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8_{DBA0B753-EF06-4B30-81A4-2FC072799B8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V12" i="1"/>
  <c r="V11" i="1"/>
  <c r="G11" i="1"/>
  <c r="K11" i="1" s="1"/>
  <c r="V10" i="1"/>
  <c r="G10" i="1"/>
  <c r="K10" i="1" s="1"/>
  <c r="U9" i="1"/>
  <c r="T9" i="1"/>
  <c r="V9" i="1" s="1"/>
  <c r="P9" i="1"/>
  <c r="G9" i="1"/>
  <c r="I9" i="1" s="1"/>
  <c r="V8" i="1"/>
  <c r="G8" i="1"/>
  <c r="J8" i="1" s="1"/>
  <c r="Q7" i="1"/>
  <c r="K8" i="1" l="1"/>
  <c r="H10" i="1"/>
  <c r="H8" i="1"/>
  <c r="N8" i="1" s="1"/>
  <c r="J10" i="1"/>
  <c r="J11" i="1"/>
  <c r="H11" i="1"/>
  <c r="N11" i="1" s="1"/>
  <c r="E12" i="1" l="1"/>
  <c r="N10" i="1"/>
  <c r="I11" i="1"/>
  <c r="P11" i="1" s="1"/>
  <c r="I10" i="1"/>
  <c r="I8" i="1"/>
  <c r="P8" i="1" s="1"/>
  <c r="P10" i="1" l="1"/>
  <c r="P12" i="1"/>
  <c r="G12" i="1"/>
  <c r="I12" i="1" s="1"/>
</calcChain>
</file>

<file path=xl/sharedStrings.xml><?xml version="1.0" encoding="utf-8"?>
<sst xmlns="http://schemas.openxmlformats.org/spreadsheetml/2006/main" count="49" uniqueCount="44">
  <si>
    <t>Total Basic after Diesel debit</t>
  </si>
  <si>
    <t>Amount</t>
  </si>
  <si>
    <t>TDS (1%)</t>
  </si>
  <si>
    <t>SD (10%)</t>
  </si>
  <si>
    <t xml:space="preserve">OC </t>
  </si>
  <si>
    <t>Td</t>
  </si>
  <si>
    <t>GST SD (18%)</t>
  </si>
  <si>
    <t>Hold amount quantity excess against DPR</t>
  </si>
  <si>
    <t>PAYMENT NOTE No.</t>
  </si>
  <si>
    <t>TDS Amount @ 1% on BASIC AMOUNT</t>
  </si>
  <si>
    <t>UTR</t>
  </si>
  <si>
    <t>RIUP23/581</t>
  </si>
  <si>
    <t>12-06-2023 NEFT/AXISP00397707953/RIUP23/581/ASHOK ₹ 4,42,503.00</t>
  </si>
  <si>
    <t>RIUP23/1081</t>
  </si>
  <si>
    <t>14-07-2023 NEFT/AXISP00406995897/RIUP23/1081/ASHOK 99163.00</t>
  </si>
  <si>
    <t>RIUP23/1342</t>
  </si>
  <si>
    <t>08-08-2023 NEFT/AXISP00413896718/RIUP23/1342/ASHOK 504095.00</t>
  </si>
  <si>
    <t>RIUP23/1809</t>
  </si>
  <si>
    <t>31-08-2023 NEFT/AXISP00419835731/RIUP23/1809/ASHOK/PUNB0659000 ₹ 5,52,626.00</t>
  </si>
  <si>
    <t>RIUP23/2043</t>
  </si>
  <si>
    <t>18-09-2023 NEFT/AXISP00425751835/RIUP23/2043/ASHOK/PUNB0659000 223492.00</t>
  </si>
  <si>
    <t>PUNDIR CONSTRUCTION</t>
  </si>
  <si>
    <t>02-04-2024 NEFT/AXISP00485412563/RIUP24/014/ASHOK/PUNB0659000 32962.00</t>
  </si>
  <si>
    <t>29-06-2024 NEFT/AXISP00513342518/RIUP24/1010/ASHOK/PUNB0659000 ₹ 49,500.00</t>
  </si>
  <si>
    <t>Subcontractor:</t>
  </si>
  <si>
    <t>State:</t>
  </si>
  <si>
    <t>Uttar Pradesh</t>
  </si>
  <si>
    <t>District:</t>
  </si>
  <si>
    <t>Muzaffarnagar</t>
  </si>
  <si>
    <t>Block:</t>
  </si>
  <si>
    <t>2 , 3</t>
  </si>
  <si>
    <t>Balwakhedi Village  WT Work</t>
  </si>
  <si>
    <t>GST Release Note</t>
  </si>
  <si>
    <t>Balwakhedi Village WT Work</t>
  </si>
  <si>
    <t>PMC_No</t>
  </si>
  <si>
    <t>Invoice_Details</t>
  </si>
  <si>
    <t>Invoice_Date</t>
  </si>
  <si>
    <t>Invoice_No</t>
  </si>
  <si>
    <t>Basic_Amount</t>
  </si>
  <si>
    <t>Debit_Amount</t>
  </si>
  <si>
    <t>SD_Amount</t>
  </si>
  <si>
    <t>Total_Amount</t>
  </si>
  <si>
    <t>Final_Amount</t>
  </si>
  <si>
    <t>GST_Amount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</si>
</sst>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omic Sans MS"/>
      <family val="4"/>
    </font>
    <font>
      <sz val="9"/>
      <color rgb="FFFF0000"/>
      <name val="Comic Sans MS"/>
      <family val="4"/>
    </font>
    <font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5" fillId="2" borderId="2" xfId="1" applyFont="1" applyFill="1" applyBorder="1" applyAlignment="1">
      <alignment vertical="center"/>
    </xf>
    <xf numFmtId="0" fontId="5" fillId="2" borderId="2" xfId="1" applyNumberFormat="1" applyFont="1" applyFill="1" applyBorder="1" applyAlignment="1">
      <alignment vertical="center"/>
    </xf>
    <xf numFmtId="9" fontId="5" fillId="2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3" borderId="3" xfId="1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15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3" fontId="5" fillId="3" borderId="3" xfId="1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5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15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3" fontId="5" fillId="2" borderId="4" xfId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3" fontId="5" fillId="2" borderId="4" xfId="1" applyFont="1" applyFill="1" applyBorder="1" applyAlignment="1">
      <alignment horizontal="right" vertical="center"/>
    </xf>
    <xf numFmtId="0" fontId="5" fillId="2" borderId="1" xfId="1" applyNumberFormat="1" applyFont="1" applyFill="1" applyBorder="1" applyAlignment="1">
      <alignment vertical="center"/>
    </xf>
    <xf numFmtId="43" fontId="5" fillId="2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vertical="center"/>
    </xf>
    <xf numFmtId="43" fontId="3" fillId="2" borderId="2" xfId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15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3" fontId="5" fillId="2" borderId="3" xfId="1" applyFont="1" applyFill="1" applyBorder="1" applyAlignment="1">
      <alignment horizontal="right" vertical="center"/>
    </xf>
    <xf numFmtId="43" fontId="5" fillId="2" borderId="3" xfId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43" fontId="0" fillId="0" borderId="0" xfId="0" applyNumberForma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3" fontId="7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2"/>
  <sheetViews>
    <sheetView tabSelected="1" workbookViewId="0">
      <selection activeCell="C19" sqref="C19"/>
    </sheetView>
  </sheetViews>
  <sheetFormatPr defaultColWidth="9" defaultRowHeight="15" x14ac:dyDescent="0.25"/>
  <cols>
    <col min="2" max="2" width="28.28515625" bestFit="1" customWidth="1"/>
    <col min="3" max="3" width="11.28515625" bestFit="1" customWidth="1"/>
    <col min="4" max="4" width="9.7109375" bestFit="1" customWidth="1"/>
    <col min="5" max="5" width="11.42578125" bestFit="1" customWidth="1"/>
    <col min="6" max="6" width="13.140625" customWidth="1"/>
    <col min="7" max="7" width="25.85546875" customWidth="1"/>
    <col min="8" max="8" width="13.28515625" bestFit="1" customWidth="1"/>
    <col min="9" max="9" width="12.85546875" bestFit="1" customWidth="1"/>
    <col min="10" max="10" width="11.7109375" bestFit="1" customWidth="1"/>
    <col min="11" max="11" width="12.5703125" bestFit="1" customWidth="1"/>
    <col min="12" max="13" width="10" customWidth="1"/>
    <col min="14" max="14" width="12.85546875" bestFit="1" customWidth="1"/>
    <col min="15" max="15" width="14.28515625" bestFit="1" customWidth="1"/>
    <col min="16" max="16" width="14" bestFit="1" customWidth="1"/>
    <col min="17" max="17" width="13.42578125" customWidth="1"/>
    <col min="18" max="18" width="21.5703125" bestFit="1" customWidth="1"/>
    <col min="19" max="19" width="12.5703125" bestFit="1" customWidth="1"/>
    <col min="20" max="20" width="14.5703125" bestFit="1" customWidth="1"/>
    <col min="21" max="21" width="16.85546875" bestFit="1" customWidth="1"/>
    <col min="22" max="22" width="15.7109375" customWidth="1"/>
    <col min="23" max="23" width="98.7109375" customWidth="1"/>
  </cols>
  <sheetData>
    <row r="1" spans="1:81" x14ac:dyDescent="0.25">
      <c r="A1" s="38" t="s">
        <v>24</v>
      </c>
      <c r="B1" s="39" t="s">
        <v>21</v>
      </c>
    </row>
    <row r="2" spans="1:81" x14ac:dyDescent="0.25">
      <c r="A2" s="38" t="s">
        <v>25</v>
      </c>
      <c r="B2" t="s">
        <v>26</v>
      </c>
      <c r="Q2" s="37">
        <v>45560</v>
      </c>
    </row>
    <row r="3" spans="1:81" x14ac:dyDescent="0.25">
      <c r="A3" s="38" t="s">
        <v>27</v>
      </c>
      <c r="B3" t="s">
        <v>28</v>
      </c>
      <c r="Q3" s="37"/>
    </row>
    <row r="4" spans="1:81" ht="15.75" thickBot="1" x14ac:dyDescent="0.3">
      <c r="A4" s="38" t="s">
        <v>29</v>
      </c>
      <c r="B4" t="s">
        <v>28</v>
      </c>
    </row>
    <row r="5" spans="1:81" s="5" customFormat="1" ht="35.1" customHeight="1" x14ac:dyDescent="0.25">
      <c r="A5" s="40" t="s">
        <v>34</v>
      </c>
      <c r="B5" s="41" t="s">
        <v>35</v>
      </c>
      <c r="C5" s="42" t="s">
        <v>36</v>
      </c>
      <c r="D5" s="43" t="s">
        <v>37</v>
      </c>
      <c r="E5" s="41" t="s">
        <v>38</v>
      </c>
      <c r="F5" s="41" t="s">
        <v>39</v>
      </c>
      <c r="G5" s="1" t="s">
        <v>0</v>
      </c>
      <c r="H5" s="44" t="s">
        <v>43</v>
      </c>
      <c r="I5" s="2" t="s">
        <v>1</v>
      </c>
      <c r="J5" s="1" t="s">
        <v>2</v>
      </c>
      <c r="K5" s="1" t="s">
        <v>3</v>
      </c>
      <c r="L5" s="1" t="s">
        <v>4</v>
      </c>
      <c r="M5" s="1" t="s">
        <v>5</v>
      </c>
      <c r="N5" s="1" t="s">
        <v>6</v>
      </c>
      <c r="O5" s="1" t="s">
        <v>7</v>
      </c>
      <c r="P5" s="41" t="s">
        <v>42</v>
      </c>
      <c r="Q5" s="1"/>
      <c r="R5" s="1" t="s">
        <v>8</v>
      </c>
      <c r="S5" s="1" t="s">
        <v>1</v>
      </c>
      <c r="T5" s="1" t="s">
        <v>9</v>
      </c>
      <c r="U5" s="41" t="s">
        <v>40</v>
      </c>
      <c r="V5" s="41" t="s">
        <v>41</v>
      </c>
      <c r="W5" s="1" t="s">
        <v>10</v>
      </c>
      <c r="X5" s="3"/>
      <c r="Y5" s="3"/>
      <c r="Z5" s="3"/>
      <c r="AA5" s="3"/>
      <c r="AB5" s="3"/>
      <c r="AC5" s="3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 spans="1:81" s="5" customFormat="1" ht="35.1" customHeight="1" thickBot="1" x14ac:dyDescent="0.3">
      <c r="A6" s="6"/>
      <c r="B6" s="7"/>
      <c r="C6" s="6"/>
      <c r="D6" s="6"/>
      <c r="E6" s="6"/>
      <c r="F6" s="6"/>
      <c r="G6" s="6"/>
      <c r="H6" s="6"/>
      <c r="I6" s="6"/>
      <c r="J6" s="8">
        <v>0.01</v>
      </c>
      <c r="K6" s="8">
        <v>0.1</v>
      </c>
      <c r="L6" s="8">
        <v>0.1</v>
      </c>
      <c r="M6" s="8">
        <v>0.1</v>
      </c>
      <c r="N6" s="6"/>
      <c r="O6" s="6"/>
      <c r="P6" s="6"/>
      <c r="Q6" s="9"/>
      <c r="R6" s="6"/>
      <c r="S6" s="6"/>
      <c r="T6" s="8">
        <v>0.01</v>
      </c>
      <c r="U6" s="8">
        <v>0.05</v>
      </c>
      <c r="V6" s="6"/>
      <c r="W6" s="6"/>
      <c r="X6" s="3"/>
      <c r="Y6" s="3"/>
      <c r="Z6" s="3"/>
      <c r="AA6" s="3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 spans="1:81" s="17" customFormat="1" ht="35.1" customHeight="1" x14ac:dyDescent="0.25">
      <c r="A7" s="10"/>
      <c r="B7" s="11"/>
      <c r="C7" s="12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5">
        <f>A8</f>
        <v>57019</v>
      </c>
      <c r="R7" s="14"/>
      <c r="S7" s="14"/>
      <c r="T7" s="14"/>
      <c r="U7" s="14"/>
      <c r="V7" s="14"/>
      <c r="W7" s="16"/>
      <c r="X7" s="3"/>
      <c r="Y7" s="3"/>
      <c r="Z7" s="3"/>
      <c r="AA7" s="3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 spans="1:81" s="5" customFormat="1" ht="35.1" customHeight="1" x14ac:dyDescent="0.25">
      <c r="A8" s="18">
        <v>57019</v>
      </c>
      <c r="B8" s="19" t="s">
        <v>31</v>
      </c>
      <c r="C8" s="20">
        <v>45045</v>
      </c>
      <c r="D8" s="21">
        <v>1</v>
      </c>
      <c r="E8" s="22">
        <v>550906</v>
      </c>
      <c r="F8" s="22">
        <v>0</v>
      </c>
      <c r="G8" s="22">
        <f>E8-F8</f>
        <v>550906</v>
      </c>
      <c r="H8" s="22">
        <f>ROUND(G8*18%,0)</f>
        <v>99163</v>
      </c>
      <c r="I8" s="22">
        <f>G8+H8</f>
        <v>650069</v>
      </c>
      <c r="J8" s="22">
        <f>J6*G8</f>
        <v>5509.06</v>
      </c>
      <c r="K8" s="22">
        <f>K6*G8</f>
        <v>55090.600000000006</v>
      </c>
      <c r="L8" s="22"/>
      <c r="M8" s="22"/>
      <c r="N8" s="22">
        <f>H8</f>
        <v>99163</v>
      </c>
      <c r="O8" s="22">
        <v>47803</v>
      </c>
      <c r="P8" s="22">
        <f>ROUNDUP(I8-J8-K8-N8-O8,0)</f>
        <v>442504</v>
      </c>
      <c r="Q8" s="23"/>
      <c r="R8" s="22" t="s">
        <v>11</v>
      </c>
      <c r="S8" s="22">
        <v>442503</v>
      </c>
      <c r="T8" s="22">
        <v>0</v>
      </c>
      <c r="U8" s="22">
        <v>0</v>
      </c>
      <c r="V8" s="22">
        <f t="shared" ref="V8:V12" si="0">S8-T8</f>
        <v>442503</v>
      </c>
      <c r="W8" s="24" t="s">
        <v>12</v>
      </c>
      <c r="X8" s="3"/>
      <c r="Y8" s="3"/>
      <c r="Z8" s="3"/>
      <c r="AA8" s="3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 spans="1:81" s="5" customFormat="1" ht="35.1" customHeight="1" x14ac:dyDescent="0.25">
      <c r="A9" s="18">
        <v>57019</v>
      </c>
      <c r="B9" s="19" t="s">
        <v>32</v>
      </c>
      <c r="C9" s="20"/>
      <c r="D9" s="21">
        <v>1</v>
      </c>
      <c r="E9" s="25">
        <v>99163</v>
      </c>
      <c r="F9" s="25"/>
      <c r="G9" s="22">
        <f>E9-F9</f>
        <v>99163</v>
      </c>
      <c r="H9" s="22"/>
      <c r="I9" s="22">
        <f>G9+H9</f>
        <v>99163</v>
      </c>
      <c r="J9" s="22"/>
      <c r="K9" s="22"/>
      <c r="L9" s="22"/>
      <c r="M9" s="22"/>
      <c r="N9" s="22"/>
      <c r="O9" s="22"/>
      <c r="P9" s="22">
        <f>E9</f>
        <v>99163</v>
      </c>
      <c r="Q9" s="23"/>
      <c r="R9" s="22" t="s">
        <v>13</v>
      </c>
      <c r="S9" s="22">
        <v>99163</v>
      </c>
      <c r="T9" s="22">
        <f>T7*S9</f>
        <v>0</v>
      </c>
      <c r="U9" s="22">
        <f>U7*S9</f>
        <v>0</v>
      </c>
      <c r="V9" s="22">
        <f t="shared" si="0"/>
        <v>99163</v>
      </c>
      <c r="W9" s="22" t="s">
        <v>14</v>
      </c>
      <c r="X9" s="3"/>
      <c r="Y9" s="3"/>
      <c r="Z9" s="3"/>
      <c r="AA9" s="3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 spans="1:81" s="5" customFormat="1" ht="35.1" customHeight="1" x14ac:dyDescent="0.25">
      <c r="A10" s="18">
        <v>57019</v>
      </c>
      <c r="B10" s="19" t="s">
        <v>33</v>
      </c>
      <c r="C10" s="20">
        <v>45131</v>
      </c>
      <c r="D10" s="21">
        <v>2</v>
      </c>
      <c r="E10" s="22">
        <v>620694.25</v>
      </c>
      <c r="F10" s="22">
        <v>0</v>
      </c>
      <c r="G10" s="22">
        <f>E10-F10</f>
        <v>620694.25</v>
      </c>
      <c r="H10" s="22">
        <f>ROUND(G10*18%,0)</f>
        <v>111725</v>
      </c>
      <c r="I10" s="22">
        <f>G10+H10</f>
        <v>732419.25</v>
      </c>
      <c r="J10" s="22">
        <f>J6*G10</f>
        <v>6206.9425000000001</v>
      </c>
      <c r="K10" s="22">
        <f>K6*G10</f>
        <v>62069.425000000003</v>
      </c>
      <c r="L10" s="22"/>
      <c r="M10" s="22"/>
      <c r="N10" s="22">
        <f>H10</f>
        <v>111725</v>
      </c>
      <c r="O10" s="22">
        <v>48323</v>
      </c>
      <c r="P10" s="22">
        <f>ROUNDUP(I10-J10-K10-N10-O10,0)</f>
        <v>504095</v>
      </c>
      <c r="Q10" s="23"/>
      <c r="R10" s="22" t="s">
        <v>15</v>
      </c>
      <c r="S10" s="22">
        <v>504095</v>
      </c>
      <c r="T10" s="22"/>
      <c r="U10" s="22"/>
      <c r="V10" s="22">
        <f t="shared" si="0"/>
        <v>504095</v>
      </c>
      <c r="W10" s="22" t="s">
        <v>16</v>
      </c>
      <c r="X10" s="3"/>
      <c r="Y10" s="3"/>
      <c r="Z10" s="3"/>
      <c r="AA10" s="3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</row>
    <row r="11" spans="1:81" s="5" customFormat="1" ht="35.1" customHeight="1" x14ac:dyDescent="0.25">
      <c r="A11" s="18">
        <v>57019</v>
      </c>
      <c r="B11" s="19" t="s">
        <v>33</v>
      </c>
      <c r="C11" s="20">
        <v>45166</v>
      </c>
      <c r="D11" s="21">
        <v>3</v>
      </c>
      <c r="E11" s="22">
        <v>620928</v>
      </c>
      <c r="F11" s="22"/>
      <c r="G11" s="22">
        <f>E11-F11</f>
        <v>620928</v>
      </c>
      <c r="H11" s="22">
        <f>ROUND(G11*18%,0)</f>
        <v>111767</v>
      </c>
      <c r="I11" s="22">
        <f>G11+H11</f>
        <v>732695</v>
      </c>
      <c r="J11" s="22">
        <f>J6*G11</f>
        <v>6209.28</v>
      </c>
      <c r="K11" s="22">
        <f>K6*G11</f>
        <v>62092.800000000003</v>
      </c>
      <c r="L11" s="22"/>
      <c r="M11" s="22"/>
      <c r="N11" s="22">
        <f>H11</f>
        <v>111767</v>
      </c>
      <c r="O11" s="22"/>
      <c r="P11" s="22">
        <f>ROUNDUP(I11-J11-K11-N11-O11,0)</f>
        <v>552626</v>
      </c>
      <c r="Q11" s="23"/>
      <c r="R11" s="22" t="s">
        <v>17</v>
      </c>
      <c r="S11" s="22">
        <v>552626</v>
      </c>
      <c r="T11" s="22"/>
      <c r="U11" s="22"/>
      <c r="V11" s="22">
        <f t="shared" si="0"/>
        <v>552626</v>
      </c>
      <c r="W11" s="22" t="s">
        <v>18</v>
      </c>
      <c r="X11" s="3"/>
      <c r="Y11" s="3"/>
      <c r="Z11" s="3"/>
      <c r="AA11" s="3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 spans="1:81" s="5" customFormat="1" ht="35.1" customHeight="1" x14ac:dyDescent="0.25">
      <c r="A12" s="18">
        <v>57019</v>
      </c>
      <c r="B12" s="19" t="s">
        <v>32</v>
      </c>
      <c r="C12" s="20">
        <v>45180</v>
      </c>
      <c r="D12" s="21" t="s">
        <v>30</v>
      </c>
      <c r="E12" s="25">
        <f>H10+H11</f>
        <v>223492</v>
      </c>
      <c r="F12" s="25"/>
      <c r="G12" s="22">
        <f>E12-F12</f>
        <v>223492</v>
      </c>
      <c r="H12" s="22"/>
      <c r="I12" s="22">
        <f>G12+H12</f>
        <v>223492</v>
      </c>
      <c r="J12" s="22"/>
      <c r="K12" s="22"/>
      <c r="L12" s="22"/>
      <c r="M12" s="22"/>
      <c r="N12" s="22"/>
      <c r="O12" s="22"/>
      <c r="P12" s="22">
        <f>E12</f>
        <v>223492</v>
      </c>
      <c r="Q12" s="23"/>
      <c r="R12" s="22" t="s">
        <v>19</v>
      </c>
      <c r="S12" s="22">
        <v>223492</v>
      </c>
      <c r="T12" s="22"/>
      <c r="U12" s="22"/>
      <c r="V12" s="22">
        <f t="shared" si="0"/>
        <v>223492</v>
      </c>
      <c r="W12" s="22" t="s">
        <v>20</v>
      </c>
      <c r="X12" s="3"/>
      <c r="Y12" s="3"/>
      <c r="Z12" s="3"/>
      <c r="AA12" s="3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 spans="1:81" s="5" customFormat="1" ht="35.1" customHeight="1" x14ac:dyDescent="0.25">
      <c r="A13" s="18">
        <v>57019</v>
      </c>
      <c r="B13" s="30" t="s">
        <v>32</v>
      </c>
      <c r="C13" s="31"/>
      <c r="D13" s="32"/>
      <c r="E13" s="33">
        <v>32962</v>
      </c>
      <c r="F13" s="33"/>
      <c r="G13" s="34"/>
      <c r="H13" s="34"/>
      <c r="I13" s="34"/>
      <c r="J13" s="34"/>
      <c r="K13" s="34"/>
      <c r="L13" s="34"/>
      <c r="M13" s="34"/>
      <c r="N13" s="34"/>
      <c r="O13" s="34"/>
      <c r="P13" s="34">
        <f>E13</f>
        <v>32962</v>
      </c>
      <c r="Q13" s="35"/>
      <c r="R13" s="34"/>
      <c r="S13" s="34"/>
      <c r="T13" s="34"/>
      <c r="U13" s="34"/>
      <c r="V13" s="34">
        <v>32962</v>
      </c>
      <c r="W13" s="34" t="s">
        <v>22</v>
      </c>
      <c r="X13" s="3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 spans="1:81" s="5" customFormat="1" ht="35.1" customHeight="1" thickBot="1" x14ac:dyDescent="0.3">
      <c r="A14" s="18">
        <v>57019</v>
      </c>
      <c r="B14" s="30"/>
      <c r="C14" s="31"/>
      <c r="D14" s="32"/>
      <c r="E14" s="33"/>
      <c r="F14" s="3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  <c r="R14" s="34"/>
      <c r="S14" s="34"/>
      <c r="T14" s="34"/>
      <c r="U14" s="34"/>
      <c r="V14" s="34">
        <v>49500</v>
      </c>
      <c r="W14" s="34" t="s">
        <v>23</v>
      </c>
      <c r="X14" s="3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 spans="1:81" s="5" customFormat="1" ht="35.1" customHeight="1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8"/>
      <c r="K15" s="28"/>
      <c r="L15" s="28"/>
      <c r="M15" s="28"/>
      <c r="N15" s="28"/>
      <c r="O15" s="28"/>
      <c r="P15" s="28"/>
      <c r="Q15" s="1"/>
      <c r="R15" s="27"/>
      <c r="S15" s="27"/>
      <c r="T15" s="27"/>
      <c r="U15" s="28"/>
      <c r="V15" s="28"/>
      <c r="W15" s="27"/>
      <c r="X15" s="3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 spans="1:81" s="5" customFormat="1" ht="35.1" customHeight="1" thickBot="1" x14ac:dyDescent="0.3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6"/>
      <c r="S16" s="6"/>
      <c r="T16" s="29"/>
      <c r="U16" s="29"/>
      <c r="V16" s="29"/>
      <c r="W16" s="6"/>
      <c r="X16" s="3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8" spans="11:14" x14ac:dyDescent="0.25">
      <c r="N18" s="36"/>
    </row>
    <row r="22" spans="11:14" x14ac:dyDescent="0.25">
      <c r="K2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2025-05-27T11:16:45Z</dcterms:modified>
</cp:coreProperties>
</file>