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6544FFB2-BD37-4F34-AE72-164795C2388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Q7" i="1"/>
  <c r="J9" i="1" l="1"/>
  <c r="K9" i="1"/>
  <c r="N9" i="1"/>
  <c r="G8" i="1"/>
  <c r="I9" i="1" l="1"/>
  <c r="P9" i="1" s="1"/>
  <c r="J8" i="1"/>
  <c r="K8" i="1"/>
  <c r="U8" i="1"/>
  <c r="G11" i="1" l="1"/>
  <c r="I11" i="1" s="1"/>
  <c r="J11" i="1" l="1"/>
  <c r="P11" i="1" s="1"/>
  <c r="G10" i="1"/>
  <c r="I10" i="1" s="1"/>
  <c r="J10" i="1" s="1"/>
  <c r="P10" i="1" s="1"/>
  <c r="H8" i="1" l="1"/>
  <c r="N8" i="1" l="1"/>
  <c r="I8" i="1"/>
  <c r="P8" i="1" l="1"/>
</calcChain>
</file>

<file path=xl/sharedStrings.xml><?xml version="1.0" encoding="utf-8"?>
<sst xmlns="http://schemas.openxmlformats.org/spreadsheetml/2006/main" count="35" uniqueCount="33">
  <si>
    <t>Amount</t>
  </si>
  <si>
    <t>PAYMENT NOTE No.</t>
  </si>
  <si>
    <t>UTR</t>
  </si>
  <si>
    <t>Hold the Amount because the Qty. is more then the DPR</t>
  </si>
  <si>
    <t>RIUP23/1041</t>
  </si>
  <si>
    <t>Rahul Kumar Contractor</t>
  </si>
  <si>
    <t>SUBMERSIBLE PUMP LOWERING WORK</t>
  </si>
  <si>
    <t>01-12-2023 IFT/IFT23335148284/RIUP23/3444/RAHUL KUMAR CONTRA ₹ 96,120.00</t>
  </si>
  <si>
    <t>01-03-2024 IFT/IFT24061136656/RIUP23/4871/RAHUL KUMAR CONTRA 53400.00</t>
  </si>
  <si>
    <t>RIUP23/4871</t>
  </si>
  <si>
    <t>PMC_No</t>
  </si>
  <si>
    <t>Subcontractor:</t>
  </si>
  <si>
    <t>State:</t>
  </si>
  <si>
    <t>District:</t>
  </si>
  <si>
    <t>Block:</t>
  </si>
  <si>
    <t>Uttar Pradesh</t>
  </si>
  <si>
    <t>Muzaffarnagar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</si>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</sst>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5" fontId="3" fillId="2" borderId="17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24" xfId="1" applyNumberFormat="1" applyFont="1" applyFill="1" applyBorder="1" applyAlignment="1">
      <alignment horizontal="right"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14" fontId="3" fillId="2" borderId="19" xfId="1" applyNumberFormat="1" applyFont="1" applyFill="1" applyBorder="1" applyAlignment="1">
      <alignment vertical="center"/>
    </xf>
    <xf numFmtId="0" fontId="3" fillId="2" borderId="8" xfId="0" quotePrefix="1" applyFont="1" applyFill="1" applyBorder="1" applyAlignment="1">
      <alignment horizontal="center" vertical="center"/>
    </xf>
    <xf numFmtId="43" fontId="5" fillId="2" borderId="3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7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32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8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43" fontId="6" fillId="2" borderId="10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vertical="center"/>
    </xf>
    <xf numFmtId="0" fontId="6" fillId="0" borderId="0" xfId="0" applyFont="1"/>
    <xf numFmtId="0" fontId="6" fillId="2" borderId="37" xfId="0" applyFont="1" applyFill="1" applyBorder="1" applyAlignment="1">
      <alignment horizontal="center" vertical="center" wrapText="1"/>
    </xf>
    <xf numFmtId="14" fontId="6" fillId="2" borderId="37" xfId="0" applyNumberFormat="1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164" fontId="8" fillId="2" borderId="37" xfId="1" applyFont="1" applyFill="1" applyBorder="1" applyAlignment="1">
      <alignment horizontal="center" vertical="center"/>
    </xf>
    <xf numFmtId="164" fontId="6" fillId="2" borderId="37" xfId="1" applyFont="1" applyFill="1" applyBorder="1" applyAlignment="1">
      <alignment horizontal="center" vertical="center"/>
    </xf>
    <xf numFmtId="0" fontId="3" fillId="2" borderId="8" xfId="0" quotePrefix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zoomScale="85" zoomScaleNormal="85" workbookViewId="0">
      <selection activeCell="C32" sqref="C32"/>
    </sheetView>
  </sheetViews>
  <sheetFormatPr defaultColWidth="9" defaultRowHeight="15" x14ac:dyDescent="0.25"/>
  <cols>
    <col min="1" max="1" width="17.5703125" style="11" customWidth="1"/>
    <col min="2" max="2" width="30" style="11" customWidth="1"/>
    <col min="3" max="3" width="13.42578125" style="11" bestFit="1" customWidth="1"/>
    <col min="4" max="4" width="11.5703125" style="11" bestFit="1" customWidth="1"/>
    <col min="5" max="5" width="14.42578125" style="11" customWidth="1"/>
    <col min="6" max="6" width="13.28515625" style="11" customWidth="1"/>
    <col min="7" max="7" width="15.42578125" style="11" customWidth="1"/>
    <col min="8" max="8" width="14.7109375" style="50" customWidth="1"/>
    <col min="9" max="9" width="15.42578125" style="50" customWidth="1"/>
    <col min="10" max="10" width="10.7109375" style="11" bestFit="1" customWidth="1"/>
    <col min="11" max="13" width="17.42578125" style="11" customWidth="1"/>
    <col min="14" max="14" width="14.85546875" style="11" customWidth="1"/>
    <col min="15" max="15" width="17.5703125" style="11" bestFit="1" customWidth="1"/>
    <col min="16" max="16" width="14.85546875" style="11" customWidth="1"/>
    <col min="17" max="17" width="7.28515625" style="11" customWidth="1"/>
    <col min="18" max="18" width="21.7109375" style="11" bestFit="1" customWidth="1"/>
    <col min="19" max="19" width="12.7109375" style="11" bestFit="1" customWidth="1"/>
    <col min="20" max="20" width="14.5703125" style="11" bestFit="1" customWidth="1"/>
    <col min="21" max="21" width="16.5703125" style="11" customWidth="1"/>
    <col min="22" max="22" width="84.140625" style="11" bestFit="1" customWidth="1"/>
    <col min="23" max="16384" width="9" style="11"/>
  </cols>
  <sheetData>
    <row r="1" spans="1:22" x14ac:dyDescent="0.25">
      <c r="A1" s="88" t="s">
        <v>11</v>
      </c>
      <c r="B1" s="10" t="s">
        <v>5</v>
      </c>
      <c r="E1" s="12"/>
      <c r="F1" s="12"/>
      <c r="G1" s="12"/>
      <c r="H1" s="13"/>
      <c r="I1" s="13"/>
    </row>
    <row r="2" spans="1:22" ht="21.75" thickBot="1" x14ac:dyDescent="0.3">
      <c r="A2" s="88" t="s">
        <v>12</v>
      </c>
      <c r="B2" t="s">
        <v>15</v>
      </c>
      <c r="C2" s="14"/>
      <c r="D2" s="14"/>
      <c r="G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2" ht="15.75" thickBot="1" x14ac:dyDescent="0.3">
      <c r="A3" s="88" t="s">
        <v>13</v>
      </c>
      <c r="B3" t="s">
        <v>16</v>
      </c>
      <c r="C3" s="17"/>
      <c r="D3" s="17"/>
      <c r="E3" s="17"/>
      <c r="F3" s="16"/>
      <c r="G3" s="16"/>
      <c r="H3" s="18"/>
      <c r="I3" s="18"/>
      <c r="J3" s="16"/>
      <c r="K3" s="16"/>
      <c r="L3" s="16"/>
      <c r="M3" s="16"/>
      <c r="R3" s="16"/>
      <c r="S3" s="19"/>
      <c r="T3" s="19"/>
      <c r="U3" s="19"/>
      <c r="V3" s="19"/>
    </row>
    <row r="4" spans="1:22" ht="15.75" thickBot="1" x14ac:dyDescent="0.3">
      <c r="A4" s="88" t="s">
        <v>14</v>
      </c>
      <c r="B4" t="s">
        <v>16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R4" s="16"/>
      <c r="S4" s="19"/>
      <c r="T4" s="19"/>
      <c r="U4" s="19"/>
      <c r="V4" s="19"/>
    </row>
    <row r="5" spans="1:22" ht="43.9" customHeight="1" thickBot="1" x14ac:dyDescent="0.3">
      <c r="A5" s="87" t="s">
        <v>10</v>
      </c>
      <c r="B5" s="89" t="s">
        <v>17</v>
      </c>
      <c r="C5" s="90" t="s">
        <v>18</v>
      </c>
      <c r="D5" s="91" t="s">
        <v>19</v>
      </c>
      <c r="E5" s="89" t="s">
        <v>20</v>
      </c>
      <c r="F5" s="89" t="s">
        <v>21</v>
      </c>
      <c r="G5" s="91" t="s">
        <v>22</v>
      </c>
      <c r="H5" s="92" t="s">
        <v>23</v>
      </c>
      <c r="I5" s="93" t="s">
        <v>0</v>
      </c>
      <c r="J5" s="89" t="s">
        <v>24</v>
      </c>
      <c r="K5" s="89" t="s">
        <v>25</v>
      </c>
      <c r="L5" s="89" t="s">
        <v>26</v>
      </c>
      <c r="M5" s="89" t="s">
        <v>27</v>
      </c>
      <c r="N5" s="89" t="s">
        <v>28</v>
      </c>
      <c r="O5" s="9" t="s">
        <v>3</v>
      </c>
      <c r="P5" s="89" t="s">
        <v>29</v>
      </c>
      <c r="Q5" s="2"/>
      <c r="R5" s="1" t="s">
        <v>1</v>
      </c>
      <c r="S5" s="89" t="s">
        <v>30</v>
      </c>
      <c r="T5" s="89" t="s">
        <v>31</v>
      </c>
      <c r="U5" s="89" t="s">
        <v>32</v>
      </c>
      <c r="V5" s="9" t="s">
        <v>2</v>
      </c>
    </row>
    <row r="6" spans="1:22" x14ac:dyDescent="0.25">
      <c r="B6" s="20"/>
      <c r="C6" s="21"/>
      <c r="D6" s="21"/>
      <c r="E6" s="22"/>
      <c r="F6" s="52"/>
      <c r="G6" s="52"/>
      <c r="H6" s="29">
        <v>0.18</v>
      </c>
      <c r="I6" s="24"/>
      <c r="J6" s="25">
        <v>0.01</v>
      </c>
      <c r="K6" s="26">
        <v>0.1</v>
      </c>
      <c r="L6" s="26">
        <v>0.05</v>
      </c>
      <c r="M6" s="26">
        <v>0.1</v>
      </c>
      <c r="N6" s="26">
        <v>0.18</v>
      </c>
      <c r="O6" s="26"/>
      <c r="P6" s="27"/>
      <c r="Q6" s="2"/>
      <c r="R6" s="28"/>
      <c r="S6" s="23"/>
      <c r="T6" s="29">
        <v>0.01</v>
      </c>
      <c r="U6" s="30"/>
      <c r="V6" s="27"/>
    </row>
    <row r="7" spans="1:22" s="57" customFormat="1" x14ac:dyDescent="0.25">
      <c r="B7" s="58"/>
      <c r="C7" s="59"/>
      <c r="D7" s="60"/>
      <c r="E7" s="61"/>
      <c r="F7" s="62"/>
      <c r="G7" s="62"/>
      <c r="H7" s="63"/>
      <c r="I7" s="64"/>
      <c r="J7" s="65"/>
      <c r="K7" s="66"/>
      <c r="L7" s="66"/>
      <c r="M7" s="66"/>
      <c r="N7" s="66"/>
      <c r="O7" s="66"/>
      <c r="P7" s="67"/>
      <c r="Q7" s="71">
        <f>A8</f>
        <v>60157</v>
      </c>
      <c r="R7" s="68"/>
      <c r="S7" s="69"/>
      <c r="T7" s="63"/>
      <c r="U7" s="70"/>
      <c r="V7" s="67"/>
    </row>
    <row r="8" spans="1:22" ht="36" customHeight="1" x14ac:dyDescent="0.25">
      <c r="A8" s="11">
        <v>60157</v>
      </c>
      <c r="B8" s="4" t="s">
        <v>6</v>
      </c>
      <c r="C8" s="5">
        <v>45239</v>
      </c>
      <c r="D8" s="55">
        <v>3</v>
      </c>
      <c r="E8" s="31">
        <v>108000</v>
      </c>
      <c r="F8" s="53">
        <v>0</v>
      </c>
      <c r="G8" s="53">
        <f>ROUND(E8-F8,)</f>
        <v>108000</v>
      </c>
      <c r="H8" s="23">
        <f>ROUND(G8*H6,0)</f>
        <v>19440</v>
      </c>
      <c r="I8" s="24">
        <f>G8+H8</f>
        <v>127440</v>
      </c>
      <c r="J8" s="32">
        <f>ROUND(G8*$J$6,)</f>
        <v>1080</v>
      </c>
      <c r="K8" s="27">
        <f>ROUND(G8*$K$6,)</f>
        <v>10800</v>
      </c>
      <c r="L8" s="27">
        <v>0</v>
      </c>
      <c r="M8" s="27">
        <v>0</v>
      </c>
      <c r="N8" s="27">
        <f>H8</f>
        <v>19440</v>
      </c>
      <c r="O8" s="27"/>
      <c r="P8" s="27">
        <f>ROUND(I8-SUM(J8:O8),0)</f>
        <v>96120</v>
      </c>
      <c r="Q8" s="2"/>
      <c r="R8" s="33" t="s">
        <v>4</v>
      </c>
      <c r="S8" s="23">
        <v>96120</v>
      </c>
      <c r="T8" s="23">
        <v>0</v>
      </c>
      <c r="U8" s="30">
        <f>S8-T8</f>
        <v>96120</v>
      </c>
      <c r="V8" s="34" t="s">
        <v>7</v>
      </c>
    </row>
    <row r="9" spans="1:22" ht="36" customHeight="1" x14ac:dyDescent="0.25">
      <c r="A9" s="11">
        <v>60157</v>
      </c>
      <c r="B9" s="4" t="s">
        <v>6</v>
      </c>
      <c r="C9" s="5">
        <v>45328</v>
      </c>
      <c r="D9" s="94">
        <v>4</v>
      </c>
      <c r="E9" s="31">
        <v>60000</v>
      </c>
      <c r="F9" s="53">
        <v>0</v>
      </c>
      <c r="G9" s="53">
        <f>ROUND(E9-F9,)</f>
        <v>60000</v>
      </c>
      <c r="H9" s="23">
        <f>G9*18%</f>
        <v>10800</v>
      </c>
      <c r="I9" s="24">
        <f>G9+H9</f>
        <v>70800</v>
      </c>
      <c r="J9" s="32">
        <f>ROUND(G9*$J$6,)</f>
        <v>600</v>
      </c>
      <c r="K9" s="27">
        <f>ROUND(G9*$K$6,)</f>
        <v>6000</v>
      </c>
      <c r="L9" s="27">
        <v>0</v>
      </c>
      <c r="M9" s="27">
        <v>0</v>
      </c>
      <c r="N9" s="27">
        <f>H9</f>
        <v>10800</v>
      </c>
      <c r="O9" s="27"/>
      <c r="P9" s="27">
        <f>ROUND(I9-SUM(J9:O9),0)</f>
        <v>53400</v>
      </c>
      <c r="Q9" s="2"/>
      <c r="R9" s="33" t="s">
        <v>9</v>
      </c>
      <c r="S9" s="23"/>
      <c r="T9" s="23"/>
      <c r="U9" s="30">
        <v>53400</v>
      </c>
      <c r="V9" s="72" t="s">
        <v>8</v>
      </c>
    </row>
    <row r="10" spans="1:22" ht="36" customHeight="1" x14ac:dyDescent="0.25">
      <c r="B10" s="4"/>
      <c r="C10" s="5"/>
      <c r="D10" s="7"/>
      <c r="E10" s="22"/>
      <c r="F10" s="38"/>
      <c r="G10" s="53">
        <f>E10-F10</f>
        <v>0</v>
      </c>
      <c r="H10" s="23">
        <v>0</v>
      </c>
      <c r="I10" s="24">
        <f>G10+H10</f>
        <v>0</v>
      </c>
      <c r="J10" s="32">
        <f>J6*I10</f>
        <v>0</v>
      </c>
      <c r="K10" s="40"/>
      <c r="L10" s="40"/>
      <c r="M10" s="40"/>
      <c r="N10" s="40"/>
      <c r="O10" s="27"/>
      <c r="P10" s="27">
        <f>I10-SUM(J10:N10)</f>
        <v>0</v>
      </c>
      <c r="Q10" s="2"/>
      <c r="R10" s="33"/>
      <c r="S10" s="23"/>
      <c r="T10" s="23"/>
      <c r="U10" s="30"/>
      <c r="V10" s="73"/>
    </row>
    <row r="11" spans="1:22" ht="36" customHeight="1" x14ac:dyDescent="0.25">
      <c r="B11" s="4"/>
      <c r="C11" s="54"/>
      <c r="D11" s="7"/>
      <c r="E11" s="37"/>
      <c r="F11" s="38"/>
      <c r="G11" s="53">
        <f>E11-F11</f>
        <v>0</v>
      </c>
      <c r="H11" s="38">
        <v>0</v>
      </c>
      <c r="I11" s="24">
        <f>G11+H11</f>
        <v>0</v>
      </c>
      <c r="J11" s="32">
        <f>J$6*I11</f>
        <v>0</v>
      </c>
      <c r="K11" s="27">
        <v>0</v>
      </c>
      <c r="L11" s="27"/>
      <c r="M11" s="27"/>
      <c r="N11" s="27">
        <v>0</v>
      </c>
      <c r="O11" s="27"/>
      <c r="P11" s="27">
        <f>I11-SUM(J11:N11)</f>
        <v>0</v>
      </c>
      <c r="Q11" s="8"/>
      <c r="R11" s="33"/>
      <c r="S11" s="23"/>
      <c r="T11" s="23"/>
      <c r="U11" s="30"/>
      <c r="V11" s="34"/>
    </row>
    <row r="12" spans="1:22" x14ac:dyDescent="0.25">
      <c r="B12" s="35"/>
      <c r="C12" s="36"/>
      <c r="D12" s="36"/>
      <c r="E12" s="37"/>
      <c r="F12" s="38"/>
      <c r="G12" s="37"/>
      <c r="H12" s="38"/>
      <c r="I12" s="39"/>
      <c r="J12" s="21"/>
      <c r="K12" s="40"/>
      <c r="L12" s="40"/>
      <c r="M12" s="40"/>
      <c r="N12" s="40"/>
      <c r="O12" s="40"/>
      <c r="P12" s="40"/>
      <c r="Q12" s="8"/>
      <c r="R12" s="33"/>
      <c r="S12" s="38"/>
      <c r="T12" s="38"/>
      <c r="U12" s="41"/>
      <c r="V12" s="42"/>
    </row>
    <row r="13" spans="1:22" x14ac:dyDescent="0.25">
      <c r="B13" s="35"/>
      <c r="C13" s="36"/>
      <c r="D13" s="36"/>
      <c r="E13" s="37"/>
      <c r="F13" s="38"/>
      <c r="G13" s="37"/>
      <c r="H13" s="38"/>
      <c r="I13" s="39"/>
      <c r="J13" s="21"/>
      <c r="K13" s="40"/>
      <c r="L13" s="40"/>
      <c r="M13" s="40"/>
      <c r="N13" s="40"/>
      <c r="O13" s="40"/>
      <c r="P13" s="40"/>
      <c r="Q13" s="8"/>
      <c r="R13" s="33"/>
      <c r="S13" s="38"/>
      <c r="T13" s="38"/>
      <c r="U13" s="41"/>
      <c r="V13" s="42"/>
    </row>
    <row r="14" spans="1:22" ht="15.75" thickBot="1" x14ac:dyDescent="0.3">
      <c r="B14" s="3"/>
      <c r="C14" s="6"/>
      <c r="D14" s="6"/>
      <c r="E14" s="43"/>
      <c r="F14" s="43"/>
      <c r="G14" s="43"/>
      <c r="H14" s="44"/>
      <c r="I14" s="45"/>
      <c r="J14" s="46"/>
      <c r="K14" s="47"/>
      <c r="L14" s="47"/>
      <c r="M14" s="47"/>
      <c r="N14" s="47"/>
      <c r="O14" s="47"/>
      <c r="P14" s="47"/>
      <c r="Q14" s="8"/>
      <c r="R14" s="48"/>
      <c r="S14" s="44"/>
      <c r="T14" s="44"/>
      <c r="U14" s="49"/>
      <c r="V14" s="47"/>
    </row>
    <row r="15" spans="1:22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  <c r="V15" s="23"/>
    </row>
    <row r="16" spans="1:22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38"/>
    </row>
    <row r="17" spans="1:22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6"/>
      <c r="N17" s="56"/>
      <c r="O17" s="56"/>
      <c r="P17" s="56"/>
      <c r="Q17" s="56"/>
      <c r="R17" s="56"/>
      <c r="S17" s="56"/>
      <c r="T17" s="56"/>
      <c r="U17" s="51"/>
      <c r="V17" s="38"/>
    </row>
    <row r="18" spans="1:22" x14ac:dyDescent="0.25">
      <c r="A18" s="23"/>
      <c r="B18" s="23"/>
      <c r="C18" s="23"/>
      <c r="D18" s="23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23"/>
      <c r="S18" s="23"/>
      <c r="T18" s="23"/>
      <c r="U18" s="24"/>
      <c r="V18" s="38"/>
    </row>
    <row r="19" spans="1:22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56"/>
      <c r="S19" s="23"/>
      <c r="T19" s="23"/>
      <c r="U19" s="51"/>
      <c r="V19" s="38"/>
    </row>
    <row r="20" spans="1:22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V20" s="38"/>
    </row>
    <row r="26" spans="1:22" ht="15.75" x14ac:dyDescent="0.25">
      <c r="K26" s="84"/>
      <c r="L26" s="85"/>
      <c r="M26" s="86"/>
    </row>
    <row r="27" spans="1:22" ht="15.75" x14ac:dyDescent="0.25">
      <c r="K27" s="84"/>
      <c r="L27" s="85"/>
      <c r="M27" s="86"/>
    </row>
    <row r="28" spans="1:22" x14ac:dyDescent="0.25">
      <c r="K28" s="80"/>
      <c r="L28" s="81"/>
      <c r="M28" s="78"/>
    </row>
    <row r="29" spans="1:22" x14ac:dyDescent="0.25">
      <c r="K29" s="80"/>
      <c r="L29" s="81"/>
      <c r="M29" s="78"/>
    </row>
    <row r="30" spans="1:22" x14ac:dyDescent="0.25">
      <c r="K30" s="80"/>
      <c r="L30" s="81"/>
      <c r="M30" s="79"/>
    </row>
    <row r="31" spans="1:22" x14ac:dyDescent="0.25">
      <c r="K31" s="82"/>
      <c r="L31" s="83"/>
      <c r="M31" s="77"/>
    </row>
    <row r="32" spans="1:22" ht="15.75" thickBot="1" x14ac:dyDescent="0.3">
      <c r="K32" s="74"/>
      <c r="L32" s="75"/>
      <c r="M32" s="76"/>
    </row>
  </sheetData>
  <mergeCells count="6">
    <mergeCell ref="K30:L30"/>
    <mergeCell ref="K31:L31"/>
    <mergeCell ref="K26:M26"/>
    <mergeCell ref="K27:M27"/>
    <mergeCell ref="K28:L28"/>
    <mergeCell ref="K29:L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2025-05-27T10:03:12Z</dcterms:modified>
</cp:coreProperties>
</file>