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lm\Downloads\Anish\Anish\Rathor Construction\"/>
    </mc:Choice>
  </mc:AlternateContent>
  <xr:revisionPtr revIDLastSave="0" documentId="13_ncr:1_{DE6F1E10-3C19-4800-BEC8-1B6FFBA144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8" i="1" l="1"/>
  <c r="M8" i="1" s="1"/>
  <c r="J8" i="1" l="1"/>
  <c r="K8" i="1"/>
  <c r="S9" i="1"/>
  <c r="T9" i="1" s="1"/>
  <c r="S8" i="1"/>
  <c r="T8" i="1" s="1"/>
  <c r="G10" i="1" l="1"/>
  <c r="H10" i="1" l="1"/>
  <c r="J10" i="1"/>
  <c r="I10" i="1"/>
  <c r="K10" i="1"/>
  <c r="H8" i="1"/>
  <c r="E9" i="1" s="1"/>
  <c r="P9" i="1" s="1"/>
  <c r="N10" i="1" l="1"/>
  <c r="E11" i="1"/>
  <c r="P11" i="1" s="1"/>
  <c r="P10" i="1"/>
  <c r="N8" i="1"/>
  <c r="I8" i="1"/>
  <c r="P8" i="1" l="1"/>
  <c r="V16" i="1" s="1"/>
</calcChain>
</file>

<file path=xl/sharedStrings.xml><?xml version="1.0" encoding="utf-8"?>
<sst xmlns="http://schemas.openxmlformats.org/spreadsheetml/2006/main" count="48" uniqueCount="45">
  <si>
    <t>Amount</t>
  </si>
  <si>
    <t>PAYMENT NOTE No.</t>
  </si>
  <si>
    <t>UTR</t>
  </si>
  <si>
    <t>Hold the Amount because the Qty. is more then the DPR</t>
  </si>
  <si>
    <t>Mohiddinpur  Village  OHT work.</t>
  </si>
  <si>
    <t>10-07-2023 IFT/IFT23191012963/RIUP23/1041/RATHOR CONSTRUCTIO 198000.00</t>
  </si>
  <si>
    <t>RIUP23/1041</t>
  </si>
  <si>
    <t>RIUP23/1042</t>
  </si>
  <si>
    <r>
      <t xml:space="preserve">01-08-2023 IFT/IFT23213059730/RIUP23/1308/RATHOR CONSTRUCTIO 297000.00 </t>
    </r>
    <r>
      <rPr>
        <sz val="11"/>
        <color rgb="FFFF0000"/>
        <rFont val="Calibri"/>
        <family val="2"/>
        <scheme val="minor"/>
      </rPr>
      <t>(Brought Forward from I.No-58546 )</t>
    </r>
  </si>
  <si>
    <t>10-10-2023 IFT/IFT23283042563/RIUP23/2614/RATHOR CONSTRUCTIO 354283.00</t>
  </si>
  <si>
    <t>Rathod Construction</t>
  </si>
  <si>
    <t>14-12-2023 IFT/IFT23348022154/RIUP23/3456/RATHOR CONSTRUCTIO 181989.00</t>
  </si>
  <si>
    <t>Gst Release note</t>
  </si>
  <si>
    <t>20-06-2024 IFT/IFT24172029391/RIUP24/0927/RATHOR CONSTRUCTIO 99000.00</t>
  </si>
  <si>
    <t>29-10-2024 IFT/IFT24303009082/RIUP24/2226/RATHOR CONSTRUCTIO 250000.00</t>
  </si>
  <si>
    <t>RIUP23/2614</t>
  </si>
  <si>
    <t>RIUP23/3456</t>
  </si>
  <si>
    <t>RIUP24/0927</t>
  </si>
  <si>
    <t>RIUP24/2226</t>
  </si>
  <si>
    <t>30-10-2024 IFT/IFT24304256138/RIUP24/2339/RATHOR CONSTRUCTIO 265945.00</t>
  </si>
  <si>
    <t>RIUP24/2339</t>
  </si>
  <si>
    <t>18-02-2025 IFT/IFT25049042435/RIMP24/2577A/RATHOR CONSTRUCTIO 117755.00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</si>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</sst>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4" fontId="5" fillId="2" borderId="7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9" fontId="3" fillId="2" borderId="3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right" vertical="center"/>
    </xf>
    <xf numFmtId="164" fontId="5" fillId="2" borderId="3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164" fontId="8" fillId="4" borderId="3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9" fillId="0" borderId="0" xfId="0" applyFont="1"/>
    <xf numFmtId="0" fontId="10" fillId="0" borderId="0" xfId="0" applyFont="1"/>
    <xf numFmtId="0" fontId="9" fillId="5" borderId="7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topLeftCell="A21" zoomScaleNormal="100" workbookViewId="0">
      <selection activeCell="I2" sqref="I2"/>
    </sheetView>
  </sheetViews>
  <sheetFormatPr defaultColWidth="9" defaultRowHeight="30" customHeight="1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4.42578125" style="2" customWidth="1"/>
    <col min="6" max="6" width="13.28515625" style="2" customWidth="1"/>
    <col min="7" max="7" width="15.42578125" style="2" customWidth="1"/>
    <col min="8" max="8" width="14.7109375" style="14" customWidth="1"/>
    <col min="9" max="9" width="15.42578125" style="14" customWidth="1"/>
    <col min="10" max="10" width="10.7109375" style="2" bestFit="1" customWidth="1"/>
    <col min="11" max="11" width="17.42578125" style="2" customWidth="1"/>
    <col min="12" max="13" width="16.7109375" style="2" bestFit="1" customWidth="1"/>
    <col min="14" max="14" width="14.85546875" style="2" customWidth="1"/>
    <col min="15" max="15" width="17.5703125" style="2" bestFit="1" customWidth="1"/>
    <col min="16" max="16" width="14.85546875" style="2" customWidth="1"/>
    <col min="17" max="17" width="14.7109375" style="2" customWidth="1"/>
    <col min="18" max="18" width="12.7109375" style="2" bestFit="1" customWidth="1"/>
    <col min="19" max="19" width="14.5703125" style="2" bestFit="1" customWidth="1"/>
    <col min="20" max="20" width="15" style="2" bestFit="1" customWidth="1"/>
    <col min="21" max="21" width="84.140625" style="2" bestFit="1" customWidth="1"/>
    <col min="22" max="22" width="12.5703125" style="2" bestFit="1" customWidth="1"/>
    <col min="23" max="16384" width="9" style="2"/>
  </cols>
  <sheetData>
    <row r="1" spans="1:22" ht="30" customHeight="1" x14ac:dyDescent="0.25">
      <c r="A1" s="40" t="s">
        <v>22</v>
      </c>
      <c r="B1" s="5" t="s">
        <v>10</v>
      </c>
      <c r="E1" s="3"/>
      <c r="F1" s="3"/>
      <c r="G1" s="3"/>
      <c r="H1" s="4"/>
      <c r="I1" s="4"/>
    </row>
    <row r="2" spans="1:22" ht="30" customHeight="1" x14ac:dyDescent="0.25">
      <c r="A2" s="40" t="s">
        <v>23</v>
      </c>
      <c r="B2" s="41" t="s">
        <v>26</v>
      </c>
      <c r="C2" s="5"/>
      <c r="D2" s="5"/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2" ht="30" customHeight="1" thickBot="1" x14ac:dyDescent="0.3">
      <c r="A3" s="40" t="s">
        <v>24</v>
      </c>
      <c r="B3" s="41" t="s">
        <v>27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2" ht="30" customHeight="1" thickBot="1" x14ac:dyDescent="0.3">
      <c r="A4" s="40" t="s">
        <v>25</v>
      </c>
      <c r="B4" s="41" t="s">
        <v>27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7"/>
      <c r="R4" s="10"/>
      <c r="S4" s="10"/>
      <c r="T4" s="10"/>
      <c r="U4" s="10"/>
    </row>
    <row r="5" spans="1:22" ht="30" customHeight="1" x14ac:dyDescent="0.25">
      <c r="A5" s="42" t="s">
        <v>28</v>
      </c>
      <c r="B5" s="43" t="s">
        <v>29</v>
      </c>
      <c r="C5" s="44" t="s">
        <v>30</v>
      </c>
      <c r="D5" s="44" t="s">
        <v>31</v>
      </c>
      <c r="E5" s="43" t="s">
        <v>32</v>
      </c>
      <c r="F5" s="43" t="s">
        <v>33</v>
      </c>
      <c r="G5" s="44" t="s">
        <v>34</v>
      </c>
      <c r="H5" s="45" t="s">
        <v>35</v>
      </c>
      <c r="I5" s="18" t="s">
        <v>0</v>
      </c>
      <c r="J5" s="43" t="s">
        <v>36</v>
      </c>
      <c r="K5" s="43" t="s">
        <v>37</v>
      </c>
      <c r="L5" s="43" t="s">
        <v>38</v>
      </c>
      <c r="M5" s="43" t="s">
        <v>39</v>
      </c>
      <c r="N5" s="43" t="s">
        <v>40</v>
      </c>
      <c r="O5" s="46" t="s">
        <v>3</v>
      </c>
      <c r="P5" s="43" t="s">
        <v>41</v>
      </c>
      <c r="Q5" s="19" t="s">
        <v>1</v>
      </c>
      <c r="R5" s="43" t="s">
        <v>42</v>
      </c>
      <c r="S5" s="43" t="s">
        <v>43</v>
      </c>
      <c r="T5" s="43" t="s">
        <v>44</v>
      </c>
      <c r="U5" s="19" t="s">
        <v>2</v>
      </c>
    </row>
    <row r="6" spans="1:22" ht="30" customHeight="1" x14ac:dyDescent="0.25">
      <c r="A6" s="17"/>
      <c r="B6" s="11"/>
      <c r="C6" s="11"/>
      <c r="D6" s="11"/>
      <c r="E6" s="11"/>
      <c r="F6" s="11"/>
      <c r="G6" s="11"/>
      <c r="H6" s="20">
        <v>0.18</v>
      </c>
      <c r="I6" s="11"/>
      <c r="J6" s="20">
        <v>0.01</v>
      </c>
      <c r="K6" s="20">
        <v>0.05</v>
      </c>
      <c r="L6" s="20">
        <v>0.05</v>
      </c>
      <c r="M6" s="20">
        <v>0.1</v>
      </c>
      <c r="N6" s="20">
        <v>0.18</v>
      </c>
      <c r="O6" s="20"/>
      <c r="P6" s="11"/>
      <c r="Q6" s="11"/>
      <c r="R6" s="11"/>
      <c r="S6" s="20">
        <v>0.01</v>
      </c>
      <c r="T6" s="11"/>
      <c r="U6" s="11"/>
    </row>
    <row r="7" spans="1:22" s="15" customFormat="1" ht="30" customHeight="1" x14ac:dyDescent="0.25">
      <c r="A7" s="21"/>
      <c r="B7" s="16"/>
      <c r="C7" s="16"/>
      <c r="D7" s="16"/>
      <c r="E7" s="16"/>
      <c r="F7" s="16"/>
      <c r="G7" s="16"/>
      <c r="H7" s="22"/>
      <c r="I7" s="16"/>
      <c r="J7" s="22"/>
      <c r="K7" s="22"/>
      <c r="L7" s="22"/>
      <c r="M7" s="22"/>
      <c r="N7" s="22"/>
      <c r="O7" s="22"/>
      <c r="P7" s="16"/>
      <c r="Q7" s="16"/>
      <c r="R7" s="16"/>
      <c r="S7" s="22"/>
      <c r="T7" s="16"/>
      <c r="U7" s="16"/>
    </row>
    <row r="8" spans="1:22" ht="30" customHeight="1" x14ac:dyDescent="0.25">
      <c r="A8" s="35">
        <v>58082</v>
      </c>
      <c r="B8" s="23" t="s">
        <v>4</v>
      </c>
      <c r="C8" s="1">
        <v>45202</v>
      </c>
      <c r="D8" s="24">
        <v>18</v>
      </c>
      <c r="E8" s="11">
        <v>1327500</v>
      </c>
      <c r="F8" s="11">
        <v>316448</v>
      </c>
      <c r="G8" s="11">
        <f>ROUND(E8-F8,)</f>
        <v>1011052</v>
      </c>
      <c r="H8" s="11">
        <f>ROUND(G8*H6,0)</f>
        <v>181989</v>
      </c>
      <c r="I8" s="11">
        <f>G8+H8</f>
        <v>1193041</v>
      </c>
      <c r="J8" s="11">
        <f>ROUND(G8*$J$6,)</f>
        <v>10111</v>
      </c>
      <c r="K8" s="11">
        <f>ROUND(G8*$K$6,)</f>
        <v>50553</v>
      </c>
      <c r="L8" s="11">
        <v>0</v>
      </c>
      <c r="M8" s="11">
        <f>ROUND(G8*$M$6,)</f>
        <v>101105</v>
      </c>
      <c r="N8" s="34">
        <f>H8</f>
        <v>181989</v>
      </c>
      <c r="O8" s="11"/>
      <c r="P8" s="11">
        <f>ROUND(I8-SUM(J8:O8),0)</f>
        <v>849283</v>
      </c>
      <c r="Q8" s="11" t="s">
        <v>6</v>
      </c>
      <c r="R8" s="11">
        <v>200000</v>
      </c>
      <c r="S8" s="11">
        <f>R8*$S$6</f>
        <v>2000</v>
      </c>
      <c r="T8" s="11">
        <f>R8-S8</f>
        <v>198000</v>
      </c>
      <c r="U8" s="25" t="s">
        <v>5</v>
      </c>
    </row>
    <row r="9" spans="1:22" ht="30" customHeight="1" x14ac:dyDescent="0.25">
      <c r="A9" s="35">
        <v>58082</v>
      </c>
      <c r="B9" s="23" t="s">
        <v>12</v>
      </c>
      <c r="C9" s="1"/>
      <c r="D9" s="24">
        <v>18</v>
      </c>
      <c r="E9" s="11">
        <f>H8</f>
        <v>181989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34">
        <f>E9</f>
        <v>181989</v>
      </c>
      <c r="Q9" s="11" t="s">
        <v>7</v>
      </c>
      <c r="R9" s="11">
        <v>300000</v>
      </c>
      <c r="S9" s="11">
        <f>R9*$S$6</f>
        <v>3000</v>
      </c>
      <c r="T9" s="11">
        <f>R9-S9</f>
        <v>297000</v>
      </c>
      <c r="U9" s="33" t="s">
        <v>8</v>
      </c>
    </row>
    <row r="10" spans="1:22" ht="30" customHeight="1" x14ac:dyDescent="0.25">
      <c r="A10" s="35">
        <v>58082</v>
      </c>
      <c r="B10" s="23" t="s">
        <v>4</v>
      </c>
      <c r="C10" s="1">
        <v>45518</v>
      </c>
      <c r="D10" s="26">
        <v>7</v>
      </c>
      <c r="E10" s="11">
        <v>1268500</v>
      </c>
      <c r="F10" s="11">
        <f>14000+600303</f>
        <v>614303</v>
      </c>
      <c r="G10" s="11">
        <f>E10-F10</f>
        <v>654197</v>
      </c>
      <c r="H10" s="11">
        <f>G10*18%</f>
        <v>117755.45999999999</v>
      </c>
      <c r="I10" s="11">
        <f>G10+H10</f>
        <v>771952.46</v>
      </c>
      <c r="J10" s="11">
        <f>ROUND(G10*$J$6,)</f>
        <v>6542</v>
      </c>
      <c r="K10" s="11">
        <f>ROUND(G10*$K$6,)</f>
        <v>32710</v>
      </c>
      <c r="L10" s="11">
        <v>0</v>
      </c>
      <c r="M10" s="11"/>
      <c r="N10" s="34">
        <f>H10</f>
        <v>117755.45999999999</v>
      </c>
      <c r="O10" s="11"/>
      <c r="P10" s="11">
        <f>ROUND(I10-SUM(J10:O10),0)</f>
        <v>614945</v>
      </c>
      <c r="Q10" s="11" t="s">
        <v>15</v>
      </c>
      <c r="R10" s="11">
        <v>354283</v>
      </c>
      <c r="S10" s="11">
        <v>0</v>
      </c>
      <c r="T10" s="11">
        <v>354283</v>
      </c>
      <c r="U10" s="25" t="s">
        <v>9</v>
      </c>
    </row>
    <row r="11" spans="1:22" ht="30" customHeight="1" x14ac:dyDescent="0.25">
      <c r="A11" s="35">
        <v>58082</v>
      </c>
      <c r="B11" s="23" t="s">
        <v>12</v>
      </c>
      <c r="C11" s="1"/>
      <c r="D11" s="24">
        <v>7</v>
      </c>
      <c r="E11" s="11">
        <f>H10</f>
        <v>117755.45999999999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34">
        <f>ROUND(E11,0)</f>
        <v>117755</v>
      </c>
      <c r="Q11" s="2" t="s">
        <v>16</v>
      </c>
      <c r="R11" s="11">
        <v>181989</v>
      </c>
      <c r="S11" s="11"/>
      <c r="T11" s="11">
        <v>181989</v>
      </c>
      <c r="U11" s="25" t="s">
        <v>11</v>
      </c>
    </row>
    <row r="12" spans="1:22" ht="30" customHeight="1" x14ac:dyDescent="0.25">
      <c r="A12" s="35">
        <v>58082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 t="s">
        <v>17</v>
      </c>
      <c r="R12" s="11">
        <v>100000</v>
      </c>
      <c r="S12" s="11"/>
      <c r="T12" s="11">
        <v>99000</v>
      </c>
      <c r="U12" s="25" t="s">
        <v>13</v>
      </c>
    </row>
    <row r="13" spans="1:22" ht="30" customHeight="1" x14ac:dyDescent="0.25">
      <c r="A13" s="35">
        <v>58082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 t="s">
        <v>18</v>
      </c>
      <c r="R13" s="11"/>
      <c r="S13" s="11"/>
      <c r="T13" s="11">
        <v>250000</v>
      </c>
      <c r="U13" s="25" t="s">
        <v>14</v>
      </c>
    </row>
    <row r="14" spans="1:22" ht="30" customHeight="1" x14ac:dyDescent="0.25">
      <c r="A14" s="35">
        <v>58082</v>
      </c>
      <c r="B14" s="26"/>
      <c r="C14" s="26"/>
      <c r="D14" s="26"/>
      <c r="E14" s="27"/>
      <c r="F14" s="27"/>
      <c r="G14" s="27"/>
      <c r="H14" s="11"/>
      <c r="I14" s="11"/>
      <c r="J14" s="11"/>
      <c r="K14" s="11"/>
      <c r="L14" s="11"/>
      <c r="M14" s="11"/>
      <c r="N14" s="11"/>
      <c r="O14" s="11"/>
      <c r="P14" s="11"/>
      <c r="Q14" s="11" t="s">
        <v>20</v>
      </c>
      <c r="R14" s="11"/>
      <c r="S14" s="11"/>
      <c r="T14" s="11">
        <v>265945</v>
      </c>
      <c r="U14" s="11" t="s">
        <v>19</v>
      </c>
    </row>
    <row r="15" spans="1:22" ht="30" customHeight="1" x14ac:dyDescent="0.25">
      <c r="A15" s="35">
        <v>58082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117755</v>
      </c>
      <c r="U15" s="11" t="s">
        <v>21</v>
      </c>
    </row>
    <row r="16" spans="1:22" ht="30" customHeight="1" thickBo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39">
        <f>SUM(P8:P16)-SUM(T8:T16)</f>
        <v>0</v>
      </c>
    </row>
    <row r="17" spans="1:21" ht="30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1"/>
    </row>
    <row r="18" spans="1:21" ht="30" customHeight="1" x14ac:dyDescent="0.25">
      <c r="A18" s="11"/>
      <c r="B18" s="11"/>
      <c r="C18" s="11"/>
      <c r="D18" s="1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11"/>
      <c r="R18" s="11"/>
      <c r="S18" s="11"/>
      <c r="T18" s="11"/>
      <c r="U18" s="11"/>
    </row>
    <row r="19" spans="1:21" ht="30" customHeight="1" thickBo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9"/>
      <c r="R19" s="13"/>
      <c r="S19" s="13"/>
      <c r="T19" s="29"/>
      <c r="U19" s="13"/>
    </row>
    <row r="20" spans="1:21" ht="30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0"/>
      <c r="R20" s="9"/>
      <c r="S20" s="9"/>
      <c r="T20" s="30"/>
      <c r="U20" s="9"/>
    </row>
    <row r="21" spans="1:21" ht="30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30"/>
      <c r="R21" s="9"/>
      <c r="S21" s="9"/>
      <c r="T21" s="30"/>
      <c r="U21" s="9"/>
    </row>
    <row r="22" spans="1:21" ht="30" customHeight="1" thickBot="1" x14ac:dyDescent="0.3"/>
    <row r="23" spans="1:21" ht="30" customHeight="1" x14ac:dyDescent="0.25">
      <c r="L23" s="47"/>
      <c r="M23" s="48"/>
    </row>
    <row r="24" spans="1:21" ht="30" customHeight="1" x14ac:dyDescent="0.25">
      <c r="L24" s="49"/>
      <c r="M24" s="50"/>
    </row>
    <row r="25" spans="1:21" ht="30" customHeight="1" x14ac:dyDescent="0.25">
      <c r="L25" s="35"/>
      <c r="M25" s="36"/>
    </row>
    <row r="26" spans="1:21" ht="30" customHeight="1" x14ac:dyDescent="0.25">
      <c r="L26" s="35"/>
      <c r="M26" s="36"/>
    </row>
    <row r="27" spans="1:21" ht="30" customHeight="1" x14ac:dyDescent="0.25">
      <c r="L27" s="35"/>
      <c r="M27" s="38"/>
    </row>
    <row r="28" spans="1:21" ht="30" customHeight="1" thickBot="1" x14ac:dyDescent="0.3">
      <c r="L28" s="37"/>
      <c r="M28" s="37"/>
    </row>
  </sheetData>
  <mergeCells count="2">
    <mergeCell ref="L23:M23"/>
    <mergeCell ref="L24:M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Dubey</cp:lastModifiedBy>
  <cp:lastPrinted>2022-06-10T14:20:18Z</cp:lastPrinted>
  <dcterms:created xsi:type="dcterms:W3CDTF">2022-06-10T14:11:52Z</dcterms:created>
  <dcterms:modified xsi:type="dcterms:W3CDTF">2025-05-27T17:43:19Z</dcterms:modified>
</cp:coreProperties>
</file>