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ankaj_File_work\Excel\Pankaj\"/>
    </mc:Choice>
  </mc:AlternateContent>
  <bookViews>
    <workbookView xWindow="0" yWindow="0" windowWidth="28800" windowHeight="13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T9" i="1"/>
  <c r="U9" i="1" s="1"/>
  <c r="G8" i="1"/>
  <c r="T10" i="1"/>
  <c r="U10" i="1" s="1"/>
  <c r="L16" i="1"/>
  <c r="Q7" i="1"/>
  <c r="J9" i="1" l="1"/>
  <c r="K9" i="1"/>
  <c r="H9" i="1"/>
  <c r="I9" i="1" s="1"/>
  <c r="J8" i="1"/>
  <c r="P8" i="1" s="1"/>
  <c r="K8" i="1"/>
  <c r="H8" i="1"/>
  <c r="I8" i="1" s="1"/>
  <c r="T8" i="1"/>
  <c r="U8" i="1" s="1"/>
  <c r="P9" i="1" l="1"/>
  <c r="M16" i="1"/>
  <c r="K16" i="1"/>
  <c r="M23" i="1" s="1"/>
  <c r="P10" i="1" l="1"/>
  <c r="N16" i="1"/>
  <c r="U16" i="1" l="1"/>
  <c r="P16" i="1" l="1"/>
  <c r="U18" i="1" s="1"/>
  <c r="M24" i="1" s="1"/>
</calcChain>
</file>

<file path=xl/sharedStrings.xml><?xml version="1.0" encoding="utf-8"?>
<sst xmlns="http://schemas.openxmlformats.org/spreadsheetml/2006/main" count="47" uniqueCount="44">
  <si>
    <t>Amount</t>
  </si>
  <si>
    <t>PAYMENT NOTE No.</t>
  </si>
  <si>
    <t>UTR</t>
  </si>
  <si>
    <t>Total Payable Amount Rs. -</t>
  </si>
  <si>
    <t>Balance Payable Amount Rs. -</t>
  </si>
  <si>
    <t>Total Paid Amount Rs. -</t>
  </si>
  <si>
    <t>Excess Hold</t>
  </si>
  <si>
    <t>29-12-2023 NEFT/AXISP00456827626/RIUP23/4018/RINKU DUBEY/BKID0006730 49500.00</t>
  </si>
  <si>
    <t>RIUP23/4018</t>
  </si>
  <si>
    <t>Total Hold</t>
  </si>
  <si>
    <t>Advance / Surplus</t>
  </si>
  <si>
    <t>Debit</t>
  </si>
  <si>
    <t>Nil</t>
  </si>
  <si>
    <t>Rinku Dubey</t>
  </si>
  <si>
    <t>17-02-2024 NEFT/AXISP00472224384/RIUP23/4750/RINKU DUBEY/BKID0006730 ₹ 69,300.00</t>
  </si>
  <si>
    <t>RIUP23/4750</t>
  </si>
  <si>
    <t>01-02-2024 NEFT/AXISP00467277200/RIUP23/4528/RINKU DUBEY/BKID0006730 49500.00</t>
  </si>
  <si>
    <t>RIUP23/4528</t>
  </si>
  <si>
    <t>Updated On 08-05-2024</t>
  </si>
  <si>
    <t>Subcontractor:</t>
  </si>
  <si>
    <t>State:</t>
  </si>
  <si>
    <t>District:</t>
  </si>
  <si>
    <t>Block:</t>
  </si>
  <si>
    <t>Uttar Pradesh</t>
  </si>
  <si>
    <t>Shamli</t>
  </si>
  <si>
    <t>AHAMADPUR VILLAGE PIPE LINE ROAD RESTORATION IN HOUSE WORK At-</t>
  </si>
  <si>
    <t xml:space="preserve">AHAMADPUR VILLAGE PIPE LINE ROAD RESTORATION IN HOUSE WORK At- 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</si>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</sst>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2"/>
      <color theme="1"/>
      <name val="Comic Sans MS"/>
      <family val="4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2">
    <xf numFmtId="0" fontId="0" fillId="0" borderId="0" xfId="0"/>
    <xf numFmtId="0" fontId="5" fillId="2" borderId="4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15" fontId="3" fillId="2" borderId="19" xfId="0" applyNumberFormat="1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19" xfId="1" applyNumberFormat="1" applyFont="1" applyFill="1" applyBorder="1" applyAlignment="1">
      <alignment vertical="center"/>
    </xf>
    <xf numFmtId="43" fontId="3" fillId="2" borderId="16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9" fontId="3" fillId="2" borderId="10" xfId="1" applyNumberFormat="1" applyFont="1" applyFill="1" applyBorder="1" applyAlignment="1">
      <alignment vertical="center"/>
    </xf>
    <xf numFmtId="9" fontId="3" fillId="2" borderId="30" xfId="1" applyNumberFormat="1" applyFont="1" applyFill="1" applyBorder="1" applyAlignment="1">
      <alignment vertical="center"/>
    </xf>
    <xf numFmtId="43" fontId="3" fillId="2" borderId="30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9" fontId="3" fillId="2" borderId="5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43" fontId="3" fillId="2" borderId="31" xfId="1" applyNumberFormat="1" applyFont="1" applyFill="1" applyBorder="1" applyAlignment="1">
      <alignment vertical="center"/>
    </xf>
    <xf numFmtId="0" fontId="0" fillId="0" borderId="22" xfId="0" applyBorder="1" applyAlignment="1">
      <alignment vertical="center"/>
    </xf>
    <xf numFmtId="43" fontId="3" fillId="2" borderId="18" xfId="1" applyNumberFormat="1" applyFont="1" applyFill="1" applyBorder="1" applyAlignment="1">
      <alignment vertical="center"/>
    </xf>
    <xf numFmtId="43" fontId="3" fillId="2" borderId="21" xfId="1" applyNumberFormat="1" applyFont="1" applyFill="1" applyBorder="1" applyAlignment="1">
      <alignment vertical="center"/>
    </xf>
    <xf numFmtId="43" fontId="3" fillId="2" borderId="25" xfId="1" applyNumberFormat="1" applyFont="1" applyFill="1" applyBorder="1" applyAlignment="1">
      <alignment vertical="center"/>
    </xf>
    <xf numFmtId="43" fontId="3" fillId="2" borderId="12" xfId="1" applyNumberFormat="1" applyFont="1" applyFill="1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43" fontId="3" fillId="2" borderId="22" xfId="1" applyNumberFormat="1" applyFont="1" applyFill="1" applyBorder="1" applyAlignment="1">
      <alignment vertical="center"/>
    </xf>
    <xf numFmtId="43" fontId="3" fillId="2" borderId="27" xfId="1" applyNumberFormat="1" applyFont="1" applyFill="1" applyBorder="1" applyAlignment="1">
      <alignment vertical="center"/>
    </xf>
    <xf numFmtId="0" fontId="0" fillId="0" borderId="23" xfId="0" applyBorder="1" applyAlignment="1">
      <alignment vertical="center"/>
    </xf>
    <xf numFmtId="43" fontId="3" fillId="2" borderId="26" xfId="1" applyNumberFormat="1" applyFont="1" applyFill="1" applyBorder="1" applyAlignment="1">
      <alignment horizontal="right" vertical="center"/>
    </xf>
    <xf numFmtId="43" fontId="3" fillId="2" borderId="14" xfId="1" applyNumberFormat="1" applyFont="1" applyFill="1" applyBorder="1" applyAlignment="1">
      <alignment vertical="center"/>
    </xf>
    <xf numFmtId="43" fontId="3" fillId="2" borderId="33" xfId="1" applyNumberFormat="1" applyFont="1" applyFill="1" applyBorder="1" applyAlignment="1">
      <alignment vertical="center"/>
    </xf>
    <xf numFmtId="43" fontId="3" fillId="2" borderId="20" xfId="1" applyNumberFormat="1" applyFont="1" applyFill="1" applyBorder="1" applyAlignment="1">
      <alignment vertical="center"/>
    </xf>
    <xf numFmtId="43" fontId="3" fillId="2" borderId="24" xfId="1" applyNumberFormat="1" applyFont="1" applyFill="1" applyBorder="1" applyAlignment="1">
      <alignment vertical="center"/>
    </xf>
    <xf numFmtId="43" fontId="3" fillId="2" borderId="32" xfId="1" applyNumberFormat="1" applyFont="1" applyFill="1" applyBorder="1" applyAlignment="1">
      <alignment vertical="center"/>
    </xf>
    <xf numFmtId="43" fontId="3" fillId="2" borderId="28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8" xfId="1" applyNumberFormat="1" applyFont="1" applyFill="1" applyBorder="1" applyAlignment="1">
      <alignment vertical="center"/>
    </xf>
    <xf numFmtId="43" fontId="3" fillId="2" borderId="34" xfId="1" applyNumberFormat="1" applyFont="1" applyFill="1" applyBorder="1" applyAlignment="1">
      <alignment vertical="center"/>
    </xf>
    <xf numFmtId="43" fontId="3" fillId="2" borderId="35" xfId="1" applyNumberFormat="1" applyFont="1" applyFill="1" applyBorder="1" applyAlignment="1">
      <alignment vertical="center"/>
    </xf>
    <xf numFmtId="43" fontId="5" fillId="2" borderId="5" xfId="1" applyNumberFormat="1" applyFont="1" applyFill="1" applyBorder="1" applyAlignment="1">
      <alignment vertical="center"/>
    </xf>
    <xf numFmtId="43" fontId="3" fillId="3" borderId="5" xfId="1" applyNumberFormat="1" applyFont="1" applyFill="1" applyBorder="1" applyAlignment="1">
      <alignment vertical="center"/>
    </xf>
    <xf numFmtId="43" fontId="3" fillId="3" borderId="8" xfId="1" applyNumberFormat="1" applyFont="1" applyFill="1" applyBorder="1" applyAlignment="1">
      <alignment vertical="center"/>
    </xf>
    <xf numFmtId="43" fontId="3" fillId="3" borderId="10" xfId="1" applyNumberFormat="1" applyFont="1" applyFill="1" applyBorder="1" applyAlignment="1">
      <alignment vertical="center"/>
    </xf>
    <xf numFmtId="43" fontId="3" fillId="3" borderId="30" xfId="1" applyNumberFormat="1" applyFont="1" applyFill="1" applyBorder="1" applyAlignment="1">
      <alignment vertical="center"/>
    </xf>
    <xf numFmtId="43" fontId="3" fillId="3" borderId="7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43" fontId="3" fillId="3" borderId="11" xfId="1" applyNumberFormat="1" applyFont="1" applyFill="1" applyBorder="1" applyAlignment="1">
      <alignment vertical="center"/>
    </xf>
    <xf numFmtId="43" fontId="3" fillId="3" borderId="19" xfId="1" applyNumberFormat="1" applyFont="1" applyFill="1" applyBorder="1" applyAlignment="1">
      <alignment vertical="center"/>
    </xf>
    <xf numFmtId="43" fontId="3" fillId="3" borderId="16" xfId="1" applyNumberFormat="1" applyFont="1" applyFill="1" applyBorder="1" applyAlignment="1">
      <alignment vertical="center"/>
    </xf>
    <xf numFmtId="43" fontId="3" fillId="3" borderId="34" xfId="1" applyNumberFormat="1" applyFont="1" applyFill="1" applyBorder="1" applyAlignment="1">
      <alignment vertical="center"/>
    </xf>
    <xf numFmtId="9" fontId="3" fillId="3" borderId="5" xfId="1" applyNumberFormat="1" applyFont="1" applyFill="1" applyBorder="1" applyAlignment="1">
      <alignment vertical="center"/>
    </xf>
    <xf numFmtId="9" fontId="3" fillId="3" borderId="34" xfId="1" applyNumberFormat="1" applyFont="1" applyFill="1" applyBorder="1" applyAlignment="1">
      <alignment vertical="center"/>
    </xf>
    <xf numFmtId="9" fontId="3" fillId="3" borderId="30" xfId="1" applyNumberFormat="1" applyFont="1" applyFill="1" applyBorder="1" applyAlignment="1">
      <alignment vertical="center"/>
    </xf>
    <xf numFmtId="43" fontId="3" fillId="3" borderId="9" xfId="1" applyNumberFormat="1" applyFont="1" applyFill="1" applyBorder="1" applyAlignment="1">
      <alignment vertical="center"/>
    </xf>
    <xf numFmtId="0" fontId="5" fillId="4" borderId="0" xfId="0" applyFont="1" applyFill="1" applyAlignment="1">
      <alignment horizontal="center" vertical="center" wrapText="1"/>
    </xf>
    <xf numFmtId="14" fontId="3" fillId="2" borderId="21" xfId="1" applyNumberFormat="1" applyFont="1" applyFill="1" applyBorder="1" applyAlignment="1">
      <alignment vertical="center"/>
    </xf>
    <xf numFmtId="43" fontId="5" fillId="2" borderId="5" xfId="1" applyNumberFormat="1" applyFont="1" applyFill="1" applyBorder="1" applyAlignment="1">
      <alignment vertical="center" wrapText="1"/>
    </xf>
    <xf numFmtId="0" fontId="6" fillId="0" borderId="0" xfId="0" applyFont="1"/>
    <xf numFmtId="0" fontId="0" fillId="0" borderId="0" xfId="0" applyFont="1"/>
    <xf numFmtId="0" fontId="6" fillId="2" borderId="41" xfId="0" applyFont="1" applyFill="1" applyBorder="1" applyAlignment="1">
      <alignment vertical="center"/>
    </xf>
    <xf numFmtId="0" fontId="6" fillId="2" borderId="41" xfId="0" applyFont="1" applyFill="1" applyBorder="1" applyAlignment="1">
      <alignment horizontal="center" vertical="center" wrapText="1"/>
    </xf>
    <xf numFmtId="14" fontId="6" fillId="2" borderId="41" xfId="0" applyNumberFormat="1" applyFont="1" applyFill="1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43" fontId="8" fillId="2" borderId="41" xfId="1" applyNumberFormat="1" applyFont="1" applyFill="1" applyBorder="1" applyAlignment="1">
      <alignment horizontal="center" vertical="center"/>
    </xf>
    <xf numFmtId="43" fontId="6" fillId="2" borderId="41" xfId="1" applyNumberFormat="1" applyFont="1" applyFill="1" applyBorder="1" applyAlignment="1">
      <alignment horizontal="center" vertical="center"/>
    </xf>
    <xf numFmtId="43" fontId="7" fillId="2" borderId="38" xfId="1" applyNumberFormat="1" applyFont="1" applyFill="1" applyBorder="1" applyAlignment="1">
      <alignment horizontal="center" vertical="center"/>
    </xf>
    <xf numFmtId="43" fontId="7" fillId="2" borderId="40" xfId="1" applyNumberFormat="1" applyFont="1" applyFill="1" applyBorder="1" applyAlignment="1">
      <alignment horizontal="center" vertical="center"/>
    </xf>
    <xf numFmtId="43" fontId="7" fillId="2" borderId="38" xfId="1" applyNumberFormat="1" applyFont="1" applyFill="1" applyBorder="1" applyAlignment="1">
      <alignment horizontal="right"/>
    </xf>
    <xf numFmtId="43" fontId="7" fillId="2" borderId="39" xfId="1" applyNumberFormat="1" applyFont="1" applyFill="1" applyBorder="1" applyAlignment="1">
      <alignment horizontal="right"/>
    </xf>
    <xf numFmtId="43" fontId="7" fillId="2" borderId="36" xfId="1" applyNumberFormat="1" applyFont="1" applyFill="1" applyBorder="1" applyAlignment="1">
      <alignment horizontal="center" vertical="center"/>
    </xf>
    <xf numFmtId="43" fontId="7" fillId="2" borderId="1" xfId="1" applyNumberFormat="1" applyFont="1" applyFill="1" applyBorder="1" applyAlignment="1">
      <alignment horizontal="center" vertical="center"/>
    </xf>
    <xf numFmtId="43" fontId="7" fillId="2" borderId="37" xfId="1" applyNumberFormat="1" applyFont="1" applyFill="1" applyBorder="1" applyAlignment="1">
      <alignment horizontal="center" vertical="center"/>
    </xf>
    <xf numFmtId="43" fontId="7" fillId="2" borderId="2" xfId="1" applyNumberFormat="1" applyFont="1" applyFill="1" applyBorder="1" applyAlignment="1">
      <alignment horizontal="center" vertical="center"/>
    </xf>
    <xf numFmtId="43" fontId="7" fillId="2" borderId="3" xfId="1" applyNumberFormat="1" applyFont="1" applyFill="1" applyBorder="1" applyAlignment="1">
      <alignment horizontal="center" vertical="center"/>
    </xf>
    <xf numFmtId="43" fontId="7" fillId="2" borderId="29" xfId="1" applyNumberFormat="1" applyFont="1" applyFill="1" applyBorder="1" applyAlignment="1">
      <alignment horizontal="center" vertical="center"/>
    </xf>
    <xf numFmtId="43" fontId="7" fillId="2" borderId="38" xfId="1" applyNumberFormat="1" applyFont="1" applyFill="1" applyBorder="1" applyAlignment="1">
      <alignment horizontal="center"/>
    </xf>
    <xf numFmtId="43" fontId="7" fillId="2" borderId="39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abSelected="1" zoomScaleNormal="100" workbookViewId="0">
      <selection activeCell="B8" sqref="B8"/>
    </sheetView>
  </sheetViews>
  <sheetFormatPr defaultColWidth="9" defaultRowHeight="24.95" customHeight="1" x14ac:dyDescent="0.25"/>
  <cols>
    <col min="1" max="1" width="9" style="11"/>
    <col min="2" max="2" width="30" style="11" customWidth="1"/>
    <col min="3" max="3" width="13.42578125" style="11" bestFit="1" customWidth="1"/>
    <col min="4" max="4" width="11.5703125" style="11" bestFit="1" customWidth="1"/>
    <col min="5" max="5" width="13.28515625" style="11" bestFit="1" customWidth="1"/>
    <col min="6" max="7" width="13.28515625" style="11" customWidth="1"/>
    <col min="8" max="8" width="14.7109375" style="50" customWidth="1"/>
    <col min="9" max="9" width="12.85546875" style="50" bestFit="1" customWidth="1"/>
    <col min="10" max="10" width="10.7109375" style="11" bestFit="1" customWidth="1"/>
    <col min="11" max="11" width="12.5703125" style="11" customWidth="1"/>
    <col min="12" max="12" width="12.7109375" style="11" customWidth="1"/>
    <col min="13" max="13" width="14" style="11" bestFit="1" customWidth="1"/>
    <col min="14" max="14" width="14.85546875" style="11" customWidth="1"/>
    <col min="15" max="15" width="16.5703125" style="11" customWidth="1"/>
    <col min="16" max="16" width="14.85546875" style="11" customWidth="1"/>
    <col min="17" max="17" width="7.28515625" style="11" customWidth="1"/>
    <col min="18" max="18" width="21.7109375" style="11" bestFit="1" customWidth="1"/>
    <col min="19" max="19" width="12.7109375" style="11" bestFit="1" customWidth="1"/>
    <col min="20" max="20" width="14.5703125" style="11" bestFit="1" customWidth="1"/>
    <col min="21" max="21" width="19.7109375" style="11" bestFit="1" customWidth="1"/>
    <col min="22" max="22" width="101.42578125" style="11" customWidth="1"/>
    <col min="23" max="16384" width="9" style="11"/>
  </cols>
  <sheetData>
    <row r="1" spans="1:22" ht="24.95" customHeight="1" x14ac:dyDescent="0.25">
      <c r="A1" s="72" t="s">
        <v>19</v>
      </c>
      <c r="B1" s="10" t="s">
        <v>13</v>
      </c>
      <c r="E1" s="12"/>
      <c r="F1" s="12"/>
      <c r="G1" s="12"/>
      <c r="H1" s="13"/>
      <c r="I1" s="13"/>
    </row>
    <row r="2" spans="1:22" ht="24.95" customHeight="1" x14ac:dyDescent="0.25">
      <c r="A2" s="72" t="s">
        <v>20</v>
      </c>
      <c r="B2" s="73" t="s">
        <v>23</v>
      </c>
      <c r="C2" s="14"/>
      <c r="D2" s="14" t="s">
        <v>13</v>
      </c>
      <c r="G2" s="15"/>
      <c r="I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</row>
    <row r="3" spans="1:22" ht="24.95" customHeight="1" thickBot="1" x14ac:dyDescent="0.3">
      <c r="A3" s="72" t="s">
        <v>21</v>
      </c>
      <c r="B3" s="73" t="s">
        <v>24</v>
      </c>
      <c r="C3" s="14"/>
      <c r="D3" s="14"/>
      <c r="G3" s="15"/>
      <c r="I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 spans="1:22" ht="24.95" customHeight="1" thickBot="1" x14ac:dyDescent="0.3">
      <c r="A4" s="72" t="s">
        <v>22</v>
      </c>
      <c r="B4" s="73" t="s">
        <v>24</v>
      </c>
      <c r="C4" s="17"/>
      <c r="D4" s="17"/>
      <c r="E4" s="17"/>
      <c r="F4" s="16"/>
      <c r="G4" s="16"/>
      <c r="H4" s="18"/>
      <c r="I4" s="18"/>
      <c r="J4" s="16"/>
      <c r="K4" s="16"/>
      <c r="L4" s="16"/>
      <c r="M4" s="16"/>
      <c r="R4" s="16"/>
      <c r="S4" s="19"/>
      <c r="T4" s="19"/>
      <c r="U4" s="19"/>
      <c r="V4" s="19"/>
    </row>
    <row r="5" spans="1:22" ht="24.95" customHeight="1" thickBot="1" x14ac:dyDescent="0.3">
      <c r="A5" s="74" t="s">
        <v>27</v>
      </c>
      <c r="B5" s="75" t="s">
        <v>28</v>
      </c>
      <c r="C5" s="76" t="s">
        <v>29</v>
      </c>
      <c r="D5" s="77" t="s">
        <v>30</v>
      </c>
      <c r="E5" s="75" t="s">
        <v>31</v>
      </c>
      <c r="F5" s="75" t="s">
        <v>32</v>
      </c>
      <c r="G5" s="77" t="s">
        <v>33</v>
      </c>
      <c r="H5" s="78" t="s">
        <v>34</v>
      </c>
      <c r="I5" s="79" t="s">
        <v>0</v>
      </c>
      <c r="J5" s="75" t="s">
        <v>35</v>
      </c>
      <c r="K5" s="75" t="s">
        <v>36</v>
      </c>
      <c r="L5" s="75" t="s">
        <v>37</v>
      </c>
      <c r="M5" s="75" t="s">
        <v>38</v>
      </c>
      <c r="N5" s="9" t="s">
        <v>39</v>
      </c>
      <c r="O5" s="9" t="s">
        <v>6</v>
      </c>
      <c r="P5" s="9" t="s">
        <v>40</v>
      </c>
      <c r="Q5" s="2"/>
      <c r="R5" s="1" t="s">
        <v>1</v>
      </c>
      <c r="S5" s="75" t="s">
        <v>41</v>
      </c>
      <c r="T5" s="75" t="s">
        <v>42</v>
      </c>
      <c r="U5" s="75" t="s">
        <v>43</v>
      </c>
      <c r="V5" s="75" t="s">
        <v>2</v>
      </c>
    </row>
    <row r="6" spans="1:22" ht="24.95" customHeight="1" x14ac:dyDescent="0.25">
      <c r="B6" s="20"/>
      <c r="C6" s="21"/>
      <c r="D6" s="21"/>
      <c r="E6" s="22"/>
      <c r="F6" s="52"/>
      <c r="G6" s="52"/>
      <c r="H6" s="29">
        <v>0.18</v>
      </c>
      <c r="I6" s="24"/>
      <c r="J6" s="25">
        <v>0.01</v>
      </c>
      <c r="K6" s="26">
        <v>0.05</v>
      </c>
      <c r="L6" s="26">
        <v>0</v>
      </c>
      <c r="M6" s="26">
        <v>0.1</v>
      </c>
      <c r="N6" s="26">
        <v>0.18</v>
      </c>
      <c r="O6" s="26"/>
      <c r="P6" s="27"/>
      <c r="Q6" s="2"/>
      <c r="R6" s="28"/>
      <c r="S6" s="23"/>
      <c r="T6" s="29">
        <v>0.01</v>
      </c>
      <c r="U6" s="30"/>
      <c r="V6" s="27"/>
    </row>
    <row r="7" spans="1:22" s="60" customFormat="1" ht="24.95" customHeight="1" x14ac:dyDescent="0.25">
      <c r="B7" s="61"/>
      <c r="C7" s="62"/>
      <c r="D7" s="57"/>
      <c r="E7" s="63"/>
      <c r="F7" s="64"/>
      <c r="G7" s="64"/>
      <c r="H7" s="65"/>
      <c r="I7" s="56"/>
      <c r="J7" s="66"/>
      <c r="K7" s="66"/>
      <c r="L7" s="67"/>
      <c r="M7" s="66"/>
      <c r="N7" s="67"/>
      <c r="O7" s="67"/>
      <c r="P7" s="58"/>
      <c r="Q7" s="69">
        <f>A8</f>
        <v>61239</v>
      </c>
      <c r="R7" s="68"/>
      <c r="S7" s="55"/>
      <c r="T7" s="65"/>
      <c r="U7" s="59"/>
      <c r="V7" s="58"/>
    </row>
    <row r="8" spans="1:22" ht="48.75" customHeight="1" x14ac:dyDescent="0.25">
      <c r="A8" s="11">
        <v>61239</v>
      </c>
      <c r="B8" s="4" t="s">
        <v>25</v>
      </c>
      <c r="C8" s="5">
        <v>45320</v>
      </c>
      <c r="D8" s="7">
        <v>1</v>
      </c>
      <c r="E8" s="31">
        <v>104907</v>
      </c>
      <c r="F8" s="53">
        <v>0</v>
      </c>
      <c r="G8" s="53">
        <f>E8-F8</f>
        <v>104907</v>
      </c>
      <c r="H8" s="23">
        <f>G8*18%</f>
        <v>18883.259999999998</v>
      </c>
      <c r="I8" s="24">
        <f>G8+H8</f>
        <v>123790.26</v>
      </c>
      <c r="J8" s="23">
        <f>G8*1%</f>
        <v>1049.07</v>
      </c>
      <c r="K8" s="23">
        <f>G8*5%</f>
        <v>5245.35</v>
      </c>
      <c r="L8" s="27"/>
      <c r="M8" s="23"/>
      <c r="N8" s="27"/>
      <c r="O8" s="27"/>
      <c r="P8" s="27">
        <f>G8-J8-K8</f>
        <v>98612.579999999987</v>
      </c>
      <c r="Q8" s="2"/>
      <c r="R8" s="33" t="s">
        <v>8</v>
      </c>
      <c r="S8" s="23">
        <v>50000</v>
      </c>
      <c r="T8" s="23">
        <f>S8*T6</f>
        <v>500</v>
      </c>
      <c r="U8" s="30">
        <f>S8-T8</f>
        <v>49500</v>
      </c>
      <c r="V8" s="34" t="s">
        <v>7</v>
      </c>
    </row>
    <row r="9" spans="1:22" ht="48.75" customHeight="1" x14ac:dyDescent="0.25">
      <c r="A9" s="11">
        <v>61239</v>
      </c>
      <c r="B9" s="4" t="s">
        <v>26</v>
      </c>
      <c r="C9" s="5">
        <v>45414</v>
      </c>
      <c r="D9" s="7">
        <v>2</v>
      </c>
      <c r="E9" s="31">
        <v>208135</v>
      </c>
      <c r="F9" s="53">
        <v>0</v>
      </c>
      <c r="G9" s="53">
        <f>E9-F9</f>
        <v>208135</v>
      </c>
      <c r="H9" s="23">
        <f>G9*18%</f>
        <v>37464.299999999996</v>
      </c>
      <c r="I9" s="24">
        <f>G9+H9</f>
        <v>245599.3</v>
      </c>
      <c r="J9" s="23">
        <f>G9*1%</f>
        <v>2081.35</v>
      </c>
      <c r="K9" s="23">
        <f>G9*5%</f>
        <v>10406.75</v>
      </c>
      <c r="L9" s="27"/>
      <c r="M9" s="23"/>
      <c r="N9" s="27"/>
      <c r="O9" s="27"/>
      <c r="P9" s="27">
        <f>G9-J9-K9</f>
        <v>195646.9</v>
      </c>
      <c r="Q9" s="2"/>
      <c r="R9" s="33" t="s">
        <v>17</v>
      </c>
      <c r="S9" s="23">
        <v>50000</v>
      </c>
      <c r="T9" s="23">
        <f>S9*T6</f>
        <v>500</v>
      </c>
      <c r="U9" s="30">
        <f>S9-T9</f>
        <v>49500</v>
      </c>
      <c r="V9" s="34" t="s">
        <v>16</v>
      </c>
    </row>
    <row r="10" spans="1:22" ht="24.95" customHeight="1" x14ac:dyDescent="0.25">
      <c r="A10" s="11">
        <v>61239</v>
      </c>
      <c r="B10" s="35"/>
      <c r="C10" s="70"/>
      <c r="D10" s="36"/>
      <c r="E10" s="31"/>
      <c r="F10" s="53"/>
      <c r="G10" s="53"/>
      <c r="H10" s="23"/>
      <c r="I10" s="24"/>
      <c r="J10" s="32"/>
      <c r="K10" s="27"/>
      <c r="L10" s="27"/>
      <c r="M10" s="27"/>
      <c r="N10" s="27"/>
      <c r="O10" s="27"/>
      <c r="P10" s="27">
        <f>E10</f>
        <v>0</v>
      </c>
      <c r="Q10" s="2"/>
      <c r="R10" s="33" t="s">
        <v>15</v>
      </c>
      <c r="S10" s="23">
        <v>70000</v>
      </c>
      <c r="T10" s="23">
        <f>S10*T6</f>
        <v>700</v>
      </c>
      <c r="U10" s="30">
        <f>S10-T10</f>
        <v>69300</v>
      </c>
      <c r="V10" s="34" t="s">
        <v>14</v>
      </c>
    </row>
    <row r="11" spans="1:22" ht="24.95" customHeight="1" x14ac:dyDescent="0.25">
      <c r="A11" s="11">
        <v>61239</v>
      </c>
      <c r="B11" s="35"/>
      <c r="C11" s="36"/>
      <c r="D11" s="36"/>
      <c r="E11" s="37"/>
      <c r="F11" s="38"/>
      <c r="G11" s="37"/>
      <c r="H11" s="38"/>
      <c r="I11" s="39"/>
      <c r="J11" s="21"/>
      <c r="K11" s="40"/>
      <c r="L11" s="40"/>
      <c r="M11" s="40"/>
      <c r="N11" s="40"/>
      <c r="O11" s="40"/>
      <c r="P11" s="40"/>
      <c r="Q11" s="8"/>
      <c r="R11" s="33"/>
      <c r="S11" s="38"/>
      <c r="T11" s="38"/>
      <c r="U11" s="41"/>
      <c r="V11" s="42"/>
    </row>
    <row r="12" spans="1:22" ht="24.95" customHeight="1" x14ac:dyDescent="0.25">
      <c r="A12" s="11">
        <v>61239</v>
      </c>
      <c r="B12" s="35"/>
      <c r="C12" s="36"/>
      <c r="D12" s="36"/>
      <c r="E12" s="37"/>
      <c r="F12" s="38"/>
      <c r="G12" s="37"/>
      <c r="H12" s="38"/>
      <c r="I12" s="39"/>
      <c r="J12" s="21"/>
      <c r="K12" s="40"/>
      <c r="L12" s="40"/>
      <c r="M12" s="40"/>
      <c r="N12" s="40"/>
      <c r="O12" s="40"/>
      <c r="P12" s="40"/>
      <c r="Q12" s="8"/>
      <c r="R12" s="33"/>
      <c r="S12" s="38"/>
      <c r="T12" s="38"/>
      <c r="U12" s="41"/>
      <c r="V12" s="42"/>
    </row>
    <row r="13" spans="1:22" ht="24.95" customHeight="1" x14ac:dyDescent="0.25">
      <c r="B13" s="35"/>
      <c r="C13" s="36"/>
      <c r="D13" s="36"/>
      <c r="E13" s="37"/>
      <c r="F13" s="38"/>
      <c r="G13" s="37"/>
      <c r="H13" s="38"/>
      <c r="I13" s="39"/>
      <c r="J13" s="21"/>
      <c r="K13" s="40"/>
      <c r="L13" s="40"/>
      <c r="M13" s="40"/>
      <c r="N13" s="40"/>
      <c r="O13" s="40"/>
      <c r="P13" s="40"/>
      <c r="Q13" s="8"/>
      <c r="R13" s="33"/>
      <c r="S13" s="38"/>
      <c r="T13" s="38"/>
      <c r="U13" s="41"/>
      <c r="V13" s="42"/>
    </row>
    <row r="14" spans="1:22" ht="24.95" customHeight="1" thickBot="1" x14ac:dyDescent="0.3">
      <c r="B14" s="3"/>
      <c r="C14" s="6"/>
      <c r="D14" s="6"/>
      <c r="E14" s="43"/>
      <c r="F14" s="43"/>
      <c r="G14" s="43"/>
      <c r="H14" s="44"/>
      <c r="I14" s="45"/>
      <c r="J14" s="46"/>
      <c r="K14" s="47"/>
      <c r="L14" s="47"/>
      <c r="M14" s="47"/>
      <c r="N14" s="47"/>
      <c r="O14" s="47"/>
      <c r="P14" s="47"/>
      <c r="Q14" s="8"/>
      <c r="R14" s="48"/>
      <c r="S14" s="44"/>
      <c r="T14" s="44"/>
      <c r="U14" s="49"/>
      <c r="V14" s="47"/>
    </row>
    <row r="15" spans="1:22" ht="24.95" customHeight="1" x14ac:dyDescent="0.2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/>
      <c r="V15" s="23"/>
    </row>
    <row r="16" spans="1:22" ht="24.95" customHeight="1" x14ac:dyDescent="0.2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54">
        <f t="shared" ref="K16:M16" si="0">SUM(K8:K14)</f>
        <v>15652.1</v>
      </c>
      <c r="L16" s="54">
        <f t="shared" si="0"/>
        <v>0</v>
      </c>
      <c r="M16" s="54">
        <f t="shared" si="0"/>
        <v>0</v>
      </c>
      <c r="N16" s="54">
        <f>SUM(N8:N14)</f>
        <v>0</v>
      </c>
      <c r="O16" s="71" t="s">
        <v>3</v>
      </c>
      <c r="P16" s="54">
        <f>SUM(P8:P14)</f>
        <v>294259.48</v>
      </c>
      <c r="Q16" s="54"/>
      <c r="R16" s="54" t="s">
        <v>5</v>
      </c>
      <c r="S16" s="54"/>
      <c r="T16" s="54"/>
      <c r="U16" s="51">
        <f>SUM(U6:U14)</f>
        <v>168300</v>
      </c>
      <c r="V16" s="38"/>
    </row>
    <row r="17" spans="1:22" ht="24.95" customHeight="1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/>
      <c r="V17" s="38"/>
    </row>
    <row r="18" spans="1:22" ht="24.95" customHeight="1" x14ac:dyDescent="0.25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54" t="s">
        <v>4</v>
      </c>
      <c r="S18" s="23"/>
      <c r="T18" s="23"/>
      <c r="U18" s="51">
        <f>P16-U16</f>
        <v>125959.47999999998</v>
      </c>
      <c r="V18" s="38"/>
    </row>
    <row r="20" spans="1:22" ht="24.95" customHeight="1" thickBot="1" x14ac:dyDescent="0.3"/>
    <row r="21" spans="1:22" ht="24.95" customHeight="1" thickBot="1" x14ac:dyDescent="0.3">
      <c r="K21" s="84" t="s">
        <v>13</v>
      </c>
      <c r="L21" s="85"/>
      <c r="M21" s="85"/>
      <c r="N21" s="86"/>
    </row>
    <row r="22" spans="1:22" ht="24.95" customHeight="1" thickBot="1" x14ac:dyDescent="0.3">
      <c r="K22" s="87" t="s">
        <v>18</v>
      </c>
      <c r="L22" s="88"/>
      <c r="M22" s="88"/>
      <c r="N22" s="89"/>
    </row>
    <row r="23" spans="1:22" ht="24.95" customHeight="1" thickBot="1" x14ac:dyDescent="0.45">
      <c r="K23" s="87" t="s">
        <v>9</v>
      </c>
      <c r="L23" s="88"/>
      <c r="M23" s="90">
        <f>K16+L16+M16</f>
        <v>15652.1</v>
      </c>
      <c r="N23" s="91"/>
    </row>
    <row r="24" spans="1:22" ht="24.95" customHeight="1" thickBot="1" x14ac:dyDescent="0.45">
      <c r="K24" s="87" t="s">
        <v>10</v>
      </c>
      <c r="L24" s="88"/>
      <c r="M24" s="90">
        <f>U18</f>
        <v>125959.47999999998</v>
      </c>
      <c r="N24" s="91"/>
    </row>
    <row r="25" spans="1:22" ht="24.95" customHeight="1" thickBot="1" x14ac:dyDescent="0.45">
      <c r="K25" s="80" t="s">
        <v>11</v>
      </c>
      <c r="L25" s="81"/>
      <c r="M25" s="82" t="s">
        <v>12</v>
      </c>
      <c r="N25" s="83"/>
    </row>
  </sheetData>
  <mergeCells count="8">
    <mergeCell ref="K25:L25"/>
    <mergeCell ref="M25:N25"/>
    <mergeCell ref="K21:N21"/>
    <mergeCell ref="K22:N22"/>
    <mergeCell ref="K23:L23"/>
    <mergeCell ref="M23:N23"/>
    <mergeCell ref="K24:L24"/>
    <mergeCell ref="M24:N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2025-05-28T11:51:12Z</dcterms:modified>
</cp:coreProperties>
</file>