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ilm\Downloads\Anish\Anish\S J Construction\"/>
    </mc:Choice>
  </mc:AlternateContent>
  <xr:revisionPtr revIDLastSave="0" documentId="13_ncr:1_{27E2D922-4540-4BA6-8984-5A3400B1E9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G13" i="1"/>
  <c r="J13" i="1" s="1"/>
  <c r="K12" i="1" l="1"/>
  <c r="H13" i="1"/>
  <c r="I13" i="1" s="1"/>
  <c r="J12" i="1"/>
  <c r="M12" i="1"/>
  <c r="L13" i="1"/>
  <c r="L12" i="1"/>
  <c r="M13" i="1"/>
  <c r="K13" i="1"/>
  <c r="I12" i="1"/>
  <c r="N12" i="1"/>
  <c r="E14" i="1" s="1"/>
  <c r="G14" i="1" s="1"/>
  <c r="I14" i="1" s="1"/>
  <c r="P14" i="1" s="1"/>
  <c r="P12" i="1" l="1"/>
  <c r="N13" i="1"/>
  <c r="P13" i="1" s="1"/>
  <c r="E15" i="1"/>
  <c r="P15" i="1" s="1"/>
  <c r="G10" i="1"/>
  <c r="I10" i="1" s="1"/>
  <c r="P10" i="1" s="1"/>
  <c r="G8" i="1"/>
  <c r="L8" i="1" l="1"/>
  <c r="J8" i="1"/>
  <c r="M8" i="1"/>
  <c r="K8" i="1"/>
  <c r="H8" i="1"/>
  <c r="I8" i="1" s="1"/>
  <c r="N8" i="1" l="1"/>
  <c r="G9" i="1" l="1"/>
  <c r="K9" i="1" s="1"/>
  <c r="P8" i="1"/>
  <c r="J9" i="1" l="1"/>
  <c r="L9" i="1"/>
  <c r="H9" i="1"/>
  <c r="E11" i="1" s="1"/>
  <c r="P11" i="1" s="1"/>
  <c r="M9" i="1"/>
  <c r="N9" i="1" l="1"/>
  <c r="I9" i="1"/>
  <c r="P9" i="1" l="1"/>
</calcChain>
</file>

<file path=xl/sharedStrings.xml><?xml version="1.0" encoding="utf-8"?>
<sst xmlns="http://schemas.openxmlformats.org/spreadsheetml/2006/main" count="47" uniqueCount="40">
  <si>
    <t>Amount</t>
  </si>
  <si>
    <t>UTR</t>
  </si>
  <si>
    <t>Hold the Amount because the Qty. is more then the DPR</t>
  </si>
  <si>
    <t xml:space="preserve">Sikhreda  Village Pipe laying work </t>
  </si>
  <si>
    <t>12-10-2022 NEFT/AXISP00327681887/RIUP22/965/S J CONSTRUCTION 297000.00</t>
  </si>
  <si>
    <t>14-11-2022 NEFT/AXISP00337247393/RIUP22/1240/S J CONSTRUCTIO 346500.00</t>
  </si>
  <si>
    <t>03-12-2022 NEFT/AXISP00342958937/RIUP22/1397/S J CONSTRUCTIO 148500.00</t>
  </si>
  <si>
    <t>06-12-2022 NEFT/AXISP00343699032/RIUP22/1408/S J CONSTRUCTIO 51112.00</t>
  </si>
  <si>
    <t>15-12-2022 NEFT/AXISP00346453826/RIUP22/1523/S J CONSTRUCTIO 49500.00</t>
  </si>
  <si>
    <t>10-05-2023 NEFT/AXISP00388990940/RIUP23/179/S J CONSTRUCTION 223043.00</t>
  </si>
  <si>
    <t>29-05-2023 NEFT/AXISP00393029898/RIUP23/420/S J CONSTRUCTION 232317.00</t>
  </si>
  <si>
    <t>gst release note</t>
  </si>
  <si>
    <t>07-09-2023 NEFT/AXISP00422860735/RIUP23/1905/S J CONSTRUCTION/PUNB0444200 198000.00</t>
  </si>
  <si>
    <t>S J Construction</t>
  </si>
  <si>
    <t>01-11-2023 NEFT/AXISP00439227022/RIUP23/2978/S J CONSTRUCTION/PUNB0444200 227992.00</t>
  </si>
  <si>
    <t>16-01-2024 NEFT/AXISP00462907314/RIUP23/3946/S J CONSTRUCTION/PUNB0444200 426001.00</t>
  </si>
  <si>
    <t>16-01-2024 NEFT/AXISP00462907315/RIUP23/3947/S J CONSTRUCTION/PUNB0444200 103620.00</t>
  </si>
  <si>
    <t>03-08-2024 NEFT/AXISP00524511261/RIUP24/0715/S J CONSTRUCTION/PUNB0444200 128238.00</t>
  </si>
  <si>
    <t>29-08-2024 NEFT/AXISP00533190145/RIUP24/1556/S J CONSTRUCTION/PUNB0444200 297000.00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</si>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</sst>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&quot;₹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3" tint="0.39997558519241921"/>
      <name val="Comic Sans MS"/>
      <family val="4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0" borderId="0" xfId="0" applyAlignment="1">
      <alignment vertical="center"/>
    </xf>
    <xf numFmtId="164" fontId="5" fillId="2" borderId="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8" fillId="2" borderId="0" xfId="1" applyNumberFormat="1" applyFont="1" applyFill="1" applyBorder="1" applyAlignment="1">
      <alignment vertical="center"/>
    </xf>
    <xf numFmtId="165" fontId="6" fillId="2" borderId="4" xfId="0" applyNumberFormat="1" applyFont="1" applyFill="1" applyBorder="1" applyAlignment="1">
      <alignment vertical="center"/>
    </xf>
    <xf numFmtId="165" fontId="6" fillId="2" borderId="7" xfId="0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15" fontId="3" fillId="2" borderId="9" xfId="0" applyNumberFormat="1" applyFont="1" applyFill="1" applyBorder="1" applyAlignment="1">
      <alignment horizontal="center" vertical="center"/>
    </xf>
    <xf numFmtId="0" fontId="3" fillId="2" borderId="9" xfId="0" quotePrefix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164" fontId="5" fillId="2" borderId="9" xfId="1" applyNumberFormat="1" applyFont="1" applyFill="1" applyBorder="1" applyAlignment="1">
      <alignment vertical="center"/>
    </xf>
    <xf numFmtId="164" fontId="5" fillId="2" borderId="10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164" fontId="3" fillId="3" borderId="11" xfId="1" applyNumberFormat="1" applyFont="1" applyFill="1" applyBorder="1" applyAlignment="1">
      <alignment vertical="center"/>
    </xf>
    <xf numFmtId="9" fontId="3" fillId="3" borderId="11" xfId="1" applyNumberFormat="1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164" fontId="5" fillId="2" borderId="12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2" fontId="5" fillId="2" borderId="12" xfId="1" applyNumberFormat="1" applyFont="1" applyFill="1" applyBorder="1" applyAlignment="1">
      <alignment vertical="center"/>
    </xf>
    <xf numFmtId="164" fontId="5" fillId="2" borderId="8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10" fillId="4" borderId="9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horizontal="center" vertical="center"/>
    </xf>
    <xf numFmtId="164" fontId="3" fillId="3" borderId="11" xfId="1" applyNumberFormat="1" applyFont="1" applyFill="1" applyBorder="1" applyAlignment="1">
      <alignment horizontal="center" vertical="center"/>
    </xf>
    <xf numFmtId="164" fontId="3" fillId="2" borderId="9" xfId="1" applyNumberFormat="1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164" fontId="3" fillId="2" borderId="8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1" fillId="5" borderId="8" xfId="0" applyFont="1" applyFill="1" applyBorder="1" applyAlignment="1">
      <alignment vertical="center"/>
    </xf>
    <xf numFmtId="0" fontId="11" fillId="5" borderId="8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4" fontId="7" fillId="2" borderId="2" xfId="2" applyFont="1" applyFill="1" applyBorder="1" applyAlignment="1">
      <alignment horizontal="center" vertical="center"/>
    </xf>
    <xf numFmtId="164" fontId="7" fillId="2" borderId="1" xfId="2" applyFont="1" applyFill="1" applyBorder="1" applyAlignment="1">
      <alignment horizontal="center" vertical="center"/>
    </xf>
    <xf numFmtId="164" fontId="7" fillId="2" borderId="3" xfId="2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zoomScale="85" zoomScaleNormal="85" workbookViewId="0">
      <pane ySplit="5" topLeftCell="A14" activePane="bottomLeft" state="frozen"/>
      <selection pane="bottomLeft" activeCell="J202" sqref="J202"/>
    </sheetView>
  </sheetViews>
  <sheetFormatPr defaultColWidth="9" defaultRowHeight="30" customHeight="1" x14ac:dyDescent="0.25"/>
  <cols>
    <col min="1" max="1" width="9" style="1"/>
    <col min="2" max="2" width="30" style="44" customWidth="1"/>
    <col min="3" max="3" width="13.42578125" style="2" bestFit="1" customWidth="1"/>
    <col min="4" max="4" width="11.5703125" style="2" bestFit="1" customWidth="1"/>
    <col min="5" max="5" width="13.28515625" style="2" bestFit="1" customWidth="1"/>
    <col min="6" max="7" width="13.28515625" style="2" customWidth="1"/>
    <col min="8" max="8" width="17.5703125" style="9" bestFit="1" customWidth="1"/>
    <col min="9" max="9" width="15.28515625" style="9" bestFit="1" customWidth="1"/>
    <col min="10" max="10" width="11.42578125" style="2" bestFit="1" customWidth="1"/>
    <col min="11" max="13" width="13.28515625" style="2" customWidth="1"/>
    <col min="14" max="15" width="14.85546875" style="2" customWidth="1"/>
    <col min="16" max="17" width="15.28515625" style="2" bestFit="1" customWidth="1"/>
    <col min="18" max="18" width="86.140625" style="2" bestFit="1" customWidth="1"/>
    <col min="19" max="16384" width="9" style="2"/>
  </cols>
  <sheetData>
    <row r="1" spans="1:18" ht="30" customHeight="1" x14ac:dyDescent="0.25">
      <c r="A1" s="45" t="s">
        <v>19</v>
      </c>
      <c r="B1" s="14" t="s">
        <v>13</v>
      </c>
      <c r="E1" s="11"/>
      <c r="F1" s="11"/>
      <c r="G1" s="11"/>
      <c r="H1" s="3"/>
      <c r="I1" s="3"/>
    </row>
    <row r="2" spans="1:18" ht="30" customHeight="1" x14ac:dyDescent="0.25">
      <c r="A2" s="45" t="s">
        <v>20</v>
      </c>
      <c r="B2" s="46" t="s">
        <v>23</v>
      </c>
      <c r="C2" s="4"/>
      <c r="D2" s="14"/>
      <c r="G2" s="5"/>
      <c r="H2" s="3"/>
      <c r="I2" s="5"/>
      <c r="J2" s="6"/>
      <c r="K2" s="6"/>
      <c r="L2" s="6"/>
      <c r="M2" s="6"/>
      <c r="N2" s="6"/>
      <c r="O2" s="6"/>
      <c r="P2" s="6"/>
    </row>
    <row r="3" spans="1:18" ht="30" customHeight="1" x14ac:dyDescent="0.25">
      <c r="A3" s="45" t="s">
        <v>21</v>
      </c>
      <c r="B3" s="46" t="s">
        <v>24</v>
      </c>
      <c r="C3" s="4"/>
      <c r="D3" s="14"/>
      <c r="G3" s="5"/>
      <c r="H3" s="3"/>
      <c r="I3" s="5"/>
      <c r="J3" s="6"/>
      <c r="K3" s="6"/>
      <c r="L3" s="6"/>
      <c r="M3" s="6"/>
      <c r="N3" s="6"/>
      <c r="O3" s="6"/>
      <c r="P3" s="6"/>
    </row>
    <row r="4" spans="1:18" ht="30" customHeight="1" thickBot="1" x14ac:dyDescent="0.3">
      <c r="A4" s="45" t="s">
        <v>22</v>
      </c>
      <c r="B4" s="46" t="s">
        <v>24</v>
      </c>
      <c r="C4" s="6"/>
      <c r="D4" s="6"/>
      <c r="E4" s="6"/>
      <c r="F4" s="6"/>
      <c r="G4" s="6"/>
      <c r="H4" s="7"/>
      <c r="I4" s="7"/>
      <c r="J4" s="6"/>
      <c r="K4" s="6"/>
      <c r="L4" s="6"/>
      <c r="M4" s="6"/>
      <c r="Q4" s="8"/>
      <c r="R4" s="8"/>
    </row>
    <row r="5" spans="1:18" ht="75.75" thickBot="1" x14ac:dyDescent="0.3">
      <c r="A5" s="47" t="s">
        <v>25</v>
      </c>
      <c r="B5" s="48" t="s">
        <v>26</v>
      </c>
      <c r="C5" s="49" t="s">
        <v>27</v>
      </c>
      <c r="D5" s="49" t="s">
        <v>28</v>
      </c>
      <c r="E5" s="48" t="s">
        <v>29</v>
      </c>
      <c r="F5" s="48" t="s">
        <v>30</v>
      </c>
      <c r="G5" s="49" t="s">
        <v>31</v>
      </c>
      <c r="H5" s="50" t="s">
        <v>32</v>
      </c>
      <c r="I5" s="49" t="s">
        <v>0</v>
      </c>
      <c r="J5" s="48" t="s">
        <v>33</v>
      </c>
      <c r="K5" s="48" t="s">
        <v>34</v>
      </c>
      <c r="L5" s="48" t="s">
        <v>35</v>
      </c>
      <c r="M5" s="48" t="s">
        <v>36</v>
      </c>
      <c r="N5" s="48" t="s">
        <v>37</v>
      </c>
      <c r="O5" s="51" t="s">
        <v>2</v>
      </c>
      <c r="P5" s="48" t="s">
        <v>38</v>
      </c>
      <c r="Q5" s="48" t="s">
        <v>39</v>
      </c>
      <c r="R5" s="17" t="s">
        <v>1</v>
      </c>
    </row>
    <row r="6" spans="1:18" ht="30" customHeight="1" thickBot="1" x14ac:dyDescent="0.3">
      <c r="A6" s="31"/>
      <c r="B6" s="39"/>
      <c r="C6" s="27"/>
      <c r="D6" s="27"/>
      <c r="E6" s="27"/>
      <c r="F6" s="27"/>
      <c r="G6" s="27"/>
      <c r="H6" s="32">
        <v>0.18</v>
      </c>
      <c r="I6" s="27"/>
      <c r="J6" s="32">
        <v>0.01</v>
      </c>
      <c r="K6" s="32">
        <v>0.05</v>
      </c>
      <c r="L6" s="32">
        <v>0.1</v>
      </c>
      <c r="M6" s="32">
        <v>0.1</v>
      </c>
      <c r="N6" s="32">
        <v>0.18</v>
      </c>
      <c r="O6" s="51"/>
      <c r="P6" s="27"/>
      <c r="Q6" s="27"/>
      <c r="R6" s="27"/>
    </row>
    <row r="7" spans="1:18" s="13" customFormat="1" ht="30" customHeight="1" x14ac:dyDescent="0.25">
      <c r="A7" s="28"/>
      <c r="B7" s="40"/>
      <c r="C7" s="29"/>
      <c r="D7" s="29"/>
      <c r="E7" s="29"/>
      <c r="F7" s="29"/>
      <c r="G7" s="29"/>
      <c r="H7" s="30"/>
      <c r="I7" s="29"/>
      <c r="J7" s="30"/>
      <c r="K7" s="30"/>
      <c r="L7" s="30"/>
      <c r="M7" s="30"/>
      <c r="N7" s="30"/>
      <c r="O7" s="30"/>
      <c r="P7" s="29"/>
      <c r="Q7" s="29"/>
      <c r="R7" s="29"/>
    </row>
    <row r="8" spans="1:18" ht="30" customHeight="1" x14ac:dyDescent="0.25">
      <c r="A8" s="18">
        <v>51865</v>
      </c>
      <c r="B8" s="20" t="s">
        <v>3</v>
      </c>
      <c r="C8" s="21">
        <v>44986</v>
      </c>
      <c r="D8" s="22">
        <v>14</v>
      </c>
      <c r="E8" s="19">
        <v>1290647.29</v>
      </c>
      <c r="F8" s="19">
        <v>0</v>
      </c>
      <c r="G8" s="19">
        <f t="shared" ref="G8:G10" si="0">E8-F8</f>
        <v>1290647.29</v>
      </c>
      <c r="H8" s="19">
        <f>ROUND(G8*H6,0)</f>
        <v>232317</v>
      </c>
      <c r="I8" s="19">
        <f>ROUND(G8+H8,)</f>
        <v>1522964</v>
      </c>
      <c r="J8" s="19">
        <f>ROUND(G8*$J$6,)</f>
        <v>12906</v>
      </c>
      <c r="K8" s="19">
        <f>ROUND(G8*$K$6,)</f>
        <v>64532</v>
      </c>
      <c r="L8" s="19">
        <f>ROUND(G8*$L$6,)</f>
        <v>129065</v>
      </c>
      <c r="M8" s="19">
        <f>ROUND(G8*$M$6,)</f>
        <v>129065</v>
      </c>
      <c r="N8" s="38">
        <f>H8</f>
        <v>232317</v>
      </c>
      <c r="O8" s="19">
        <v>111967</v>
      </c>
      <c r="P8" s="19">
        <f>ROUND(I8-SUM(J8:O8),0)</f>
        <v>843112</v>
      </c>
      <c r="Q8" s="19">
        <v>297000</v>
      </c>
      <c r="R8" s="23" t="s">
        <v>4</v>
      </c>
    </row>
    <row r="9" spans="1:18" ht="30" customHeight="1" x14ac:dyDescent="0.25">
      <c r="A9" s="18">
        <v>51865</v>
      </c>
      <c r="B9" s="20" t="s">
        <v>3</v>
      </c>
      <c r="C9" s="21">
        <v>45050</v>
      </c>
      <c r="D9" s="24">
        <v>4</v>
      </c>
      <c r="E9" s="19">
        <v>595353.71</v>
      </c>
      <c r="F9" s="19"/>
      <c r="G9" s="19">
        <f t="shared" si="0"/>
        <v>595353.71</v>
      </c>
      <c r="H9" s="19">
        <f>ROUND(G9*18%,0)</f>
        <v>107164</v>
      </c>
      <c r="I9" s="19">
        <f>ROUND(G9+H9,)</f>
        <v>702518</v>
      </c>
      <c r="J9" s="19">
        <f>ROUND(G9*$J$6,)</f>
        <v>5954</v>
      </c>
      <c r="K9" s="19">
        <f>ROUND(G9*$K$6,)</f>
        <v>29768</v>
      </c>
      <c r="L9" s="19">
        <f>ROUND(G9*$L$6,)</f>
        <v>59535</v>
      </c>
      <c r="M9" s="19">
        <f>ROUND(G9*$M$6,)</f>
        <v>59535</v>
      </c>
      <c r="N9" s="38">
        <f>H9</f>
        <v>107164</v>
      </c>
      <c r="O9" s="19">
        <v>168018</v>
      </c>
      <c r="P9" s="19">
        <f>ROUND(I9-SUM(J9:O9),0)</f>
        <v>272544</v>
      </c>
      <c r="Q9" s="19">
        <v>346500</v>
      </c>
      <c r="R9" s="23" t="s">
        <v>5</v>
      </c>
    </row>
    <row r="10" spans="1:18" ht="30" customHeight="1" x14ac:dyDescent="0.25">
      <c r="A10" s="18">
        <v>51865</v>
      </c>
      <c r="B10" s="20" t="s">
        <v>11</v>
      </c>
      <c r="C10" s="21">
        <v>45069</v>
      </c>
      <c r="D10" s="24">
        <v>14</v>
      </c>
      <c r="E10" s="19">
        <v>232317</v>
      </c>
      <c r="F10" s="19"/>
      <c r="G10" s="19">
        <f t="shared" si="0"/>
        <v>232317</v>
      </c>
      <c r="H10" s="19">
        <v>0</v>
      </c>
      <c r="I10" s="19">
        <f>G10+H10</f>
        <v>232317</v>
      </c>
      <c r="J10" s="19">
        <v>0</v>
      </c>
      <c r="K10" s="19"/>
      <c r="L10" s="19"/>
      <c r="M10" s="19"/>
      <c r="N10" s="19"/>
      <c r="O10" s="19"/>
      <c r="P10" s="38">
        <f>I10-SUM(J10:N10)</f>
        <v>232317</v>
      </c>
      <c r="Q10" s="19">
        <v>148500</v>
      </c>
      <c r="R10" s="23" t="s">
        <v>6</v>
      </c>
    </row>
    <row r="11" spans="1:18" ht="30" customHeight="1" x14ac:dyDescent="0.25">
      <c r="A11" s="18">
        <v>51865</v>
      </c>
      <c r="B11" s="20" t="s">
        <v>11</v>
      </c>
      <c r="C11" s="21"/>
      <c r="D11" s="24">
        <v>4</v>
      </c>
      <c r="E11" s="19">
        <f>H9</f>
        <v>107164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38">
        <f>E11</f>
        <v>107164</v>
      </c>
      <c r="Q11" s="19">
        <v>51112</v>
      </c>
      <c r="R11" s="23" t="s">
        <v>7</v>
      </c>
    </row>
    <row r="12" spans="1:18" ht="30" customHeight="1" x14ac:dyDescent="0.25">
      <c r="A12" s="18">
        <v>51865</v>
      </c>
      <c r="B12" s="20" t="s">
        <v>3</v>
      </c>
      <c r="C12" s="21">
        <v>45222</v>
      </c>
      <c r="D12" s="24">
        <v>6</v>
      </c>
      <c r="E12" s="19">
        <v>799664.25</v>
      </c>
      <c r="F12" s="19">
        <v>224000</v>
      </c>
      <c r="G12" s="19">
        <f t="shared" ref="G12:G14" si="1">E12-F12</f>
        <v>575664.25</v>
      </c>
      <c r="H12" s="19">
        <f>ROUND(G12*18%,0)</f>
        <v>103620</v>
      </c>
      <c r="I12" s="19">
        <f>ROUND(G12+H12,)</f>
        <v>679284</v>
      </c>
      <c r="J12" s="19">
        <f>ROUND(G12*$J$6,)</f>
        <v>5757</v>
      </c>
      <c r="K12" s="19">
        <f>ROUND(G12*$K$6,)</f>
        <v>28783</v>
      </c>
      <c r="L12" s="19">
        <f>ROUND(G12*$L$6,)</f>
        <v>57566</v>
      </c>
      <c r="M12" s="19">
        <f>ROUND(G12*$M$6,)</f>
        <v>57566</v>
      </c>
      <c r="N12" s="38">
        <f>H12</f>
        <v>103620</v>
      </c>
      <c r="O12" s="19"/>
      <c r="P12" s="19">
        <f>ROUND(I12-SUM(J12:O12),0)</f>
        <v>425992</v>
      </c>
      <c r="Q12" s="19">
        <v>49500</v>
      </c>
      <c r="R12" s="23" t="s">
        <v>8</v>
      </c>
    </row>
    <row r="13" spans="1:18" ht="30" customHeight="1" x14ac:dyDescent="0.25">
      <c r="A13" s="18">
        <v>51865</v>
      </c>
      <c r="B13" s="20" t="s">
        <v>3</v>
      </c>
      <c r="C13" s="21">
        <v>45275</v>
      </c>
      <c r="D13" s="24">
        <v>8</v>
      </c>
      <c r="E13" s="19">
        <v>768683</v>
      </c>
      <c r="F13" s="19">
        <v>56250</v>
      </c>
      <c r="G13" s="19">
        <f t="shared" si="1"/>
        <v>712433</v>
      </c>
      <c r="H13" s="19">
        <f>ROUND(G13*18%,0)</f>
        <v>128238</v>
      </c>
      <c r="I13" s="19">
        <f>ROUND(G13+H13,)</f>
        <v>840671</v>
      </c>
      <c r="J13" s="19">
        <f>ROUND(G13*$J$6,)</f>
        <v>7124</v>
      </c>
      <c r="K13" s="19">
        <f>ROUND(G13*$K$6,)</f>
        <v>35622</v>
      </c>
      <c r="L13" s="19">
        <f>ROUND(G13*$L$6,)</f>
        <v>71243</v>
      </c>
      <c r="M13" s="19">
        <f>ROUND(G13*$M$6,)</f>
        <v>71243</v>
      </c>
      <c r="N13" s="38">
        <f>H13</f>
        <v>128238</v>
      </c>
      <c r="O13" s="19">
        <v>101200</v>
      </c>
      <c r="P13" s="19">
        <f>ROUND(I13-SUM(J13:O13),0)</f>
        <v>426001</v>
      </c>
      <c r="Q13" s="19">
        <v>223043</v>
      </c>
      <c r="R13" s="23" t="s">
        <v>9</v>
      </c>
    </row>
    <row r="14" spans="1:18" ht="30" customHeight="1" x14ac:dyDescent="0.25">
      <c r="A14" s="18">
        <v>51865</v>
      </c>
      <c r="B14" s="20" t="s">
        <v>11</v>
      </c>
      <c r="C14" s="21"/>
      <c r="D14" s="24">
        <v>6</v>
      </c>
      <c r="E14" s="19">
        <f>N12</f>
        <v>103620</v>
      </c>
      <c r="F14" s="19"/>
      <c r="G14" s="19">
        <f t="shared" si="1"/>
        <v>103620</v>
      </c>
      <c r="H14" s="19">
        <v>0</v>
      </c>
      <c r="I14" s="19">
        <f>G14+H14</f>
        <v>103620</v>
      </c>
      <c r="J14" s="19">
        <v>0</v>
      </c>
      <c r="K14" s="19"/>
      <c r="L14" s="19"/>
      <c r="M14" s="19"/>
      <c r="N14" s="19"/>
      <c r="O14" s="19"/>
      <c r="P14" s="38">
        <f>I14-SUM(J14:N14)</f>
        <v>103620</v>
      </c>
      <c r="Q14" s="19">
        <v>232317</v>
      </c>
      <c r="R14" s="23" t="s">
        <v>10</v>
      </c>
    </row>
    <row r="15" spans="1:18" ht="30" customHeight="1" x14ac:dyDescent="0.25">
      <c r="A15" s="18">
        <v>51865</v>
      </c>
      <c r="B15" s="41" t="s">
        <v>11</v>
      </c>
      <c r="C15" s="19"/>
      <c r="D15" s="24">
        <v>8</v>
      </c>
      <c r="E15" s="19">
        <f>H13</f>
        <v>128238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38">
        <f>E15</f>
        <v>128238</v>
      </c>
      <c r="Q15" s="19">
        <v>198000</v>
      </c>
      <c r="R15" s="23" t="s">
        <v>12</v>
      </c>
    </row>
    <row r="16" spans="1:18" ht="30" customHeight="1" x14ac:dyDescent="0.25">
      <c r="A16" s="18">
        <v>51865</v>
      </c>
      <c r="B16" s="4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>
        <v>227992</v>
      </c>
      <c r="R16" s="23" t="s">
        <v>14</v>
      </c>
    </row>
    <row r="17" spans="1:18" ht="30" customHeight="1" x14ac:dyDescent="0.25">
      <c r="A17" s="18">
        <v>51865</v>
      </c>
      <c r="B17" s="4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>
        <v>426001</v>
      </c>
      <c r="R17" s="23" t="s">
        <v>15</v>
      </c>
    </row>
    <row r="18" spans="1:18" ht="30" customHeight="1" x14ac:dyDescent="0.25">
      <c r="A18" s="18">
        <v>51865</v>
      </c>
      <c r="B18" s="4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103620</v>
      </c>
      <c r="R18" s="23" t="s">
        <v>16</v>
      </c>
    </row>
    <row r="19" spans="1:18" ht="30" customHeight="1" x14ac:dyDescent="0.25">
      <c r="A19" s="18">
        <v>51865</v>
      </c>
      <c r="B19" s="4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>
        <v>128238</v>
      </c>
      <c r="R19" s="23" t="s">
        <v>17</v>
      </c>
    </row>
    <row r="20" spans="1:18" ht="30" customHeight="1" x14ac:dyDescent="0.25">
      <c r="A20" s="18">
        <v>51865</v>
      </c>
      <c r="B20" s="4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297000</v>
      </c>
      <c r="R20" s="23" t="s">
        <v>18</v>
      </c>
    </row>
    <row r="21" spans="1:18" ht="30" customHeight="1" x14ac:dyDescent="0.25">
      <c r="A21" s="18"/>
      <c r="B21" s="4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3"/>
    </row>
    <row r="22" spans="1:18" ht="30" customHeight="1" x14ac:dyDescent="0.25">
      <c r="A22" s="18"/>
      <c r="B22" s="4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3"/>
    </row>
    <row r="23" spans="1:18" ht="30" customHeight="1" x14ac:dyDescent="0.25">
      <c r="A23" s="18"/>
      <c r="B23" s="4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3"/>
    </row>
    <row r="24" spans="1:18" ht="30" customHeight="1" thickBot="1" x14ac:dyDescent="0.3">
      <c r="A24" s="33"/>
      <c r="B24" s="42"/>
      <c r="C24" s="34"/>
      <c r="D24" s="34"/>
      <c r="E24" s="34"/>
      <c r="F24" s="34"/>
      <c r="G24" s="34"/>
      <c r="H24" s="34"/>
      <c r="I24" s="34"/>
      <c r="J24" s="34"/>
      <c r="K24" s="33"/>
      <c r="L24" s="33"/>
      <c r="M24" s="35"/>
      <c r="N24" s="35"/>
      <c r="O24" s="33"/>
      <c r="P24" s="34"/>
      <c r="Q24" s="34"/>
      <c r="R24" s="34"/>
    </row>
    <row r="25" spans="1:18" ht="30" customHeight="1" x14ac:dyDescent="0.25">
      <c r="A25" s="36"/>
      <c r="B25" s="43"/>
      <c r="C25" s="37"/>
      <c r="D25" s="37"/>
      <c r="E25" s="37"/>
      <c r="F25" s="37"/>
      <c r="G25" s="37"/>
      <c r="H25" s="37"/>
      <c r="I25" s="36"/>
      <c r="J25" s="36"/>
      <c r="K25" s="36"/>
      <c r="L25" s="36"/>
      <c r="M25" s="36"/>
      <c r="N25" s="36"/>
      <c r="O25" s="36"/>
      <c r="P25" s="36"/>
      <c r="Q25" s="36"/>
      <c r="R25" s="36"/>
    </row>
    <row r="26" spans="1:18" ht="30" customHeight="1" x14ac:dyDescent="0.25">
      <c r="A26" s="25"/>
      <c r="B26" s="4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5"/>
    </row>
    <row r="27" spans="1:18" ht="30" customHeight="1" thickBot="1" x14ac:dyDescent="0.3">
      <c r="A27" s="26"/>
      <c r="B27" s="39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6"/>
      <c r="R27" s="26"/>
    </row>
    <row r="28" spans="1:18" ht="30" customHeight="1" x14ac:dyDescent="0.25">
      <c r="A28" s="12"/>
      <c r="B28" s="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30" customHeight="1" x14ac:dyDescent="0.25">
      <c r="H29" s="3"/>
      <c r="I29" s="3"/>
    </row>
    <row r="30" spans="1:18" ht="30" customHeight="1" thickBot="1" x14ac:dyDescent="0.3">
      <c r="Q30" s="10"/>
    </row>
    <row r="31" spans="1:18" ht="30" customHeight="1" thickBot="1" x14ac:dyDescent="0.3">
      <c r="I31" s="56"/>
      <c r="J31" s="57"/>
      <c r="K31" s="58"/>
    </row>
    <row r="32" spans="1:18" ht="30" customHeight="1" thickBot="1" x14ac:dyDescent="0.3">
      <c r="I32" s="59"/>
      <c r="J32" s="60"/>
      <c r="K32" s="61"/>
    </row>
    <row r="33" spans="9:16" ht="30" customHeight="1" thickBot="1" x14ac:dyDescent="0.3">
      <c r="I33" s="54"/>
      <c r="J33" s="55"/>
      <c r="K33" s="15"/>
      <c r="P33" s="10"/>
    </row>
    <row r="34" spans="9:16" ht="30" customHeight="1" thickBot="1" x14ac:dyDescent="0.3">
      <c r="I34" s="52"/>
      <c r="J34" s="53"/>
      <c r="K34" s="16"/>
    </row>
    <row r="35" spans="9:16" ht="30" customHeight="1" thickBot="1" x14ac:dyDescent="0.3">
      <c r="I35" s="52"/>
      <c r="J35" s="53"/>
      <c r="K35" s="16"/>
    </row>
    <row r="36" spans="9:16" ht="30" customHeight="1" thickBot="1" x14ac:dyDescent="0.3">
      <c r="I36" s="52"/>
      <c r="J36" s="53"/>
      <c r="K36" s="16"/>
    </row>
  </sheetData>
  <mergeCells count="6">
    <mergeCell ref="I36:J36"/>
    <mergeCell ref="I33:J33"/>
    <mergeCell ref="I31:K31"/>
    <mergeCell ref="I32:K32"/>
    <mergeCell ref="I34:J34"/>
    <mergeCell ref="I35:J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Dubey</cp:lastModifiedBy>
  <cp:lastPrinted>2022-06-10T14:20:18Z</cp:lastPrinted>
  <dcterms:created xsi:type="dcterms:W3CDTF">2022-06-10T14:11:52Z</dcterms:created>
  <dcterms:modified xsi:type="dcterms:W3CDTF">2025-05-27T18:17:12Z</dcterms:modified>
</cp:coreProperties>
</file>