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ankaj_File_work\Excel\Pankaj\"/>
    </mc:Choice>
  </mc:AlternateContent>
  <bookViews>
    <workbookView xWindow="0" yWindow="0" windowWidth="28800" windowHeight="13500"/>
  </bookViews>
  <sheets>
    <sheet name="Sheet1" sheetId="1" r:id="rId1"/>
  </sheets>
  <definedNames>
    <definedName name="_xlnm._FilterDatabase" localSheetId="0" hidden="1">Sheet1!$R$1:$R$78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G10" i="1"/>
  <c r="J10" i="1" s="1"/>
  <c r="G9" i="1"/>
  <c r="K9" i="1" s="1"/>
  <c r="O14" i="1"/>
  <c r="P14" i="1"/>
  <c r="S14" i="1"/>
  <c r="J9" i="1" l="1"/>
  <c r="L9" i="1"/>
  <c r="M9" i="1"/>
  <c r="H9" i="1"/>
  <c r="N9" i="1" s="1"/>
  <c r="Q12" i="1" s="1"/>
  <c r="K10" i="1"/>
  <c r="H10" i="1"/>
  <c r="N10" i="1" s="1"/>
  <c r="L10" i="1"/>
  <c r="M10" i="1"/>
  <c r="G8" i="1"/>
  <c r="R7" i="1"/>
  <c r="H8" i="1" l="1"/>
  <c r="J8" i="1"/>
  <c r="M8" i="1"/>
  <c r="M14" i="1" s="1"/>
  <c r="L8" i="1"/>
  <c r="L14" i="1" s="1"/>
  <c r="K8" i="1"/>
  <c r="K14" i="1" s="1"/>
  <c r="I9" i="1"/>
  <c r="Q9" i="1" s="1"/>
  <c r="I10" i="1"/>
  <c r="Q10" i="1" s="1"/>
  <c r="U13" i="1" s="1"/>
  <c r="U14" i="1" s="1"/>
  <c r="I8" i="1"/>
  <c r="N8" i="1"/>
  <c r="Q8" i="1" l="1"/>
  <c r="N14" i="1"/>
  <c r="I22" i="1" s="1"/>
  <c r="E11" i="1"/>
  <c r="Q11" i="1" s="1"/>
  <c r="Q14" i="1" s="1"/>
  <c r="I19" i="1" l="1"/>
  <c r="S15" i="1" l="1"/>
  <c r="I21" i="1" s="1"/>
</calcChain>
</file>

<file path=xl/sharedStrings.xml><?xml version="1.0" encoding="utf-8"?>
<sst xmlns="http://schemas.openxmlformats.org/spreadsheetml/2006/main" count="47" uniqueCount="43">
  <si>
    <t>Amount</t>
  </si>
  <si>
    <t>UTR</t>
  </si>
  <si>
    <t>Total Payable Amount Rs. -</t>
  </si>
  <si>
    <t>Hold amount</t>
  </si>
  <si>
    <t>Total Paid</t>
  </si>
  <si>
    <t>Balance Payable</t>
  </si>
  <si>
    <t xml:space="preserve">Total Hold </t>
  </si>
  <si>
    <t>Total Debit</t>
  </si>
  <si>
    <t>Advance/ Surplus</t>
  </si>
  <si>
    <t>Advance Village Wise</t>
  </si>
  <si>
    <t xml:space="preserve">M/s S S  Enterprises </t>
  </si>
  <si>
    <t>GST Remaining</t>
  </si>
  <si>
    <t>20-11-2023 NEFT/AXISP00445254608/RIUP23/3351/S S ENTERPRISES/BDBL0001338 ₹ 1,48,500.00</t>
  </si>
  <si>
    <t>01-12-2023 NEFT/AXISP00448952428/RIUP23/3394/S S ENTERPRISES/BDBL0001338 ₹ 49,974.00</t>
  </si>
  <si>
    <t>22-12-2023 NEFT/AXISP00454984301/RIUP23/3703/S S ENTERPRISES/BDBL0001338 116569.00</t>
  </si>
  <si>
    <t>23-02-2024 NEFT/AXISP00473671430/RIUP23/4496/S S ENTERPRISES/BDBL0001338 ₹ 81,040.00</t>
  </si>
  <si>
    <t>GST</t>
  </si>
  <si>
    <t>21 &amp; 24</t>
  </si>
  <si>
    <t>S S ENTERPRISES _ SAJID KHAN</t>
  </si>
  <si>
    <t>26-09-2024 NEFT/AXISP00544686579/RIUP24/1379/S S ENTERPRISES/BDBL0001338 169329.00</t>
  </si>
  <si>
    <t>Subcontractor:</t>
  </si>
  <si>
    <t>State:</t>
  </si>
  <si>
    <t>District:</t>
  </si>
  <si>
    <t>Block:</t>
  </si>
  <si>
    <t>Uttar Pradesh</t>
  </si>
  <si>
    <t>Shamli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</si>
  <si>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</si>
  <si>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</si>
  <si>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</si>
  <si>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</si>
  <si>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</si>
  <si>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</si>
  <si>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</si>
  <si>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</si>
  <si>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</si>
  <si>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</si>
  <si>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</si>
  <si>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</si>
  <si>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</si>
  <si>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</si>
  <si>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Total_Amount</t>
  </si>
  <si>
    <t>Miyan Kasba Village Pipe Line Restoration Work</t>
  </si>
  <si>
    <t>Painting and finishing 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</si>
</sst>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(* #,##0.00_);_(* \(#,##0.00\);_(* &quot;-&quot;??_);_(@_)"/>
    <numFmt numFmtId="165" formatCode="&quot;₹&quot;\ 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FF0000"/>
      <name val="Comic Sans MS"/>
      <family val="4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9">
    <xf numFmtId="0" fontId="0" fillId="0" borderId="0" xfId="0"/>
    <xf numFmtId="43" fontId="0" fillId="2" borderId="0" xfId="1" applyNumberFormat="1" applyFont="1" applyFill="1" applyBorder="1" applyAlignment="1">
      <alignment vertical="center"/>
    </xf>
    <xf numFmtId="0" fontId="0" fillId="2" borderId="0" xfId="0" applyFill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43" fontId="5" fillId="2" borderId="0" xfId="1" applyNumberFormat="1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165" fontId="6" fillId="2" borderId="3" xfId="0" applyNumberFormat="1" applyFont="1" applyFill="1" applyBorder="1" applyAlignment="1">
      <alignment vertical="center"/>
    </xf>
    <xf numFmtId="165" fontId="6" fillId="2" borderId="6" xfId="0" applyNumberFormat="1" applyFont="1" applyFill="1" applyBorder="1" applyAlignment="1">
      <alignment vertical="center"/>
    </xf>
    <xf numFmtId="0" fontId="0" fillId="2" borderId="8" xfId="0" applyFill="1" applyBorder="1" applyAlignment="1">
      <alignment vertical="center"/>
    </xf>
    <xf numFmtId="43" fontId="0" fillId="3" borderId="8" xfId="0" applyNumberFormat="1" applyFill="1" applyBorder="1" applyAlignment="1">
      <alignment vertical="center"/>
    </xf>
    <xf numFmtId="0" fontId="5" fillId="2" borderId="9" xfId="0" applyFont="1" applyFill="1" applyBorder="1" applyAlignment="1">
      <alignment horizontal="center" vertical="center" wrapText="1"/>
    </xf>
    <xf numFmtId="43" fontId="3" fillId="2" borderId="8" xfId="1" applyNumberFormat="1" applyFont="1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6" fillId="2" borderId="9" xfId="0" applyFont="1" applyFill="1" applyBorder="1" applyAlignment="1">
      <alignment vertical="center"/>
    </xf>
    <xf numFmtId="0" fontId="5" fillId="2" borderId="8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vertical="center"/>
    </xf>
    <xf numFmtId="43" fontId="3" fillId="3" borderId="8" xfId="1" applyNumberFormat="1" applyFont="1" applyFill="1" applyBorder="1" applyAlignment="1">
      <alignment vertical="center"/>
    </xf>
    <xf numFmtId="0" fontId="5" fillId="4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14" fontId="3" fillId="2" borderId="8" xfId="0" applyNumberFormat="1" applyFont="1" applyFill="1" applyBorder="1" applyAlignment="1">
      <alignment horizontal="center" vertical="center"/>
    </xf>
    <xf numFmtId="43" fontId="3" fillId="2" borderId="8" xfId="1" applyNumberFormat="1" applyFont="1" applyFill="1" applyBorder="1" applyAlignment="1">
      <alignment horizontal="right" vertical="center"/>
    </xf>
    <xf numFmtId="0" fontId="3" fillId="3" borderId="8" xfId="0" applyFont="1" applyFill="1" applyBorder="1" applyAlignment="1">
      <alignment horizontal="center" vertical="center"/>
    </xf>
    <xf numFmtId="14" fontId="3" fillId="3" borderId="8" xfId="0" applyNumberFormat="1" applyFont="1" applyFill="1" applyBorder="1" applyAlignment="1">
      <alignment horizontal="center" vertical="center"/>
    </xf>
    <xf numFmtId="43" fontId="3" fillId="3" borderId="8" xfId="1" applyNumberFormat="1" applyFont="1" applyFill="1" applyBorder="1" applyAlignment="1">
      <alignment horizontal="right" vertical="center"/>
    </xf>
    <xf numFmtId="164" fontId="3" fillId="3" borderId="8" xfId="1" applyFont="1" applyFill="1" applyBorder="1" applyAlignment="1">
      <alignment vertical="center"/>
    </xf>
    <xf numFmtId="43" fontId="5" fillId="2" borderId="10" xfId="1" applyNumberFormat="1" applyFont="1" applyFill="1" applyBorder="1" applyAlignment="1">
      <alignment vertical="center"/>
    </xf>
    <xf numFmtId="43" fontId="3" fillId="2" borderId="10" xfId="1" applyNumberFormat="1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6" fillId="2" borderId="10" xfId="0" applyFont="1" applyFill="1" applyBorder="1" applyAlignment="1">
      <alignment vertical="center"/>
    </xf>
    <xf numFmtId="9" fontId="3" fillId="2" borderId="10" xfId="1" applyNumberFormat="1" applyFont="1" applyFill="1" applyBorder="1" applyAlignment="1">
      <alignment vertical="center"/>
    </xf>
    <xf numFmtId="0" fontId="5" fillId="2" borderId="10" xfId="0" applyFont="1" applyFill="1" applyBorder="1" applyAlignment="1">
      <alignment horizontal="center" vertical="center" wrapText="1"/>
    </xf>
    <xf numFmtId="43" fontId="5" fillId="2" borderId="9" xfId="1" applyNumberFormat="1" applyFont="1" applyFill="1" applyBorder="1" applyAlignment="1">
      <alignment vertical="center"/>
    </xf>
    <xf numFmtId="43" fontId="3" fillId="2" borderId="9" xfId="1" applyNumberFormat="1" applyFont="1" applyFill="1" applyBorder="1" applyAlignment="1">
      <alignment vertical="center"/>
    </xf>
    <xf numFmtId="0" fontId="0" fillId="2" borderId="9" xfId="0" applyFill="1" applyBorder="1" applyAlignment="1">
      <alignment vertical="center"/>
    </xf>
    <xf numFmtId="43" fontId="3" fillId="2" borderId="12" xfId="1" applyNumberFormat="1" applyFont="1" applyFill="1" applyBorder="1" applyAlignment="1">
      <alignment vertical="center"/>
    </xf>
    <xf numFmtId="0" fontId="5" fillId="2" borderId="12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14" fontId="3" fillId="2" borderId="11" xfId="0" applyNumberFormat="1" applyFont="1" applyFill="1" applyBorder="1" applyAlignment="1">
      <alignment horizontal="center" vertical="center"/>
    </xf>
    <xf numFmtId="43" fontId="3" fillId="2" borderId="11" xfId="1" applyNumberFormat="1" applyFont="1" applyFill="1" applyBorder="1" applyAlignment="1">
      <alignment horizontal="right" vertical="center"/>
    </xf>
    <xf numFmtId="43" fontId="3" fillId="2" borderId="11" xfId="1" applyNumberFormat="1" applyFont="1" applyFill="1" applyBorder="1" applyAlignment="1">
      <alignment vertical="center"/>
    </xf>
    <xf numFmtId="43" fontId="9" fillId="5" borderId="8" xfId="1" applyNumberFormat="1" applyFont="1" applyFill="1" applyBorder="1" applyAlignment="1">
      <alignment vertical="center"/>
    </xf>
    <xf numFmtId="43" fontId="9" fillId="5" borderId="11" xfId="1" applyNumberFormat="1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43" fontId="0" fillId="0" borderId="0" xfId="1" applyNumberFormat="1" applyFont="1" applyFill="1" applyBorder="1" applyAlignment="1">
      <alignment vertical="center"/>
    </xf>
    <xf numFmtId="0" fontId="8" fillId="0" borderId="0" xfId="0" applyFont="1" applyAlignment="1">
      <alignment vertical="center"/>
    </xf>
    <xf numFmtId="43" fontId="2" fillId="0" borderId="0" xfId="1" applyNumberFormat="1" applyFont="1" applyFill="1" applyBorder="1" applyAlignment="1">
      <alignment vertical="center"/>
    </xf>
    <xf numFmtId="43" fontId="5" fillId="0" borderId="0" xfId="1" applyNumberFormat="1" applyFont="1" applyFill="1" applyBorder="1" applyAlignment="1">
      <alignment horizontal="center" vertical="center"/>
    </xf>
    <xf numFmtId="43" fontId="5" fillId="0" borderId="0" xfId="1" applyNumberFormat="1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43" fontId="3" fillId="0" borderId="0" xfId="1" applyNumberFormat="1" applyFont="1" applyFill="1" applyBorder="1" applyAlignment="1">
      <alignment vertical="center"/>
    </xf>
    <xf numFmtId="14" fontId="6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/>
    <xf numFmtId="0" fontId="0" fillId="0" borderId="0" xfId="0" applyFont="1"/>
    <xf numFmtId="0" fontId="6" fillId="2" borderId="9" xfId="0" applyFont="1" applyFill="1" applyBorder="1" applyAlignment="1">
      <alignment horizontal="center" vertical="center" wrapText="1"/>
    </xf>
    <xf numFmtId="14" fontId="6" fillId="2" borderId="9" xfId="0" applyNumberFormat="1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43" fontId="10" fillId="2" borderId="9" xfId="1" applyNumberFormat="1" applyFont="1" applyFill="1" applyBorder="1" applyAlignment="1">
      <alignment horizontal="center" vertical="center"/>
    </xf>
    <xf numFmtId="43" fontId="6" fillId="2" borderId="9" xfId="1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4" fontId="7" fillId="2" borderId="1" xfId="0" applyNumberFormat="1" applyFont="1" applyFill="1" applyBorder="1" applyAlignment="1">
      <alignment horizontal="center" vertical="center"/>
    </xf>
    <xf numFmtId="14" fontId="7" fillId="2" borderId="7" xfId="0" applyNumberFormat="1" applyFont="1" applyFill="1" applyBorder="1" applyAlignment="1">
      <alignment horizontal="center" vertical="center"/>
    </xf>
    <xf numFmtId="14" fontId="7" fillId="2" borderId="2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78"/>
  <sheetViews>
    <sheetView tabSelected="1" zoomScaleNormal="100" workbookViewId="0">
      <pane ySplit="5" topLeftCell="A6" activePane="bottomLeft" state="frozen"/>
      <selection pane="bottomLeft" activeCell="O5" sqref="O5"/>
    </sheetView>
  </sheetViews>
  <sheetFormatPr defaultColWidth="9" defaultRowHeight="15" x14ac:dyDescent="0.25"/>
  <cols>
    <col min="1" max="1" width="10.28515625" style="5" customWidth="1"/>
    <col min="2" max="2" width="31.28515625" style="2" bestFit="1" customWidth="1"/>
    <col min="3" max="3" width="11.7109375" style="2" bestFit="1" customWidth="1"/>
    <col min="4" max="4" width="9.85546875" style="2" bestFit="1" customWidth="1"/>
    <col min="5" max="5" width="14.28515625" style="2" customWidth="1"/>
    <col min="6" max="6" width="6.28515625" style="2" bestFit="1" customWidth="1"/>
    <col min="7" max="7" width="15.7109375" style="2" bestFit="1" customWidth="1"/>
    <col min="8" max="8" width="10.85546875" style="1" bestFit="1" customWidth="1"/>
    <col min="9" max="9" width="26.140625" style="1" bestFit="1" customWidth="1"/>
    <col min="10" max="10" width="9.7109375" style="2" bestFit="1" customWidth="1"/>
    <col min="11" max="11" width="12" style="2" bestFit="1" customWidth="1"/>
    <col min="12" max="12" width="15" style="2" customWidth="1"/>
    <col min="13" max="13" width="12.7109375" style="2" bestFit="1" customWidth="1"/>
    <col min="14" max="14" width="12.85546875" style="2" bestFit="1" customWidth="1"/>
    <col min="15" max="15" width="10.7109375" style="2" bestFit="1" customWidth="1"/>
    <col min="16" max="16" width="12" style="2" bestFit="1" customWidth="1"/>
    <col min="17" max="17" width="11.85546875" style="2" bestFit="1" customWidth="1"/>
    <col min="18" max="18" width="6" style="5" bestFit="1" customWidth="1"/>
    <col min="19" max="19" width="16.140625" style="2" bestFit="1" customWidth="1"/>
    <col min="20" max="20" width="87.42578125" style="2" bestFit="1" customWidth="1"/>
    <col min="21" max="21" width="14" style="2" bestFit="1" customWidth="1"/>
    <col min="22" max="88" width="9" style="28"/>
    <col min="89" max="16384" width="9" style="2"/>
  </cols>
  <sheetData>
    <row r="1" spans="1:88" s="44" customFormat="1" x14ac:dyDescent="0.25">
      <c r="A1" s="55" t="s">
        <v>20</v>
      </c>
      <c r="B1" s="43" t="s">
        <v>18</v>
      </c>
      <c r="H1" s="45"/>
      <c r="I1" s="45"/>
      <c r="R1" s="43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</row>
    <row r="2" spans="1:88" s="44" customFormat="1" ht="21" x14ac:dyDescent="0.25">
      <c r="A2" s="55" t="s">
        <v>21</v>
      </c>
      <c r="B2" s="56" t="s">
        <v>24</v>
      </c>
      <c r="C2" s="47"/>
      <c r="D2" s="47"/>
      <c r="H2" s="48"/>
      <c r="I2" s="49"/>
      <c r="J2" s="50"/>
      <c r="K2" s="50"/>
      <c r="L2" s="50"/>
      <c r="M2" s="50"/>
      <c r="N2" s="50"/>
      <c r="O2" s="50"/>
      <c r="P2" s="50"/>
      <c r="Q2" s="50"/>
      <c r="R2" s="51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</row>
    <row r="3" spans="1:88" s="44" customFormat="1" ht="21" x14ac:dyDescent="0.25">
      <c r="A3" s="55" t="s">
        <v>22</v>
      </c>
      <c r="B3" s="56" t="s">
        <v>25</v>
      </c>
      <c r="C3" s="47"/>
      <c r="D3" s="47"/>
      <c r="H3" s="48"/>
      <c r="I3" s="49"/>
      <c r="J3" s="50"/>
      <c r="K3" s="50"/>
      <c r="L3" s="50"/>
      <c r="M3" s="50"/>
      <c r="N3" s="50"/>
      <c r="O3" s="50"/>
      <c r="P3" s="50"/>
      <c r="Q3" s="50"/>
      <c r="R3" s="51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</row>
    <row r="4" spans="1:88" s="44" customFormat="1" ht="15.75" thickBot="1" x14ac:dyDescent="0.3">
      <c r="A4" s="55" t="s">
        <v>23</v>
      </c>
      <c r="B4" s="56" t="s">
        <v>25</v>
      </c>
      <c r="C4" s="50"/>
      <c r="D4" s="50"/>
      <c r="E4" s="50"/>
      <c r="F4" s="50"/>
      <c r="G4" s="50"/>
      <c r="H4" s="52"/>
      <c r="I4" s="52"/>
      <c r="J4" s="50"/>
      <c r="K4" s="50"/>
      <c r="L4" s="50"/>
      <c r="M4" s="50"/>
      <c r="R4" s="53"/>
      <c r="S4" s="54"/>
      <c r="T4" s="54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</row>
    <row r="5" spans="1:88" ht="45" x14ac:dyDescent="0.25">
      <c r="A5" s="13" t="s">
        <v>26</v>
      </c>
      <c r="B5" s="57" t="s">
        <v>27</v>
      </c>
      <c r="C5" s="58" t="s">
        <v>28</v>
      </c>
      <c r="D5" s="59" t="s">
        <v>29</v>
      </c>
      <c r="E5" s="57" t="s">
        <v>30</v>
      </c>
      <c r="F5" s="57" t="s">
        <v>31</v>
      </c>
      <c r="G5" s="59" t="s">
        <v>32</v>
      </c>
      <c r="H5" s="60" t="s">
        <v>33</v>
      </c>
      <c r="I5" s="61" t="s">
        <v>0</v>
      </c>
      <c r="J5" s="57" t="s">
        <v>34</v>
      </c>
      <c r="K5" s="57" t="s">
        <v>35</v>
      </c>
      <c r="L5" s="57" t="s">
        <v>36</v>
      </c>
      <c r="M5" s="57" t="s">
        <v>37</v>
      </c>
      <c r="N5" s="10" t="s">
        <v>38</v>
      </c>
      <c r="O5" s="10" t="s">
        <v>42</v>
      </c>
      <c r="P5" s="10" t="s">
        <v>3</v>
      </c>
      <c r="Q5" s="10" t="s">
        <v>39</v>
      </c>
      <c r="R5" s="10"/>
      <c r="S5" s="57" t="s">
        <v>40</v>
      </c>
      <c r="T5" s="57" t="s">
        <v>1</v>
      </c>
      <c r="U5" s="10" t="s">
        <v>9</v>
      </c>
    </row>
    <row r="6" spans="1:88" ht="15.75" thickBot="1" x14ac:dyDescent="0.3">
      <c r="A6" s="29"/>
      <c r="B6" s="27"/>
      <c r="C6" s="27"/>
      <c r="D6" s="27"/>
      <c r="E6" s="27"/>
      <c r="F6" s="27"/>
      <c r="G6" s="27"/>
      <c r="H6" s="27"/>
      <c r="I6" s="27"/>
      <c r="J6" s="30">
        <v>0.01</v>
      </c>
      <c r="K6" s="30">
        <v>0.05</v>
      </c>
      <c r="L6" s="30">
        <v>0.1</v>
      </c>
      <c r="M6" s="30">
        <v>0.1</v>
      </c>
      <c r="N6" s="27"/>
      <c r="O6" s="27">
        <v>0.1</v>
      </c>
      <c r="P6" s="27"/>
      <c r="Q6" s="27"/>
      <c r="R6" s="31"/>
      <c r="S6" s="27"/>
      <c r="T6" s="27"/>
      <c r="U6" s="12"/>
    </row>
    <row r="7" spans="1:88" x14ac:dyDescent="0.25">
      <c r="A7" s="15">
        <v>60116</v>
      </c>
      <c r="B7" s="22"/>
      <c r="C7" s="23"/>
      <c r="D7" s="22"/>
      <c r="E7" s="24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25"/>
      <c r="R7" s="17">
        <f>A7</f>
        <v>60116</v>
      </c>
      <c r="S7" s="16"/>
      <c r="T7" s="16"/>
      <c r="U7" s="9"/>
    </row>
    <row r="8" spans="1:88" ht="28.5" x14ac:dyDescent="0.25">
      <c r="A8" s="15">
        <v>60116</v>
      </c>
      <c r="B8" s="18" t="s">
        <v>41</v>
      </c>
      <c r="C8" s="20"/>
      <c r="D8" s="19">
        <v>21</v>
      </c>
      <c r="E8" s="21">
        <v>268208</v>
      </c>
      <c r="F8" s="11"/>
      <c r="G8" s="11">
        <f>ROUND(E8-F8,0)</f>
        <v>268208</v>
      </c>
      <c r="H8" s="11">
        <f>G8*18%</f>
        <v>48277.439999999995</v>
      </c>
      <c r="I8" s="11">
        <f>G8+H8</f>
        <v>316485.44</v>
      </c>
      <c r="J8" s="11">
        <f>G8*1%</f>
        <v>2682.08</v>
      </c>
      <c r="K8" s="11">
        <f>G8*5%</f>
        <v>13410.400000000001</v>
      </c>
      <c r="L8" s="11">
        <f>G8*10%</f>
        <v>26820.800000000003</v>
      </c>
      <c r="M8" s="11">
        <f>G8*10%</f>
        <v>26820.800000000003</v>
      </c>
      <c r="N8" s="41">
        <f>H8</f>
        <v>48277.439999999995</v>
      </c>
      <c r="O8" s="11"/>
      <c r="P8" s="11"/>
      <c r="Q8" s="11">
        <f>I8-SUM(J8:P8,0)</f>
        <v>198473.91999999998</v>
      </c>
      <c r="R8" s="14"/>
      <c r="S8" s="11">
        <v>148500</v>
      </c>
      <c r="T8" s="11" t="s">
        <v>12</v>
      </c>
      <c r="U8" s="8"/>
    </row>
    <row r="9" spans="1:88" ht="28.5" x14ac:dyDescent="0.25">
      <c r="A9" s="15">
        <v>60116</v>
      </c>
      <c r="B9" s="18" t="s">
        <v>41</v>
      </c>
      <c r="C9" s="20">
        <v>45378</v>
      </c>
      <c r="D9" s="19">
        <v>24</v>
      </c>
      <c r="E9" s="21">
        <v>182018</v>
      </c>
      <c r="F9" s="11"/>
      <c r="G9" s="11">
        <f>ROUND(E9-F9,0)</f>
        <v>182018</v>
      </c>
      <c r="H9" s="11">
        <f>G9*18%</f>
        <v>32763.239999999998</v>
      </c>
      <c r="I9" s="11">
        <f>G9+H9</f>
        <v>214781.24</v>
      </c>
      <c r="J9" s="11">
        <f>G9*1%</f>
        <v>1820.18</v>
      </c>
      <c r="K9" s="11">
        <f>G9*5%</f>
        <v>9100.9</v>
      </c>
      <c r="L9" s="11">
        <f>G9*10%</f>
        <v>18201.8</v>
      </c>
      <c r="M9" s="11">
        <f>G9*10%</f>
        <v>18201.8</v>
      </c>
      <c r="N9" s="41">
        <f>H9</f>
        <v>32763.239999999998</v>
      </c>
      <c r="O9" s="11"/>
      <c r="P9" s="11">
        <v>18123</v>
      </c>
      <c r="Q9" s="11">
        <f>I9-SUM(J9:P9,0)</f>
        <v>116570.32</v>
      </c>
      <c r="R9" s="36"/>
      <c r="S9" s="11">
        <v>49974</v>
      </c>
      <c r="T9" s="11" t="s">
        <v>13</v>
      </c>
      <c r="U9" s="8"/>
    </row>
    <row r="10" spans="1:88" ht="28.5" x14ac:dyDescent="0.25">
      <c r="A10" s="15">
        <v>60116</v>
      </c>
      <c r="B10" s="18" t="s">
        <v>41</v>
      </c>
      <c r="C10" s="38"/>
      <c r="D10" s="37">
        <v>11</v>
      </c>
      <c r="E10" s="21">
        <v>302724</v>
      </c>
      <c r="F10" s="11"/>
      <c r="G10" s="11">
        <f>ROUND(E10-F10,0)</f>
        <v>302724</v>
      </c>
      <c r="H10" s="11">
        <f>G10*18%</f>
        <v>54490.32</v>
      </c>
      <c r="I10" s="11">
        <f>G10+H10</f>
        <v>357214.32</v>
      </c>
      <c r="J10" s="11">
        <f>G10*1%</f>
        <v>3027.2400000000002</v>
      </c>
      <c r="K10" s="11">
        <f>G10*5%</f>
        <v>15136.2</v>
      </c>
      <c r="L10" s="11">
        <f>G10*10%</f>
        <v>30272.400000000001</v>
      </c>
      <c r="M10" s="11">
        <f>G10*10%</f>
        <v>30272.400000000001</v>
      </c>
      <c r="N10" s="42">
        <f>H10</f>
        <v>54490.32</v>
      </c>
      <c r="O10" s="11"/>
      <c r="P10" s="11">
        <v>54687</v>
      </c>
      <c r="Q10" s="11">
        <f>I10-SUM(J10:P10,0)</f>
        <v>169328.76</v>
      </c>
      <c r="R10" s="36"/>
      <c r="S10" s="11">
        <v>116569</v>
      </c>
      <c r="T10" s="11" t="s">
        <v>14</v>
      </c>
      <c r="U10" s="8"/>
    </row>
    <row r="11" spans="1:88" x14ac:dyDescent="0.25">
      <c r="A11" s="15">
        <v>60116</v>
      </c>
      <c r="B11" s="37" t="s">
        <v>16</v>
      </c>
      <c r="C11" s="38"/>
      <c r="D11" s="37" t="s">
        <v>17</v>
      </c>
      <c r="E11" s="39">
        <f>N8+N9</f>
        <v>81040.679999999993</v>
      </c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2">
        <f>E11</f>
        <v>81040.679999999993</v>
      </c>
      <c r="R11" s="36"/>
      <c r="S11" s="11">
        <v>81040</v>
      </c>
      <c r="T11" s="11" t="s">
        <v>15</v>
      </c>
      <c r="U11" s="8"/>
    </row>
    <row r="12" spans="1:88" x14ac:dyDescent="0.25">
      <c r="A12" s="15">
        <v>60116</v>
      </c>
      <c r="B12" s="37" t="s">
        <v>16</v>
      </c>
      <c r="C12" s="38"/>
      <c r="D12" s="37">
        <v>11</v>
      </c>
      <c r="E12" s="39">
        <f>N10</f>
        <v>54490.32</v>
      </c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2">
        <f>E12</f>
        <v>54490.32</v>
      </c>
      <c r="R12" s="36"/>
      <c r="S12" s="11">
        <v>169329</v>
      </c>
      <c r="T12" s="11" t="s">
        <v>19</v>
      </c>
      <c r="U12" s="8"/>
    </row>
    <row r="13" spans="1:88" ht="15.75" thickBot="1" x14ac:dyDescent="0.3">
      <c r="A13" s="15">
        <v>60116</v>
      </c>
      <c r="B13" s="37"/>
      <c r="C13" s="38"/>
      <c r="D13" s="37"/>
      <c r="E13" s="39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2"/>
      <c r="R13" s="36"/>
      <c r="S13" s="35"/>
      <c r="T13" s="35"/>
      <c r="U13" s="9">
        <f>SUM(Q8:Q12)-SUM(S8:S12)</f>
        <v>54491.999999999884</v>
      </c>
    </row>
    <row r="14" spans="1:88" x14ac:dyDescent="0.25">
      <c r="A14" s="32"/>
      <c r="B14" s="33"/>
      <c r="C14" s="33"/>
      <c r="D14" s="33"/>
      <c r="E14" s="33"/>
      <c r="F14" s="33"/>
      <c r="G14" s="33"/>
      <c r="H14" s="33"/>
      <c r="I14" s="32" t="s">
        <v>2</v>
      </c>
      <c r="J14" s="34"/>
      <c r="K14" s="32">
        <f t="shared" ref="K14:P14" si="0">SUM(K8:K12)</f>
        <v>37647.5</v>
      </c>
      <c r="L14" s="32">
        <f t="shared" si="0"/>
        <v>75295</v>
      </c>
      <c r="M14" s="32">
        <f t="shared" si="0"/>
        <v>75295</v>
      </c>
      <c r="N14" s="32">
        <f t="shared" si="0"/>
        <v>135531</v>
      </c>
      <c r="O14" s="32">
        <f t="shared" si="0"/>
        <v>0</v>
      </c>
      <c r="P14" s="32">
        <f t="shared" si="0"/>
        <v>72810</v>
      </c>
      <c r="Q14" s="32">
        <f>SUM(Q8:Q12)</f>
        <v>619903.99999999988</v>
      </c>
      <c r="R14" s="32"/>
      <c r="S14" s="32">
        <f>SUM(S8:S12)</f>
        <v>565412</v>
      </c>
      <c r="T14" s="32" t="s">
        <v>4</v>
      </c>
      <c r="U14" s="32">
        <f>SUM(U6:U13)</f>
        <v>54491.999999999884</v>
      </c>
    </row>
    <row r="15" spans="1:88" ht="15.75" thickBot="1" x14ac:dyDescent="0.3">
      <c r="A15" s="26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6"/>
      <c r="S15" s="26">
        <f>Q14-S14</f>
        <v>54491.999999999884</v>
      </c>
      <c r="T15" s="26" t="s">
        <v>5</v>
      </c>
      <c r="U15" s="12"/>
    </row>
    <row r="16" spans="1:88" ht="15.75" thickBot="1" x14ac:dyDescent="0.3">
      <c r="A16" s="4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4"/>
      <c r="S16" s="3"/>
      <c r="T16" s="3"/>
    </row>
    <row r="17" spans="1:20" ht="16.5" thickBot="1" x14ac:dyDescent="0.3">
      <c r="A17" s="4"/>
      <c r="B17" s="3"/>
      <c r="C17" s="3"/>
      <c r="D17" s="3"/>
      <c r="E17" s="3"/>
      <c r="F17" s="3"/>
      <c r="G17" s="66" t="s">
        <v>10</v>
      </c>
      <c r="H17" s="67"/>
      <c r="I17" s="68"/>
      <c r="J17" s="3"/>
      <c r="K17" s="3"/>
      <c r="L17" s="3"/>
      <c r="M17" s="3"/>
      <c r="N17" s="3"/>
      <c r="O17" s="3"/>
      <c r="P17" s="3"/>
      <c r="Q17" s="3"/>
      <c r="R17" s="4"/>
      <c r="S17" s="3"/>
      <c r="T17" s="3"/>
    </row>
    <row r="18" spans="1:20" ht="16.5" thickBot="1" x14ac:dyDescent="0.3">
      <c r="A18" s="4"/>
      <c r="B18" s="3"/>
      <c r="C18" s="3"/>
      <c r="D18" s="3"/>
      <c r="E18" s="3"/>
      <c r="F18" s="3"/>
      <c r="G18" s="66">
        <v>45625</v>
      </c>
      <c r="H18" s="67"/>
      <c r="I18" s="68"/>
      <c r="J18" s="3"/>
      <c r="K18" s="3"/>
      <c r="L18" s="3"/>
      <c r="M18" s="3"/>
      <c r="N18" s="3"/>
      <c r="O18" s="3"/>
      <c r="P18" s="3"/>
      <c r="Q18" s="3"/>
      <c r="R18" s="4"/>
      <c r="S18" s="3"/>
      <c r="T18" s="3"/>
    </row>
    <row r="19" spans="1:20" ht="15.75" thickBot="1" x14ac:dyDescent="0.3">
      <c r="A19" s="4"/>
      <c r="B19" s="3"/>
      <c r="C19" s="3"/>
      <c r="D19" s="3"/>
      <c r="E19" s="3"/>
      <c r="F19" s="3"/>
      <c r="G19" s="64" t="s">
        <v>6</v>
      </c>
      <c r="H19" s="65"/>
      <c r="I19" s="6">
        <f>K14+L14+M14+O14</f>
        <v>188237.5</v>
      </c>
      <c r="J19" s="3"/>
      <c r="K19" s="3"/>
      <c r="L19" s="3"/>
      <c r="M19" s="3"/>
      <c r="N19" s="3"/>
      <c r="O19" s="3"/>
      <c r="P19" s="3"/>
      <c r="Q19" s="3"/>
      <c r="R19" s="4"/>
      <c r="S19" s="3"/>
      <c r="T19" s="3"/>
    </row>
    <row r="20" spans="1:20" ht="15.75" thickBot="1" x14ac:dyDescent="0.3">
      <c r="A20" s="4"/>
      <c r="B20" s="3"/>
      <c r="C20" s="3"/>
      <c r="D20" s="3"/>
      <c r="E20" s="3"/>
      <c r="F20" s="3"/>
      <c r="G20" s="64" t="s">
        <v>7</v>
      </c>
      <c r="H20" s="65"/>
      <c r="I20" s="6">
        <v>80115</v>
      </c>
      <c r="J20" s="3"/>
      <c r="K20" s="3"/>
      <c r="L20" s="3"/>
      <c r="M20" s="3"/>
      <c r="N20" s="3"/>
      <c r="O20" s="3"/>
      <c r="P20" s="3"/>
      <c r="Q20" s="3"/>
      <c r="R20" s="4"/>
      <c r="S20" s="3"/>
      <c r="T20" s="3"/>
    </row>
    <row r="21" spans="1:20" ht="15.75" thickBot="1" x14ac:dyDescent="0.3">
      <c r="A21" s="4"/>
      <c r="B21" s="3"/>
      <c r="C21" s="3"/>
      <c r="D21" s="3"/>
      <c r="E21" s="3"/>
      <c r="F21" s="3"/>
      <c r="G21" s="62" t="s">
        <v>8</v>
      </c>
      <c r="H21" s="63"/>
      <c r="I21" s="7">
        <f>S15</f>
        <v>54491.999999999884</v>
      </c>
      <c r="J21" s="3"/>
      <c r="K21" s="3"/>
      <c r="L21" s="3"/>
      <c r="M21" s="3"/>
      <c r="N21" s="3"/>
      <c r="O21" s="3"/>
      <c r="P21" s="3"/>
      <c r="Q21" s="3"/>
      <c r="R21" s="4"/>
      <c r="S21" s="3"/>
      <c r="T21" s="3"/>
    </row>
    <row r="22" spans="1:20" ht="15.75" thickBot="1" x14ac:dyDescent="0.3">
      <c r="A22" s="4"/>
      <c r="B22" s="3"/>
      <c r="C22" s="3"/>
      <c r="D22" s="3"/>
      <c r="E22" s="3"/>
      <c r="F22" s="3"/>
      <c r="G22" s="62" t="s">
        <v>11</v>
      </c>
      <c r="H22" s="63"/>
      <c r="I22" s="7">
        <f>N14-Q11-Q12</f>
        <v>0</v>
      </c>
      <c r="J22" s="3"/>
      <c r="K22" s="3"/>
      <c r="L22" s="3"/>
      <c r="M22" s="3"/>
      <c r="N22" s="3"/>
      <c r="O22" s="3"/>
      <c r="P22" s="3"/>
      <c r="Q22" s="3"/>
      <c r="R22" s="4"/>
      <c r="S22" s="3"/>
      <c r="T22" s="3"/>
    </row>
    <row r="23" spans="1:20" x14ac:dyDescent="0.25">
      <c r="A23" s="4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4"/>
      <c r="S23" s="3"/>
      <c r="T23" s="3"/>
    </row>
    <row r="24" spans="1:20" x14ac:dyDescent="0.25">
      <c r="A24" s="4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4"/>
      <c r="S24" s="3"/>
      <c r="T24" s="3"/>
    </row>
    <row r="25" spans="1:20" x14ac:dyDescent="0.25">
      <c r="A25" s="4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4"/>
      <c r="S25" s="3"/>
      <c r="T25" s="3"/>
    </row>
    <row r="26" spans="1:20" x14ac:dyDescent="0.25">
      <c r="A26" s="4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4"/>
      <c r="S26" s="3"/>
      <c r="T26" s="3"/>
    </row>
    <row r="27" spans="1:20" x14ac:dyDescent="0.25">
      <c r="A27" s="4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4"/>
      <c r="S27" s="3"/>
      <c r="T27" s="3"/>
    </row>
    <row r="28" spans="1:20" x14ac:dyDescent="0.25">
      <c r="A28" s="4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4"/>
      <c r="S28" s="3"/>
      <c r="T28" s="3"/>
    </row>
    <row r="29" spans="1:20" x14ac:dyDescent="0.25">
      <c r="A29" s="4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4"/>
      <c r="S29" s="3"/>
      <c r="T29" s="3"/>
    </row>
    <row r="30" spans="1:20" x14ac:dyDescent="0.25">
      <c r="A30" s="4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4"/>
      <c r="S30" s="3"/>
      <c r="T30" s="3"/>
    </row>
    <row r="31" spans="1:20" x14ac:dyDescent="0.25">
      <c r="A31" s="4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4"/>
      <c r="S31" s="3"/>
      <c r="T31" s="3"/>
    </row>
    <row r="32" spans="1:20" x14ac:dyDescent="0.25">
      <c r="A32" s="4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4"/>
      <c r="S32" s="3"/>
      <c r="T32" s="3"/>
    </row>
    <row r="33" spans="1:20" x14ac:dyDescent="0.25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4"/>
      <c r="S33" s="3"/>
      <c r="T33" s="3"/>
    </row>
    <row r="34" spans="1:20" x14ac:dyDescent="0.25">
      <c r="A34" s="4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4"/>
      <c r="S34" s="3"/>
      <c r="T34" s="3"/>
    </row>
    <row r="35" spans="1:20" x14ac:dyDescent="0.25">
      <c r="A35" s="4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4"/>
      <c r="S35" s="3"/>
      <c r="T35" s="3"/>
    </row>
    <row r="36" spans="1:20" x14ac:dyDescent="0.25">
      <c r="A36" s="4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4"/>
      <c r="S36" s="3"/>
      <c r="T36" s="3"/>
    </row>
    <row r="37" spans="1:20" x14ac:dyDescent="0.25">
      <c r="A37" s="4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4"/>
      <c r="S37" s="3"/>
      <c r="T37" s="3"/>
    </row>
    <row r="38" spans="1:20" x14ac:dyDescent="0.25">
      <c r="A38" s="4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4"/>
      <c r="S38" s="3"/>
      <c r="T38" s="3"/>
    </row>
    <row r="39" spans="1:20" x14ac:dyDescent="0.25">
      <c r="A39" s="4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4"/>
      <c r="S39" s="3"/>
      <c r="T39" s="3"/>
    </row>
    <row r="40" spans="1:20" x14ac:dyDescent="0.25">
      <c r="A40" s="4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4"/>
      <c r="S40" s="3"/>
      <c r="T40" s="3"/>
    </row>
    <row r="41" spans="1:20" x14ac:dyDescent="0.25">
      <c r="A41" s="4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4"/>
      <c r="S41" s="3"/>
      <c r="T41" s="3"/>
    </row>
    <row r="42" spans="1:20" x14ac:dyDescent="0.25">
      <c r="A42" s="4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4"/>
      <c r="S42" s="3"/>
      <c r="T42" s="3"/>
    </row>
    <row r="43" spans="1:20" x14ac:dyDescent="0.25">
      <c r="A43" s="4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4"/>
      <c r="S43" s="3"/>
      <c r="T43" s="3"/>
    </row>
    <row r="44" spans="1:20" x14ac:dyDescent="0.25">
      <c r="A44" s="4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4"/>
      <c r="S44" s="3"/>
      <c r="T44" s="3"/>
    </row>
    <row r="45" spans="1:20" x14ac:dyDescent="0.25">
      <c r="A45" s="4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4"/>
      <c r="S45" s="3"/>
      <c r="T45" s="3"/>
    </row>
    <row r="46" spans="1:20" x14ac:dyDescent="0.25">
      <c r="A46" s="4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4"/>
      <c r="S46" s="3"/>
      <c r="T46" s="3"/>
    </row>
    <row r="47" spans="1:20" x14ac:dyDescent="0.25">
      <c r="A47" s="4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4"/>
      <c r="S47" s="3"/>
      <c r="T47" s="3"/>
    </row>
    <row r="48" spans="1:20" x14ac:dyDescent="0.25">
      <c r="A48" s="4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4"/>
      <c r="S48" s="3"/>
      <c r="T48" s="3"/>
    </row>
    <row r="49" spans="1:20" x14ac:dyDescent="0.25">
      <c r="A49" s="4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4"/>
      <c r="S49" s="3"/>
      <c r="T49" s="3"/>
    </row>
    <row r="50" spans="1:20" x14ac:dyDescent="0.25">
      <c r="A50" s="4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4"/>
      <c r="S50" s="3"/>
      <c r="T50" s="3"/>
    </row>
    <row r="51" spans="1:20" x14ac:dyDescent="0.25">
      <c r="A51" s="4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4"/>
      <c r="S51" s="3"/>
      <c r="T51" s="3"/>
    </row>
    <row r="52" spans="1:20" x14ac:dyDescent="0.25">
      <c r="A52" s="4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4"/>
      <c r="S52" s="3"/>
      <c r="T52" s="3"/>
    </row>
    <row r="53" spans="1:20" x14ac:dyDescent="0.25">
      <c r="A53" s="4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4"/>
      <c r="S53" s="3"/>
      <c r="T53" s="3"/>
    </row>
    <row r="54" spans="1:20" x14ac:dyDescent="0.25">
      <c r="A54" s="4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4"/>
      <c r="S54" s="3"/>
      <c r="T54" s="3"/>
    </row>
    <row r="55" spans="1:20" x14ac:dyDescent="0.25">
      <c r="A55" s="4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4"/>
      <c r="S55" s="3"/>
      <c r="T55" s="3"/>
    </row>
    <row r="56" spans="1:20" x14ac:dyDescent="0.25">
      <c r="A56" s="4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4"/>
      <c r="S56" s="3"/>
      <c r="T56" s="3"/>
    </row>
    <row r="57" spans="1:20" x14ac:dyDescent="0.25">
      <c r="A57" s="4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4"/>
      <c r="S57" s="3"/>
      <c r="T57" s="3"/>
    </row>
    <row r="58" spans="1:20" x14ac:dyDescent="0.25">
      <c r="A58" s="4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4"/>
      <c r="S58" s="3"/>
      <c r="T58" s="3"/>
    </row>
    <row r="59" spans="1:20" x14ac:dyDescent="0.25">
      <c r="A59" s="4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4"/>
      <c r="S59" s="3"/>
      <c r="T59" s="3"/>
    </row>
    <row r="60" spans="1:20" x14ac:dyDescent="0.25">
      <c r="A60" s="4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4"/>
      <c r="S60" s="3"/>
      <c r="T60" s="3"/>
    </row>
    <row r="61" spans="1:20" x14ac:dyDescent="0.25">
      <c r="A61" s="4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4"/>
      <c r="S61" s="3"/>
      <c r="T61" s="3"/>
    </row>
    <row r="62" spans="1:20" x14ac:dyDescent="0.25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4"/>
      <c r="S62" s="3"/>
      <c r="T62" s="3"/>
    </row>
    <row r="63" spans="1:20" x14ac:dyDescent="0.25">
      <c r="A63" s="4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4"/>
      <c r="S63" s="3"/>
      <c r="T63" s="3"/>
    </row>
    <row r="64" spans="1:20" x14ac:dyDescent="0.25">
      <c r="A64" s="4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4"/>
      <c r="S64" s="3"/>
      <c r="T64" s="3"/>
    </row>
    <row r="65" spans="1:20" x14ac:dyDescent="0.25">
      <c r="A65" s="4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4"/>
      <c r="S65" s="3"/>
      <c r="T65" s="3"/>
    </row>
    <row r="66" spans="1:20" x14ac:dyDescent="0.25">
      <c r="A66" s="4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4"/>
      <c r="S66" s="3"/>
      <c r="T66" s="3"/>
    </row>
    <row r="67" spans="1:20" x14ac:dyDescent="0.25">
      <c r="A67" s="4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4"/>
      <c r="S67" s="3"/>
      <c r="T67" s="3"/>
    </row>
    <row r="68" spans="1:20" x14ac:dyDescent="0.25">
      <c r="A68" s="4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4"/>
      <c r="S68" s="3"/>
      <c r="T68" s="3"/>
    </row>
    <row r="69" spans="1:20" x14ac:dyDescent="0.25">
      <c r="A69" s="4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4"/>
      <c r="S69" s="3"/>
      <c r="T69" s="3"/>
    </row>
    <row r="70" spans="1:20" x14ac:dyDescent="0.25">
      <c r="A70" s="4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4"/>
      <c r="S70" s="3"/>
      <c r="T70" s="3"/>
    </row>
    <row r="71" spans="1:20" x14ac:dyDescent="0.25">
      <c r="A71" s="4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4"/>
      <c r="S71" s="3"/>
      <c r="T71" s="3"/>
    </row>
    <row r="72" spans="1:20" x14ac:dyDescent="0.25">
      <c r="A72" s="4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4"/>
      <c r="S72" s="3"/>
      <c r="T72" s="3"/>
    </row>
    <row r="73" spans="1:20" x14ac:dyDescent="0.25">
      <c r="A73" s="4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4"/>
      <c r="S73" s="3"/>
      <c r="T73" s="3"/>
    </row>
    <row r="74" spans="1:20" x14ac:dyDescent="0.25">
      <c r="A74" s="4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4"/>
      <c r="S74" s="3"/>
      <c r="T74" s="3"/>
    </row>
    <row r="75" spans="1:20" x14ac:dyDescent="0.25">
      <c r="A75" s="4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4"/>
      <c r="S75" s="3"/>
      <c r="T75" s="3"/>
    </row>
    <row r="76" spans="1:20" x14ac:dyDescent="0.25">
      <c r="A76" s="4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4"/>
      <c r="S76" s="3"/>
      <c r="T76" s="3"/>
    </row>
    <row r="77" spans="1:20" x14ac:dyDescent="0.25">
      <c r="A77" s="4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4"/>
      <c r="S77" s="3"/>
      <c r="T77" s="3"/>
    </row>
    <row r="78" spans="1:20" x14ac:dyDescent="0.25">
      <c r="A78" s="4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4"/>
      <c r="S78" s="3"/>
      <c r="T78" s="3"/>
    </row>
  </sheetData>
  <mergeCells count="6">
    <mergeCell ref="G22:H22"/>
    <mergeCell ref="G19:H19"/>
    <mergeCell ref="G20:H20"/>
    <mergeCell ref="G21:H21"/>
    <mergeCell ref="G17:I17"/>
    <mergeCell ref="G18:I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2022-06-28T06:22:04Z</cp:lastPrinted>
  <dcterms:created xsi:type="dcterms:W3CDTF">2022-06-10T14:11:52Z</dcterms:created>
  <dcterms:modified xsi:type="dcterms:W3CDTF">2025-05-28T11:53:33Z</dcterms:modified>
</cp:coreProperties>
</file>