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Anish (1)\Anish\Saima Construction\"/>
    </mc:Choice>
  </mc:AlternateContent>
  <xr:revisionPtr revIDLastSave="0" documentId="13_ncr:1_{BAED8C4F-39B5-4C37-8165-6148F8BB9D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H33" i="1" l="1"/>
  <c r="O33" i="1" s="1"/>
  <c r="J33" i="1"/>
  <c r="K33" i="1"/>
  <c r="G30" i="1"/>
  <c r="L30" i="1" s="1"/>
  <c r="G37" i="1"/>
  <c r="Q33" i="1" l="1"/>
  <c r="I33" i="1"/>
  <c r="M30" i="1"/>
  <c r="H30" i="1"/>
  <c r="O30" i="1" s="1"/>
  <c r="J30" i="1"/>
  <c r="K30" i="1"/>
  <c r="H37" i="1"/>
  <c r="O37" i="1" s="1"/>
  <c r="E38" i="1" s="1"/>
  <c r="Q38" i="1" s="1"/>
  <c r="L37" i="1"/>
  <c r="M37" i="1"/>
  <c r="J37" i="1"/>
  <c r="K37" i="1"/>
  <c r="T37" i="1"/>
  <c r="T33" i="1"/>
  <c r="I30" i="1" l="1"/>
  <c r="Q30" i="1"/>
  <c r="I37" i="1"/>
  <c r="Q37" i="1"/>
  <c r="G21" i="1" l="1"/>
  <c r="H21" i="1" l="1"/>
  <c r="L21" i="1"/>
  <c r="M21" i="1"/>
  <c r="J21" i="1"/>
  <c r="K21" i="1"/>
  <c r="U10" i="1"/>
  <c r="U11" i="1"/>
  <c r="T30" i="1"/>
  <c r="U30" i="1" s="1"/>
  <c r="T20" i="1"/>
  <c r="U20" i="1" s="1"/>
  <c r="G20" i="1"/>
  <c r="U17" i="1"/>
  <c r="T9" i="1"/>
  <c r="O21" i="1" l="1"/>
  <c r="Q23" i="1" s="1"/>
  <c r="E23" i="1"/>
  <c r="I21" i="1"/>
  <c r="Q21" i="1"/>
  <c r="M20" i="1"/>
  <c r="L20" i="1"/>
  <c r="H20" i="1"/>
  <c r="K20" i="1"/>
  <c r="J20" i="1"/>
  <c r="G8" i="1"/>
  <c r="F13" i="1"/>
  <c r="G13" i="1" s="1"/>
  <c r="J13" i="1" s="1"/>
  <c r="U16" i="1"/>
  <c r="G14" i="1"/>
  <c r="U9" i="1"/>
  <c r="T14" i="1"/>
  <c r="U14" i="1" s="1"/>
  <c r="T15" i="1"/>
  <c r="T13" i="1"/>
  <c r="T8" i="1"/>
  <c r="U8" i="1" s="1"/>
  <c r="O20" i="1" l="1"/>
  <c r="E22" i="1"/>
  <c r="Q22" i="1" s="1"/>
  <c r="U15" i="1"/>
  <c r="Q20" i="1"/>
  <c r="I20" i="1"/>
  <c r="K8" i="1"/>
  <c r="J8" i="1"/>
  <c r="H8" i="1"/>
  <c r="O8" i="1" s="1"/>
  <c r="J14" i="1"/>
  <c r="H14" i="1"/>
  <c r="O14" i="1" s="1"/>
  <c r="E16" i="1" s="1"/>
  <c r="Q16" i="1" s="1"/>
  <c r="L14" i="1"/>
  <c r="M14" i="1"/>
  <c r="K14" i="1"/>
  <c r="L13" i="1"/>
  <c r="K13" i="1"/>
  <c r="M13" i="1"/>
  <c r="U13" i="1"/>
  <c r="H13" i="1"/>
  <c r="O13" i="1" s="1"/>
  <c r="E15" i="1" s="1"/>
  <c r="Q15" i="1" s="1"/>
  <c r="G10" i="1"/>
  <c r="I10" i="1" s="1"/>
  <c r="J10" i="1" s="1"/>
  <c r="Q10" i="1" s="1"/>
  <c r="E9" i="1" l="1"/>
  <c r="Q9" i="1" s="1"/>
  <c r="Q8" i="1"/>
  <c r="I8" i="1"/>
  <c r="I13" i="1"/>
  <c r="Q14" i="1"/>
  <c r="I14" i="1"/>
  <c r="Q13" i="1"/>
</calcChain>
</file>

<file path=xl/sharedStrings.xml><?xml version="1.0" encoding="utf-8"?>
<sst xmlns="http://schemas.openxmlformats.org/spreadsheetml/2006/main" count="84" uniqueCount="76">
  <si>
    <t>Amount</t>
  </si>
  <si>
    <t>PAYMENT NOTE No.</t>
  </si>
  <si>
    <t>UTR</t>
  </si>
  <si>
    <t>Hold Amount For Material.</t>
  </si>
  <si>
    <t>Finishing and Painting</t>
  </si>
  <si>
    <t>RIUP22/1969</t>
  </si>
  <si>
    <t xml:space="preserve">Saima Construction </t>
  </si>
  <si>
    <t>12-09-2023 NEFT/AXISP00423960529/RIUP23/1969/SAIMA CONSTRUCTION 99000.00</t>
  </si>
  <si>
    <t>05-12-2023 NEFT/AXISP00449670533/RIUP23/3594/SAIMA CONSTRUCTION/IBKL0001838 99000.00</t>
  </si>
  <si>
    <t>10-11-2023 NEFT/AXISP00443569627/RIUP23/3262/SAIMA CONSTRUCTION/IBKL0001838 297000.00</t>
  </si>
  <si>
    <t>22-08-2023 NEFT/AXISP00417367251/RIUP23/1660/SAIMA CONSTRUCTION 148500.00</t>
  </si>
  <si>
    <t>05-12-2023 NEFT/AXISP00449670534/RIUP23/3595/SAIMA CONSTRUCTION/IBKL0001838 99000.00</t>
  </si>
  <si>
    <t>RIUP22/3595</t>
  </si>
  <si>
    <t>RIUP22/1660</t>
  </si>
  <si>
    <t>RIUP22/3262</t>
  </si>
  <si>
    <t>RIUP22/3594</t>
  </si>
  <si>
    <t>03-01-2024 NEFT/AXISP00458938015/RIUP23/3906/SAIMA CONSTRUCTION/IBKL0001838 127641.00</t>
  </si>
  <si>
    <t>RIUP22/3906</t>
  </si>
  <si>
    <t>05-02-2024 NEFT/AXISP00468222709/RIUP23/4562/SAIMA CONSTRUCTION/IBKL0001838 384755.00</t>
  </si>
  <si>
    <t>RIUP22/4562</t>
  </si>
  <si>
    <t>09-01-2024 NEFT/AXISP00460826679/RIUP23/4178/SAIMA CONSTRUCTION/IBKL0001838 99000.00</t>
  </si>
  <si>
    <t>RIUP22/4178</t>
  </si>
  <si>
    <t>11-12-2023 NEFT/AXISP00451739040/RIUP23/3694/SAIMA CONSTRUCTION/IBKL0001838 198000.00</t>
  </si>
  <si>
    <t>RIUP22/3694</t>
  </si>
  <si>
    <t>23-02-2024 NEFT/AXISP00473458152/RIUP23/4784/SAIMA CONSTRUCTION/IBKL0001838 133650.00</t>
  </si>
  <si>
    <t>23-02-2024 NEFT/AXISP00473458153/RIUP23/4783/SAIMA CONSTRUCTION/IBKL0001838 63507.00</t>
  </si>
  <si>
    <t>RIUP22/4784</t>
  </si>
  <si>
    <t>RIUP22/4783</t>
  </si>
  <si>
    <t>01-03-2024 NEFT/AXISP00476344546/RIUP23/4906/SAIMA CONSTRUCTION/IBKL0001838 380481.00</t>
  </si>
  <si>
    <t>16-03-2024 NEFT/AXISP00481604508/RIUP23/5157/SAIMA CONSTRUCTION/IBKL0001838 99000.00</t>
  </si>
  <si>
    <t>16-04-2024 NEFT/AXISP00491684724/RIUP24/071/SAIMA CONSTRUCTION/IBKL0001838 350000.00</t>
  </si>
  <si>
    <t>26-04-2024 NEFT/AXISP00493991572/RIUP24/0330/SAIMA CONSTRUCTION/IBKL0001838 300000.00</t>
  </si>
  <si>
    <t>14-05-2024 NEFT/AXISP00499706361/RIUP24/0476/SAIMA CONSTRUCTION/IBKL0001838 99000.00</t>
  </si>
  <si>
    <t>01-06-2024 NEFT/AXISP00505106993/RIUP24/0581/SAIM A CONSTRUCTION/IBKL0001838 141709.00</t>
  </si>
  <si>
    <t>29-06-2024 NEFT/AXISP00512933445/RIUP24/0660/SAIMA CONSTRUCTION/IBKL0001838 160180.00</t>
  </si>
  <si>
    <t>08-08-2024 NEFT/AXISP00526375819/RIUP24/1392/SAIMA CONSTRUCTION/IBKL0001838 148500.00</t>
  </si>
  <si>
    <t>10-09-2024 NEFT/AXISP00538795698/RIUP24/1743/SAIMA CONSTRUCTION/IBKL0001838 148500.00</t>
  </si>
  <si>
    <t>20-12-2024 NEFT/AXISP00587058233/RIUP24/2617/SAIMA CONSTRUCTION/IBKL0001838 200000.00</t>
  </si>
  <si>
    <t>RIUP24/2617</t>
  </si>
  <si>
    <t>14-01-2025 NEFT/AXISP00598257724/RIUP24/2943/SAIMA CONSTRUCTION/IBKL0001838 83542.00</t>
  </si>
  <si>
    <t>RIUP24/2943</t>
  </si>
  <si>
    <t>27-02-2025 NEFT/AXISP00623074857/RIUP24/3010/SAIMA CONSTRUCTION/IBKL0001838 136639.00</t>
  </si>
  <si>
    <t>13-03-2025 NEFT/AXISP00633039293/RIUP24/3428/SAIMA CONSTRUCTION/IBKL0001838 99000.00</t>
  </si>
  <si>
    <t>31-03-2025 NEFT/AXISP00643290429/RIUP24/3468/SAIMA CONSTRUCTION/IBKL0001838 200000.00</t>
  </si>
  <si>
    <t>16-05-2025 NEFT/AXISP00666690342/RIUP25/0262/SAIMA CONSTRUCTION/IBKL0001838 99000.00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</si>
  <si>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</si>
  <si>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</si>
  <si>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</si>
  <si>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</si>
  <si>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</si>
  <si>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</si>
  <si>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</si>
  <si>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</si>
  <si>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</si>
  <si>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</si>
  <si>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</si>
  <si>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</si>
  <si>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</si>
  <si>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</si>
  <si>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</si>
  <si>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</si>
  <si>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</si>
  <si>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</si>
  <si>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</si>
  <si>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</si>
  <si>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</si>
  <si>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TDS_Payment_Amount</t>
  </si>
  <si>
    <t>Total_Amount</t>
  </si>
  <si>
    <t>GST Release Note</t>
  </si>
  <si>
    <t xml:space="preserve"> AT JOHRA VILLAGE PIPE LINE  WORK</t>
  </si>
  <si>
    <t xml:space="preserve">AT JOHRA VILLAGE PIPE LINE  WORK </t>
  </si>
  <si>
    <t>NAGLA KABIRPIPELINE VILLAGE - DISTRIBUTION MAINS Work</t>
  </si>
  <si>
    <t xml:space="preserve">KASAMPUR BHOOMA Village  PIPELINE DISTRIBUTION MAINS WORK </t>
  </si>
  <si>
    <t xml:space="preserve">AT KADLI Village CONSTRUCTION OF BOUNDARY WALL WORK  </t>
  </si>
  <si>
    <t xml:space="preserve">MAINS VILLAGE -WAZIDPUR KHURD PIPELINE DISTRIBUTION Work </t>
  </si>
  <si>
    <t>At Jandheri Jataqn Block Khatauli Village Pump House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</si>
</sst>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vertical="center"/>
    </xf>
    <xf numFmtId="9" fontId="4" fillId="2" borderId="4" xfId="1" applyNumberFormat="1" applyFont="1" applyFill="1" applyBorder="1" applyAlignment="1">
      <alignment vertical="center"/>
    </xf>
    <xf numFmtId="164" fontId="4" fillId="3" borderId="13" xfId="1" applyNumberFormat="1" applyFont="1" applyFill="1" applyBorder="1" applyAlignment="1">
      <alignment vertical="center"/>
    </xf>
    <xf numFmtId="9" fontId="4" fillId="3" borderId="13" xfId="1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15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vertical="center"/>
    </xf>
    <xf numFmtId="164" fontId="7" fillId="4" borderId="3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vertical="center"/>
    </xf>
    <xf numFmtId="164" fontId="4" fillId="2" borderId="12" xfId="1" applyNumberFormat="1" applyFont="1" applyFill="1" applyBorder="1" applyAlignment="1">
      <alignment vertical="center"/>
    </xf>
    <xf numFmtId="164" fontId="4" fillId="2" borderId="11" xfId="1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10" fillId="5" borderId="11" xfId="0" applyFont="1" applyFill="1" applyBorder="1" applyAlignment="1">
      <alignment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2"/>
  <sheetViews>
    <sheetView tabSelected="1" zoomScale="115" zoomScaleNormal="115" workbookViewId="0">
      <pane ySplit="5" topLeftCell="A42" activePane="bottomLeft" state="frozen"/>
      <selection pane="bottomLeft" activeCell="C8" sqref="C8"/>
    </sheetView>
  </sheetViews>
  <sheetFormatPr defaultColWidth="9" defaultRowHeight="13.8" x14ac:dyDescent="0.3"/>
  <cols>
    <col min="1" max="1" width="12.21875" style="1" customWidth="1"/>
    <col min="2" max="2" width="34" style="1" customWidth="1"/>
    <col min="3" max="3" width="12.5546875" style="1" bestFit="1" customWidth="1"/>
    <col min="4" max="4" width="9.5546875" style="1" customWidth="1"/>
    <col min="5" max="5" width="13.88671875" style="1" bestFit="1" customWidth="1"/>
    <col min="6" max="6" width="11.109375" style="1" bestFit="1" customWidth="1"/>
    <col min="7" max="7" width="12.88671875" style="1" customWidth="1"/>
    <col min="8" max="8" width="12.5546875" style="3" bestFit="1" customWidth="1"/>
    <col min="9" max="9" width="13.88671875" style="3" bestFit="1" customWidth="1"/>
    <col min="10" max="10" width="10.88671875" style="1" bestFit="1" customWidth="1"/>
    <col min="11" max="12" width="14.5546875" style="1" bestFit="1" customWidth="1"/>
    <col min="13" max="13" width="12.88671875" style="1" customWidth="1"/>
    <col min="14" max="14" width="11.109375" style="1" customWidth="1"/>
    <col min="15" max="15" width="13.5546875" style="1" customWidth="1"/>
    <col min="16" max="16" width="14.88671875" style="1" customWidth="1"/>
    <col min="17" max="17" width="15.6640625" style="1" bestFit="1" customWidth="1"/>
    <col min="18" max="18" width="15.33203125" style="1" customWidth="1"/>
    <col min="19" max="19" width="12.88671875" style="1" bestFit="1" customWidth="1"/>
    <col min="20" max="20" width="14.88671875" style="1" customWidth="1"/>
    <col min="21" max="21" width="18.109375" style="1" bestFit="1" customWidth="1"/>
    <col min="22" max="22" width="82" style="1" customWidth="1"/>
    <col min="23" max="16384" width="9" style="1"/>
  </cols>
  <sheetData>
    <row r="1" spans="1:110" ht="18" x14ac:dyDescent="0.3">
      <c r="A1" s="37" t="s">
        <v>45</v>
      </c>
      <c r="B1" s="34" t="s">
        <v>6</v>
      </c>
      <c r="C1" s="32"/>
      <c r="D1" s="32"/>
      <c r="E1" s="33"/>
      <c r="F1" s="33"/>
      <c r="G1" s="33"/>
      <c r="H1" s="2"/>
      <c r="I1" s="2"/>
    </row>
    <row r="2" spans="1:110" ht="18" x14ac:dyDescent="0.3">
      <c r="A2" s="37" t="s">
        <v>46</v>
      </c>
      <c r="B2" s="38" t="s">
        <v>49</v>
      </c>
      <c r="C2" s="34"/>
      <c r="D2" s="34"/>
      <c r="E2" s="32"/>
      <c r="F2" s="32"/>
      <c r="G2" s="35"/>
      <c r="I2" s="11"/>
    </row>
    <row r="3" spans="1:110" ht="18.600000000000001" thickBot="1" x14ac:dyDescent="0.35">
      <c r="A3" s="37" t="s">
        <v>47</v>
      </c>
      <c r="B3" s="38" t="s">
        <v>50</v>
      </c>
      <c r="C3" s="34"/>
      <c r="D3" s="34"/>
      <c r="E3" s="32"/>
      <c r="F3" s="32"/>
      <c r="G3" s="35"/>
      <c r="I3" s="11"/>
    </row>
    <row r="4" spans="1:110" ht="15" thickBot="1" x14ac:dyDescent="0.35">
      <c r="A4" s="37" t="s">
        <v>48</v>
      </c>
      <c r="B4" s="38" t="s">
        <v>50</v>
      </c>
      <c r="C4" s="12"/>
      <c r="D4" s="12"/>
      <c r="E4" s="12"/>
      <c r="H4" s="2"/>
      <c r="I4" s="2"/>
      <c r="S4" s="13"/>
      <c r="T4" s="13"/>
      <c r="U4" s="13"/>
      <c r="V4" s="13"/>
    </row>
    <row r="5" spans="1:110" ht="28.8" x14ac:dyDescent="0.3">
      <c r="A5" s="39" t="s">
        <v>51</v>
      </c>
      <c r="B5" s="40" t="s">
        <v>52</v>
      </c>
      <c r="C5" s="41" t="s">
        <v>53</v>
      </c>
      <c r="D5" s="41" t="s">
        <v>54</v>
      </c>
      <c r="E5" s="40" t="s">
        <v>55</v>
      </c>
      <c r="F5" s="40" t="s">
        <v>56</v>
      </c>
      <c r="G5" s="41" t="s">
        <v>57</v>
      </c>
      <c r="H5" s="42" t="s">
        <v>58</v>
      </c>
      <c r="I5" s="41" t="s">
        <v>0</v>
      </c>
      <c r="J5" s="40" t="s">
        <v>59</v>
      </c>
      <c r="K5" s="40" t="s">
        <v>60</v>
      </c>
      <c r="L5" s="40" t="s">
        <v>61</v>
      </c>
      <c r="M5" s="40" t="s">
        <v>62</v>
      </c>
      <c r="N5" s="14" t="s">
        <v>4</v>
      </c>
      <c r="O5" s="40" t="s">
        <v>63</v>
      </c>
      <c r="P5" s="14" t="s">
        <v>3</v>
      </c>
      <c r="Q5" s="40" t="s">
        <v>64</v>
      </c>
      <c r="R5" s="14" t="s">
        <v>1</v>
      </c>
      <c r="S5" s="40" t="s">
        <v>65</v>
      </c>
      <c r="T5" s="40" t="s">
        <v>66</v>
      </c>
      <c r="U5" s="40" t="s">
        <v>67</v>
      </c>
      <c r="V5" s="14" t="s">
        <v>2</v>
      </c>
    </row>
    <row r="6" spans="1:110" ht="14.4" thickBot="1" x14ac:dyDescent="0.35">
      <c r="A6" s="5"/>
      <c r="B6" s="15"/>
      <c r="C6" s="15"/>
      <c r="D6" s="15"/>
      <c r="E6" s="15"/>
      <c r="F6" s="15"/>
      <c r="G6" s="15"/>
      <c r="H6" s="16">
        <v>0.18</v>
      </c>
      <c r="I6" s="15"/>
      <c r="J6" s="16">
        <v>0.01</v>
      </c>
      <c r="K6" s="16">
        <v>0.05</v>
      </c>
      <c r="L6" s="16">
        <v>0.1</v>
      </c>
      <c r="M6" s="16">
        <v>0.1</v>
      </c>
      <c r="N6" s="16">
        <v>0.05</v>
      </c>
      <c r="O6" s="16">
        <v>0.18</v>
      </c>
      <c r="P6" s="16"/>
      <c r="Q6" s="15"/>
      <c r="R6" s="15"/>
      <c r="S6" s="15"/>
      <c r="T6" s="16">
        <v>0.01</v>
      </c>
      <c r="U6" s="15"/>
      <c r="V6" s="15"/>
    </row>
    <row r="7" spans="1:110" s="7" customFormat="1" x14ac:dyDescent="0.3">
      <c r="A7" s="6"/>
      <c r="B7" s="17"/>
      <c r="C7" s="17"/>
      <c r="D7" s="17"/>
      <c r="E7" s="17"/>
      <c r="F7" s="17"/>
      <c r="G7" s="17"/>
      <c r="H7" s="18"/>
      <c r="I7" s="17"/>
      <c r="J7" s="18"/>
      <c r="K7" s="18"/>
      <c r="L7" s="18"/>
      <c r="M7" s="18"/>
      <c r="N7" s="18"/>
      <c r="O7" s="18"/>
      <c r="P7" s="18"/>
      <c r="Q7" s="17"/>
      <c r="R7" s="17"/>
      <c r="S7" s="17"/>
      <c r="T7" s="18"/>
      <c r="U7" s="17"/>
      <c r="V7" s="1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</row>
    <row r="8" spans="1:110" ht="27.6" x14ac:dyDescent="0.3">
      <c r="A8" s="8">
        <v>58982</v>
      </c>
      <c r="B8" s="19" t="s">
        <v>75</v>
      </c>
      <c r="C8" s="20">
        <v>45269</v>
      </c>
      <c r="D8" s="21">
        <v>10</v>
      </c>
      <c r="E8" s="22">
        <v>381000</v>
      </c>
      <c r="F8" s="22">
        <v>28181</v>
      </c>
      <c r="G8" s="22">
        <f>E8-F8</f>
        <v>352819</v>
      </c>
      <c r="H8" s="22">
        <f>G8*18%</f>
        <v>63507.42</v>
      </c>
      <c r="I8" s="22">
        <f>G8+H8</f>
        <v>416326.42</v>
      </c>
      <c r="J8" s="22">
        <f>G8*1%</f>
        <v>3528.19</v>
      </c>
      <c r="K8" s="22">
        <f>G8*5%</f>
        <v>17640.95</v>
      </c>
      <c r="L8" s="22">
        <v>0</v>
      </c>
      <c r="M8" s="22">
        <v>0</v>
      </c>
      <c r="N8" s="22"/>
      <c r="O8" s="23">
        <f>H8</f>
        <v>63507.42</v>
      </c>
      <c r="P8" s="22">
        <v>0</v>
      </c>
      <c r="Q8" s="22">
        <f>G8-J8-K8-L8-M8-P8</f>
        <v>331649.86</v>
      </c>
      <c r="R8" s="22" t="s">
        <v>5</v>
      </c>
      <c r="S8" s="22">
        <v>100000</v>
      </c>
      <c r="T8" s="22">
        <f>S8*T6</f>
        <v>1000</v>
      </c>
      <c r="U8" s="22">
        <f>S8-T8</f>
        <v>99000</v>
      </c>
      <c r="V8" s="9" t="s">
        <v>7</v>
      </c>
    </row>
    <row r="9" spans="1:110" ht="14.4" x14ac:dyDescent="0.3">
      <c r="A9" s="8">
        <v>58982</v>
      </c>
      <c r="B9" s="38" t="s">
        <v>68</v>
      </c>
      <c r="C9" s="20"/>
      <c r="D9" s="21">
        <v>10</v>
      </c>
      <c r="E9" s="22">
        <f>O8</f>
        <v>63507.42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3">
        <f>E9</f>
        <v>63507.42</v>
      </c>
      <c r="R9" s="22" t="s">
        <v>12</v>
      </c>
      <c r="S9" s="22">
        <v>100000</v>
      </c>
      <c r="T9" s="22">
        <f>S9*T6</f>
        <v>1000</v>
      </c>
      <c r="U9" s="22">
        <f>S9-T9</f>
        <v>99000</v>
      </c>
      <c r="V9" s="9" t="s">
        <v>11</v>
      </c>
    </row>
    <row r="10" spans="1:110" x14ac:dyDescent="0.3">
      <c r="A10" s="8">
        <v>58982</v>
      </c>
      <c r="B10" s="19"/>
      <c r="C10" s="20"/>
      <c r="D10" s="21"/>
      <c r="E10" s="22"/>
      <c r="F10" s="22"/>
      <c r="G10" s="22">
        <f>E10-F10</f>
        <v>0</v>
      </c>
      <c r="H10" s="22">
        <v>0</v>
      </c>
      <c r="I10" s="22">
        <f>G10+H10</f>
        <v>0</v>
      </c>
      <c r="J10" s="22">
        <f>J6*I10</f>
        <v>0</v>
      </c>
      <c r="K10" s="22"/>
      <c r="L10" s="22"/>
      <c r="M10" s="22"/>
      <c r="N10" s="22"/>
      <c r="O10" s="22"/>
      <c r="P10" s="22"/>
      <c r="Q10" s="22">
        <f>I10-SUM(J10:O10)</f>
        <v>0</v>
      </c>
      <c r="R10" s="22" t="s">
        <v>26</v>
      </c>
      <c r="S10" s="22">
        <v>133650</v>
      </c>
      <c r="T10" s="22"/>
      <c r="U10" s="22">
        <f>S10-T10</f>
        <v>133650</v>
      </c>
      <c r="V10" s="9" t="s">
        <v>24</v>
      </c>
    </row>
    <row r="11" spans="1:110" x14ac:dyDescent="0.3">
      <c r="A11" s="8">
        <v>58982</v>
      </c>
      <c r="B11" s="19"/>
      <c r="C11" s="20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 t="s">
        <v>27</v>
      </c>
      <c r="S11" s="22">
        <v>63507</v>
      </c>
      <c r="T11" s="22"/>
      <c r="U11" s="22">
        <f>S11-T11</f>
        <v>63507</v>
      </c>
      <c r="V11" s="9" t="s">
        <v>25</v>
      </c>
    </row>
    <row r="12" spans="1:110" s="7" customFormat="1" x14ac:dyDescent="0.3">
      <c r="A12" s="10"/>
      <c r="B12" s="24"/>
      <c r="C12" s="25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1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10" x14ac:dyDescent="0.3">
      <c r="A13" s="8">
        <v>58876</v>
      </c>
      <c r="B13" s="19" t="s">
        <v>69</v>
      </c>
      <c r="C13" s="20">
        <v>45234</v>
      </c>
      <c r="D13" s="21">
        <v>9</v>
      </c>
      <c r="E13" s="22">
        <v>735678</v>
      </c>
      <c r="F13" s="22">
        <f>17982+8580</f>
        <v>26562</v>
      </c>
      <c r="G13" s="22">
        <f>E13-F13</f>
        <v>709116</v>
      </c>
      <c r="H13" s="22">
        <f>G13*18%</f>
        <v>127640.87999999999</v>
      </c>
      <c r="I13" s="22">
        <f>G13+H13</f>
        <v>836756.88</v>
      </c>
      <c r="J13" s="22">
        <f>G13*1%</f>
        <v>7091.16</v>
      </c>
      <c r="K13" s="22">
        <f>G13*5%</f>
        <v>35455.800000000003</v>
      </c>
      <c r="L13" s="22">
        <f>10%*G13</f>
        <v>70911.600000000006</v>
      </c>
      <c r="M13" s="22">
        <f>10%*G13</f>
        <v>70911.600000000006</v>
      </c>
      <c r="N13" s="22"/>
      <c r="O13" s="23">
        <f>H13</f>
        <v>127640.87999999999</v>
      </c>
      <c r="P13" s="22">
        <v>59443</v>
      </c>
      <c r="Q13" s="22">
        <f>G13-J13-K13-L13-M13-P13</f>
        <v>465302.83999999997</v>
      </c>
      <c r="R13" s="22" t="s">
        <v>13</v>
      </c>
      <c r="S13" s="22">
        <v>150000</v>
      </c>
      <c r="T13" s="22">
        <f>S13*1%</f>
        <v>1500</v>
      </c>
      <c r="U13" s="22">
        <f>S13-T13</f>
        <v>148500</v>
      </c>
      <c r="V13" s="9" t="s">
        <v>10</v>
      </c>
    </row>
    <row r="14" spans="1:110" x14ac:dyDescent="0.3">
      <c r="A14" s="8">
        <v>58876</v>
      </c>
      <c r="B14" s="19" t="s">
        <v>70</v>
      </c>
      <c r="C14" s="20">
        <v>45312</v>
      </c>
      <c r="D14" s="21">
        <v>11</v>
      </c>
      <c r="E14" s="22">
        <v>907870</v>
      </c>
      <c r="F14" s="22">
        <v>17982</v>
      </c>
      <c r="G14" s="22">
        <f>E14-F14</f>
        <v>889888</v>
      </c>
      <c r="H14" s="22">
        <f>G14*18%</f>
        <v>160179.84</v>
      </c>
      <c r="I14" s="22">
        <f>G14+H14</f>
        <v>1050067.8400000001</v>
      </c>
      <c r="J14" s="22">
        <f>G14*1%</f>
        <v>8898.880000000001</v>
      </c>
      <c r="K14" s="22">
        <f>G14*5%</f>
        <v>44494.400000000001</v>
      </c>
      <c r="L14" s="22">
        <f>10%*G14</f>
        <v>88988.800000000003</v>
      </c>
      <c r="M14" s="22">
        <f>10%*G14</f>
        <v>88988.800000000003</v>
      </c>
      <c r="N14" s="22"/>
      <c r="O14" s="23">
        <f>H14</f>
        <v>160179.84</v>
      </c>
      <c r="P14" s="22">
        <v>194565</v>
      </c>
      <c r="Q14" s="22">
        <f>G14-J14-K14-L14-M14-P14</f>
        <v>463952.11999999988</v>
      </c>
      <c r="R14" s="22" t="s">
        <v>14</v>
      </c>
      <c r="S14" s="22">
        <v>300000</v>
      </c>
      <c r="T14" s="22">
        <f t="shared" ref="T14:T15" si="0">S14*1%</f>
        <v>3000</v>
      </c>
      <c r="U14" s="22">
        <f>S14-T14</f>
        <v>297000</v>
      </c>
      <c r="V14" s="22" t="s">
        <v>9</v>
      </c>
    </row>
    <row r="15" spans="1:110" ht="14.4" x14ac:dyDescent="0.3">
      <c r="A15" s="8">
        <v>58876</v>
      </c>
      <c r="B15" s="38" t="s">
        <v>68</v>
      </c>
      <c r="C15" s="20"/>
      <c r="D15" s="21">
        <v>9</v>
      </c>
      <c r="E15" s="22">
        <f>O13</f>
        <v>127640.87999999999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3">
        <f>E15</f>
        <v>127640.87999999999</v>
      </c>
      <c r="R15" s="22" t="s">
        <v>15</v>
      </c>
      <c r="S15" s="22">
        <v>100000</v>
      </c>
      <c r="T15" s="22">
        <f t="shared" si="0"/>
        <v>1000</v>
      </c>
      <c r="U15" s="22">
        <f>S15-T15</f>
        <v>99000</v>
      </c>
      <c r="V15" s="9" t="s">
        <v>8</v>
      </c>
    </row>
    <row r="16" spans="1:110" ht="14.4" x14ac:dyDescent="0.3">
      <c r="A16" s="8">
        <v>58876</v>
      </c>
      <c r="B16" s="38" t="s">
        <v>68</v>
      </c>
      <c r="C16" s="20"/>
      <c r="D16" s="21">
        <v>11</v>
      </c>
      <c r="E16" s="22">
        <f>O14</f>
        <v>160179.84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3">
        <f>E16</f>
        <v>160179.84</v>
      </c>
      <c r="R16" s="22" t="s">
        <v>17</v>
      </c>
      <c r="S16" s="22">
        <v>127641</v>
      </c>
      <c r="T16" s="22">
        <v>0</v>
      </c>
      <c r="U16" s="22">
        <f>S16-T16</f>
        <v>127641</v>
      </c>
      <c r="V16" s="22" t="s">
        <v>16</v>
      </c>
    </row>
    <row r="17" spans="1:22" x14ac:dyDescent="0.3">
      <c r="A17" s="8">
        <v>58876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 t="s">
        <v>19</v>
      </c>
      <c r="S17" s="22">
        <v>384755</v>
      </c>
      <c r="T17" s="22">
        <v>0</v>
      </c>
      <c r="U17" s="22">
        <f>S17-T17</f>
        <v>384755</v>
      </c>
      <c r="V17" s="22" t="s">
        <v>18</v>
      </c>
    </row>
    <row r="18" spans="1:22" x14ac:dyDescent="0.3">
      <c r="A18" s="8">
        <v>58876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>
        <v>160180</v>
      </c>
      <c r="V18" s="22" t="s">
        <v>34</v>
      </c>
    </row>
    <row r="19" spans="1:22" x14ac:dyDescent="0.3">
      <c r="A19" s="10"/>
      <c r="B19" s="24"/>
      <c r="C19" s="25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10"/>
    </row>
    <row r="20" spans="1:22" ht="27.6" x14ac:dyDescent="0.3">
      <c r="A20" s="8">
        <v>60696</v>
      </c>
      <c r="B20" s="19" t="s">
        <v>71</v>
      </c>
      <c r="C20" s="20">
        <v>45346</v>
      </c>
      <c r="D20" s="21">
        <v>12</v>
      </c>
      <c r="E20" s="22">
        <v>787272</v>
      </c>
      <c r="F20" s="22">
        <v>0</v>
      </c>
      <c r="G20" s="22">
        <f>E20-F20</f>
        <v>787272</v>
      </c>
      <c r="H20" s="22">
        <f>G20*18%</f>
        <v>141708.96</v>
      </c>
      <c r="I20" s="22">
        <f>G20+H20</f>
        <v>928980.96</v>
      </c>
      <c r="J20" s="22">
        <f>G20*1%</f>
        <v>7872.72</v>
      </c>
      <c r="K20" s="22">
        <f>G20*5%</f>
        <v>39363.600000000006</v>
      </c>
      <c r="L20" s="22">
        <f>10%*G20</f>
        <v>78727.200000000012</v>
      </c>
      <c r="M20" s="22">
        <f>10%*G20</f>
        <v>78727.200000000012</v>
      </c>
      <c r="N20" s="22"/>
      <c r="O20" s="23">
        <f>H20</f>
        <v>141708.96</v>
      </c>
      <c r="P20" s="22">
        <v>4100</v>
      </c>
      <c r="Q20" s="22">
        <f>G20-J20-K20-L20-M20-P20</f>
        <v>578481.28</v>
      </c>
      <c r="R20" s="22" t="s">
        <v>23</v>
      </c>
      <c r="S20" s="22">
        <v>200000</v>
      </c>
      <c r="T20" s="22">
        <f>S20*1%</f>
        <v>2000</v>
      </c>
      <c r="U20" s="22">
        <f>S20-T20</f>
        <v>198000</v>
      </c>
      <c r="V20" s="9" t="s">
        <v>22</v>
      </c>
    </row>
    <row r="21" spans="1:22" ht="27.6" x14ac:dyDescent="0.3">
      <c r="A21" s="8">
        <v>60696</v>
      </c>
      <c r="B21" s="19" t="s">
        <v>71</v>
      </c>
      <c r="C21" s="20">
        <v>45381</v>
      </c>
      <c r="D21" s="21">
        <v>14</v>
      </c>
      <c r="E21" s="22">
        <v>1200385</v>
      </c>
      <c r="F21" s="22">
        <v>0</v>
      </c>
      <c r="G21" s="22">
        <f>E21-F21</f>
        <v>1200385</v>
      </c>
      <c r="H21" s="22">
        <f>G21*18%</f>
        <v>216069.3</v>
      </c>
      <c r="I21" s="22">
        <f>G21+H21</f>
        <v>1416454.3</v>
      </c>
      <c r="J21" s="22">
        <f>G21*1%</f>
        <v>12003.85</v>
      </c>
      <c r="K21" s="22">
        <f>G21*5%</f>
        <v>60019.25</v>
      </c>
      <c r="L21" s="22">
        <f>10%*G21</f>
        <v>120038.5</v>
      </c>
      <c r="M21" s="22">
        <f>10%*G21</f>
        <v>120038.5</v>
      </c>
      <c r="N21" s="22"/>
      <c r="O21" s="23">
        <f>H21</f>
        <v>216069.3</v>
      </c>
      <c r="P21" s="22">
        <v>0</v>
      </c>
      <c r="Q21" s="22">
        <f>G21-J21-K21-L21-M21-P21</f>
        <v>888284.89999999991</v>
      </c>
      <c r="R21" s="22"/>
      <c r="S21" s="22"/>
      <c r="T21" s="22"/>
      <c r="U21" s="22">
        <v>380481</v>
      </c>
      <c r="V21" s="9" t="s">
        <v>28</v>
      </c>
    </row>
    <row r="22" spans="1:22" ht="14.4" x14ac:dyDescent="0.3">
      <c r="A22" s="8">
        <v>60696</v>
      </c>
      <c r="B22" s="38" t="s">
        <v>68</v>
      </c>
      <c r="C22" s="20"/>
      <c r="D22" s="21">
        <v>12</v>
      </c>
      <c r="E22" s="22">
        <f>H20</f>
        <v>141708.96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3">
        <f>E22</f>
        <v>141708.96</v>
      </c>
      <c r="R22" s="22"/>
      <c r="S22" s="22"/>
      <c r="T22" s="22"/>
      <c r="U22" s="22">
        <v>99000</v>
      </c>
      <c r="V22" s="9" t="s">
        <v>29</v>
      </c>
    </row>
    <row r="23" spans="1:22" ht="14.4" x14ac:dyDescent="0.3">
      <c r="A23" s="8">
        <v>60696</v>
      </c>
      <c r="B23" s="38" t="s">
        <v>68</v>
      </c>
      <c r="C23" s="20"/>
      <c r="D23" s="21">
        <v>14</v>
      </c>
      <c r="E23" s="22">
        <f>H21</f>
        <v>216069.3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>
        <f>O21</f>
        <v>216069.3</v>
      </c>
      <c r="R23" s="22"/>
      <c r="S23" s="22"/>
      <c r="T23" s="22"/>
      <c r="U23" s="22">
        <v>350000</v>
      </c>
      <c r="V23" s="22" t="s">
        <v>30</v>
      </c>
    </row>
    <row r="24" spans="1:22" x14ac:dyDescent="0.3">
      <c r="A24" s="8">
        <v>60696</v>
      </c>
      <c r="B24" s="19"/>
      <c r="C24" s="20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>
        <v>300000</v>
      </c>
      <c r="V24" s="22" t="s">
        <v>31</v>
      </c>
    </row>
    <row r="25" spans="1:22" x14ac:dyDescent="0.3">
      <c r="A25" s="8">
        <v>60696</v>
      </c>
      <c r="B25" s="19"/>
      <c r="C25" s="20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>
        <v>99000</v>
      </c>
      <c r="V25" s="22" t="s">
        <v>32</v>
      </c>
    </row>
    <row r="26" spans="1:22" x14ac:dyDescent="0.3">
      <c r="A26" s="8">
        <v>60696</v>
      </c>
      <c r="B26" s="19"/>
      <c r="C26" s="20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>
        <v>141709</v>
      </c>
      <c r="V26" s="22" t="s">
        <v>33</v>
      </c>
    </row>
    <row r="27" spans="1:22" x14ac:dyDescent="0.3">
      <c r="A27" s="8">
        <v>60696</v>
      </c>
      <c r="B27" s="19"/>
      <c r="C27" s="20"/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>
        <v>99000</v>
      </c>
      <c r="V27" s="22" t="s">
        <v>42</v>
      </c>
    </row>
    <row r="28" spans="1:22" x14ac:dyDescent="0.3">
      <c r="A28" s="8">
        <v>60696</v>
      </c>
      <c r="B28" s="19"/>
      <c r="C28" s="20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>
        <v>99000</v>
      </c>
      <c r="V28" s="22" t="s">
        <v>44</v>
      </c>
    </row>
    <row r="29" spans="1:22" x14ac:dyDescent="0.3">
      <c r="A29" s="10"/>
      <c r="B29" s="24"/>
      <c r="C29" s="25"/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10"/>
    </row>
    <row r="30" spans="1:22" ht="27.6" x14ac:dyDescent="0.3">
      <c r="A30" s="8">
        <v>61597</v>
      </c>
      <c r="B30" s="19" t="s">
        <v>72</v>
      </c>
      <c r="C30" s="20">
        <v>45717</v>
      </c>
      <c r="D30" s="21">
        <v>4</v>
      </c>
      <c r="E30" s="22">
        <v>156053</v>
      </c>
      <c r="F30" s="22">
        <v>51894</v>
      </c>
      <c r="G30" s="22">
        <f>E30-F30</f>
        <v>104159</v>
      </c>
      <c r="H30" s="22">
        <f>G30*18%</f>
        <v>18748.62</v>
      </c>
      <c r="I30" s="22">
        <f>G30+H30</f>
        <v>122907.62</v>
      </c>
      <c r="J30" s="22">
        <f>G30*1%</f>
        <v>1041.5899999999999</v>
      </c>
      <c r="K30" s="22">
        <f>G30*5%</f>
        <v>5207.9500000000007</v>
      </c>
      <c r="L30" s="22">
        <f>10%*G30</f>
        <v>10415.900000000001</v>
      </c>
      <c r="M30" s="22">
        <f>10%*G30</f>
        <v>10415.900000000001</v>
      </c>
      <c r="N30" s="22"/>
      <c r="O30" s="22">
        <f>H30</f>
        <v>18748.62</v>
      </c>
      <c r="P30" s="22">
        <v>0</v>
      </c>
      <c r="Q30" s="22">
        <f>G30-J30-K30-L30-M30-P30</f>
        <v>77077.66</v>
      </c>
      <c r="R30" s="22" t="s">
        <v>21</v>
      </c>
      <c r="S30" s="22">
        <v>100000</v>
      </c>
      <c r="T30" s="22">
        <f>S30*1%</f>
        <v>1000</v>
      </c>
      <c r="U30" s="22">
        <f>S30-T30</f>
        <v>99000</v>
      </c>
      <c r="V30" s="9" t="s">
        <v>20</v>
      </c>
    </row>
    <row r="31" spans="1:22" x14ac:dyDescent="0.3">
      <c r="A31" s="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x14ac:dyDescent="0.3">
      <c r="A32" s="10"/>
      <c r="B32" s="24"/>
      <c r="C32" s="25"/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0"/>
    </row>
    <row r="33" spans="1:22" ht="27.6" x14ac:dyDescent="0.3">
      <c r="A33" s="8">
        <v>65054</v>
      </c>
      <c r="B33" s="19" t="s">
        <v>73</v>
      </c>
      <c r="C33" s="20">
        <v>45726</v>
      </c>
      <c r="D33" s="21">
        <v>5</v>
      </c>
      <c r="E33" s="22">
        <v>485296</v>
      </c>
      <c r="F33" s="22"/>
      <c r="G33" s="22">
        <f>E33-F33</f>
        <v>485296</v>
      </c>
      <c r="H33" s="22">
        <f>G33*18%</f>
        <v>87353.279999999999</v>
      </c>
      <c r="I33" s="22">
        <f>G33+H33</f>
        <v>572649.28</v>
      </c>
      <c r="J33" s="22">
        <f>G33*1%</f>
        <v>4852.96</v>
      </c>
      <c r="K33" s="22">
        <f>G33*5%</f>
        <v>24264.800000000003</v>
      </c>
      <c r="L33" s="22">
        <v>0</v>
      </c>
      <c r="M33" s="22">
        <v>0</v>
      </c>
      <c r="N33" s="22"/>
      <c r="O33" s="22">
        <f>H33</f>
        <v>87353.279999999999</v>
      </c>
      <c r="P33" s="22">
        <v>0</v>
      </c>
      <c r="Q33" s="22">
        <f>G33-J33-K33-L33-M33-P33</f>
        <v>456178.24</v>
      </c>
      <c r="R33" s="22" t="s">
        <v>21</v>
      </c>
      <c r="S33" s="22">
        <v>100000</v>
      </c>
      <c r="T33" s="22">
        <f>S33*1%</f>
        <v>1000</v>
      </c>
      <c r="U33" s="22">
        <v>148500</v>
      </c>
      <c r="V33" s="9" t="s">
        <v>35</v>
      </c>
    </row>
    <row r="34" spans="1:22" x14ac:dyDescent="0.3">
      <c r="A34" s="8">
        <v>65054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>
        <v>200000</v>
      </c>
      <c r="V34" s="9" t="s">
        <v>43</v>
      </c>
    </row>
    <row r="35" spans="1:22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x14ac:dyDescent="0.3">
      <c r="A36" s="10"/>
      <c r="B36" s="24"/>
      <c r="C36" s="25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0"/>
    </row>
    <row r="37" spans="1:22" ht="27.6" x14ac:dyDescent="0.3">
      <c r="A37" s="8">
        <v>65523</v>
      </c>
      <c r="B37" s="19" t="s">
        <v>74</v>
      </c>
      <c r="C37" s="20">
        <v>45608</v>
      </c>
      <c r="D37" s="21">
        <v>3</v>
      </c>
      <c r="E37" s="22">
        <v>815534</v>
      </c>
      <c r="F37" s="22">
        <v>56428</v>
      </c>
      <c r="G37" s="22">
        <f>E37-F37</f>
        <v>759106</v>
      </c>
      <c r="H37" s="22">
        <f>G37*18%</f>
        <v>136639.07999999999</v>
      </c>
      <c r="I37" s="22">
        <f>G37+H37</f>
        <v>895745.08</v>
      </c>
      <c r="J37" s="22">
        <f>G37*1%</f>
        <v>7591.06</v>
      </c>
      <c r="K37" s="22">
        <f>G37*5%</f>
        <v>37955.300000000003</v>
      </c>
      <c r="L37" s="22">
        <f>10%*G37</f>
        <v>75910.600000000006</v>
      </c>
      <c r="M37" s="22">
        <f>10%*G37</f>
        <v>75910.600000000006</v>
      </c>
      <c r="N37" s="22"/>
      <c r="O37" s="23">
        <f>H37</f>
        <v>136639.07999999999</v>
      </c>
      <c r="P37" s="22">
        <v>129696</v>
      </c>
      <c r="Q37" s="22">
        <f>G37-J37-K37-L37-M37-P37</f>
        <v>432042.43999999994</v>
      </c>
      <c r="R37" s="22" t="s">
        <v>21</v>
      </c>
      <c r="S37" s="22">
        <v>100000</v>
      </c>
      <c r="T37" s="22">
        <f>S37*1%</f>
        <v>1000</v>
      </c>
      <c r="U37" s="22">
        <v>148500</v>
      </c>
      <c r="V37" s="9" t="s">
        <v>36</v>
      </c>
    </row>
    <row r="38" spans="1:22" x14ac:dyDescent="0.3">
      <c r="A38" s="8">
        <v>65523</v>
      </c>
      <c r="B38" s="19"/>
      <c r="C38" s="20"/>
      <c r="D38" s="21">
        <v>3</v>
      </c>
      <c r="E38" s="22">
        <f>O37</f>
        <v>136639.07999999999</v>
      </c>
      <c r="F38" s="22"/>
      <c r="G38" s="22"/>
      <c r="H38" s="22"/>
      <c r="I38" s="22"/>
      <c r="J38" s="22"/>
      <c r="K38" s="22"/>
      <c r="L38" s="22"/>
      <c r="M38" s="22"/>
      <c r="N38" s="22"/>
      <c r="O38" s="36"/>
      <c r="P38" s="22"/>
      <c r="Q38" s="22">
        <f>E38</f>
        <v>136639.07999999999</v>
      </c>
      <c r="R38" s="22" t="s">
        <v>38</v>
      </c>
      <c r="S38" s="22"/>
      <c r="T38" s="22"/>
      <c r="U38" s="22">
        <v>200000</v>
      </c>
      <c r="V38" s="9" t="s">
        <v>37</v>
      </c>
    </row>
    <row r="39" spans="1:22" x14ac:dyDescent="0.3">
      <c r="A39" s="8">
        <v>65523</v>
      </c>
      <c r="B39" s="19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36"/>
      <c r="P39" s="22"/>
      <c r="Q39" s="22"/>
      <c r="R39" s="22" t="s">
        <v>40</v>
      </c>
      <c r="S39" s="22"/>
      <c r="T39" s="22"/>
      <c r="U39" s="22">
        <v>83542</v>
      </c>
      <c r="V39" s="9" t="s">
        <v>39</v>
      </c>
    </row>
    <row r="40" spans="1:22" x14ac:dyDescent="0.3">
      <c r="A40" s="8">
        <v>65523</v>
      </c>
      <c r="B40" s="19"/>
      <c r="C40" s="20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36"/>
      <c r="P40" s="22"/>
      <c r="Q40" s="22"/>
      <c r="R40" s="22"/>
      <c r="S40" s="22"/>
      <c r="T40" s="22"/>
      <c r="U40" s="22">
        <v>136639</v>
      </c>
      <c r="V40" s="9" t="s">
        <v>41</v>
      </c>
    </row>
    <row r="41" spans="1:22" ht="14.4" thickBot="1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x14ac:dyDescent="0.3">
      <c r="A42" s="29"/>
      <c r="B42" s="29"/>
      <c r="C42" s="29"/>
      <c r="D42" s="29"/>
      <c r="E42" s="29"/>
      <c r="F42" s="29"/>
      <c r="G42" s="29"/>
      <c r="H42" s="29"/>
      <c r="I42" s="29"/>
      <c r="J42" s="4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9"/>
    </row>
    <row r="43" spans="1:22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14.4" thickBot="1" x14ac:dyDescent="0.35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1"/>
      <c r="S44" s="15"/>
      <c r="T44" s="15"/>
      <c r="U44" s="31"/>
      <c r="V44" s="31"/>
    </row>
    <row r="46" spans="1:22" ht="14.4" thickBot="1" x14ac:dyDescent="0.35"/>
    <row r="47" spans="1:22" ht="14.4" thickBot="1" x14ac:dyDescent="0.35">
      <c r="K47" s="51"/>
      <c r="L47" s="52"/>
      <c r="M47" s="52"/>
      <c r="N47" s="53"/>
    </row>
    <row r="48" spans="1:22" x14ac:dyDescent="0.3">
      <c r="K48" s="54"/>
      <c r="L48" s="52"/>
      <c r="M48" s="52"/>
      <c r="N48" s="53"/>
    </row>
    <row r="49" spans="11:14" x14ac:dyDescent="0.3">
      <c r="K49" s="43"/>
      <c r="L49" s="44"/>
      <c r="M49" s="45"/>
      <c r="N49" s="46"/>
    </row>
    <row r="50" spans="11:14" x14ac:dyDescent="0.3">
      <c r="K50" s="43"/>
      <c r="L50" s="44"/>
      <c r="M50" s="45"/>
      <c r="N50" s="46"/>
    </row>
    <row r="51" spans="11:14" x14ac:dyDescent="0.3">
      <c r="K51" s="43"/>
      <c r="L51" s="44"/>
      <c r="M51" s="45"/>
      <c r="N51" s="46"/>
    </row>
    <row r="52" spans="11:14" ht="14.4" thickBot="1" x14ac:dyDescent="0.35">
      <c r="K52" s="47"/>
      <c r="L52" s="48"/>
      <c r="M52" s="49"/>
      <c r="N52" s="50"/>
    </row>
  </sheetData>
  <mergeCells count="10">
    <mergeCell ref="K51:L51"/>
    <mergeCell ref="M51:N51"/>
    <mergeCell ref="K52:L52"/>
    <mergeCell ref="M52:N52"/>
    <mergeCell ref="K47:N47"/>
    <mergeCell ref="K48:N48"/>
    <mergeCell ref="K49:L49"/>
    <mergeCell ref="M49:N49"/>
    <mergeCell ref="K50:L50"/>
    <mergeCell ref="M50:N5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2025-05-31T09:03:44Z</dcterms:modified>
</cp:coreProperties>
</file>