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Saloni Verma\"/>
    </mc:Choice>
  </mc:AlternateContent>
  <xr:revisionPtr revIDLastSave="0" documentId="13_ncr:1_{171FE84F-B4AC-4CF7-85A8-2FB6448BFED1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H11" i="1" s="1"/>
  <c r="G12" i="1"/>
  <c r="H12" i="1" l="1"/>
  <c r="J11" i="1"/>
  <c r="I11" i="1"/>
  <c r="N11" i="1" s="1"/>
  <c r="J12" i="1"/>
  <c r="I12" i="1"/>
  <c r="N12" i="1" l="1"/>
  <c r="Q16" i="1"/>
  <c r="G10" i="1" l="1"/>
  <c r="G9" i="1"/>
  <c r="H9" i="1" s="1"/>
  <c r="G8" i="1"/>
  <c r="H8" i="1" s="1"/>
  <c r="K16" i="1"/>
  <c r="O7" i="1"/>
  <c r="H10" i="1" l="1"/>
  <c r="J10" i="1"/>
  <c r="I10" i="1"/>
  <c r="N10" i="1" s="1"/>
  <c r="I9" i="1"/>
  <c r="J9" i="1"/>
  <c r="I8" i="1"/>
  <c r="J8" i="1"/>
  <c r="N8" i="1" l="1"/>
  <c r="N9" i="1"/>
  <c r="L16" i="1"/>
  <c r="J16" i="1"/>
  <c r="S14" i="1" l="1"/>
  <c r="L23" i="1"/>
  <c r="N16" i="1" l="1"/>
  <c r="Q18" i="1" s="1"/>
  <c r="L24" i="1" s="1"/>
</calcChain>
</file>

<file path=xl/sharedStrings.xml><?xml version="1.0" encoding="utf-8"?>
<sst xmlns="http://schemas.openxmlformats.org/spreadsheetml/2006/main" count="42" uniqueCount="36">
  <si>
    <t>Amount</t>
  </si>
  <si>
    <t>PAYMENT NOTE No.</t>
  </si>
  <si>
    <t>UTR</t>
  </si>
  <si>
    <t>Total Payable Amount Rs. -</t>
  </si>
  <si>
    <t>Balance Payable Amount Rs. -</t>
  </si>
  <si>
    <t>Total Paid Amount Rs. -</t>
  </si>
  <si>
    <t>Excess Hold</t>
  </si>
  <si>
    <t>Total Hold</t>
  </si>
  <si>
    <t>Advance / Surplus</t>
  </si>
  <si>
    <t>Debit</t>
  </si>
  <si>
    <t>Nil</t>
  </si>
  <si>
    <t>Saloni Verma</t>
  </si>
  <si>
    <t>13-03-2025 NEFT/AXISP00633039294/RIUP24/3429/SALONI VERMA/BKID0006200 14850.00</t>
  </si>
  <si>
    <t>20-03-2025 NEFT/AXISP00636192915/RIUP24/3466/SALONI VERMA/BKID0006200 29700.00</t>
  </si>
  <si>
    <t>30-04-2025 NEFT/AXISP00658414399/RIUP25/0185/SALONI VERMA/BKID0006200 30000.00</t>
  </si>
  <si>
    <t>Updated On 02-05-2025</t>
  </si>
  <si>
    <t>Total_Amount</t>
  </si>
  <si>
    <t>Final_Amount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</si>
  <si>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</si>
  <si>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</si>
  <si>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</si>
  <si>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</si>
  <si>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</si>
  <si>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</si>
  <si>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</si>
  <si>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</si>
  <si>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</si>
  <si>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</si>
  <si>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</si>
  <si>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Subcontractor:</t>
  </si>
  <si>
    <t>State:</t>
  </si>
  <si>
    <t>Uttar Pradesh</t>
  </si>
  <si>
    <t>District:</t>
  </si>
  <si>
    <t>Shamli</t>
  </si>
  <si>
    <t>Block:</t>
  </si>
  <si>
    <t xml:space="preserve">VARIOUS SITES village BALANCE ROAD RESTORATION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</si>
</sst>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2"/>
      <color theme="1"/>
      <name val="Comic Sans MS"/>
      <family val="4"/>
    </font>
    <font>
      <b/>
      <sz val="11"/>
      <name val="Calibri"/>
      <family val="2"/>
      <scheme val="minor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1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15" fontId="3" fillId="2" borderId="12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12" xfId="1" applyNumberFormat="1" applyFont="1" applyFill="1" applyBorder="1" applyAlignment="1">
      <alignment vertical="center"/>
    </xf>
    <xf numFmtId="164" fontId="3" fillId="2" borderId="11" xfId="1" applyNumberFormat="1" applyFont="1" applyFill="1" applyBorder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9" fontId="3" fillId="2" borderId="17" xfId="1" applyNumberFormat="1" applyFont="1" applyFill="1" applyBorder="1" applyAlignment="1">
      <alignment vertical="center"/>
    </xf>
    <xf numFmtId="164" fontId="3" fillId="2" borderId="17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3" fillId="2" borderId="10" xfId="1" applyNumberFormat="1" applyFont="1" applyFill="1" applyBorder="1" applyAlignment="1">
      <alignment vertical="center"/>
    </xf>
    <xf numFmtId="164" fontId="3" fillId="2" borderId="13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7" xfId="1" applyNumberFormat="1" applyFont="1" applyFill="1" applyBorder="1" applyAlignment="1">
      <alignment vertical="center"/>
    </xf>
    <xf numFmtId="164" fontId="3" fillId="2" borderId="18" xfId="1" applyNumberFormat="1" applyFont="1" applyFill="1" applyBorder="1" applyAlignment="1">
      <alignment vertical="center"/>
    </xf>
    <xf numFmtId="164" fontId="5" fillId="2" borderId="4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164" fontId="5" fillId="2" borderId="4" xfId="1" applyNumberFormat="1" applyFont="1" applyFill="1" applyBorder="1" applyAlignment="1">
      <alignment vertical="center" wrapText="1"/>
    </xf>
    <xf numFmtId="164" fontId="7" fillId="2" borderId="12" xfId="1" applyNumberFormat="1" applyFont="1" applyFill="1" applyBorder="1" applyAlignment="1">
      <alignment horizontal="center"/>
    </xf>
    <xf numFmtId="164" fontId="7" fillId="2" borderId="13" xfId="1" applyNumberFormat="1" applyFont="1" applyFill="1" applyBorder="1" applyAlignment="1">
      <alignment horizontal="right"/>
    </xf>
    <xf numFmtId="164" fontId="3" fillId="3" borderId="20" xfId="1" applyNumberFormat="1" applyFont="1" applyFill="1" applyBorder="1" applyAlignment="1">
      <alignment vertical="center"/>
    </xf>
    <xf numFmtId="164" fontId="3" fillId="3" borderId="14" xfId="1" applyNumberFormat="1" applyFont="1" applyFill="1" applyBorder="1" applyAlignment="1">
      <alignment vertical="center"/>
    </xf>
    <xf numFmtId="164" fontId="3" fillId="3" borderId="21" xfId="1" applyNumberFormat="1" applyFont="1" applyFill="1" applyBorder="1" applyAlignment="1">
      <alignment vertical="center"/>
    </xf>
    <xf numFmtId="164" fontId="3" fillId="3" borderId="15" xfId="1" applyNumberFormat="1" applyFont="1" applyFill="1" applyBorder="1" applyAlignment="1">
      <alignment vertical="center"/>
    </xf>
    <xf numFmtId="164" fontId="3" fillId="3" borderId="0" xfId="1" applyNumberFormat="1" applyFont="1" applyFill="1" applyBorder="1" applyAlignment="1">
      <alignment vertical="center"/>
    </xf>
    <xf numFmtId="164" fontId="3" fillId="3" borderId="22" xfId="1" applyNumberFormat="1" applyFont="1" applyFill="1" applyBorder="1" applyAlignment="1">
      <alignment vertical="center"/>
    </xf>
    <xf numFmtId="9" fontId="3" fillId="3" borderId="0" xfId="1" applyNumberFormat="1" applyFont="1" applyFill="1" applyBorder="1" applyAlignment="1">
      <alignment vertical="center"/>
    </xf>
    <xf numFmtId="9" fontId="3" fillId="3" borderId="23" xfId="1" applyNumberFormat="1" applyFont="1" applyFill="1" applyBorder="1" applyAlignment="1">
      <alignment vertical="center"/>
    </xf>
    <xf numFmtId="164" fontId="3" fillId="3" borderId="23" xfId="1" applyNumberFormat="1" applyFont="1" applyFill="1" applyBorder="1" applyAlignment="1">
      <alignment vertical="center"/>
    </xf>
    <xf numFmtId="164" fontId="3" fillId="3" borderId="24" xfId="1" applyNumberFormat="1" applyFont="1" applyFill="1" applyBorder="1" applyAlignment="1">
      <alignment vertical="center"/>
    </xf>
    <xf numFmtId="164" fontId="3" fillId="3" borderId="25" xfId="1" applyNumberFormat="1" applyFont="1" applyFill="1" applyBorder="1" applyAlignment="1">
      <alignment vertical="center"/>
    </xf>
    <xf numFmtId="0" fontId="3" fillId="2" borderId="19" xfId="0" applyFont="1" applyFill="1" applyBorder="1" applyAlignment="1">
      <alignment horizontal="center" vertical="center" wrapText="1"/>
    </xf>
    <xf numFmtId="15" fontId="3" fillId="2" borderId="19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164" fontId="3" fillId="2" borderId="19" xfId="1" applyNumberFormat="1" applyFont="1" applyFill="1" applyBorder="1" applyAlignment="1">
      <alignment vertical="center"/>
    </xf>
    <xf numFmtId="0" fontId="5" fillId="2" borderId="19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/>
    </xf>
    <xf numFmtId="164" fontId="3" fillId="2" borderId="13" xfId="1" applyNumberFormat="1" applyFont="1" applyFill="1" applyBorder="1" applyAlignment="1">
      <alignment horizontal="right" vertical="center"/>
    </xf>
    <xf numFmtId="0" fontId="5" fillId="2" borderId="13" xfId="0" applyFont="1" applyFill="1" applyBorder="1" applyAlignment="1">
      <alignment horizontal="center" vertical="center" wrapText="1"/>
    </xf>
    <xf numFmtId="164" fontId="0" fillId="2" borderId="0" xfId="0" applyNumberFormat="1" applyFill="1" applyAlignment="1">
      <alignment vertical="center"/>
    </xf>
    <xf numFmtId="164" fontId="7" fillId="2" borderId="13" xfId="1" applyNumberFormat="1" applyFont="1" applyFill="1" applyBorder="1" applyAlignment="1">
      <alignment horizontal="center" vertical="center"/>
    </xf>
    <xf numFmtId="164" fontId="7" fillId="2" borderId="19" xfId="1" applyNumberFormat="1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vertical="center"/>
    </xf>
    <xf numFmtId="14" fontId="6" fillId="2" borderId="19" xfId="0" applyNumberFormat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43" fontId="8" fillId="2" borderId="19" xfId="1" applyFont="1" applyFill="1" applyBorder="1" applyAlignment="1">
      <alignment horizontal="center" vertical="center"/>
    </xf>
    <xf numFmtId="43" fontId="6" fillId="2" borderId="19" xfId="1" applyFont="1" applyFill="1" applyBorder="1" applyAlignment="1">
      <alignment horizontal="center" vertical="center"/>
    </xf>
    <xf numFmtId="0" fontId="6" fillId="0" borderId="0" xfId="0" applyFont="1"/>
    <xf numFmtId="164" fontId="9" fillId="2" borderId="1" xfId="2" applyFont="1" applyFill="1" applyBorder="1" applyAlignment="1">
      <alignment vertical="center"/>
    </xf>
    <xf numFmtId="164" fontId="9" fillId="2" borderId="2" xfId="2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</cellXfs>
  <cellStyles count="3">
    <cellStyle name="Comma" xfId="1" builtinId="3"/>
    <cellStyle name="Comma 2" xfId="2" xr:uid="{D1FE23AA-8691-4577-BE25-766C8B433C8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zoomScaleNormal="100" workbookViewId="0">
      <selection activeCell="A8" sqref="A8:A12"/>
    </sheetView>
  </sheetViews>
  <sheetFormatPr defaultColWidth="9" defaultRowHeight="24.9" customHeight="1" x14ac:dyDescent="0.3"/>
  <cols>
    <col min="1" max="1" width="9" style="6"/>
    <col min="2" max="2" width="30" style="6" customWidth="1"/>
    <col min="3" max="3" width="14.6640625" style="6" customWidth="1"/>
    <col min="4" max="4" width="11.5546875" style="6" bestFit="1" customWidth="1"/>
    <col min="5" max="5" width="13.33203125" style="6" bestFit="1" customWidth="1"/>
    <col min="6" max="7" width="13.33203125" style="6" customWidth="1"/>
    <col min="8" max="8" width="12.88671875" style="27" bestFit="1" customWidth="1"/>
    <col min="9" max="9" width="10.6640625" style="6" bestFit="1" customWidth="1"/>
    <col min="10" max="10" width="12.5546875" style="6" customWidth="1"/>
    <col min="11" max="11" width="12.6640625" style="6" customWidth="1"/>
    <col min="12" max="12" width="16" style="6" customWidth="1"/>
    <col min="13" max="13" width="16.5546875" style="6" customWidth="1"/>
    <col min="14" max="14" width="14.88671875" style="6" customWidth="1"/>
    <col min="15" max="15" width="7.33203125" style="6" customWidth="1"/>
    <col min="16" max="16" width="21.6640625" style="6" bestFit="1" customWidth="1"/>
    <col min="17" max="17" width="14.44140625" style="6" customWidth="1"/>
    <col min="18" max="18" width="84.44140625" style="6" bestFit="1" customWidth="1"/>
    <col min="19" max="19" width="11" style="6" bestFit="1" customWidth="1"/>
    <col min="20" max="16384" width="9" style="6"/>
  </cols>
  <sheetData>
    <row r="1" spans="1:19" ht="24.9" customHeight="1" thickBot="1" x14ac:dyDescent="0.35">
      <c r="A1" s="67" t="s">
        <v>29</v>
      </c>
      <c r="B1" s="9" t="s">
        <v>11</v>
      </c>
      <c r="E1" s="7"/>
      <c r="F1" s="7"/>
      <c r="G1" s="7"/>
      <c r="H1" s="8"/>
    </row>
    <row r="2" spans="1:19" ht="24.9" customHeight="1" thickBot="1" x14ac:dyDescent="0.35">
      <c r="A2" s="67" t="s">
        <v>30</v>
      </c>
      <c r="B2" s="68" t="s">
        <v>31</v>
      </c>
      <c r="C2" s="9"/>
      <c r="D2" s="9"/>
      <c r="G2" s="10"/>
      <c r="H2" s="10"/>
      <c r="I2" s="11"/>
      <c r="J2" s="11"/>
      <c r="K2" s="11"/>
      <c r="L2" s="11"/>
      <c r="M2" s="11"/>
      <c r="N2" s="11"/>
      <c r="O2" s="11"/>
      <c r="P2" s="11"/>
    </row>
    <row r="3" spans="1:19" ht="24.9" customHeight="1" thickBot="1" x14ac:dyDescent="0.35">
      <c r="A3" s="67" t="s">
        <v>32</v>
      </c>
      <c r="B3" s="69" t="s">
        <v>33</v>
      </c>
      <c r="C3" s="9"/>
      <c r="D3" s="9"/>
      <c r="G3" s="10"/>
      <c r="H3" s="10"/>
      <c r="I3" s="11"/>
      <c r="J3" s="11"/>
      <c r="K3" s="11"/>
      <c r="L3" s="11"/>
      <c r="M3" s="11"/>
      <c r="N3" s="11"/>
      <c r="O3" s="11"/>
      <c r="P3" s="11"/>
    </row>
    <row r="4" spans="1:19" ht="24.9" customHeight="1" thickBot="1" x14ac:dyDescent="0.35">
      <c r="A4" s="67" t="s">
        <v>34</v>
      </c>
      <c r="B4" s="70" t="s">
        <v>33</v>
      </c>
      <c r="C4" s="12"/>
      <c r="D4" s="12"/>
      <c r="E4" s="12"/>
      <c r="F4" s="11"/>
      <c r="G4" s="11"/>
      <c r="H4" s="13"/>
      <c r="I4" s="11"/>
      <c r="J4" s="11"/>
      <c r="K4" s="11"/>
      <c r="L4" s="11"/>
      <c r="P4" s="11"/>
      <c r="Q4" s="14"/>
      <c r="R4" s="14"/>
    </row>
    <row r="5" spans="1:19" ht="24.9" customHeight="1" thickBot="1" x14ac:dyDescent="0.35">
      <c r="A5" s="62" t="s">
        <v>18</v>
      </c>
      <c r="B5" s="61" t="s">
        <v>19</v>
      </c>
      <c r="C5" s="63" t="s">
        <v>20</v>
      </c>
      <c r="D5" s="64" t="s">
        <v>21</v>
      </c>
      <c r="E5" s="61" t="s">
        <v>22</v>
      </c>
      <c r="F5" s="61" t="s">
        <v>23</v>
      </c>
      <c r="G5" s="64" t="s">
        <v>24</v>
      </c>
      <c r="H5" s="65" t="s">
        <v>25</v>
      </c>
      <c r="I5" s="66" t="s">
        <v>0</v>
      </c>
      <c r="J5" s="61" t="s">
        <v>26</v>
      </c>
      <c r="K5" s="61" t="s">
        <v>27</v>
      </c>
      <c r="L5" s="61" t="s">
        <v>28</v>
      </c>
      <c r="M5" s="5" t="s">
        <v>6</v>
      </c>
      <c r="N5" s="61" t="s">
        <v>17</v>
      </c>
      <c r="O5" s="2"/>
      <c r="P5" s="1" t="s">
        <v>1</v>
      </c>
      <c r="Q5" s="61" t="s">
        <v>16</v>
      </c>
      <c r="R5" s="61" t="s">
        <v>2</v>
      </c>
    </row>
    <row r="6" spans="1:19" ht="24.9" customHeight="1" x14ac:dyDescent="0.3">
      <c r="B6" s="15"/>
      <c r="C6" s="16"/>
      <c r="D6" s="16"/>
      <c r="E6" s="17"/>
      <c r="F6" s="29"/>
      <c r="G6" s="29"/>
      <c r="H6" s="19"/>
      <c r="I6" s="20">
        <v>0.01</v>
      </c>
      <c r="J6" s="21">
        <v>0.05</v>
      </c>
      <c r="K6" s="21">
        <v>0</v>
      </c>
      <c r="L6" s="21">
        <v>0.1</v>
      </c>
      <c r="M6" s="21"/>
      <c r="N6" s="22"/>
      <c r="O6" s="2"/>
      <c r="P6" s="23"/>
      <c r="Q6" s="24"/>
      <c r="R6" s="22"/>
    </row>
    <row r="7" spans="1:19" s="31" customFormat="1" ht="24.9" customHeight="1" thickBot="1" x14ac:dyDescent="0.35">
      <c r="B7" s="36"/>
      <c r="C7" s="37"/>
      <c r="D7" s="38"/>
      <c r="E7" s="39"/>
      <c r="F7" s="40"/>
      <c r="G7" s="40"/>
      <c r="H7" s="41"/>
      <c r="I7" s="42"/>
      <c r="J7" s="42"/>
      <c r="K7" s="43"/>
      <c r="L7" s="42"/>
      <c r="M7" s="43"/>
      <c r="N7" s="44"/>
      <c r="O7" s="32">
        <f>A8</f>
        <v>68180</v>
      </c>
      <c r="P7" s="45"/>
      <c r="Q7" s="46"/>
      <c r="R7" s="44"/>
    </row>
    <row r="8" spans="1:19" ht="48.75" customHeight="1" thickBot="1" x14ac:dyDescent="0.35">
      <c r="A8" s="6">
        <v>68180</v>
      </c>
      <c r="B8" s="47" t="s">
        <v>35</v>
      </c>
      <c r="C8" s="48">
        <v>45716</v>
      </c>
      <c r="D8" s="49">
        <v>1</v>
      </c>
      <c r="E8" s="50">
        <v>18782</v>
      </c>
      <c r="F8" s="50">
        <v>0</v>
      </c>
      <c r="G8" s="50">
        <f>E8-F8</f>
        <v>18782</v>
      </c>
      <c r="H8" s="50">
        <f>G8</f>
        <v>18782</v>
      </c>
      <c r="I8" s="50">
        <f>G8*1%</f>
        <v>187.82</v>
      </c>
      <c r="J8" s="50">
        <f>G8*5%</f>
        <v>939.1</v>
      </c>
      <c r="K8" s="50"/>
      <c r="L8" s="50"/>
      <c r="M8" s="50"/>
      <c r="N8" s="50">
        <f>G8-I8-J8</f>
        <v>17655.080000000002</v>
      </c>
      <c r="O8" s="51"/>
      <c r="P8" s="50"/>
      <c r="Q8" s="50">
        <v>14850</v>
      </c>
      <c r="R8" s="54" t="s">
        <v>12</v>
      </c>
    </row>
    <row r="9" spans="1:19" ht="48.75" customHeight="1" thickBot="1" x14ac:dyDescent="0.35">
      <c r="A9" s="6">
        <v>68180</v>
      </c>
      <c r="B9" s="47" t="s">
        <v>35</v>
      </c>
      <c r="C9" s="3">
        <v>45716</v>
      </c>
      <c r="D9" s="52">
        <v>2</v>
      </c>
      <c r="E9" s="16">
        <v>8795</v>
      </c>
      <c r="F9" s="16">
        <v>0</v>
      </c>
      <c r="G9" s="16">
        <f>E9-F9</f>
        <v>8795</v>
      </c>
      <c r="H9" s="16">
        <f t="shared" ref="H9:H10" si="0">G9</f>
        <v>8795</v>
      </c>
      <c r="I9" s="16">
        <f>G9*1%</f>
        <v>87.95</v>
      </c>
      <c r="J9" s="16">
        <f>G9*5%</f>
        <v>439.75</v>
      </c>
      <c r="K9" s="16"/>
      <c r="L9" s="16"/>
      <c r="M9" s="16"/>
      <c r="N9" s="16">
        <f>G9-I9-J9</f>
        <v>8267.2999999999993</v>
      </c>
      <c r="O9" s="53"/>
      <c r="P9" s="16"/>
      <c r="Q9" s="16">
        <v>29700</v>
      </c>
      <c r="R9" s="54" t="s">
        <v>13</v>
      </c>
    </row>
    <row r="10" spans="1:19" ht="24.9" customHeight="1" thickBot="1" x14ac:dyDescent="0.35">
      <c r="A10" s="6">
        <v>68180</v>
      </c>
      <c r="B10" s="47" t="s">
        <v>35</v>
      </c>
      <c r="C10" s="3">
        <v>45716</v>
      </c>
      <c r="D10" s="52">
        <v>3</v>
      </c>
      <c r="E10" s="16">
        <v>16253</v>
      </c>
      <c r="F10" s="16"/>
      <c r="G10" s="16">
        <f>E10-F10</f>
        <v>16253</v>
      </c>
      <c r="H10" s="16">
        <f t="shared" si="0"/>
        <v>16253</v>
      </c>
      <c r="I10" s="16">
        <f>G10*1%</f>
        <v>162.53</v>
      </c>
      <c r="J10" s="16">
        <f>G10*5%</f>
        <v>812.65000000000009</v>
      </c>
      <c r="K10" s="16"/>
      <c r="L10" s="16"/>
      <c r="M10" s="16"/>
      <c r="N10" s="16">
        <f>G10-I10-J10</f>
        <v>15277.82</v>
      </c>
      <c r="O10" s="53"/>
      <c r="P10" s="16"/>
      <c r="Q10" s="16">
        <v>30000</v>
      </c>
      <c r="R10" s="54" t="s">
        <v>14</v>
      </c>
    </row>
    <row r="11" spans="1:19" ht="24.9" customHeight="1" thickBot="1" x14ac:dyDescent="0.35">
      <c r="A11" s="6">
        <v>68180</v>
      </c>
      <c r="B11" s="47" t="s">
        <v>35</v>
      </c>
      <c r="C11" s="3">
        <v>45723</v>
      </c>
      <c r="D11" s="52">
        <v>4</v>
      </c>
      <c r="E11" s="16">
        <v>38100</v>
      </c>
      <c r="F11" s="16">
        <v>0</v>
      </c>
      <c r="G11" s="16">
        <f>E11-F11</f>
        <v>38100</v>
      </c>
      <c r="H11" s="16">
        <f t="shared" ref="H11:H12" si="1">G11</f>
        <v>38100</v>
      </c>
      <c r="I11" s="16">
        <f>G11*1%</f>
        <v>381</v>
      </c>
      <c r="J11" s="16">
        <f>G11*5%</f>
        <v>1905</v>
      </c>
      <c r="K11" s="16"/>
      <c r="L11" s="16"/>
      <c r="M11" s="16"/>
      <c r="N11" s="16">
        <f>G11-I11-J11</f>
        <v>35814</v>
      </c>
      <c r="O11" s="53"/>
      <c r="P11" s="16"/>
      <c r="Q11" s="16"/>
      <c r="R11" s="54"/>
    </row>
    <row r="12" spans="1:19" ht="24.9" customHeight="1" x14ac:dyDescent="0.3">
      <c r="A12" s="6">
        <v>68180</v>
      </c>
      <c r="B12" s="47" t="s">
        <v>35</v>
      </c>
      <c r="C12" s="3">
        <v>45723</v>
      </c>
      <c r="D12" s="52">
        <v>5</v>
      </c>
      <c r="E12" s="16">
        <v>3500</v>
      </c>
      <c r="F12" s="16"/>
      <c r="G12" s="16">
        <f>E12-F12</f>
        <v>3500</v>
      </c>
      <c r="H12" s="16">
        <f t="shared" si="1"/>
        <v>3500</v>
      </c>
      <c r="I12" s="16">
        <f>G12*1%</f>
        <v>35</v>
      </c>
      <c r="J12" s="16">
        <f>G12*5%</f>
        <v>175</v>
      </c>
      <c r="K12" s="16"/>
      <c r="L12" s="16"/>
      <c r="M12" s="16"/>
      <c r="N12" s="16">
        <f>G12-I12-J12</f>
        <v>3290</v>
      </c>
      <c r="O12" s="53"/>
      <c r="P12" s="16"/>
      <c r="Q12" s="16"/>
      <c r="R12" s="54"/>
    </row>
    <row r="13" spans="1:19" ht="24.9" customHeight="1" x14ac:dyDescent="0.3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53"/>
      <c r="P13" s="16"/>
      <c r="Q13" s="16"/>
      <c r="R13" s="54"/>
    </row>
    <row r="14" spans="1:19" ht="24.9" customHeight="1" thickBot="1" x14ac:dyDescent="0.35">
      <c r="B14" s="4"/>
      <c r="C14" s="4"/>
      <c r="D14" s="4"/>
      <c r="E14" s="55"/>
      <c r="F14" s="55"/>
      <c r="G14" s="55"/>
      <c r="H14" s="26"/>
      <c r="I14" s="26"/>
      <c r="J14" s="26"/>
      <c r="K14" s="26"/>
      <c r="L14" s="26"/>
      <c r="M14" s="26"/>
      <c r="N14" s="26"/>
      <c r="O14" s="56"/>
      <c r="P14" s="26"/>
      <c r="Q14" s="26"/>
      <c r="R14" s="26"/>
      <c r="S14" s="57">
        <f>SUM(N8:O14)-SUM(Q8:Q14)</f>
        <v>5754.1999999999971</v>
      </c>
    </row>
    <row r="15" spans="1:19" ht="24.9" customHeight="1" x14ac:dyDescent="0.3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9"/>
      <c r="R15" s="18"/>
    </row>
    <row r="16" spans="1:19" ht="24.9" customHeight="1" x14ac:dyDescent="0.3">
      <c r="A16" s="18"/>
      <c r="B16" s="18"/>
      <c r="C16" s="18"/>
      <c r="D16" s="18"/>
      <c r="E16" s="18"/>
      <c r="F16" s="18"/>
      <c r="G16" s="18"/>
      <c r="H16" s="18"/>
      <c r="I16" s="18"/>
      <c r="J16" s="30">
        <f t="shared" ref="J16:L16" si="2">SUM(J8:J14)</f>
        <v>4271.5</v>
      </c>
      <c r="K16" s="30">
        <f t="shared" si="2"/>
        <v>0</v>
      </c>
      <c r="L16" s="30">
        <f t="shared" si="2"/>
        <v>0</v>
      </c>
      <c r="M16" s="33" t="s">
        <v>3</v>
      </c>
      <c r="N16" s="30">
        <f>SUM(N8:N14)</f>
        <v>80304.2</v>
      </c>
      <c r="O16" s="30"/>
      <c r="P16" s="30" t="s">
        <v>5</v>
      </c>
      <c r="Q16" s="28">
        <f>SUM(Q8:Q14)</f>
        <v>74550</v>
      </c>
      <c r="R16" s="25"/>
    </row>
    <row r="17" spans="1:18" ht="24.9" customHeight="1" x14ac:dyDescent="0.3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9"/>
      <c r="R17" s="25"/>
    </row>
    <row r="18" spans="1:18" ht="24.9" customHeight="1" x14ac:dyDescent="0.3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30" t="s">
        <v>4</v>
      </c>
      <c r="Q18" s="28">
        <f>N16-Q16</f>
        <v>5754.1999999999971</v>
      </c>
      <c r="R18" s="25"/>
    </row>
    <row r="20" spans="1:18" ht="24.9" customHeight="1" thickBot="1" x14ac:dyDescent="0.35"/>
    <row r="21" spans="1:18" ht="24.9" customHeight="1" x14ac:dyDescent="0.3">
      <c r="J21" s="59" t="s">
        <v>11</v>
      </c>
      <c r="K21" s="59"/>
      <c r="L21" s="59"/>
    </row>
    <row r="22" spans="1:18" ht="24.9" customHeight="1" x14ac:dyDescent="0.3">
      <c r="J22" s="60" t="s">
        <v>15</v>
      </c>
      <c r="K22" s="60"/>
      <c r="L22" s="60"/>
    </row>
    <row r="23" spans="1:18" ht="24.9" customHeight="1" x14ac:dyDescent="0.5">
      <c r="J23" s="60" t="s">
        <v>7</v>
      </c>
      <c r="K23" s="60"/>
      <c r="L23" s="34">
        <f>J16+K16+L16</f>
        <v>4271.5</v>
      </c>
    </row>
    <row r="24" spans="1:18" ht="24.9" customHeight="1" x14ac:dyDescent="0.5">
      <c r="J24" s="60" t="s">
        <v>8</v>
      </c>
      <c r="K24" s="60"/>
      <c r="L24" s="34">
        <f>Q18</f>
        <v>5754.1999999999971</v>
      </c>
    </row>
    <row r="25" spans="1:18" ht="24.9" customHeight="1" thickBot="1" x14ac:dyDescent="0.55000000000000004">
      <c r="J25" s="58" t="s">
        <v>9</v>
      </c>
      <c r="K25" s="58"/>
      <c r="L25" s="35" t="s">
        <v>10</v>
      </c>
    </row>
  </sheetData>
  <mergeCells count="5">
    <mergeCell ref="J25:K25"/>
    <mergeCell ref="J21:L21"/>
    <mergeCell ref="J22:L22"/>
    <mergeCell ref="J23:K23"/>
    <mergeCell ref="J24:K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2022-06-10T14:20:18Z</cp:lastPrinted>
  <dcterms:created xsi:type="dcterms:W3CDTF">2022-06-10T14:11:52Z</dcterms:created>
  <dcterms:modified xsi:type="dcterms:W3CDTF">2025-05-28T08:22:24Z</dcterms:modified>
</cp:coreProperties>
</file>