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7" i="1" l="1"/>
  <c r="P47" i="1"/>
  <c r="G43" i="1"/>
  <c r="K43" i="1" s="1"/>
  <c r="G39" i="1"/>
  <c r="O42" i="1"/>
  <c r="O38" i="1"/>
  <c r="G34" i="1"/>
  <c r="K34" i="1" s="1"/>
  <c r="O33" i="1"/>
  <c r="O28" i="1"/>
  <c r="G29" i="1"/>
  <c r="K29" i="1" s="1"/>
  <c r="O25" i="1"/>
  <c r="O21" i="1"/>
  <c r="G26" i="1"/>
  <c r="J26" i="1" s="1"/>
  <c r="G22" i="1"/>
  <c r="K22" i="1" s="1"/>
  <c r="O17" i="1"/>
  <c r="G18" i="1"/>
  <c r="K18" i="1" s="1"/>
  <c r="G12" i="1"/>
  <c r="K12" i="1" s="1"/>
  <c r="O11" i="1"/>
  <c r="O7" i="1"/>
  <c r="G8" i="1"/>
  <c r="H8" i="1" s="1"/>
  <c r="L60" i="1"/>
  <c r="L57" i="1"/>
  <c r="J8" i="1" l="1"/>
  <c r="K8" i="1"/>
  <c r="K47" i="1" s="1"/>
  <c r="L56" i="1" s="1"/>
  <c r="L8" i="1"/>
  <c r="I8" i="1"/>
  <c r="N8" i="1" s="1"/>
  <c r="K26" i="1"/>
  <c r="H43" i="1"/>
  <c r="L43" i="1" s="1"/>
  <c r="E44" i="1" s="1"/>
  <c r="N44" i="1" s="1"/>
  <c r="I43" i="1"/>
  <c r="J43" i="1"/>
  <c r="K39" i="1"/>
  <c r="H39" i="1"/>
  <c r="L39" i="1" s="1"/>
  <c r="E40" i="1" s="1"/>
  <c r="N40" i="1" s="1"/>
  <c r="J39" i="1"/>
  <c r="H34" i="1"/>
  <c r="L34" i="1" s="1"/>
  <c r="E35" i="1" s="1"/>
  <c r="N35" i="1" s="1"/>
  <c r="J34" i="1"/>
  <c r="H29" i="1"/>
  <c r="L29" i="1" s="1"/>
  <c r="E30" i="1" s="1"/>
  <c r="N30" i="1" s="1"/>
  <c r="I29" i="1"/>
  <c r="J29" i="1"/>
  <c r="H26" i="1"/>
  <c r="L26" i="1" s="1"/>
  <c r="E27" i="1" s="1"/>
  <c r="N27" i="1" s="1"/>
  <c r="I26" i="1"/>
  <c r="H22" i="1"/>
  <c r="L22" i="1" s="1"/>
  <c r="E23" i="1" s="1"/>
  <c r="N23" i="1" s="1"/>
  <c r="J22" i="1"/>
  <c r="H18" i="1"/>
  <c r="L18" i="1" s="1"/>
  <c r="E19" i="1" s="1"/>
  <c r="N19" i="1" s="1"/>
  <c r="I18" i="1"/>
  <c r="J18" i="1"/>
  <c r="H12" i="1"/>
  <c r="L12" i="1" s="1"/>
  <c r="E13" i="1" s="1"/>
  <c r="N13" i="1" s="1"/>
  <c r="J12" i="1"/>
  <c r="L47" i="1" l="1"/>
  <c r="N26" i="1"/>
  <c r="R28" i="1" s="1"/>
  <c r="I12" i="1"/>
  <c r="N18" i="1"/>
  <c r="R21" i="1" s="1"/>
  <c r="I22" i="1"/>
  <c r="N22" i="1" s="1"/>
  <c r="R25" i="1" s="1"/>
  <c r="I34" i="1"/>
  <c r="N34" i="1" s="1"/>
  <c r="R38" i="1" s="1"/>
  <c r="E9" i="1"/>
  <c r="N9" i="1" s="1"/>
  <c r="R11" i="1" s="1"/>
  <c r="N43" i="1"/>
  <c r="R46" i="1" s="1"/>
  <c r="I39" i="1"/>
  <c r="N39" i="1" s="1"/>
  <c r="R42" i="1" s="1"/>
  <c r="N29" i="1"/>
  <c r="R33" i="1" s="1"/>
  <c r="N12" i="1"/>
  <c r="R17" i="1" s="1"/>
  <c r="N47" i="1" l="1"/>
  <c r="P49" i="1"/>
  <c r="L58" i="1" s="1"/>
</calcChain>
</file>

<file path=xl/sharedStrings.xml><?xml version="1.0" encoding="utf-8"?>
<sst xmlns="http://schemas.openxmlformats.org/spreadsheetml/2006/main" count="82" uniqueCount="73">
  <si>
    <t>All  work</t>
  </si>
  <si>
    <t>Amount</t>
  </si>
  <si>
    <t>Hold Amount</t>
  </si>
  <si>
    <t>UTR</t>
  </si>
  <si>
    <t>GST</t>
  </si>
  <si>
    <t>Hold</t>
  </si>
  <si>
    <t xml:space="preserve">Total Debit </t>
  </si>
  <si>
    <t>Advance/ Surplus</t>
  </si>
  <si>
    <t>GST Remaining</t>
  </si>
  <si>
    <t>nil</t>
  </si>
  <si>
    <t>DPR excess Hold</t>
  </si>
  <si>
    <t>M/s Shri Balaji Trader</t>
  </si>
  <si>
    <t>13-06-2022 NEFT/AXISP00295773572/RIUP22/183/SHRI BALAJI TRAD 99000.00</t>
  </si>
  <si>
    <t>07-11-2022 NEFT/AXISP00335184431/RIUP22/1165/SHRI BALAJI TRA 60542.00</t>
  </si>
  <si>
    <t>28-07-2022 NEFT/AXISP00306689176/RIUP22/385/SHRI BALAJI TRAD 217167.00</t>
  </si>
  <si>
    <t>Dehchand Village drilling work</t>
  </si>
  <si>
    <t>13-06-2022 NEFT/AXISP00295417633/RIUP22/189/SHRI BALAJI TRAD 99000.00</t>
  </si>
  <si>
    <t>11-07-2022 NEFT/AXISP00302944569/RIUP22/326/SHRI BALAJI TRAD 100000.00</t>
  </si>
  <si>
    <t>02-08-2022 NEFT/AXISP00308438903/RIUP22/436/SHRI BALAJI TRAD 112997.00</t>
  </si>
  <si>
    <t>07-11-2022 NEFT/AXISP00335257358/RIUP22/1164/SHRI BALAJI TRA 59744.00</t>
  </si>
  <si>
    <t>21-10-2022 NEFT/AXISP00331051328/RIUP22/1088/SHRI BALAJI TRA 61832.00</t>
  </si>
  <si>
    <t>08-07-2022 NEFT O/W-N189221332839351-PUNB0487100-SHRI BALAJITRADERS-RIUP22/310--99,000.00</t>
  </si>
  <si>
    <t>28-07-2022 NEFT/AXISP00306689177/RIUP22/386/SHRI BALAJI TRAD 223899.00</t>
  </si>
  <si>
    <t>28-07-2022 NEFT/AXISP00306580013/RIUP22/384/SHRI BALAJI TRAD 99000.00</t>
  </si>
  <si>
    <t>08-08-2022 NEFT/AXISP00310461047/RIUP22/454/SHRI BALAJI TRAD 218880.00</t>
  </si>
  <si>
    <t>05-11-2022 NEFT/AXISP00334835411/RIUP22/1166/SHRI BALAJI TRA 60871.00</t>
  </si>
  <si>
    <t>22-08-2022 NEFT/AXISP00313420205/RIUP22/498/SHRI BALAJI 311696.00</t>
  </si>
  <si>
    <t>05-11-2022 NEFT/AXISP00334757779/RIUP22/1167/SHRI BALAJI TRA 59687.00</t>
  </si>
  <si>
    <t>30-09-2022 NEFT/AXISP00323985691/RIUP22/855/SHRI BALAJI TRAD 148500.00</t>
  </si>
  <si>
    <t>21-10-2022 NEFT/AXISP00331051332/RIUP22/1085/SHRI BALAJI TRA 99000.00</t>
  </si>
  <si>
    <t>30-11-2022 NEFT/AXISP00341651967/RIUP22/1388/SHRI BALAJI TRA 68374.00</t>
  </si>
  <si>
    <t>27-02-2023 NEFT/AXISP00365798942/RIUP22/2311/SHRI BALAJI TRA 60486.00</t>
  </si>
  <si>
    <t>29-09-2022 NEFT/AXISP00323513572/RIUP22/846/SHRI BALAJI TRAD 148500.00</t>
  </si>
  <si>
    <t>21-10-2022 NEFT/AXISP00331051333/RIUP22/1087/SHRI BALAJI TRA 99000.00</t>
  </si>
  <si>
    <t>18-11-2022 NEFT/AXISP00338948744/RIUP22/1271/SHRIBALAJI TRA 72254.00</t>
  </si>
  <si>
    <t>20-02-2023 NEFT/AXISP00338949653/RIUP22/2226/SHRIBALAJI TRA 61230.00</t>
  </si>
  <si>
    <t>20-10-2022 NEFT/AXISP00330179791/RIUP22/1063/SHRI BALAJI TRA 99000.00</t>
  </si>
  <si>
    <t>07-01-2023 NEFT/AXISP00352981894/RIUP22/1807/SHRI BALAJI TRA 200048.00</t>
  </si>
  <si>
    <t>15-12-2022 NEFT/AXISP00346453831/RIUP22/1516/SHRI BALAJI TRA 322370.00</t>
  </si>
  <si>
    <t>27-02-2023 NEFT/AXISP00365798693/RIUP22/2249/SHRI BALAJI TRA 61730.00</t>
  </si>
  <si>
    <t>Total Paid</t>
  </si>
  <si>
    <t>Balance Payable</t>
  </si>
  <si>
    <t>Shri Balaji Trader</t>
  </si>
  <si>
    <t>25-07-2024 NEFT/AXISP00521352650/RIUP24/0514/SHRI BALAJI TRADER/PUNB0487100 57264.00</t>
  </si>
  <si>
    <t>13-8-24 (Nakshatra)</t>
  </si>
  <si>
    <t>Subcontractor:</t>
  </si>
  <si>
    <t>State:</t>
  </si>
  <si>
    <t>District:</t>
  </si>
  <si>
    <t>Block:</t>
  </si>
  <si>
    <t>Uttar Pradesh</t>
  </si>
  <si>
    <t>Muzaffarnagar</t>
  </si>
  <si>
    <t>Bhaisani village Drilling work</t>
  </si>
  <si>
    <t>Faloda village - Drilling work</t>
  </si>
  <si>
    <t>Noornagar village  - Drilling work</t>
  </si>
  <si>
    <t>gst</t>
  </si>
  <si>
    <t>Jatnagla village  - Drilling work</t>
  </si>
  <si>
    <t>Tazpur village  - Drilling work</t>
  </si>
  <si>
    <t>Ghissukhera village  - Drilling work</t>
  </si>
  <si>
    <t>Godhana village  - Drilling work</t>
  </si>
  <si>
    <t>Harenthi Salempur village  - Drilling work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</si>
  <si>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</si>
  <si>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</si>
  <si>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</si>
  <si>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</si>
  <si>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</si>
  <si>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</si>
  <si>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</si>
  <si>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</si>
  <si>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</si>
  <si>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</si>
  <si>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GST_SD_Amount</t>
  </si>
  <si>
    <t>Final_Amount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</si>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</sst>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&quot;₹&quot;\ 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sz val="18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2">
    <xf numFmtId="0" fontId="0" fillId="0" borderId="0" xfId="0"/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Font="1" applyFill="1" applyBorder="1" applyAlignment="1">
      <alignment vertical="center"/>
    </xf>
    <xf numFmtId="43" fontId="3" fillId="2" borderId="0" xfId="1" applyFont="1" applyFill="1" applyBorder="1" applyAlignment="1">
      <alignment vertical="center"/>
    </xf>
    <xf numFmtId="0" fontId="3" fillId="2" borderId="0" xfId="1" applyNumberFormat="1" applyFont="1" applyFill="1" applyBorder="1" applyAlignment="1">
      <alignment vertical="center"/>
    </xf>
    <xf numFmtId="43" fontId="4" fillId="2" borderId="0" xfId="1" applyFont="1" applyFill="1" applyBorder="1" applyAlignment="1">
      <alignment horizontal="center" vertical="center"/>
    </xf>
    <xf numFmtId="43" fontId="5" fillId="2" borderId="0" xfId="1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43" fontId="4" fillId="2" borderId="0" xfId="1" applyFont="1" applyFill="1" applyBorder="1" applyAlignment="1">
      <alignment vertical="center"/>
    </xf>
    <xf numFmtId="14" fontId="0" fillId="2" borderId="0" xfId="0" applyNumberForma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vertical="center"/>
    </xf>
    <xf numFmtId="43" fontId="4" fillId="2" borderId="6" xfId="1" applyFont="1" applyFill="1" applyBorder="1" applyAlignment="1">
      <alignment vertical="center"/>
    </xf>
    <xf numFmtId="0" fontId="4" fillId="2" borderId="6" xfId="1" applyNumberFormat="1" applyFont="1" applyFill="1" applyBorder="1" applyAlignment="1">
      <alignment vertical="center"/>
    </xf>
    <xf numFmtId="9" fontId="4" fillId="2" borderId="6" xfId="1" applyNumberFormat="1" applyFont="1" applyFill="1" applyBorder="1" applyAlignment="1">
      <alignment vertical="center"/>
    </xf>
    <xf numFmtId="43" fontId="4" fillId="2" borderId="7" xfId="1" applyFont="1" applyFill="1" applyBorder="1" applyAlignment="1">
      <alignment vertical="center"/>
    </xf>
    <xf numFmtId="0" fontId="7" fillId="2" borderId="8" xfId="0" applyFont="1" applyFill="1" applyBorder="1" applyAlignment="1">
      <alignment horizontal="center" vertical="center" wrapText="1"/>
    </xf>
    <xf numFmtId="43" fontId="4" fillId="2" borderId="5" xfId="1" applyFont="1" applyFill="1" applyBorder="1" applyAlignment="1">
      <alignment vertical="center"/>
    </xf>
    <xf numFmtId="0" fontId="0" fillId="3" borderId="5" xfId="0" applyFill="1" applyBorder="1" applyAlignment="1">
      <alignment vertical="center"/>
    </xf>
    <xf numFmtId="43" fontId="4" fillId="3" borderId="6" xfId="1" applyFont="1" applyFill="1" applyBorder="1" applyAlignment="1">
      <alignment vertical="center"/>
    </xf>
    <xf numFmtId="0" fontId="4" fillId="3" borderId="6" xfId="1" applyNumberFormat="1" applyFont="1" applyFill="1" applyBorder="1" applyAlignment="1">
      <alignment vertical="center"/>
    </xf>
    <xf numFmtId="9" fontId="4" fillId="3" borderId="6" xfId="1" applyNumberFormat="1" applyFont="1" applyFill="1" applyBorder="1" applyAlignment="1">
      <alignment vertical="center"/>
    </xf>
    <xf numFmtId="43" fontId="4" fillId="3" borderId="7" xfId="1" applyFont="1" applyFill="1" applyBorder="1" applyAlignment="1">
      <alignment vertical="center"/>
    </xf>
    <xf numFmtId="0" fontId="7" fillId="4" borderId="8" xfId="0" applyFont="1" applyFill="1" applyBorder="1" applyAlignment="1">
      <alignment horizontal="center" vertical="center" wrapText="1"/>
    </xf>
    <xf numFmtId="43" fontId="4" fillId="3" borderId="5" xfId="1" applyFont="1" applyFill="1" applyBorder="1" applyAlignment="1">
      <alignment vertical="center"/>
    </xf>
    <xf numFmtId="0" fontId="4" fillId="2" borderId="6" xfId="0" applyFont="1" applyFill="1" applyBorder="1" applyAlignment="1">
      <alignment horizontal="center" vertical="center" wrapText="1"/>
    </xf>
    <xf numFmtId="15" fontId="4" fillId="2" borderId="6" xfId="0" applyNumberFormat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43" fontId="4" fillId="2" borderId="9" xfId="1" applyFont="1" applyFill="1" applyBorder="1" applyAlignment="1">
      <alignment vertical="center"/>
    </xf>
    <xf numFmtId="43" fontId="4" fillId="2" borderId="8" xfId="1" applyFont="1" applyFill="1" applyBorder="1" applyAlignment="1">
      <alignment vertical="center"/>
    </xf>
    <xf numFmtId="43" fontId="4" fillId="2" borderId="10" xfId="1" applyFont="1" applyFill="1" applyBorder="1" applyAlignment="1">
      <alignment vertical="center"/>
    </xf>
    <xf numFmtId="43" fontId="4" fillId="2" borderId="11" xfId="1" applyFont="1" applyFill="1" applyBorder="1" applyAlignment="1">
      <alignment vertical="center"/>
    </xf>
    <xf numFmtId="0" fontId="4" fillId="2" borderId="11" xfId="1" applyNumberFormat="1" applyFont="1" applyFill="1" applyBorder="1" applyAlignment="1">
      <alignment vertical="center"/>
    </xf>
    <xf numFmtId="43" fontId="4" fillId="2" borderId="12" xfId="1" applyFont="1" applyFill="1" applyBorder="1" applyAlignment="1">
      <alignment vertical="center"/>
    </xf>
    <xf numFmtId="43" fontId="4" fillId="2" borderId="1" xfId="1" applyFont="1" applyFill="1" applyBorder="1" applyAlignment="1">
      <alignment vertical="center"/>
    </xf>
    <xf numFmtId="43" fontId="4" fillId="2" borderId="2" xfId="1" applyFont="1" applyFill="1" applyBorder="1" applyAlignment="1">
      <alignment vertical="center"/>
    </xf>
    <xf numFmtId="0" fontId="4" fillId="2" borderId="2" xfId="1" applyNumberFormat="1" applyFont="1" applyFill="1" applyBorder="1" applyAlignment="1">
      <alignment vertical="center"/>
    </xf>
    <xf numFmtId="43" fontId="7" fillId="2" borderId="3" xfId="1" applyFont="1" applyFill="1" applyBorder="1" applyAlignment="1">
      <alignment vertical="center"/>
    </xf>
    <xf numFmtId="43" fontId="7" fillId="2" borderId="4" xfId="1" applyFont="1" applyFill="1" applyBorder="1" applyAlignment="1">
      <alignment vertical="center"/>
    </xf>
    <xf numFmtId="43" fontId="7" fillId="2" borderId="1" xfId="1" applyFont="1" applyFill="1" applyBorder="1" applyAlignment="1">
      <alignment vertical="center"/>
    </xf>
    <xf numFmtId="43" fontId="4" fillId="2" borderId="13" xfId="1" applyFont="1" applyFill="1" applyBorder="1" applyAlignment="1">
      <alignment vertical="center"/>
    </xf>
    <xf numFmtId="43" fontId="4" fillId="2" borderId="14" xfId="1" applyFont="1" applyFill="1" applyBorder="1" applyAlignment="1">
      <alignment vertical="center"/>
    </xf>
    <xf numFmtId="0" fontId="4" fillId="2" borderId="14" xfId="1" applyNumberFormat="1" applyFont="1" applyFill="1" applyBorder="1" applyAlignment="1">
      <alignment vertical="center"/>
    </xf>
    <xf numFmtId="43" fontId="4" fillId="2" borderId="15" xfId="1" applyFont="1" applyFill="1" applyBorder="1" applyAlignment="1">
      <alignment vertical="center"/>
    </xf>
    <xf numFmtId="43" fontId="4" fillId="2" borderId="16" xfId="1" applyFont="1" applyFill="1" applyBorder="1" applyAlignment="1">
      <alignment vertical="center"/>
    </xf>
    <xf numFmtId="43" fontId="7" fillId="2" borderId="13" xfId="1" applyFont="1" applyFill="1" applyBorder="1" applyAlignment="1">
      <alignment vertical="center"/>
    </xf>
    <xf numFmtId="0" fontId="4" fillId="2" borderId="0" xfId="1" applyNumberFormat="1" applyFont="1" applyFill="1" applyBorder="1" applyAlignment="1">
      <alignment vertical="center"/>
    </xf>
    <xf numFmtId="164" fontId="2" fillId="2" borderId="20" xfId="0" applyNumberFormat="1" applyFont="1" applyFill="1" applyBorder="1" applyAlignment="1">
      <alignment vertical="center"/>
    </xf>
    <xf numFmtId="164" fontId="2" fillId="2" borderId="23" xfId="0" applyNumberFormat="1" applyFont="1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4" fillId="2" borderId="11" xfId="0" applyFont="1" applyFill="1" applyBorder="1" applyAlignment="1">
      <alignment horizontal="center" vertical="center" wrapText="1"/>
    </xf>
    <xf numFmtId="15" fontId="4" fillId="2" borderId="11" xfId="0" applyNumberFormat="1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 wrapText="1"/>
    </xf>
    <xf numFmtId="0" fontId="0" fillId="0" borderId="9" xfId="0" applyBorder="1" applyAlignment="1">
      <alignment vertical="center"/>
    </xf>
    <xf numFmtId="43" fontId="4" fillId="2" borderId="24" xfId="1" applyFont="1" applyFill="1" applyBorder="1" applyAlignment="1">
      <alignment vertical="center"/>
    </xf>
    <xf numFmtId="43" fontId="7" fillId="2" borderId="7" xfId="1" applyFont="1" applyFill="1" applyBorder="1" applyAlignment="1">
      <alignment vertical="center"/>
    </xf>
    <xf numFmtId="43" fontId="7" fillId="2" borderId="15" xfId="1" applyFont="1" applyFill="1" applyBorder="1" applyAlignment="1">
      <alignment vertical="center"/>
    </xf>
    <xf numFmtId="43" fontId="0" fillId="2" borderId="0" xfId="0" applyNumberFormat="1" applyFill="1" applyAlignment="1">
      <alignment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43" fontId="8" fillId="2" borderId="17" xfId="2" applyFont="1" applyFill="1" applyBorder="1" applyAlignment="1">
      <alignment horizontal="center" vertical="center"/>
    </xf>
    <xf numFmtId="43" fontId="8" fillId="2" borderId="18" xfId="2" applyFont="1" applyFill="1" applyBorder="1" applyAlignment="1">
      <alignment horizontal="center" vertical="center"/>
    </xf>
    <xf numFmtId="43" fontId="8" fillId="2" borderId="19" xfId="2" applyFont="1" applyFill="1" applyBorder="1" applyAlignment="1">
      <alignment horizontal="center" vertical="center"/>
    </xf>
    <xf numFmtId="14" fontId="9" fillId="2" borderId="17" xfId="0" applyNumberFormat="1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0" borderId="0" xfId="0" applyFont="1"/>
    <xf numFmtId="0" fontId="0" fillId="0" borderId="0" xfId="0" applyFont="1"/>
    <xf numFmtId="0" fontId="2" fillId="2" borderId="25" xfId="0" applyFont="1" applyFill="1" applyBorder="1" applyAlignment="1">
      <alignment vertical="center"/>
    </xf>
    <xf numFmtId="0" fontId="2" fillId="2" borderId="25" xfId="0" applyFont="1" applyFill="1" applyBorder="1" applyAlignment="1">
      <alignment horizontal="center" vertical="center" wrapText="1"/>
    </xf>
    <xf numFmtId="14" fontId="2" fillId="2" borderId="25" xfId="0" applyNumberFormat="1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43" fontId="10" fillId="2" borderId="25" xfId="1" applyNumberFormat="1" applyFont="1" applyFill="1" applyBorder="1" applyAlignment="1">
      <alignment horizontal="center" vertical="center"/>
    </xf>
    <xf numFmtId="43" fontId="2" fillId="2" borderId="25" xfId="1" applyNumberFormat="1" applyFont="1" applyFill="1" applyBorder="1" applyAlignment="1">
      <alignment horizontal="center" vertical="center"/>
    </xf>
  </cellXfs>
  <cellStyles count="3">
    <cellStyle name="Comma" xfId="1" builtinId="3"/>
    <cellStyle name="Comma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abSelected="1" zoomScale="85" zoomScaleNormal="85" workbookViewId="0">
      <pane ySplit="6" topLeftCell="A40" activePane="bottomLeft" state="frozen"/>
      <selection pane="bottomLeft" activeCell="L14" sqref="L14"/>
    </sheetView>
  </sheetViews>
  <sheetFormatPr defaultColWidth="9" defaultRowHeight="15" x14ac:dyDescent="0.25"/>
  <cols>
    <col min="1" max="1" width="9" style="1"/>
    <col min="2" max="2" width="30" style="1" customWidth="1"/>
    <col min="3" max="3" width="13.42578125" style="1" bestFit="1" customWidth="1"/>
    <col min="4" max="4" width="11.5703125" style="1" bestFit="1" customWidth="1"/>
    <col min="5" max="5" width="13.28515625" style="1" bestFit="1" customWidth="1"/>
    <col min="6" max="7" width="13.28515625" style="1" customWidth="1"/>
    <col min="8" max="8" width="14.7109375" style="4" customWidth="1"/>
    <col min="9" max="9" width="12.85546875" style="4" bestFit="1" customWidth="1"/>
    <col min="10" max="10" width="10.7109375" style="1" bestFit="1" customWidth="1"/>
    <col min="11" max="11" width="14.140625" style="1" bestFit="1" customWidth="1"/>
    <col min="12" max="14" width="14.85546875" style="1" customWidth="1"/>
    <col min="15" max="15" width="10.5703125" style="1" bestFit="1" customWidth="1"/>
    <col min="16" max="16" width="19.7109375" style="1" bestFit="1" customWidth="1"/>
    <col min="17" max="17" width="101" style="1" bestFit="1" customWidth="1"/>
    <col min="18" max="18" width="12.28515625" style="1" bestFit="1" customWidth="1"/>
    <col min="19" max="16384" width="9" style="1"/>
  </cols>
  <sheetData>
    <row r="1" spans="1:18" ht="30" customHeight="1" x14ac:dyDescent="0.25">
      <c r="A1" s="74" t="s">
        <v>45</v>
      </c>
      <c r="B1" s="2" t="s">
        <v>11</v>
      </c>
      <c r="E1" s="3"/>
      <c r="F1" s="3"/>
      <c r="G1" s="3"/>
      <c r="M1" s="1">
        <v>51218</v>
      </c>
      <c r="N1" s="1">
        <v>51219</v>
      </c>
      <c r="O1" s="1">
        <v>51664</v>
      </c>
    </row>
    <row r="2" spans="1:18" ht="30" customHeight="1" x14ac:dyDescent="0.25">
      <c r="A2" s="74" t="s">
        <v>46</v>
      </c>
      <c r="B2" s="75" t="s">
        <v>49</v>
      </c>
      <c r="C2" s="5"/>
      <c r="D2" s="6" t="s">
        <v>11</v>
      </c>
      <c r="G2" s="7"/>
      <c r="I2" s="8" t="s">
        <v>0</v>
      </c>
      <c r="J2" s="9"/>
      <c r="K2" s="9"/>
      <c r="L2" s="9"/>
      <c r="M2" s="9"/>
      <c r="N2" s="9"/>
      <c r="O2" s="9"/>
    </row>
    <row r="3" spans="1:18" ht="30" customHeight="1" x14ac:dyDescent="0.25">
      <c r="A3" s="74" t="s">
        <v>47</v>
      </c>
      <c r="B3" s="75" t="s">
        <v>50</v>
      </c>
      <c r="C3" s="5"/>
      <c r="D3" s="6"/>
      <c r="G3" s="7"/>
      <c r="I3" s="8"/>
      <c r="J3" s="9"/>
      <c r="K3" s="9"/>
      <c r="L3" s="9"/>
      <c r="M3" s="9"/>
      <c r="N3" s="9"/>
      <c r="O3" s="9"/>
    </row>
    <row r="4" spans="1:18" ht="30" customHeight="1" thickBot="1" x14ac:dyDescent="0.3">
      <c r="A4" s="74" t="s">
        <v>48</v>
      </c>
      <c r="B4" s="75" t="s">
        <v>50</v>
      </c>
      <c r="C4" s="9"/>
      <c r="D4" s="9"/>
      <c r="E4" s="9"/>
      <c r="F4" s="9"/>
      <c r="G4" s="9"/>
      <c r="H4" s="10"/>
      <c r="I4" s="10"/>
      <c r="J4" s="9"/>
      <c r="K4" s="9"/>
      <c r="O4" s="11">
        <v>45498</v>
      </c>
      <c r="P4" s="12"/>
      <c r="Q4" s="12"/>
    </row>
    <row r="5" spans="1:18" ht="30" customHeight="1" x14ac:dyDescent="0.25">
      <c r="A5" s="76" t="s">
        <v>60</v>
      </c>
      <c r="B5" s="77" t="s">
        <v>61</v>
      </c>
      <c r="C5" s="78" t="s">
        <v>62</v>
      </c>
      <c r="D5" s="79" t="s">
        <v>63</v>
      </c>
      <c r="E5" s="77" t="s">
        <v>64</v>
      </c>
      <c r="F5" s="77" t="s">
        <v>65</v>
      </c>
      <c r="G5" s="79" t="s">
        <v>66</v>
      </c>
      <c r="H5" s="80" t="s">
        <v>67</v>
      </c>
      <c r="I5" s="81" t="s">
        <v>1</v>
      </c>
      <c r="J5" s="77" t="s">
        <v>68</v>
      </c>
      <c r="K5" s="77" t="s">
        <v>69</v>
      </c>
      <c r="L5" s="13" t="s">
        <v>70</v>
      </c>
      <c r="M5" s="13" t="s">
        <v>2</v>
      </c>
      <c r="N5" s="14" t="s">
        <v>71</v>
      </c>
      <c r="O5" s="15"/>
      <c r="P5" s="77" t="s">
        <v>72</v>
      </c>
      <c r="Q5" s="77" t="s">
        <v>3</v>
      </c>
    </row>
    <row r="6" spans="1:18" ht="30" customHeight="1" x14ac:dyDescent="0.25">
      <c r="A6" s="16"/>
      <c r="B6" s="17"/>
      <c r="C6" s="17"/>
      <c r="D6" s="18"/>
      <c r="E6" s="17"/>
      <c r="F6" s="17"/>
      <c r="G6" s="17"/>
      <c r="H6" s="19">
        <v>0.18</v>
      </c>
      <c r="I6" s="17"/>
      <c r="J6" s="19">
        <v>0.01</v>
      </c>
      <c r="K6" s="19">
        <v>0.05</v>
      </c>
      <c r="L6" s="19">
        <v>0.18</v>
      </c>
      <c r="M6" s="19"/>
      <c r="N6" s="20"/>
      <c r="O6" s="21"/>
      <c r="P6" s="22"/>
      <c r="Q6" s="20"/>
    </row>
    <row r="7" spans="1:18" ht="30" customHeight="1" x14ac:dyDescent="0.25">
      <c r="A7" s="23">
        <v>51122</v>
      </c>
      <c r="B7" s="24"/>
      <c r="C7" s="24"/>
      <c r="D7" s="25"/>
      <c r="E7" s="24"/>
      <c r="F7" s="24"/>
      <c r="G7" s="24"/>
      <c r="H7" s="26"/>
      <c r="I7" s="24"/>
      <c r="J7" s="26"/>
      <c r="K7" s="26"/>
      <c r="L7" s="26"/>
      <c r="M7" s="26"/>
      <c r="N7" s="27"/>
      <c r="O7" s="28">
        <f>A7</f>
        <v>51122</v>
      </c>
      <c r="P7" s="29"/>
      <c r="Q7" s="27"/>
    </row>
    <row r="8" spans="1:18" ht="30" customHeight="1" x14ac:dyDescent="0.25">
      <c r="A8" s="23">
        <v>51122</v>
      </c>
      <c r="B8" s="30" t="s">
        <v>51</v>
      </c>
      <c r="C8" s="31">
        <v>44757</v>
      </c>
      <c r="D8" s="32">
        <v>35</v>
      </c>
      <c r="E8" s="17">
        <v>363320</v>
      </c>
      <c r="F8" s="17">
        <v>26973</v>
      </c>
      <c r="G8" s="17">
        <f>E8-F8</f>
        <v>336347</v>
      </c>
      <c r="H8" s="17">
        <f>G8*$H$6</f>
        <v>60542.46</v>
      </c>
      <c r="I8" s="17">
        <f>G8+H8</f>
        <v>396889.46</v>
      </c>
      <c r="J8" s="17">
        <f>G8*$J$6</f>
        <v>3363.4700000000003</v>
      </c>
      <c r="K8" s="17">
        <f>G8*$K$6</f>
        <v>16817.350000000002</v>
      </c>
      <c r="L8" s="17">
        <f>H8</f>
        <v>60542.46</v>
      </c>
      <c r="M8" s="17"/>
      <c r="N8" s="20">
        <f>I8-SUM(J8:M8)</f>
        <v>316166.18000000005</v>
      </c>
      <c r="O8" s="21"/>
      <c r="P8" s="22">
        <v>99000</v>
      </c>
      <c r="Q8" s="59" t="s">
        <v>12</v>
      </c>
    </row>
    <row r="9" spans="1:18" ht="30" customHeight="1" x14ac:dyDescent="0.25">
      <c r="A9" s="23">
        <v>51122</v>
      </c>
      <c r="B9" s="55" t="s">
        <v>4</v>
      </c>
      <c r="C9" s="56"/>
      <c r="D9" s="57">
        <v>35</v>
      </c>
      <c r="E9" s="36">
        <f>L8</f>
        <v>60542.46</v>
      </c>
      <c r="F9" s="36"/>
      <c r="G9" s="36"/>
      <c r="H9" s="36"/>
      <c r="I9" s="36"/>
      <c r="J9" s="36"/>
      <c r="K9" s="36"/>
      <c r="L9" s="36"/>
      <c r="M9" s="36"/>
      <c r="N9" s="33">
        <f>E9</f>
        <v>60542.46</v>
      </c>
      <c r="O9" s="58"/>
      <c r="P9" s="35">
        <v>60542</v>
      </c>
      <c r="Q9" s="59" t="s">
        <v>13</v>
      </c>
    </row>
    <row r="10" spans="1:18" ht="30" customHeight="1" x14ac:dyDescent="0.25">
      <c r="A10" s="23">
        <v>51122</v>
      </c>
      <c r="B10" s="55"/>
      <c r="C10" s="56"/>
      <c r="D10" s="57"/>
      <c r="E10" s="36"/>
      <c r="F10" s="36"/>
      <c r="G10" s="36"/>
      <c r="H10" s="36"/>
      <c r="I10" s="36"/>
      <c r="J10" s="36"/>
      <c r="K10" s="36"/>
      <c r="L10" s="36"/>
      <c r="M10" s="36"/>
      <c r="N10" s="33"/>
      <c r="O10" s="58"/>
      <c r="P10" s="35">
        <v>217167</v>
      </c>
      <c r="Q10" s="59" t="s">
        <v>14</v>
      </c>
    </row>
    <row r="11" spans="1:18" ht="30" customHeight="1" x14ac:dyDescent="0.25">
      <c r="A11" s="23">
        <v>51123</v>
      </c>
      <c r="B11" s="24"/>
      <c r="C11" s="24"/>
      <c r="D11" s="25"/>
      <c r="E11" s="24"/>
      <c r="F11" s="24"/>
      <c r="G11" s="24"/>
      <c r="H11" s="26"/>
      <c r="I11" s="24"/>
      <c r="J11" s="26"/>
      <c r="K11" s="26"/>
      <c r="L11" s="26"/>
      <c r="M11" s="26"/>
      <c r="N11" s="27"/>
      <c r="O11" s="28">
        <f>A11</f>
        <v>51123</v>
      </c>
      <c r="P11" s="29"/>
      <c r="Q11" s="27"/>
      <c r="R11" s="63">
        <f>SUM(N8:N10)-SUM(P8:P10)</f>
        <v>-0.3599999999278225</v>
      </c>
    </row>
    <row r="12" spans="1:18" ht="30" customHeight="1" x14ac:dyDescent="0.25">
      <c r="A12" s="23">
        <v>51123</v>
      </c>
      <c r="B12" s="55" t="s">
        <v>15</v>
      </c>
      <c r="C12" s="56">
        <v>44746</v>
      </c>
      <c r="D12" s="57">
        <v>32</v>
      </c>
      <c r="E12" s="36">
        <v>358885</v>
      </c>
      <c r="F12" s="36">
        <v>26973</v>
      </c>
      <c r="G12" s="17">
        <f>E12-F12</f>
        <v>331912</v>
      </c>
      <c r="H12" s="17">
        <f>G12*$H$6</f>
        <v>59744.159999999996</v>
      </c>
      <c r="I12" s="17">
        <f>G12+H12</f>
        <v>391656.16</v>
      </c>
      <c r="J12" s="17">
        <f>G12*$J$6</f>
        <v>3319.12</v>
      </c>
      <c r="K12" s="17">
        <f>G12*$K$6</f>
        <v>16595.600000000002</v>
      </c>
      <c r="L12" s="17">
        <f>H12</f>
        <v>59744.159999999996</v>
      </c>
      <c r="M12" s="17"/>
      <c r="N12" s="20">
        <f>I12-SUM(J12:M12)</f>
        <v>311997.27999999997</v>
      </c>
      <c r="O12" s="58"/>
      <c r="P12" s="35">
        <v>99000</v>
      </c>
      <c r="Q12" s="59" t="s">
        <v>16</v>
      </c>
    </row>
    <row r="13" spans="1:18" ht="30" customHeight="1" x14ac:dyDescent="0.25">
      <c r="A13" s="23">
        <v>51123</v>
      </c>
      <c r="B13" s="55" t="s">
        <v>4</v>
      </c>
      <c r="C13" s="56"/>
      <c r="D13" s="57">
        <v>32</v>
      </c>
      <c r="E13" s="36">
        <f>L12</f>
        <v>59744.159999999996</v>
      </c>
      <c r="F13" s="36"/>
      <c r="G13" s="36"/>
      <c r="H13" s="36"/>
      <c r="I13" s="36"/>
      <c r="J13" s="36"/>
      <c r="K13" s="36"/>
      <c r="L13" s="36"/>
      <c r="M13" s="36"/>
      <c r="N13" s="33">
        <f>E13</f>
        <v>59744.159999999996</v>
      </c>
      <c r="O13" s="58"/>
      <c r="P13" s="35">
        <v>100000</v>
      </c>
      <c r="Q13" s="59" t="s">
        <v>17</v>
      </c>
    </row>
    <row r="14" spans="1:18" ht="30" customHeight="1" x14ac:dyDescent="0.25">
      <c r="A14" s="23">
        <v>51123</v>
      </c>
      <c r="B14" s="55"/>
      <c r="C14" s="56"/>
      <c r="D14" s="57"/>
      <c r="E14" s="36"/>
      <c r="F14" s="36"/>
      <c r="G14" s="36"/>
      <c r="H14" s="36"/>
      <c r="I14" s="36"/>
      <c r="J14" s="36"/>
      <c r="K14" s="36"/>
      <c r="L14" s="36"/>
      <c r="M14" s="36"/>
      <c r="N14" s="33"/>
      <c r="O14" s="58"/>
      <c r="P14" s="35">
        <v>112997</v>
      </c>
      <c r="Q14" s="59" t="s">
        <v>18</v>
      </c>
    </row>
    <row r="15" spans="1:18" ht="30" customHeight="1" x14ac:dyDescent="0.25">
      <c r="A15" s="23">
        <v>51123</v>
      </c>
      <c r="B15" s="55"/>
      <c r="C15" s="56"/>
      <c r="D15" s="57"/>
      <c r="E15" s="36"/>
      <c r="F15" s="36"/>
      <c r="G15" s="36"/>
      <c r="H15" s="36"/>
      <c r="I15" s="36"/>
      <c r="J15" s="36"/>
      <c r="K15" s="36"/>
      <c r="L15" s="36"/>
      <c r="M15" s="36"/>
      <c r="N15" s="33"/>
      <c r="O15" s="58"/>
      <c r="P15" s="35">
        <v>59744</v>
      </c>
      <c r="Q15" s="59" t="s">
        <v>19</v>
      </c>
    </row>
    <row r="16" spans="1:18" ht="30" customHeight="1" x14ac:dyDescent="0.25">
      <c r="A16" s="23">
        <v>51123</v>
      </c>
      <c r="B16" s="55"/>
      <c r="C16" s="56"/>
      <c r="D16" s="57"/>
      <c r="E16" s="36"/>
      <c r="F16" s="36"/>
      <c r="G16" s="36"/>
      <c r="H16" s="36"/>
      <c r="I16" s="36"/>
      <c r="J16" s="36"/>
      <c r="K16" s="36"/>
      <c r="L16" s="36"/>
      <c r="M16" s="36"/>
      <c r="N16" s="33"/>
      <c r="O16" s="58"/>
      <c r="P16" s="35"/>
      <c r="Q16" s="59"/>
    </row>
    <row r="17" spans="1:18" ht="30" customHeight="1" x14ac:dyDescent="0.25">
      <c r="A17" s="23">
        <v>51235</v>
      </c>
      <c r="B17" s="24"/>
      <c r="C17" s="24"/>
      <c r="D17" s="25"/>
      <c r="E17" s="24"/>
      <c r="F17" s="24"/>
      <c r="G17" s="24"/>
      <c r="H17" s="26"/>
      <c r="I17" s="24"/>
      <c r="J17" s="26"/>
      <c r="K17" s="26"/>
      <c r="L17" s="26"/>
      <c r="M17" s="26"/>
      <c r="N17" s="27"/>
      <c r="O17" s="28">
        <f>A17</f>
        <v>51235</v>
      </c>
      <c r="P17" s="29"/>
      <c r="Q17" s="27"/>
      <c r="R17" s="63">
        <f>SUM(N12:N16)-SUM(P12:P16)</f>
        <v>0.43999999994412065</v>
      </c>
    </row>
    <row r="18" spans="1:18" ht="30" customHeight="1" x14ac:dyDescent="0.25">
      <c r="A18" s="23">
        <v>51235</v>
      </c>
      <c r="B18" s="55" t="s">
        <v>52</v>
      </c>
      <c r="C18" s="56">
        <v>44750</v>
      </c>
      <c r="D18" s="57">
        <v>33</v>
      </c>
      <c r="E18" s="36">
        <v>370483</v>
      </c>
      <c r="F18" s="36">
        <v>26973</v>
      </c>
      <c r="G18" s="17">
        <f>E18-F18</f>
        <v>343510</v>
      </c>
      <c r="H18" s="17">
        <f>G18*$H$6</f>
        <v>61831.799999999996</v>
      </c>
      <c r="I18" s="17">
        <f>G18+H18</f>
        <v>405341.8</v>
      </c>
      <c r="J18" s="17">
        <f>G18*$J$6</f>
        <v>3435.1</v>
      </c>
      <c r="K18" s="17">
        <f>G18*$K$6</f>
        <v>17175.5</v>
      </c>
      <c r="L18" s="17">
        <f>H18</f>
        <v>61831.799999999996</v>
      </c>
      <c r="M18" s="17"/>
      <c r="N18" s="20">
        <f>I18-SUM(J18:M18)</f>
        <v>322899.40000000002</v>
      </c>
      <c r="O18" s="58"/>
      <c r="P18" s="35">
        <v>99000</v>
      </c>
      <c r="Q18" s="20" t="s">
        <v>21</v>
      </c>
    </row>
    <row r="19" spans="1:18" ht="30" customHeight="1" x14ac:dyDescent="0.25">
      <c r="A19" s="23">
        <v>51235</v>
      </c>
      <c r="B19" s="55" t="s">
        <v>4</v>
      </c>
      <c r="C19" s="56"/>
      <c r="D19" s="57">
        <v>33</v>
      </c>
      <c r="E19" s="36">
        <f>L18</f>
        <v>61831.799999999996</v>
      </c>
      <c r="F19" s="36"/>
      <c r="G19" s="36"/>
      <c r="H19" s="36"/>
      <c r="I19" s="36"/>
      <c r="J19" s="36"/>
      <c r="K19" s="36"/>
      <c r="L19" s="36"/>
      <c r="M19" s="36"/>
      <c r="N19" s="33">
        <f>E19</f>
        <v>61831.799999999996</v>
      </c>
      <c r="O19" s="58"/>
      <c r="P19" s="35">
        <v>223899</v>
      </c>
      <c r="Q19" s="20" t="s">
        <v>22</v>
      </c>
    </row>
    <row r="20" spans="1:18" ht="30" customHeight="1" x14ac:dyDescent="0.25">
      <c r="A20" s="23">
        <v>51235</v>
      </c>
      <c r="B20" s="55"/>
      <c r="C20" s="56"/>
      <c r="D20" s="57"/>
      <c r="E20" s="36"/>
      <c r="F20" s="36"/>
      <c r="G20" s="36"/>
      <c r="H20" s="36"/>
      <c r="I20" s="36"/>
      <c r="J20" s="36"/>
      <c r="K20" s="36"/>
      <c r="L20" s="36"/>
      <c r="M20" s="36"/>
      <c r="N20" s="33"/>
      <c r="O20" s="58"/>
      <c r="P20" s="35">
        <v>61832</v>
      </c>
      <c r="Q20" s="20" t="s">
        <v>20</v>
      </c>
    </row>
    <row r="21" spans="1:18" ht="30" customHeight="1" x14ac:dyDescent="0.25">
      <c r="A21" s="23">
        <v>51415</v>
      </c>
      <c r="B21" s="24"/>
      <c r="C21" s="24"/>
      <c r="D21" s="25"/>
      <c r="E21" s="24"/>
      <c r="F21" s="24"/>
      <c r="G21" s="24"/>
      <c r="H21" s="26"/>
      <c r="I21" s="24"/>
      <c r="J21" s="26"/>
      <c r="K21" s="26"/>
      <c r="L21" s="26"/>
      <c r="M21" s="26"/>
      <c r="N21" s="27"/>
      <c r="O21" s="28">
        <f>A21</f>
        <v>51415</v>
      </c>
      <c r="P21" s="29"/>
      <c r="Q21" s="27"/>
      <c r="R21" s="63">
        <f>SUM(N18:N20)-SUM(P18:P20)</f>
        <v>0.20000000001164153</v>
      </c>
    </row>
    <row r="22" spans="1:18" ht="30" customHeight="1" x14ac:dyDescent="0.25">
      <c r="A22" s="23">
        <v>51415</v>
      </c>
      <c r="B22" s="55" t="s">
        <v>53</v>
      </c>
      <c r="C22" s="56">
        <v>44774</v>
      </c>
      <c r="D22" s="57">
        <v>36</v>
      </c>
      <c r="E22" s="36">
        <v>365144</v>
      </c>
      <c r="F22" s="36">
        <v>26973</v>
      </c>
      <c r="G22" s="17">
        <f>E22-F22</f>
        <v>338171</v>
      </c>
      <c r="H22" s="17">
        <f>G22*$H$6</f>
        <v>60870.78</v>
      </c>
      <c r="I22" s="17">
        <f>G22+H22</f>
        <v>399041.78</v>
      </c>
      <c r="J22" s="17">
        <f>G22*$J$6</f>
        <v>3381.71</v>
      </c>
      <c r="K22" s="17">
        <f>G22*$K$6</f>
        <v>16908.55</v>
      </c>
      <c r="L22" s="17">
        <f>H22</f>
        <v>60870.78</v>
      </c>
      <c r="M22" s="17"/>
      <c r="N22" s="20">
        <f>I22-SUM(J22:M22)</f>
        <v>317880.74000000005</v>
      </c>
      <c r="O22" s="58"/>
      <c r="P22" s="35">
        <v>99000</v>
      </c>
      <c r="Q22" s="33" t="s">
        <v>23</v>
      </c>
    </row>
    <row r="23" spans="1:18" ht="30" customHeight="1" x14ac:dyDescent="0.25">
      <c r="A23" s="23">
        <v>51415</v>
      </c>
      <c r="B23" s="55" t="s">
        <v>54</v>
      </c>
      <c r="C23" s="56"/>
      <c r="D23" s="57">
        <v>36</v>
      </c>
      <c r="E23" s="36">
        <f>L22</f>
        <v>60870.78</v>
      </c>
      <c r="F23" s="36"/>
      <c r="G23" s="36"/>
      <c r="H23" s="36"/>
      <c r="I23" s="36"/>
      <c r="J23" s="36"/>
      <c r="K23" s="36"/>
      <c r="L23" s="36"/>
      <c r="M23" s="36"/>
      <c r="N23" s="33">
        <f>E23</f>
        <v>60870.78</v>
      </c>
      <c r="O23" s="58"/>
      <c r="P23" s="35">
        <v>218880</v>
      </c>
      <c r="Q23" s="33" t="s">
        <v>24</v>
      </c>
    </row>
    <row r="24" spans="1:18" ht="30" customHeight="1" x14ac:dyDescent="0.25">
      <c r="A24" s="23">
        <v>51415</v>
      </c>
      <c r="B24" s="55"/>
      <c r="C24" s="56"/>
      <c r="D24" s="57"/>
      <c r="E24" s="36"/>
      <c r="F24" s="36"/>
      <c r="G24" s="36"/>
      <c r="H24" s="36"/>
      <c r="I24" s="36"/>
      <c r="J24" s="36"/>
      <c r="K24" s="36"/>
      <c r="L24" s="36"/>
      <c r="M24" s="36"/>
      <c r="N24" s="33"/>
      <c r="O24" s="58"/>
      <c r="P24" s="35">
        <v>60871</v>
      </c>
      <c r="Q24" s="33" t="s">
        <v>25</v>
      </c>
    </row>
    <row r="25" spans="1:18" ht="30" customHeight="1" x14ac:dyDescent="0.25">
      <c r="A25" s="23">
        <v>51539</v>
      </c>
      <c r="B25" s="24"/>
      <c r="C25" s="24"/>
      <c r="D25" s="25"/>
      <c r="E25" s="24"/>
      <c r="F25" s="24"/>
      <c r="G25" s="24"/>
      <c r="H25" s="26"/>
      <c r="I25" s="24"/>
      <c r="J25" s="26"/>
      <c r="K25" s="26"/>
      <c r="L25" s="26"/>
      <c r="M25" s="26"/>
      <c r="N25" s="27"/>
      <c r="O25" s="28">
        <f>A25</f>
        <v>51539</v>
      </c>
      <c r="P25" s="29"/>
      <c r="Q25" s="27"/>
      <c r="R25" s="63">
        <f>SUM(N22:N24)-SUM(P22:P24)</f>
        <v>0.52000000001862645</v>
      </c>
    </row>
    <row r="26" spans="1:18" ht="30" customHeight="1" x14ac:dyDescent="0.25">
      <c r="A26" s="23">
        <v>51539</v>
      </c>
      <c r="B26" s="55" t="s">
        <v>55</v>
      </c>
      <c r="C26" s="56">
        <v>44777</v>
      </c>
      <c r="D26" s="57">
        <v>37</v>
      </c>
      <c r="E26" s="36">
        <v>358565</v>
      </c>
      <c r="F26" s="36">
        <v>26973</v>
      </c>
      <c r="G26" s="17">
        <f>E26-F26</f>
        <v>331592</v>
      </c>
      <c r="H26" s="17">
        <f>G26*$H$6</f>
        <v>59686.559999999998</v>
      </c>
      <c r="I26" s="17">
        <f>G26+H26</f>
        <v>391278.56</v>
      </c>
      <c r="J26" s="17">
        <f>G26*$J$6</f>
        <v>3315.92</v>
      </c>
      <c r="K26" s="17">
        <f>G26*$K$6</f>
        <v>16579.600000000002</v>
      </c>
      <c r="L26" s="17">
        <f>H26</f>
        <v>59686.559999999998</v>
      </c>
      <c r="M26" s="17"/>
      <c r="N26" s="20">
        <f>I26-SUM(J26:M26)</f>
        <v>311696.48</v>
      </c>
      <c r="O26" s="58"/>
      <c r="P26" s="35">
        <v>311696</v>
      </c>
      <c r="Q26" s="59" t="s">
        <v>26</v>
      </c>
    </row>
    <row r="27" spans="1:18" ht="30" customHeight="1" x14ac:dyDescent="0.25">
      <c r="A27" s="23">
        <v>51539</v>
      </c>
      <c r="B27" s="55" t="s">
        <v>4</v>
      </c>
      <c r="C27" s="56"/>
      <c r="D27" s="57">
        <v>37</v>
      </c>
      <c r="E27" s="36">
        <f>L26</f>
        <v>59686.559999999998</v>
      </c>
      <c r="F27" s="36"/>
      <c r="G27" s="36"/>
      <c r="H27" s="36"/>
      <c r="I27" s="36"/>
      <c r="J27" s="36"/>
      <c r="K27" s="36"/>
      <c r="L27" s="36"/>
      <c r="M27" s="36"/>
      <c r="N27" s="33">
        <f>E27</f>
        <v>59686.559999999998</v>
      </c>
      <c r="O27" s="58"/>
      <c r="P27" s="35">
        <v>59687</v>
      </c>
      <c r="Q27" s="59" t="s">
        <v>27</v>
      </c>
    </row>
    <row r="28" spans="1:18" ht="30" customHeight="1" x14ac:dyDescent="0.25">
      <c r="A28" s="23">
        <v>52289</v>
      </c>
      <c r="B28" s="24"/>
      <c r="C28" s="24"/>
      <c r="D28" s="25"/>
      <c r="E28" s="24"/>
      <c r="F28" s="24"/>
      <c r="G28" s="24"/>
      <c r="H28" s="26"/>
      <c r="I28" s="24"/>
      <c r="J28" s="26"/>
      <c r="K28" s="26"/>
      <c r="L28" s="26"/>
      <c r="M28" s="26"/>
      <c r="N28" s="27"/>
      <c r="O28" s="28">
        <f>A28</f>
        <v>52289</v>
      </c>
      <c r="P28" s="29"/>
      <c r="Q28" s="27"/>
      <c r="R28" s="63">
        <f>SUM(N25:N27)-SUM(P25:P27)</f>
        <v>3.9999999979045242E-2</v>
      </c>
    </row>
    <row r="29" spans="1:18" ht="30" customHeight="1" x14ac:dyDescent="0.25">
      <c r="A29" s="23">
        <v>52289</v>
      </c>
      <c r="B29" s="55" t="s">
        <v>56</v>
      </c>
      <c r="C29" s="56">
        <v>44847</v>
      </c>
      <c r="D29" s="57">
        <v>40</v>
      </c>
      <c r="E29" s="36">
        <v>358513.5</v>
      </c>
      <c r="F29" s="36">
        <v>22477.5</v>
      </c>
      <c r="G29" s="17">
        <f>E29-F29</f>
        <v>336036</v>
      </c>
      <c r="H29" s="17">
        <f>G29*$H$6</f>
        <v>60486.479999999996</v>
      </c>
      <c r="I29" s="17">
        <f>G29+H29</f>
        <v>396522.48</v>
      </c>
      <c r="J29" s="17">
        <f>G29*$J$6</f>
        <v>3360.36</v>
      </c>
      <c r="K29" s="17">
        <f>G29*$K$6</f>
        <v>16801.8</v>
      </c>
      <c r="L29" s="17">
        <f>H29</f>
        <v>60486.479999999996</v>
      </c>
      <c r="M29" s="17"/>
      <c r="N29" s="20">
        <f>I29-SUM(J29:M29)</f>
        <v>315873.83999999997</v>
      </c>
      <c r="O29" s="58"/>
      <c r="P29" s="35">
        <v>148500</v>
      </c>
      <c r="Q29" s="59" t="s">
        <v>28</v>
      </c>
    </row>
    <row r="30" spans="1:18" ht="30" customHeight="1" x14ac:dyDescent="0.25">
      <c r="A30" s="23">
        <v>52289</v>
      </c>
      <c r="B30" s="55" t="s">
        <v>4</v>
      </c>
      <c r="C30" s="56"/>
      <c r="D30" s="57">
        <v>40</v>
      </c>
      <c r="E30" s="36">
        <f>L29</f>
        <v>60486.479999999996</v>
      </c>
      <c r="F30" s="36"/>
      <c r="G30" s="36"/>
      <c r="H30" s="36"/>
      <c r="I30" s="36"/>
      <c r="J30" s="36"/>
      <c r="K30" s="36"/>
      <c r="L30" s="36"/>
      <c r="M30" s="36"/>
      <c r="N30" s="33">
        <f>E30</f>
        <v>60486.479999999996</v>
      </c>
      <c r="O30" s="58"/>
      <c r="P30" s="35">
        <v>99000</v>
      </c>
      <c r="Q30" s="59" t="s">
        <v>29</v>
      </c>
    </row>
    <row r="31" spans="1:18" ht="30" customHeight="1" x14ac:dyDescent="0.25">
      <c r="A31" s="23">
        <v>52289</v>
      </c>
      <c r="B31" s="55"/>
      <c r="C31" s="56"/>
      <c r="D31" s="57"/>
      <c r="E31" s="36"/>
      <c r="F31" s="36"/>
      <c r="G31" s="36"/>
      <c r="H31" s="36"/>
      <c r="I31" s="36"/>
      <c r="J31" s="36"/>
      <c r="K31" s="36"/>
      <c r="L31" s="36"/>
      <c r="M31" s="36"/>
      <c r="N31" s="33"/>
      <c r="O31" s="58"/>
      <c r="P31" s="35">
        <v>68374</v>
      </c>
      <c r="Q31" s="59" t="s">
        <v>30</v>
      </c>
    </row>
    <row r="32" spans="1:18" ht="30" customHeight="1" x14ac:dyDescent="0.25">
      <c r="A32" s="23">
        <v>52289</v>
      </c>
      <c r="B32" s="55"/>
      <c r="C32" s="56"/>
      <c r="D32" s="57"/>
      <c r="E32" s="36"/>
      <c r="F32" s="36"/>
      <c r="G32" s="36"/>
      <c r="H32" s="36"/>
      <c r="I32" s="36"/>
      <c r="J32" s="36"/>
      <c r="K32" s="36"/>
      <c r="L32" s="36"/>
      <c r="M32" s="36"/>
      <c r="N32" s="33"/>
      <c r="O32" s="58"/>
      <c r="P32" s="35">
        <v>60486</v>
      </c>
      <c r="Q32" s="59" t="s">
        <v>31</v>
      </c>
    </row>
    <row r="33" spans="1:18" ht="30" customHeight="1" x14ac:dyDescent="0.25">
      <c r="A33" s="23">
        <v>52290</v>
      </c>
      <c r="B33" s="24"/>
      <c r="C33" s="24"/>
      <c r="D33" s="25"/>
      <c r="E33" s="24"/>
      <c r="F33" s="24"/>
      <c r="G33" s="24"/>
      <c r="H33" s="26"/>
      <c r="I33" s="24"/>
      <c r="J33" s="26"/>
      <c r="K33" s="26"/>
      <c r="L33" s="26"/>
      <c r="M33" s="26"/>
      <c r="N33" s="27"/>
      <c r="O33" s="28">
        <f>A33</f>
        <v>52290</v>
      </c>
      <c r="P33" s="29"/>
      <c r="Q33" s="27"/>
      <c r="R33" s="63">
        <f>SUM(N29:N32)-SUM(P29:P32)</f>
        <v>0.31999999994877726</v>
      </c>
    </row>
    <row r="34" spans="1:18" ht="30" customHeight="1" x14ac:dyDescent="0.25">
      <c r="A34" s="23">
        <v>52290</v>
      </c>
      <c r="B34" s="54" t="s">
        <v>57</v>
      </c>
      <c r="C34" s="56">
        <v>44847</v>
      </c>
      <c r="D34" s="57">
        <v>39</v>
      </c>
      <c r="E34" s="36">
        <v>367137</v>
      </c>
      <c r="F34" s="36">
        <v>26973</v>
      </c>
      <c r="G34" s="17">
        <f>E34-F34</f>
        <v>340164</v>
      </c>
      <c r="H34" s="17">
        <f>G34*$H$6</f>
        <v>61229.52</v>
      </c>
      <c r="I34" s="17">
        <f>G34+H34</f>
        <v>401393.52</v>
      </c>
      <c r="J34" s="17">
        <f>G34*$J$6</f>
        <v>3401.64</v>
      </c>
      <c r="K34" s="17">
        <f>G34*$K$6</f>
        <v>17008.2</v>
      </c>
      <c r="L34" s="17">
        <f>H34</f>
        <v>61229.52</v>
      </c>
      <c r="M34" s="17"/>
      <c r="N34" s="20">
        <f>I34-SUM(J34:M34)</f>
        <v>319754.16000000003</v>
      </c>
      <c r="O34" s="58"/>
      <c r="P34" s="35">
        <v>148500</v>
      </c>
      <c r="Q34" s="59" t="s">
        <v>32</v>
      </c>
    </row>
    <row r="35" spans="1:18" ht="30" customHeight="1" x14ac:dyDescent="0.25">
      <c r="A35" s="23">
        <v>52290</v>
      </c>
      <c r="B35" s="55" t="s">
        <v>4</v>
      </c>
      <c r="C35" s="56"/>
      <c r="D35" s="57">
        <v>39</v>
      </c>
      <c r="E35" s="36">
        <f>L34</f>
        <v>61229.52</v>
      </c>
      <c r="F35" s="36"/>
      <c r="G35" s="36"/>
      <c r="H35" s="36"/>
      <c r="I35" s="36"/>
      <c r="J35" s="36"/>
      <c r="K35" s="36"/>
      <c r="L35" s="36"/>
      <c r="M35" s="36"/>
      <c r="N35" s="33">
        <f>E35</f>
        <v>61229.52</v>
      </c>
      <c r="O35" s="58"/>
      <c r="P35" s="35">
        <v>99000</v>
      </c>
      <c r="Q35" s="59" t="s">
        <v>33</v>
      </c>
    </row>
    <row r="36" spans="1:18" ht="30" customHeight="1" x14ac:dyDescent="0.25">
      <c r="A36" s="23">
        <v>52290</v>
      </c>
      <c r="B36" s="55"/>
      <c r="C36" s="56"/>
      <c r="D36" s="57"/>
      <c r="E36" s="36"/>
      <c r="F36" s="36"/>
      <c r="G36" s="36"/>
      <c r="H36" s="36"/>
      <c r="I36" s="36"/>
      <c r="J36" s="36"/>
      <c r="K36" s="36"/>
      <c r="L36" s="36"/>
      <c r="M36" s="36"/>
      <c r="N36" s="33"/>
      <c r="O36" s="58"/>
      <c r="P36" s="35">
        <v>72254</v>
      </c>
      <c r="Q36" s="59" t="s">
        <v>34</v>
      </c>
    </row>
    <row r="37" spans="1:18" ht="30" customHeight="1" x14ac:dyDescent="0.25">
      <c r="A37" s="23">
        <v>52290</v>
      </c>
      <c r="B37" s="55"/>
      <c r="C37" s="56"/>
      <c r="D37" s="57"/>
      <c r="E37" s="36"/>
      <c r="F37" s="36"/>
      <c r="G37" s="36"/>
      <c r="H37" s="36"/>
      <c r="I37" s="36"/>
      <c r="J37" s="36"/>
      <c r="K37" s="36"/>
      <c r="L37" s="36"/>
      <c r="M37" s="36"/>
      <c r="N37" s="33"/>
      <c r="O37" s="58"/>
      <c r="P37" s="35">
        <v>61230</v>
      </c>
      <c r="Q37" s="59" t="s">
        <v>35</v>
      </c>
    </row>
    <row r="38" spans="1:18" ht="30" customHeight="1" x14ac:dyDescent="0.25">
      <c r="A38" s="23">
        <v>52743</v>
      </c>
      <c r="B38" s="24"/>
      <c r="C38" s="24"/>
      <c r="D38" s="25"/>
      <c r="E38" s="24"/>
      <c r="F38" s="24"/>
      <c r="G38" s="24"/>
      <c r="H38" s="26"/>
      <c r="I38" s="24"/>
      <c r="J38" s="26"/>
      <c r="K38" s="26"/>
      <c r="L38" s="26"/>
      <c r="M38" s="26"/>
      <c r="N38" s="27"/>
      <c r="O38" s="28">
        <f>A38</f>
        <v>52743</v>
      </c>
      <c r="P38" s="29"/>
      <c r="Q38" s="27"/>
      <c r="R38" s="63">
        <f>SUM(N34:N37)-SUM(P34:P37)</f>
        <v>-0.31999999994877726</v>
      </c>
    </row>
    <row r="39" spans="1:18" ht="30" customHeight="1" x14ac:dyDescent="0.25">
      <c r="A39" s="23">
        <v>52743</v>
      </c>
      <c r="B39" s="55" t="s">
        <v>58</v>
      </c>
      <c r="C39" s="56">
        <v>44928</v>
      </c>
      <c r="D39" s="57">
        <v>44</v>
      </c>
      <c r="E39" s="36">
        <v>367586</v>
      </c>
      <c r="F39" s="36">
        <v>49450.5</v>
      </c>
      <c r="G39" s="17">
        <f>E39-F39</f>
        <v>318135.5</v>
      </c>
      <c r="H39" s="17">
        <f>G39*$H$6</f>
        <v>57264.39</v>
      </c>
      <c r="I39" s="17">
        <f>G39+H39</f>
        <v>375399.89</v>
      </c>
      <c r="J39" s="17">
        <f>G39*$J$6</f>
        <v>3181.355</v>
      </c>
      <c r="K39" s="17">
        <f>G39*$K$6</f>
        <v>15906.775000000001</v>
      </c>
      <c r="L39" s="17">
        <f>H39</f>
        <v>57264.39</v>
      </c>
      <c r="M39" s="17"/>
      <c r="N39" s="20">
        <f>I39-SUM(J39:M39)</f>
        <v>299047.37</v>
      </c>
      <c r="O39" s="58"/>
      <c r="P39" s="35">
        <v>99000</v>
      </c>
      <c r="Q39" s="59" t="s">
        <v>36</v>
      </c>
    </row>
    <row r="40" spans="1:18" ht="30" customHeight="1" x14ac:dyDescent="0.25">
      <c r="A40" s="23">
        <v>52743</v>
      </c>
      <c r="B40" s="55" t="s">
        <v>4</v>
      </c>
      <c r="C40" s="56"/>
      <c r="D40" s="57">
        <v>44</v>
      </c>
      <c r="E40" s="36">
        <f>L39</f>
        <v>57264.39</v>
      </c>
      <c r="F40" s="36"/>
      <c r="G40" s="36"/>
      <c r="H40" s="36"/>
      <c r="I40" s="36"/>
      <c r="J40" s="36"/>
      <c r="K40" s="36"/>
      <c r="L40" s="36"/>
      <c r="M40" s="36"/>
      <c r="N40" s="33">
        <f>E40</f>
        <v>57264.39</v>
      </c>
      <c r="O40" s="58"/>
      <c r="P40" s="35">
        <v>200048</v>
      </c>
      <c r="Q40" s="59" t="s">
        <v>37</v>
      </c>
    </row>
    <row r="41" spans="1:18" ht="30" customHeight="1" x14ac:dyDescent="0.25">
      <c r="A41" s="23">
        <v>52743</v>
      </c>
      <c r="B41" s="55"/>
      <c r="C41" s="56"/>
      <c r="D41" s="57"/>
      <c r="E41" s="36"/>
      <c r="F41" s="36"/>
      <c r="G41" s="36"/>
      <c r="H41" s="36"/>
      <c r="I41" s="36"/>
      <c r="J41" s="36"/>
      <c r="K41" s="36"/>
      <c r="L41" s="36"/>
      <c r="M41" s="36"/>
      <c r="N41" s="33"/>
      <c r="O41" s="58"/>
      <c r="P41" s="35">
        <v>57264</v>
      </c>
      <c r="Q41" s="59" t="s">
        <v>43</v>
      </c>
    </row>
    <row r="42" spans="1:18" ht="30" customHeight="1" x14ac:dyDescent="0.25">
      <c r="A42" s="23">
        <v>53194</v>
      </c>
      <c r="B42" s="24"/>
      <c r="C42" s="24"/>
      <c r="D42" s="25"/>
      <c r="E42" s="24"/>
      <c r="F42" s="24"/>
      <c r="G42" s="24"/>
      <c r="H42" s="26"/>
      <c r="I42" s="24"/>
      <c r="J42" s="26"/>
      <c r="K42" s="26"/>
      <c r="L42" s="26"/>
      <c r="M42" s="26"/>
      <c r="N42" s="27"/>
      <c r="O42" s="28">
        <f>A42</f>
        <v>53194</v>
      </c>
      <c r="P42" s="29"/>
      <c r="Q42" s="27"/>
      <c r="R42" s="63">
        <f>SUM(N39:N41)-SUM(P39:P41)</f>
        <v>-0.23999999999068677</v>
      </c>
    </row>
    <row r="43" spans="1:18" ht="30" customHeight="1" x14ac:dyDescent="0.25">
      <c r="A43" s="23">
        <v>53194</v>
      </c>
      <c r="B43" s="55" t="s">
        <v>59</v>
      </c>
      <c r="C43" s="56">
        <v>44901</v>
      </c>
      <c r="D43" s="57">
        <v>43</v>
      </c>
      <c r="E43" s="36">
        <v>365423</v>
      </c>
      <c r="F43" s="36">
        <v>22477.5</v>
      </c>
      <c r="G43" s="17">
        <f>E43-F43</f>
        <v>342945.5</v>
      </c>
      <c r="H43" s="17">
        <f>G43*$H$6</f>
        <v>61730.189999999995</v>
      </c>
      <c r="I43" s="17">
        <f>G43+H43</f>
        <v>404675.69</v>
      </c>
      <c r="J43" s="17">
        <f>G43*$J$6</f>
        <v>3429.4549999999999</v>
      </c>
      <c r="K43" s="17">
        <f>G43*$K$6</f>
        <v>17147.275000000001</v>
      </c>
      <c r="L43" s="17">
        <f>H43</f>
        <v>61730.189999999995</v>
      </c>
      <c r="M43" s="17"/>
      <c r="N43" s="20">
        <f>I43-SUM(J43:M43)</f>
        <v>322368.77</v>
      </c>
      <c r="O43" s="58"/>
      <c r="P43" s="35">
        <v>322370</v>
      </c>
      <c r="Q43" s="59" t="s">
        <v>38</v>
      </c>
    </row>
    <row r="44" spans="1:18" ht="30" customHeight="1" x14ac:dyDescent="0.25">
      <c r="A44" s="23">
        <v>53194</v>
      </c>
      <c r="B44" s="55" t="s">
        <v>4</v>
      </c>
      <c r="C44" s="56"/>
      <c r="D44" s="57">
        <v>43</v>
      </c>
      <c r="E44" s="36">
        <f>L43</f>
        <v>61730.189999999995</v>
      </c>
      <c r="F44" s="36"/>
      <c r="G44" s="36"/>
      <c r="H44" s="36"/>
      <c r="I44" s="36"/>
      <c r="J44" s="36"/>
      <c r="K44" s="36"/>
      <c r="L44" s="36"/>
      <c r="M44" s="36"/>
      <c r="N44" s="33">
        <f>E44</f>
        <v>61730.189999999995</v>
      </c>
      <c r="O44" s="58"/>
      <c r="P44" s="35">
        <v>61370</v>
      </c>
      <c r="Q44" s="59" t="s">
        <v>39</v>
      </c>
    </row>
    <row r="45" spans="1:18" ht="30" customHeight="1" x14ac:dyDescent="0.25">
      <c r="A45" s="23">
        <v>53194</v>
      </c>
      <c r="B45" s="55"/>
      <c r="C45" s="56"/>
      <c r="D45" s="57"/>
      <c r="E45" s="36"/>
      <c r="F45" s="36"/>
      <c r="G45" s="36"/>
      <c r="H45" s="36"/>
      <c r="I45" s="36"/>
      <c r="J45" s="36"/>
      <c r="K45" s="36"/>
      <c r="L45" s="36"/>
      <c r="M45" s="36"/>
      <c r="N45" s="33"/>
      <c r="O45" s="58"/>
      <c r="P45" s="35"/>
      <c r="Q45" s="59"/>
    </row>
    <row r="46" spans="1:18" ht="30" customHeight="1" thickBot="1" x14ac:dyDescent="0.3">
      <c r="A46" s="23">
        <v>53194</v>
      </c>
      <c r="B46" s="36"/>
      <c r="C46" s="36"/>
      <c r="D46" s="37"/>
      <c r="E46" s="36"/>
      <c r="F46" s="36"/>
      <c r="G46" s="36"/>
      <c r="H46" s="36"/>
      <c r="I46" s="36"/>
      <c r="J46" s="36"/>
      <c r="K46" s="36"/>
      <c r="L46" s="36"/>
      <c r="M46" s="36"/>
      <c r="N46" s="48"/>
      <c r="O46" s="38"/>
      <c r="P46" s="35"/>
      <c r="Q46" s="33"/>
      <c r="R46" s="63">
        <f>SUM(N43:N45)-SUM(P43:P45)</f>
        <v>358.96000000002095</v>
      </c>
    </row>
    <row r="47" spans="1:18" ht="30" customHeight="1" x14ac:dyDescent="0.25">
      <c r="A47" s="39"/>
      <c r="B47" s="40"/>
      <c r="C47" s="40"/>
      <c r="D47" s="41"/>
      <c r="E47" s="40"/>
      <c r="F47" s="40"/>
      <c r="G47" s="40"/>
      <c r="H47" s="40"/>
      <c r="I47" s="40"/>
      <c r="J47" s="40"/>
      <c r="K47" s="40">
        <f t="shared" ref="K47:M47" si="0">SUM(K8:K46)</f>
        <v>150940.65</v>
      </c>
      <c r="L47" s="40">
        <f t="shared" si="0"/>
        <v>543386.34</v>
      </c>
      <c r="M47" s="40">
        <f t="shared" si="0"/>
        <v>0</v>
      </c>
      <c r="N47" s="60">
        <f>SUM(N8:N46)</f>
        <v>3381070.5600000005</v>
      </c>
      <c r="O47" s="43"/>
      <c r="P47" s="44">
        <f>SUM(P8:P46)</f>
        <v>3380711</v>
      </c>
      <c r="Q47" s="42" t="s">
        <v>40</v>
      </c>
    </row>
    <row r="48" spans="1:18" ht="30" customHeight="1" x14ac:dyDescent="0.25">
      <c r="A48" s="22"/>
      <c r="B48" s="17"/>
      <c r="C48" s="17"/>
      <c r="D48" s="18"/>
      <c r="E48" s="17"/>
      <c r="F48" s="17"/>
      <c r="G48" s="17"/>
      <c r="H48" s="17"/>
      <c r="I48" s="17"/>
      <c r="J48" s="17"/>
      <c r="K48" s="17"/>
      <c r="L48" s="17"/>
      <c r="M48" s="17"/>
      <c r="N48" s="20"/>
      <c r="O48" s="34"/>
      <c r="P48" s="22"/>
      <c r="Q48" s="61"/>
    </row>
    <row r="49" spans="1:17" ht="30" customHeight="1" thickBot="1" x14ac:dyDescent="0.3">
      <c r="A49" s="45"/>
      <c r="B49" s="46"/>
      <c r="C49" s="46"/>
      <c r="D49" s="47"/>
      <c r="E49" s="46"/>
      <c r="F49" s="46"/>
      <c r="G49" s="46"/>
      <c r="H49" s="46"/>
      <c r="I49" s="46"/>
      <c r="J49" s="46"/>
      <c r="K49" s="46"/>
      <c r="L49" s="46"/>
      <c r="M49" s="46"/>
      <c r="N49" s="48"/>
      <c r="O49" s="49"/>
      <c r="P49" s="50">
        <f>N47-P47</f>
        <v>359.56000000052154</v>
      </c>
      <c r="Q49" s="62" t="s">
        <v>41</v>
      </c>
    </row>
    <row r="50" spans="1:17" ht="30" customHeight="1" x14ac:dyDescent="0.25">
      <c r="A50" s="10"/>
      <c r="B50" s="10"/>
      <c r="C50" s="10"/>
      <c r="D50" s="51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</row>
    <row r="53" spans="1:17" ht="30" customHeight="1" thickBot="1" x14ac:dyDescent="0.3"/>
    <row r="54" spans="1:17" ht="30" customHeight="1" thickBot="1" x14ac:dyDescent="0.3">
      <c r="J54" s="66" t="s">
        <v>42</v>
      </c>
      <c r="K54" s="67"/>
      <c r="L54" s="68"/>
    </row>
    <row r="55" spans="1:17" ht="30" customHeight="1" thickBot="1" x14ac:dyDescent="0.3">
      <c r="J55" s="69" t="s">
        <v>44</v>
      </c>
      <c r="K55" s="70"/>
      <c r="L55" s="71"/>
    </row>
    <row r="56" spans="1:17" ht="30" customHeight="1" thickBot="1" x14ac:dyDescent="0.3">
      <c r="J56" s="72" t="s">
        <v>5</v>
      </c>
      <c r="K56" s="73"/>
      <c r="L56" s="52">
        <f>K47</f>
        <v>150940.65</v>
      </c>
    </row>
    <row r="57" spans="1:17" ht="30" customHeight="1" thickBot="1" x14ac:dyDescent="0.3">
      <c r="J57" s="72" t="s">
        <v>6</v>
      </c>
      <c r="K57" s="73"/>
      <c r="L57" s="52">
        <f>G48</f>
        <v>0</v>
      </c>
    </row>
    <row r="58" spans="1:17" ht="30" customHeight="1" thickBot="1" x14ac:dyDescent="0.3">
      <c r="J58" s="64" t="s">
        <v>7</v>
      </c>
      <c r="K58" s="65"/>
      <c r="L58" s="53">
        <f>P49</f>
        <v>359.56000000052154</v>
      </c>
    </row>
    <row r="59" spans="1:17" ht="30" customHeight="1" thickBot="1" x14ac:dyDescent="0.3">
      <c r="J59" s="64" t="s">
        <v>8</v>
      </c>
      <c r="K59" s="65"/>
      <c r="L59" s="53" t="s">
        <v>9</v>
      </c>
    </row>
    <row r="60" spans="1:17" ht="30" customHeight="1" thickBot="1" x14ac:dyDescent="0.3">
      <c r="J60" s="64" t="s">
        <v>10</v>
      </c>
      <c r="K60" s="65"/>
      <c r="L60" s="53">
        <f>M47</f>
        <v>0</v>
      </c>
    </row>
  </sheetData>
  <mergeCells count="7">
    <mergeCell ref="J60:K60"/>
    <mergeCell ref="J54:L54"/>
    <mergeCell ref="J55:L55"/>
    <mergeCell ref="J56:K56"/>
    <mergeCell ref="J57:K57"/>
    <mergeCell ref="J58:K58"/>
    <mergeCell ref="J59:K5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2025-05-27T05:37:42Z</dcterms:modified>
</cp:coreProperties>
</file>