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Pankaj\Shree Sai Constructions\"/>
    </mc:Choice>
  </mc:AlternateContent>
  <xr:revisionPtr revIDLastSave="0" documentId="13_ncr:1_{3AE0F707-D991-4D0F-B97C-4F50446261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yment " sheetId="1" r:id="rId1"/>
    <sheet name="All debit" sheetId="2" r:id="rId2"/>
    <sheet name="Debit Note" sheetId="3" r:id="rId3"/>
  </sheets>
  <definedNames>
    <definedName name="_xlnm._FilterDatabase" localSheetId="1" hidden="1">'All debit'!$A$1:$EM$57</definedName>
    <definedName name="_xlnm.Print_Area" localSheetId="1">'All debit'!$A$1:$N$105</definedName>
    <definedName name="_xlnm.Print_Area" localSheetId="0">'Payment '!$A$1:$R$31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H57" i="2" l="1"/>
  <c r="D62" i="2" s="1"/>
  <c r="D64" i="2" l="1"/>
  <c r="S21" i="1" l="1"/>
  <c r="P11" i="1" l="1"/>
  <c r="N8" i="1" l="1"/>
  <c r="F10" i="1"/>
  <c r="G10" i="1" s="1"/>
  <c r="L10" i="1" s="1"/>
  <c r="N10" i="1" l="1"/>
  <c r="N22" i="1"/>
  <c r="N31" i="1" s="1"/>
  <c r="M10" i="1"/>
  <c r="H10" i="1"/>
  <c r="K10" i="1"/>
  <c r="J10" i="1"/>
  <c r="I10" i="1" l="1"/>
  <c r="O10" i="1" l="1"/>
  <c r="F8" i="1"/>
  <c r="F22" i="1" s="1"/>
  <c r="P10" i="1" l="1"/>
  <c r="G8" i="1"/>
  <c r="H8" i="1" l="1"/>
  <c r="M8" i="1"/>
  <c r="M22" i="1" s="1"/>
  <c r="L8" i="1"/>
  <c r="L22" i="1" s="1"/>
  <c r="J8" i="1"/>
  <c r="J22" i="1" s="1"/>
  <c r="K8" i="1"/>
  <c r="K22" i="1" s="1"/>
  <c r="N28" i="1" l="1"/>
  <c r="O28" i="1" s="1"/>
  <c r="O8" i="1"/>
  <c r="O22" i="1" s="1"/>
  <c r="I8" i="1"/>
  <c r="E9" i="1" l="1"/>
  <c r="P9" i="1" s="1"/>
  <c r="P8" i="1"/>
  <c r="S14" i="1" l="1"/>
  <c r="S22" i="1" s="1"/>
  <c r="P22" i="1"/>
  <c r="Q24" i="1" s="1"/>
</calcChain>
</file>

<file path=xl/sharedStrings.xml><?xml version="1.0" encoding="utf-8"?>
<sst xmlns="http://schemas.openxmlformats.org/spreadsheetml/2006/main" count="438" uniqueCount="130">
  <si>
    <t>Amount</t>
  </si>
  <si>
    <t>UTR</t>
  </si>
  <si>
    <t xml:space="preserve">Lakhan Village Pipe laying work </t>
  </si>
  <si>
    <t>01-09-2022 NEFT/AXISP00316618082/RIUP22/645/SHREE SAI CONSTR 594000.00</t>
  </si>
  <si>
    <t>01-10-2022 NEFT/AXISP00324527333/RIUP22/679A/SHREE SAI CONST 200251.00</t>
  </si>
  <si>
    <t>GST Release Note</t>
  </si>
  <si>
    <t>13-10-2022 NEFT/AXISP00328236211/RIUP22/989/SHREE SAI CONSTR 167310.00</t>
  </si>
  <si>
    <t>01-11-2022 NEFT/AXISP00333506351/RIUP22/1119/SHREE SAI CONST 223356.00</t>
  </si>
  <si>
    <t>03-12-2022 NEFT/AXISP00343125333/RIUP22/1400/SHREESAI CONST 322189.00</t>
  </si>
  <si>
    <t xml:space="preserve">Hold Amount Release </t>
  </si>
  <si>
    <t xml:space="preserve">Ladwa Village Pipe laying work </t>
  </si>
  <si>
    <t>16-06-2022 NEFT/AXISP00296483207/RIUP22/194/SHREE SAI CONSTR 198000.00</t>
  </si>
  <si>
    <t>22-07-2022 NEFT/AXISP00305598500/RIUP22/390/SHREESAI CONSTR 500000.00</t>
  </si>
  <si>
    <t>22-08-2022 NEFT/AXISP00313385412/RIUP/497/SHREE SAI CONSTRUC 108573.00</t>
  </si>
  <si>
    <t>03-09-2022 NEFT/AXISP00316995911/RIUP22/613/SHREE SAI CONSTR 172837.00</t>
  </si>
  <si>
    <t>GST release</t>
  </si>
  <si>
    <t>Total Hold amount</t>
  </si>
  <si>
    <t>62,65</t>
  </si>
  <si>
    <t>Total Paid</t>
  </si>
  <si>
    <t>Balance Payable</t>
  </si>
  <si>
    <t xml:space="preserve">Balance Payable </t>
  </si>
  <si>
    <t>Diesel Debit</t>
  </si>
  <si>
    <t>S.NO.</t>
  </si>
  <si>
    <t>Date Of Issue</t>
  </si>
  <si>
    <t>Issue Slip No</t>
  </si>
  <si>
    <t>Name of Party</t>
  </si>
  <si>
    <t>FUEL  (In Ltr)</t>
  </si>
  <si>
    <t>Petrol Pump Slip No.</t>
  </si>
  <si>
    <t>Latest Rate</t>
  </si>
  <si>
    <t>Amount (In Rs.)</t>
  </si>
  <si>
    <t>Vehicle No.</t>
  </si>
  <si>
    <t>Remarks</t>
  </si>
  <si>
    <t xml:space="preserve">ISSUE FOR </t>
  </si>
  <si>
    <t>DEBIT NOTE NO.</t>
  </si>
  <si>
    <t>Tax Invocies On PMC</t>
  </si>
  <si>
    <t>31.10.2022</t>
  </si>
  <si>
    <t>Shree Sai Construction</t>
  </si>
  <si>
    <t>Debit to M/s Shree Sai Construction</t>
  </si>
  <si>
    <t>Pipeline work at Lakhan Village</t>
  </si>
  <si>
    <t>565/03.07.2023</t>
  </si>
  <si>
    <t>DEBIT NOTE UPLOAD ON PMC NO 51538</t>
  </si>
  <si>
    <t>LAXMI CONSTRUCTION OWNER SAME</t>
  </si>
  <si>
    <t>31.08.2022</t>
  </si>
  <si>
    <t>73/03.10.2022</t>
  </si>
  <si>
    <t>65/03.10.2022</t>
  </si>
  <si>
    <t>30.12.2022</t>
  </si>
  <si>
    <t>Pipeline work at bhuraheri village</t>
  </si>
  <si>
    <t>Bill Pending</t>
  </si>
  <si>
    <t>29.11.2022</t>
  </si>
  <si>
    <t>29.09.2022</t>
  </si>
  <si>
    <t>29.08.2022</t>
  </si>
  <si>
    <t>29.05.2022</t>
  </si>
  <si>
    <t>Pipeline work at Ladwa Village</t>
  </si>
  <si>
    <t>14/06.07.2022</t>
  </si>
  <si>
    <t>60/06.07.2022</t>
  </si>
  <si>
    <t>27.07.2022</t>
  </si>
  <si>
    <t>29/09.08.2022</t>
  </si>
  <si>
    <t>62/09.08.2022</t>
  </si>
  <si>
    <t>26.12.2022</t>
  </si>
  <si>
    <t>26.08.2022</t>
  </si>
  <si>
    <t>25.11.2022</t>
  </si>
  <si>
    <t>24.05.2022</t>
  </si>
  <si>
    <t>23.06.2022</t>
  </si>
  <si>
    <t>21.12.2022</t>
  </si>
  <si>
    <t>21.11.2022</t>
  </si>
  <si>
    <t>18.05.2022</t>
  </si>
  <si>
    <t>17.06.2022</t>
  </si>
  <si>
    <t>16.12.2022</t>
  </si>
  <si>
    <t>16.07.2022</t>
  </si>
  <si>
    <t>15.11.2022</t>
  </si>
  <si>
    <t>15.07.2022</t>
  </si>
  <si>
    <t>13.12.2022</t>
  </si>
  <si>
    <t>13.06.2022</t>
  </si>
  <si>
    <t>11.11.2022</t>
  </si>
  <si>
    <t>11.07.2022</t>
  </si>
  <si>
    <t>10.12.2022</t>
  </si>
  <si>
    <t>08.09.2022</t>
  </si>
  <si>
    <t>08.06.2022</t>
  </si>
  <si>
    <t>07.11.2022</t>
  </si>
  <si>
    <t>07.06.2022</t>
  </si>
  <si>
    <t>07.02.2023</t>
  </si>
  <si>
    <t>06.12.2022</t>
  </si>
  <si>
    <t>Debit to M/s. Shree Sai Construction</t>
  </si>
  <si>
    <t>06.09.2022</t>
  </si>
  <si>
    <t>06.08.2022</t>
  </si>
  <si>
    <t>06.07.2022</t>
  </si>
  <si>
    <t>05.11.2022</t>
  </si>
  <si>
    <t>Pipeline wor for Harenti Saleempur village</t>
  </si>
  <si>
    <t>778/ 14.09.2023</t>
  </si>
  <si>
    <t>BILL HARENTI SALEMPUR PARBEEN ENTERPRISES</t>
  </si>
  <si>
    <t>04.11.2022</t>
  </si>
  <si>
    <t>04.10.2022</t>
  </si>
  <si>
    <t>04.01.2023</t>
  </si>
  <si>
    <t>03.12.2022</t>
  </si>
  <si>
    <t xml:space="preserve">Bill Pending </t>
  </si>
  <si>
    <t>03.07.2022</t>
  </si>
  <si>
    <t>02.08.2022</t>
  </si>
  <si>
    <t>02.06.2022</t>
  </si>
  <si>
    <t>01.10.2022</t>
  </si>
  <si>
    <t>01.08.2022</t>
  </si>
  <si>
    <t>Tax Invoice 62</t>
  </si>
  <si>
    <t>Tax Invoice 65</t>
  </si>
  <si>
    <t>Tax Invoice 60</t>
  </si>
  <si>
    <t xml:space="preserve">Total Debit Amount </t>
  </si>
  <si>
    <t>Total Debit Done</t>
  </si>
  <si>
    <t>Balance to debit</t>
  </si>
  <si>
    <t>Excess DPR Hold</t>
  </si>
  <si>
    <t>Shree Sai Constructions</t>
  </si>
  <si>
    <t>DPR excess Hold</t>
  </si>
  <si>
    <t>Uttar Pradesh</t>
  </si>
  <si>
    <t>Muzaffarnagar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</si>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</sst>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43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164" fontId="5" fillId="2" borderId="9" xfId="1" applyFont="1" applyFill="1" applyBorder="1" applyAlignment="1">
      <alignment vertical="center"/>
    </xf>
    <xf numFmtId="164" fontId="5" fillId="2" borderId="3" xfId="1" applyFont="1" applyFill="1" applyBorder="1" applyAlignment="1">
      <alignment vertical="center"/>
    </xf>
    <xf numFmtId="43" fontId="0" fillId="2" borderId="4" xfId="0" applyNumberForma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43" fontId="2" fillId="2" borderId="11" xfId="1" applyNumberFormat="1" applyFont="1" applyFill="1" applyBorder="1" applyAlignment="1">
      <alignment horizontal="left" vertical="center"/>
    </xf>
    <xf numFmtId="43" fontId="2" fillId="2" borderId="11" xfId="1" applyNumberFormat="1" applyFont="1" applyFill="1" applyBorder="1" applyAlignment="1">
      <alignment vertical="center"/>
    </xf>
    <xf numFmtId="0" fontId="2" fillId="2" borderId="11" xfId="1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vertical="center"/>
    </xf>
    <xf numFmtId="43" fontId="2" fillId="5" borderId="11" xfId="1" applyNumberFormat="1" applyFont="1" applyFill="1" applyBorder="1" applyAlignment="1">
      <alignment horizontal="left" vertical="center"/>
    </xf>
    <xf numFmtId="43" fontId="2" fillId="5" borderId="11" xfId="1" applyNumberFormat="1" applyFont="1" applyFill="1" applyBorder="1" applyAlignment="1">
      <alignment vertical="center"/>
    </xf>
    <xf numFmtId="0" fontId="2" fillId="5" borderId="11" xfId="1" applyNumberFormat="1" applyFont="1" applyFill="1" applyBorder="1" applyAlignment="1">
      <alignment horizontal="center" vertical="center"/>
    </xf>
    <xf numFmtId="9" fontId="2" fillId="5" borderId="11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 wrapText="1"/>
    </xf>
    <xf numFmtId="15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43" fontId="2" fillId="3" borderId="11" xfId="1" applyNumberFormat="1" applyFont="1" applyFill="1" applyBorder="1" applyAlignment="1">
      <alignment vertical="center"/>
    </xf>
    <xf numFmtId="43" fontId="4" fillId="2" borderId="11" xfId="1" applyNumberFormat="1" applyFont="1" applyFill="1" applyBorder="1" applyAlignment="1">
      <alignment vertical="center"/>
    </xf>
    <xf numFmtId="43" fontId="4" fillId="2" borderId="12" xfId="1" applyNumberFormat="1" applyFont="1" applyFill="1" applyBorder="1" applyAlignment="1">
      <alignment vertical="center"/>
    </xf>
    <xf numFmtId="43" fontId="2" fillId="2" borderId="12" xfId="1" applyNumberFormat="1" applyFont="1" applyFill="1" applyBorder="1" applyAlignment="1">
      <alignment horizontal="left" vertical="center"/>
    </xf>
    <xf numFmtId="43" fontId="2" fillId="2" borderId="12" xfId="1" applyNumberFormat="1" applyFont="1" applyFill="1" applyBorder="1" applyAlignment="1">
      <alignment vertical="center"/>
    </xf>
    <xf numFmtId="0" fontId="2" fillId="2" borderId="12" xfId="1" applyNumberFormat="1" applyFont="1" applyFill="1" applyBorder="1" applyAlignment="1">
      <alignment horizontal="center" vertical="center"/>
    </xf>
    <xf numFmtId="165" fontId="2" fillId="2" borderId="12" xfId="1" applyNumberFormat="1" applyFont="1" applyFill="1" applyBorder="1" applyAlignment="1">
      <alignment vertical="center"/>
    </xf>
    <xf numFmtId="165" fontId="2" fillId="0" borderId="12" xfId="1" applyNumberFormat="1" applyFont="1" applyFill="1" applyBorder="1" applyAlignment="1">
      <alignment vertical="center"/>
    </xf>
    <xf numFmtId="43" fontId="2" fillId="2" borderId="13" xfId="1" applyNumberFormat="1" applyFont="1" applyFill="1" applyBorder="1" applyAlignment="1">
      <alignment horizontal="left" vertical="center"/>
    </xf>
    <xf numFmtId="43" fontId="2" fillId="2" borderId="13" xfId="1" applyNumberFormat="1" applyFont="1" applyFill="1" applyBorder="1" applyAlignment="1">
      <alignment vertical="center"/>
    </xf>
    <xf numFmtId="0" fontId="2" fillId="2" borderId="13" xfId="1" applyNumberFormat="1" applyFont="1" applyFill="1" applyBorder="1" applyAlignment="1">
      <alignment horizontal="center" vertical="center"/>
    </xf>
    <xf numFmtId="43" fontId="4" fillId="2" borderId="10" xfId="1" applyNumberFormat="1" applyFont="1" applyFill="1" applyBorder="1" applyAlignment="1">
      <alignment vertical="center"/>
    </xf>
    <xf numFmtId="43" fontId="2" fillId="2" borderId="10" xfId="1" applyNumberFormat="1" applyFont="1" applyFill="1" applyBorder="1" applyAlignment="1">
      <alignment horizontal="left" vertical="center"/>
    </xf>
    <xf numFmtId="43" fontId="2" fillId="2" borderId="10" xfId="1" applyNumberFormat="1" applyFont="1" applyFill="1" applyBorder="1" applyAlignment="1">
      <alignment vertical="center"/>
    </xf>
    <xf numFmtId="0" fontId="2" fillId="2" borderId="10" xfId="1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vertical="center"/>
    </xf>
    <xf numFmtId="43" fontId="2" fillId="5" borderId="14" xfId="1" applyNumberFormat="1" applyFont="1" applyFill="1" applyBorder="1" applyAlignment="1">
      <alignment horizontal="left" vertical="center"/>
    </xf>
    <xf numFmtId="43" fontId="2" fillId="5" borderId="14" xfId="1" applyNumberFormat="1" applyFont="1" applyFill="1" applyBorder="1" applyAlignment="1">
      <alignment vertical="center"/>
    </xf>
    <xf numFmtId="0" fontId="2" fillId="5" borderId="14" xfId="1" applyNumberFormat="1" applyFont="1" applyFill="1" applyBorder="1" applyAlignment="1">
      <alignment horizontal="center" vertical="center"/>
    </xf>
    <xf numFmtId="9" fontId="2" fillId="5" borderId="14" xfId="1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9" fontId="2" fillId="2" borderId="12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43" fontId="0" fillId="0" borderId="4" xfId="0" applyNumberFormat="1" applyBorder="1"/>
    <xf numFmtId="0" fontId="5" fillId="4" borderId="10" xfId="0" applyFont="1" applyFill="1" applyBorder="1" applyAlignment="1">
      <alignment horizontal="center" vertical="center"/>
    </xf>
    <xf numFmtId="14" fontId="5" fillId="4" borderId="10" xfId="0" applyNumberFormat="1" applyFont="1" applyFill="1" applyBorder="1" applyAlignment="1">
      <alignment horizontal="center" vertical="center"/>
    </xf>
    <xf numFmtId="164" fontId="5" fillId="4" borderId="10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4" fontId="0" fillId="0" borderId="11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1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164" fontId="0" fillId="0" borderId="11" xfId="1" applyFont="1" applyFill="1" applyBorder="1" applyAlignment="1">
      <alignment horizontal="center" vertical="center"/>
    </xf>
    <xf numFmtId="164" fontId="0" fillId="3" borderId="11" xfId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2" xfId="0" applyBorder="1"/>
    <xf numFmtId="164" fontId="0" fillId="0" borderId="12" xfId="1" applyFont="1" applyBorder="1"/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2" borderId="10" xfId="0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64" fontId="9" fillId="2" borderId="10" xfId="1" applyFont="1" applyFill="1" applyBorder="1" applyAlignment="1">
      <alignment horizontal="center" vertical="center"/>
    </xf>
    <xf numFmtId="164" fontId="5" fillId="2" borderId="10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391879</xdr:colOff>
      <xdr:row>70</xdr:row>
      <xdr:rowOff>185056</xdr:rowOff>
    </xdr:from>
    <xdr:to>
      <xdr:col>10</xdr:col>
      <xdr:colOff>16307</xdr:colOff>
      <xdr:row>104</xdr:row>
      <xdr:rowOff>188056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2629" y="14418127"/>
          <a:ext cx="4563821" cy="64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40822</xdr:colOff>
      <xdr:row>71</xdr:row>
      <xdr:rowOff>13605</xdr:rowOff>
    </xdr:from>
    <xdr:to>
      <xdr:col>4</xdr:col>
      <xdr:colOff>670942</xdr:colOff>
      <xdr:row>105</xdr:row>
      <xdr:rowOff>16605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22" y="14437176"/>
          <a:ext cx="4521763" cy="64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2608029</xdr:colOff>
      <xdr:row>70</xdr:row>
      <xdr:rowOff>40822</xdr:rowOff>
    </xdr:from>
    <xdr:to>
      <xdr:col>13</xdr:col>
      <xdr:colOff>1249343</xdr:colOff>
      <xdr:row>104</xdr:row>
      <xdr:rowOff>43822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8172" y="14273893"/>
          <a:ext cx="5240778" cy="64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2</xdr:row>
      <xdr:rowOff>171450</xdr:rowOff>
    </xdr:from>
    <xdr:to>
      <xdr:col>13</xdr:col>
      <xdr:colOff>457788</xdr:colOff>
      <xdr:row>34</xdr:row>
      <xdr:rowOff>67511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171450"/>
          <a:ext cx="4210638" cy="5992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190499</xdr:rowOff>
    </xdr:from>
    <xdr:to>
      <xdr:col>5</xdr:col>
      <xdr:colOff>581532</xdr:colOff>
      <xdr:row>37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499"/>
          <a:ext cx="3629532" cy="6524625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0</xdr:rowOff>
    </xdr:from>
    <xdr:to>
      <xdr:col>22</xdr:col>
      <xdr:colOff>590551</xdr:colOff>
      <xdr:row>34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1" y="571500"/>
          <a:ext cx="4857750" cy="596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1"/>
  <sheetViews>
    <sheetView tabSelected="1" view="pageBreakPreview" topLeftCell="C1" zoomScale="85" zoomScaleNormal="85" zoomScaleSheetLayoutView="85" workbookViewId="0">
      <selection activeCell="O7" sqref="O7"/>
    </sheetView>
  </sheetViews>
  <sheetFormatPr defaultColWidth="9" defaultRowHeight="24.95" customHeight="1" x14ac:dyDescent="0.25"/>
  <cols>
    <col min="1" max="1" width="9" style="7"/>
    <col min="2" max="2" width="30" style="15" customWidth="1"/>
    <col min="3" max="3" width="13.42578125" style="4" bestFit="1" customWidth="1"/>
    <col min="4" max="4" width="11.5703125" style="11" bestFit="1" customWidth="1"/>
    <col min="5" max="5" width="13.28515625" style="4" bestFit="1" customWidth="1"/>
    <col min="6" max="6" width="14.140625" style="4" bestFit="1" customWidth="1"/>
    <col min="7" max="7" width="13.28515625" style="4" customWidth="1"/>
    <col min="8" max="8" width="14.7109375" style="1" customWidth="1"/>
    <col min="9" max="9" width="12.85546875" style="1" bestFit="1" customWidth="1"/>
    <col min="10" max="10" width="12.140625" style="4" bestFit="1" customWidth="1"/>
    <col min="11" max="11" width="13.7109375" style="4" bestFit="1" customWidth="1"/>
    <col min="12" max="12" width="18.85546875" style="4" bestFit="1" customWidth="1"/>
    <col min="13" max="13" width="14.42578125" style="4" bestFit="1" customWidth="1"/>
    <col min="14" max="14" width="16.28515625" style="4" customWidth="1"/>
    <col min="15" max="16" width="14.85546875" style="4" customWidth="1"/>
    <col min="17" max="17" width="15" style="4" bestFit="1" customWidth="1"/>
    <col min="18" max="18" width="84.140625" style="4" bestFit="1" customWidth="1"/>
    <col min="19" max="19" width="15.7109375" style="4" customWidth="1"/>
    <col min="20" max="16384" width="9" style="4"/>
  </cols>
  <sheetData>
    <row r="1" spans="1:19" ht="24.95" customHeight="1" x14ac:dyDescent="0.25">
      <c r="A1" s="97" t="s">
        <v>111</v>
      </c>
      <c r="B1" s="15" t="s">
        <v>107</v>
      </c>
      <c r="E1" s="8"/>
      <c r="F1" s="8"/>
      <c r="G1" s="8"/>
    </row>
    <row r="2" spans="1:19" ht="24.95" customHeight="1" x14ac:dyDescent="0.25">
      <c r="A2" s="97" t="s">
        <v>112</v>
      </c>
      <c r="B2" t="s">
        <v>109</v>
      </c>
      <c r="G2" s="2"/>
      <c r="I2" s="2"/>
      <c r="J2" s="3"/>
      <c r="K2" s="3"/>
      <c r="L2" s="3"/>
      <c r="M2" s="3"/>
      <c r="N2" s="3"/>
      <c r="O2" s="3"/>
      <c r="P2" s="3"/>
    </row>
    <row r="3" spans="1:19" ht="24.95" customHeight="1" x14ac:dyDescent="0.25">
      <c r="A3" s="97" t="s">
        <v>113</v>
      </c>
      <c r="B3" t="s">
        <v>110</v>
      </c>
      <c r="G3" s="2"/>
      <c r="I3" s="2"/>
      <c r="J3" s="3"/>
      <c r="K3" s="3"/>
      <c r="L3" s="3"/>
      <c r="M3" s="3"/>
      <c r="N3" s="3"/>
      <c r="O3" s="3"/>
      <c r="P3" s="3"/>
    </row>
    <row r="4" spans="1:19" ht="24.95" customHeight="1" thickBot="1" x14ac:dyDescent="0.3">
      <c r="A4" s="97" t="s">
        <v>114</v>
      </c>
      <c r="B4" t="s">
        <v>110</v>
      </c>
      <c r="C4" s="3"/>
      <c r="D4" s="12"/>
      <c r="E4" s="3"/>
      <c r="F4" s="3"/>
      <c r="G4" s="3"/>
      <c r="H4" s="5"/>
      <c r="I4" s="5"/>
      <c r="J4" s="3"/>
      <c r="K4" s="3"/>
      <c r="L4" s="3"/>
      <c r="M4" s="3"/>
      <c r="N4" s="3"/>
      <c r="Q4" s="6"/>
      <c r="R4" s="6"/>
    </row>
    <row r="5" spans="1:19" ht="24.95" customHeight="1" x14ac:dyDescent="0.25">
      <c r="A5" s="23" t="s">
        <v>115</v>
      </c>
      <c r="B5" s="98" t="s">
        <v>116</v>
      </c>
      <c r="C5" s="99" t="s">
        <v>117</v>
      </c>
      <c r="D5" s="100" t="s">
        <v>118</v>
      </c>
      <c r="E5" s="98" t="s">
        <v>119</v>
      </c>
      <c r="F5" s="98" t="s">
        <v>120</v>
      </c>
      <c r="G5" s="100" t="s">
        <v>121</v>
      </c>
      <c r="H5" s="101" t="s">
        <v>122</v>
      </c>
      <c r="I5" s="102" t="s">
        <v>0</v>
      </c>
      <c r="J5" s="98" t="s">
        <v>123</v>
      </c>
      <c r="K5" s="98" t="s">
        <v>124</v>
      </c>
      <c r="L5" s="98" t="s">
        <v>125</v>
      </c>
      <c r="M5" s="98" t="s">
        <v>126</v>
      </c>
      <c r="N5" s="24" t="s">
        <v>108</v>
      </c>
      <c r="O5" s="24" t="s">
        <v>127</v>
      </c>
      <c r="P5" s="24" t="s">
        <v>128</v>
      </c>
      <c r="Q5" s="24" t="s">
        <v>129</v>
      </c>
      <c r="R5" s="24" t="s">
        <v>1</v>
      </c>
    </row>
    <row r="6" spans="1:19" ht="24.95" customHeight="1" thickBot="1" x14ac:dyDescent="0.3">
      <c r="A6" s="57"/>
      <c r="B6" s="40"/>
      <c r="C6" s="41"/>
      <c r="D6" s="42"/>
      <c r="E6" s="41"/>
      <c r="F6" s="41"/>
      <c r="G6" s="41"/>
      <c r="H6" s="58">
        <v>0.18</v>
      </c>
      <c r="I6" s="41"/>
      <c r="J6" s="58">
        <v>0.01</v>
      </c>
      <c r="K6" s="58">
        <v>0.05</v>
      </c>
      <c r="L6" s="58">
        <v>0.05</v>
      </c>
      <c r="M6" s="58">
        <v>0.1</v>
      </c>
      <c r="N6" s="58"/>
      <c r="O6" s="58">
        <v>0.18</v>
      </c>
      <c r="P6" s="41"/>
      <c r="Q6" s="41"/>
      <c r="R6" s="41"/>
    </row>
    <row r="7" spans="1:19" ht="24.95" customHeight="1" x14ac:dyDescent="0.25">
      <c r="A7" s="52">
        <v>51538</v>
      </c>
      <c r="B7" s="53"/>
      <c r="C7" s="54"/>
      <c r="D7" s="55"/>
      <c r="E7" s="54"/>
      <c r="F7" s="54"/>
      <c r="G7" s="54"/>
      <c r="H7" s="56"/>
      <c r="I7" s="54"/>
      <c r="J7" s="56"/>
      <c r="K7" s="56"/>
      <c r="L7" s="56"/>
      <c r="M7" s="56"/>
      <c r="N7" s="56"/>
      <c r="O7" s="56"/>
      <c r="P7" s="54"/>
      <c r="Q7" s="54"/>
      <c r="R7" s="54"/>
    </row>
    <row r="8" spans="1:19" ht="24.95" customHeight="1" x14ac:dyDescent="0.25">
      <c r="A8" s="52">
        <v>51538</v>
      </c>
      <c r="B8" s="33" t="s">
        <v>2</v>
      </c>
      <c r="C8" s="34">
        <v>44782</v>
      </c>
      <c r="D8" s="35">
        <v>62</v>
      </c>
      <c r="E8" s="26">
        <v>1086300.1499999999</v>
      </c>
      <c r="F8" s="26">
        <f>900*89.91</f>
        <v>80919</v>
      </c>
      <c r="G8" s="26">
        <f t="shared" ref="G8:G10" si="0">E8-F8</f>
        <v>1005381.1499999999</v>
      </c>
      <c r="H8" s="26">
        <f>ROUND(G8*H6,0)</f>
        <v>180969</v>
      </c>
      <c r="I8" s="26">
        <f>G8+H8</f>
        <v>1186350.1499999999</v>
      </c>
      <c r="J8" s="26">
        <f>G8*$J$6</f>
        <v>10053.8115</v>
      </c>
      <c r="K8" s="26">
        <f>G8*$K$6</f>
        <v>50269.057499999995</v>
      </c>
      <c r="L8" s="26">
        <f>G8*$L$6</f>
        <v>50269.057499999995</v>
      </c>
      <c r="M8" s="26">
        <f>G8*$M$6</f>
        <v>100538.11499999999</v>
      </c>
      <c r="N8" s="26">
        <f>ROUND((1588.83*50)+(78*125),)</f>
        <v>89192</v>
      </c>
      <c r="O8" s="26">
        <f>H8</f>
        <v>180969</v>
      </c>
      <c r="P8" s="26">
        <f>ROUND(I8-SUM(J8:O8),0)</f>
        <v>705059</v>
      </c>
      <c r="Q8" s="26">
        <v>594000</v>
      </c>
      <c r="R8" s="36" t="s">
        <v>3</v>
      </c>
    </row>
    <row r="9" spans="1:19" ht="24.95" customHeight="1" x14ac:dyDescent="0.25">
      <c r="A9" s="52">
        <v>51538</v>
      </c>
      <c r="B9" s="33" t="s">
        <v>5</v>
      </c>
      <c r="C9" s="34">
        <v>44835</v>
      </c>
      <c r="D9" s="35">
        <v>62</v>
      </c>
      <c r="E9" s="26">
        <f>O8</f>
        <v>180969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>
        <f>E9</f>
        <v>180969</v>
      </c>
      <c r="Q9" s="26">
        <v>200251</v>
      </c>
      <c r="R9" s="36" t="s">
        <v>4</v>
      </c>
    </row>
    <row r="10" spans="1:19" ht="24.95" customHeight="1" x14ac:dyDescent="0.25">
      <c r="A10" s="52">
        <v>51538</v>
      </c>
      <c r="B10" s="33" t="s">
        <v>2</v>
      </c>
      <c r="C10" s="34">
        <v>44837</v>
      </c>
      <c r="D10" s="35">
        <v>65</v>
      </c>
      <c r="E10" s="26">
        <v>965284.5</v>
      </c>
      <c r="F10" s="26">
        <f>700*89.91</f>
        <v>62937</v>
      </c>
      <c r="G10" s="26">
        <f t="shared" si="0"/>
        <v>902347.5</v>
      </c>
      <c r="H10" s="26">
        <f>ROUND(G10*H6,0)</f>
        <v>162423</v>
      </c>
      <c r="I10" s="26">
        <f>G10+H10</f>
        <v>1064770.5</v>
      </c>
      <c r="J10" s="26">
        <f>G10*$J$6</f>
        <v>9023.4750000000004</v>
      </c>
      <c r="K10" s="26">
        <f>G10*$K$6</f>
        <v>45117.375</v>
      </c>
      <c r="L10" s="26">
        <f>G10*$L$6</f>
        <v>45117.375</v>
      </c>
      <c r="M10" s="26">
        <f>G10*$M$6</f>
        <v>90234.75</v>
      </c>
      <c r="N10" s="26">
        <f>322189-N8</f>
        <v>232997</v>
      </c>
      <c r="O10" s="26">
        <f>H10</f>
        <v>162423</v>
      </c>
      <c r="P10" s="26">
        <f>I10-SUM(J10:O10)</f>
        <v>479857.52500000002</v>
      </c>
      <c r="Q10" s="26">
        <v>167310</v>
      </c>
      <c r="R10" s="36" t="s">
        <v>6</v>
      </c>
    </row>
    <row r="11" spans="1:19" ht="24.95" customHeight="1" x14ac:dyDescent="0.25">
      <c r="A11" s="52">
        <v>51538</v>
      </c>
      <c r="B11" s="25" t="s">
        <v>9</v>
      </c>
      <c r="C11" s="34">
        <v>44898</v>
      </c>
      <c r="D11" s="27" t="s">
        <v>17</v>
      </c>
      <c r="E11" s="26">
        <v>322189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7">
        <f>E11</f>
        <v>322189</v>
      </c>
      <c r="Q11" s="26">
        <v>223356</v>
      </c>
      <c r="R11" s="36" t="s">
        <v>7</v>
      </c>
    </row>
    <row r="12" spans="1:19" ht="24.95" customHeight="1" x14ac:dyDescent="0.25">
      <c r="A12" s="52">
        <v>51538</v>
      </c>
      <c r="B12" s="33"/>
      <c r="C12" s="34"/>
      <c r="D12" s="27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37">
        <v>322189</v>
      </c>
      <c r="R12" s="36" t="s">
        <v>8</v>
      </c>
    </row>
    <row r="13" spans="1:19" ht="24.95" customHeight="1" x14ac:dyDescent="0.25">
      <c r="A13" s="52">
        <v>51538</v>
      </c>
      <c r="B13" s="25"/>
      <c r="C13" s="34"/>
      <c r="D13" s="27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36"/>
    </row>
    <row r="14" spans="1:19" ht="24.95" customHeight="1" x14ac:dyDescent="0.25">
      <c r="A14" s="52">
        <v>51538</v>
      </c>
      <c r="B14" s="25"/>
      <c r="C14" s="34"/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36"/>
      <c r="S14" s="16">
        <f>SUM(P8:P13)-SUM(Q8:Q13)</f>
        <v>180968.52499999991</v>
      </c>
    </row>
    <row r="15" spans="1:19" ht="24.95" customHeight="1" x14ac:dyDescent="0.25">
      <c r="A15" s="28">
        <v>51242</v>
      </c>
      <c r="B15" s="29"/>
      <c r="C15" s="30"/>
      <c r="D15" s="31"/>
      <c r="E15" s="30"/>
      <c r="F15" s="30"/>
      <c r="G15" s="30"/>
      <c r="H15" s="32"/>
      <c r="I15" s="30"/>
      <c r="J15" s="32"/>
      <c r="K15" s="32"/>
      <c r="L15" s="32"/>
      <c r="M15" s="32"/>
      <c r="N15" s="32"/>
      <c r="O15" s="32"/>
      <c r="P15" s="30"/>
      <c r="Q15" s="30"/>
      <c r="R15" s="30"/>
    </row>
    <row r="16" spans="1:19" ht="24.95" customHeight="1" x14ac:dyDescent="0.25">
      <c r="A16" s="28">
        <v>51242</v>
      </c>
      <c r="B16" s="25" t="s">
        <v>10</v>
      </c>
      <c r="C16" s="34">
        <v>44748</v>
      </c>
      <c r="D16" s="27">
        <v>60</v>
      </c>
      <c r="E16" s="26">
        <v>1041831.8</v>
      </c>
      <c r="F16" s="26">
        <v>81626</v>
      </c>
      <c r="G16" s="26">
        <v>960205.8</v>
      </c>
      <c r="H16" s="26">
        <v>172837</v>
      </c>
      <c r="I16" s="26">
        <v>1133042.8</v>
      </c>
      <c r="J16" s="26">
        <v>9602.0580000000009</v>
      </c>
      <c r="K16" s="26">
        <v>48010.290000000008</v>
      </c>
      <c r="L16" s="26">
        <v>48010.290000000008</v>
      </c>
      <c r="M16" s="26">
        <v>48010.290000000008</v>
      </c>
      <c r="N16" s="26"/>
      <c r="O16" s="26">
        <v>172837</v>
      </c>
      <c r="P16" s="37">
        <v>806573</v>
      </c>
      <c r="Q16" s="37">
        <v>198000</v>
      </c>
      <c r="R16" s="36" t="s">
        <v>11</v>
      </c>
    </row>
    <row r="17" spans="1:19" ht="24.95" customHeight="1" x14ac:dyDescent="0.25">
      <c r="A17" s="28">
        <v>51242</v>
      </c>
      <c r="B17" s="25" t="s">
        <v>15</v>
      </c>
      <c r="C17" s="34"/>
      <c r="D17" s="27">
        <v>60</v>
      </c>
      <c r="E17" s="26">
        <v>172837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7">
        <v>172837</v>
      </c>
      <c r="Q17" s="37">
        <v>500000</v>
      </c>
      <c r="R17" s="36" t="s">
        <v>12</v>
      </c>
    </row>
    <row r="18" spans="1:19" ht="24.95" customHeight="1" x14ac:dyDescent="0.25">
      <c r="A18" s="28">
        <v>51242</v>
      </c>
      <c r="B18" s="25"/>
      <c r="C18" s="34"/>
      <c r="D18" s="27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37">
        <v>108573</v>
      </c>
      <c r="R18" s="36" t="s">
        <v>13</v>
      </c>
    </row>
    <row r="19" spans="1:19" ht="24.95" customHeight="1" x14ac:dyDescent="0.25">
      <c r="A19" s="28">
        <v>51242</v>
      </c>
      <c r="B19" s="25"/>
      <c r="C19" s="34"/>
      <c r="D19" s="2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37">
        <v>172837</v>
      </c>
      <c r="R19" s="36" t="s">
        <v>14</v>
      </c>
    </row>
    <row r="20" spans="1:19" ht="24.95" customHeight="1" x14ac:dyDescent="0.25">
      <c r="A20" s="28">
        <v>51242</v>
      </c>
      <c r="B20" s="25"/>
      <c r="C20" s="34"/>
      <c r="D20" s="27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36"/>
    </row>
    <row r="21" spans="1:19" ht="24.95" customHeight="1" thickBot="1" x14ac:dyDescent="0.3">
      <c r="A21" s="28">
        <v>51242</v>
      </c>
      <c r="B21" s="45"/>
      <c r="C21" s="46"/>
      <c r="D21" s="47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16">
        <f>SUM(P16:P19)-SUM(Q16:Q20)</f>
        <v>0</v>
      </c>
    </row>
    <row r="22" spans="1:19" ht="24.95" customHeight="1" x14ac:dyDescent="0.25">
      <c r="A22" s="48"/>
      <c r="B22" s="49"/>
      <c r="C22" s="50"/>
      <c r="D22" s="51"/>
      <c r="E22" s="50"/>
      <c r="F22" s="48">
        <f>SUM(F8:F21)</f>
        <v>225482</v>
      </c>
      <c r="G22" s="50"/>
      <c r="H22" s="50"/>
      <c r="I22" s="50"/>
      <c r="J22" s="48">
        <f t="shared" ref="J22:O22" si="1">SUM(J8:J20)</f>
        <v>28679.344500000003</v>
      </c>
      <c r="K22" s="48">
        <f t="shared" si="1"/>
        <v>143396.7225</v>
      </c>
      <c r="L22" s="48">
        <f t="shared" si="1"/>
        <v>143396.7225</v>
      </c>
      <c r="M22" s="48">
        <f t="shared" si="1"/>
        <v>238783.155</v>
      </c>
      <c r="N22" s="48">
        <f t="shared" si="1"/>
        <v>322189</v>
      </c>
      <c r="O22" s="48">
        <f t="shared" si="1"/>
        <v>516229</v>
      </c>
      <c r="P22" s="48">
        <f>SUM(P8:P21)</f>
        <v>2667484.5249999999</v>
      </c>
      <c r="Q22" s="48">
        <f>SUM(Q8:Q21)</f>
        <v>2486516</v>
      </c>
      <c r="R22" s="48" t="s">
        <v>18</v>
      </c>
      <c r="S22" s="48">
        <f>SUM(S8:S21)</f>
        <v>180968.52499999991</v>
      </c>
    </row>
    <row r="23" spans="1:19" ht="24.95" customHeight="1" x14ac:dyDescent="0.25">
      <c r="A23" s="38"/>
      <c r="B23" s="25"/>
      <c r="C23" s="26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8"/>
    </row>
    <row r="24" spans="1:19" ht="24.95" customHeight="1" thickBot="1" x14ac:dyDescent="0.3">
      <c r="A24" s="39"/>
      <c r="B24" s="40"/>
      <c r="C24" s="41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4"/>
      <c r="O24" s="43"/>
      <c r="P24" s="43"/>
      <c r="Q24" s="39">
        <f>P22-Q22</f>
        <v>180968.52499999991</v>
      </c>
      <c r="R24" s="39" t="s">
        <v>19</v>
      </c>
    </row>
    <row r="25" spans="1:19" ht="24.95" customHeight="1" x14ac:dyDescent="0.25">
      <c r="A25" s="9"/>
      <c r="B25" s="14"/>
      <c r="C25" s="5"/>
      <c r="D25" s="1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9" ht="24.95" customHeight="1" thickBot="1" x14ac:dyDescent="0.3">
      <c r="A26" s="9"/>
      <c r="B26" s="14"/>
      <c r="C26" s="5"/>
      <c r="D26" s="13"/>
      <c r="E26" s="5"/>
      <c r="F26" s="5"/>
      <c r="G26" s="5"/>
      <c r="H26" s="5"/>
      <c r="I26" s="5"/>
      <c r="J26" s="5"/>
      <c r="K26" s="5"/>
      <c r="L26" s="96">
        <v>45575</v>
      </c>
      <c r="M26" s="96"/>
      <c r="N26" s="96"/>
      <c r="O26" s="5"/>
      <c r="P26" s="5"/>
      <c r="Q26" s="5"/>
      <c r="R26" s="5"/>
    </row>
    <row r="27" spans="1:19" ht="24.95" customHeight="1" thickBot="1" x14ac:dyDescent="0.3">
      <c r="L27" s="93" t="s">
        <v>107</v>
      </c>
      <c r="M27" s="94"/>
      <c r="N27" s="95"/>
    </row>
    <row r="28" spans="1:19" ht="24.95" customHeight="1" x14ac:dyDescent="0.25">
      <c r="L28" s="91" t="s">
        <v>16</v>
      </c>
      <c r="M28" s="92"/>
      <c r="N28" s="19">
        <f>K22+L22+M22</f>
        <v>525576.6</v>
      </c>
      <c r="O28" s="16">
        <f>N31+N28</f>
        <v>847765.6</v>
      </c>
    </row>
    <row r="29" spans="1:19" ht="24.95" customHeight="1" x14ac:dyDescent="0.25">
      <c r="L29" s="89" t="s">
        <v>20</v>
      </c>
      <c r="M29" s="90"/>
      <c r="N29" s="20">
        <v>180968</v>
      </c>
    </row>
    <row r="30" spans="1:19" ht="24.95" customHeight="1" x14ac:dyDescent="0.25">
      <c r="L30" s="89" t="s">
        <v>21</v>
      </c>
      <c r="M30" s="90"/>
      <c r="N30" s="20">
        <v>515184</v>
      </c>
    </row>
    <row r="31" spans="1:19" ht="24.95" customHeight="1" thickBot="1" x14ac:dyDescent="0.3">
      <c r="L31" s="10" t="s">
        <v>106</v>
      </c>
      <c r="M31" s="22"/>
      <c r="N31" s="21">
        <f>N22</f>
        <v>322189</v>
      </c>
    </row>
  </sheetData>
  <mergeCells count="5">
    <mergeCell ref="L29:M29"/>
    <mergeCell ref="L30:M30"/>
    <mergeCell ref="L28:M28"/>
    <mergeCell ref="L27:N27"/>
    <mergeCell ref="L26:N26"/>
  </mergeCells>
  <pageMargins left="0.70866141732283472" right="0.70866141732283472" top="0.74803149606299213" bottom="0.74803149606299213" header="0.31496062992125984" footer="0.31496062992125984"/>
  <pageSetup scale="26" fitToHeight="0" orientation="portrait" r:id="rId1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7"/>
  <sheetViews>
    <sheetView view="pageBreakPreview" topLeftCell="A61" zoomScale="85" zoomScaleNormal="70" zoomScaleSheetLayoutView="85" workbookViewId="0">
      <selection activeCell="D64" sqref="D64"/>
    </sheetView>
  </sheetViews>
  <sheetFormatPr defaultRowHeight="15" x14ac:dyDescent="0.25"/>
  <cols>
    <col min="1" max="1" width="6" bestFit="1" customWidth="1"/>
    <col min="2" max="2" width="12.7109375" bestFit="1" customWidth="1"/>
    <col min="3" max="3" width="12.28515625" bestFit="1" customWidth="1"/>
    <col min="4" max="4" width="27.5703125" bestFit="1" customWidth="1"/>
    <col min="5" max="5" width="12" bestFit="1" customWidth="1"/>
    <col min="6" max="6" width="19.5703125" bestFit="1" customWidth="1"/>
    <col min="7" max="7" width="10.7109375" bestFit="1" customWidth="1"/>
    <col min="8" max="8" width="14.85546875" style="18" bestFit="1" customWidth="1"/>
    <col min="9" max="9" width="23.42578125" hidden="1" customWidth="1"/>
    <col min="10" max="10" width="48.42578125" bestFit="1" customWidth="1"/>
    <col min="11" max="11" width="39.5703125" bestFit="1" customWidth="1"/>
    <col min="12" max="12" width="15.28515625" bestFit="1" customWidth="1"/>
    <col min="13" max="13" width="44" bestFit="1" customWidth="1"/>
    <col min="14" max="14" width="44.140625" bestFit="1" customWidth="1"/>
  </cols>
  <sheetData>
    <row r="1" spans="1:14" s="17" customFormat="1" ht="23.45" customHeight="1" x14ac:dyDescent="0.25">
      <c r="A1" s="68" t="s">
        <v>22</v>
      </c>
      <c r="B1" s="69" t="s">
        <v>23</v>
      </c>
      <c r="C1" s="68" t="s">
        <v>24</v>
      </c>
      <c r="D1" s="68" t="s">
        <v>25</v>
      </c>
      <c r="E1" s="68" t="s">
        <v>26</v>
      </c>
      <c r="F1" s="68" t="s">
        <v>27</v>
      </c>
      <c r="G1" s="68" t="s">
        <v>28</v>
      </c>
      <c r="H1" s="70" t="s">
        <v>29</v>
      </c>
      <c r="I1" s="68" t="s">
        <v>30</v>
      </c>
      <c r="J1" s="68" t="s">
        <v>31</v>
      </c>
      <c r="K1" s="68" t="s">
        <v>32</v>
      </c>
      <c r="L1" s="68" t="s">
        <v>33</v>
      </c>
      <c r="M1" s="68" t="s">
        <v>34</v>
      </c>
      <c r="N1" s="71"/>
    </row>
    <row r="2" spans="1:14" s="17" customFormat="1" ht="15.75" x14ac:dyDescent="0.25">
      <c r="A2" s="72">
        <v>1</v>
      </c>
      <c r="B2" s="73" t="s">
        <v>35</v>
      </c>
      <c r="C2" s="74">
        <v>1126</v>
      </c>
      <c r="D2" s="74" t="s">
        <v>36</v>
      </c>
      <c r="E2" s="75">
        <v>150</v>
      </c>
      <c r="F2" s="74">
        <v>2072</v>
      </c>
      <c r="G2" s="74">
        <v>89.91</v>
      </c>
      <c r="H2" s="76">
        <v>13486.5</v>
      </c>
      <c r="I2" s="74"/>
      <c r="J2" s="77" t="s">
        <v>37</v>
      </c>
      <c r="K2" s="74" t="s">
        <v>38</v>
      </c>
      <c r="L2" s="74" t="s">
        <v>39</v>
      </c>
      <c r="M2" s="74" t="s">
        <v>40</v>
      </c>
      <c r="N2" s="74" t="s">
        <v>41</v>
      </c>
    </row>
    <row r="3" spans="1:14" s="17" customFormat="1" ht="15.75" x14ac:dyDescent="0.25">
      <c r="A3" s="72">
        <v>2</v>
      </c>
      <c r="B3" s="73" t="s">
        <v>42</v>
      </c>
      <c r="C3" s="78">
        <v>526</v>
      </c>
      <c r="D3" s="74" t="s">
        <v>36</v>
      </c>
      <c r="E3" s="74">
        <v>100</v>
      </c>
      <c r="F3" s="74">
        <v>847</v>
      </c>
      <c r="G3" s="74">
        <v>89.91</v>
      </c>
      <c r="H3" s="76">
        <v>8991</v>
      </c>
      <c r="I3" s="74"/>
      <c r="J3" s="77" t="s">
        <v>37</v>
      </c>
      <c r="K3" s="74" t="s">
        <v>38</v>
      </c>
      <c r="L3" s="74" t="s">
        <v>43</v>
      </c>
      <c r="M3" s="78" t="s">
        <v>44</v>
      </c>
      <c r="N3" s="74" t="s">
        <v>41</v>
      </c>
    </row>
    <row r="4" spans="1:14" s="17" customFormat="1" ht="15.75" x14ac:dyDescent="0.25">
      <c r="A4" s="72">
        <v>3</v>
      </c>
      <c r="B4" s="73" t="s">
        <v>45</v>
      </c>
      <c r="C4" s="74">
        <v>2246</v>
      </c>
      <c r="D4" s="74" t="s">
        <v>36</v>
      </c>
      <c r="E4" s="75">
        <v>200</v>
      </c>
      <c r="F4" s="79">
        <v>1795</v>
      </c>
      <c r="G4" s="74">
        <v>89.91</v>
      </c>
      <c r="H4" s="76">
        <v>17982</v>
      </c>
      <c r="I4" s="74"/>
      <c r="J4" s="77" t="s">
        <v>37</v>
      </c>
      <c r="K4" s="74" t="s">
        <v>46</v>
      </c>
      <c r="L4" s="74"/>
      <c r="M4" s="74" t="s">
        <v>47</v>
      </c>
      <c r="N4" s="74" t="s">
        <v>41</v>
      </c>
    </row>
    <row r="5" spans="1:14" s="17" customFormat="1" ht="15.75" customHeight="1" x14ac:dyDescent="0.25">
      <c r="A5" s="72">
        <v>4</v>
      </c>
      <c r="B5" s="73" t="s">
        <v>48</v>
      </c>
      <c r="C5" s="74">
        <v>1595</v>
      </c>
      <c r="D5" s="74" t="s">
        <v>36</v>
      </c>
      <c r="E5" s="75">
        <v>200</v>
      </c>
      <c r="F5" s="74">
        <v>2315</v>
      </c>
      <c r="G5" s="74">
        <v>89.91</v>
      </c>
      <c r="H5" s="76">
        <v>17982</v>
      </c>
      <c r="I5" s="74"/>
      <c r="J5" s="77" t="s">
        <v>37</v>
      </c>
      <c r="K5" s="74" t="s">
        <v>38</v>
      </c>
      <c r="L5" s="74" t="s">
        <v>39</v>
      </c>
      <c r="M5" s="74" t="s">
        <v>40</v>
      </c>
      <c r="N5" s="74" t="s">
        <v>41</v>
      </c>
    </row>
    <row r="6" spans="1:14" s="17" customFormat="1" ht="15.75" customHeight="1" x14ac:dyDescent="0.25">
      <c r="A6" s="72">
        <v>5</v>
      </c>
      <c r="B6" s="73" t="s">
        <v>48</v>
      </c>
      <c r="C6" s="74">
        <v>1596</v>
      </c>
      <c r="D6" s="74" t="s">
        <v>36</v>
      </c>
      <c r="E6" s="75">
        <v>200</v>
      </c>
      <c r="F6" s="74">
        <v>2316</v>
      </c>
      <c r="G6" s="74">
        <v>89.91</v>
      </c>
      <c r="H6" s="76">
        <v>17982</v>
      </c>
      <c r="I6" s="74"/>
      <c r="J6" s="77" t="s">
        <v>37</v>
      </c>
      <c r="K6" s="74" t="s">
        <v>46</v>
      </c>
      <c r="L6" s="74"/>
      <c r="M6" s="74" t="s">
        <v>47</v>
      </c>
      <c r="N6" s="74" t="s">
        <v>41</v>
      </c>
    </row>
    <row r="7" spans="1:14" s="17" customFormat="1" ht="15.75" x14ac:dyDescent="0.25">
      <c r="A7" s="72">
        <v>6</v>
      </c>
      <c r="B7" s="73" t="s">
        <v>49</v>
      </c>
      <c r="C7" s="78">
        <v>650</v>
      </c>
      <c r="D7" s="74" t="s">
        <v>36</v>
      </c>
      <c r="E7" s="75">
        <v>100</v>
      </c>
      <c r="F7" s="74">
        <v>1002</v>
      </c>
      <c r="G7" s="74">
        <v>89.91</v>
      </c>
      <c r="H7" s="76">
        <v>8991</v>
      </c>
      <c r="I7" s="74"/>
      <c r="J7" s="77" t="s">
        <v>37</v>
      </c>
      <c r="K7" s="74" t="s">
        <v>38</v>
      </c>
      <c r="L7" s="74" t="s">
        <v>43</v>
      </c>
      <c r="M7" s="78" t="s">
        <v>44</v>
      </c>
      <c r="N7" s="74" t="s">
        <v>41</v>
      </c>
    </row>
    <row r="8" spans="1:14" s="17" customFormat="1" ht="15.75" x14ac:dyDescent="0.25">
      <c r="A8" s="72">
        <v>7</v>
      </c>
      <c r="B8" s="73" t="s">
        <v>50</v>
      </c>
      <c r="C8" s="78">
        <v>191</v>
      </c>
      <c r="D8" s="74" t="s">
        <v>36</v>
      </c>
      <c r="E8" s="74">
        <v>100</v>
      </c>
      <c r="F8" s="74">
        <v>836</v>
      </c>
      <c r="G8" s="74">
        <v>89.91</v>
      </c>
      <c r="H8" s="76">
        <v>8991</v>
      </c>
      <c r="I8" s="74"/>
      <c r="J8" s="77" t="s">
        <v>37</v>
      </c>
      <c r="K8" s="74" t="s">
        <v>38</v>
      </c>
      <c r="L8" s="74" t="s">
        <v>43</v>
      </c>
      <c r="M8" s="78" t="s">
        <v>44</v>
      </c>
      <c r="N8" s="74" t="s">
        <v>41</v>
      </c>
    </row>
    <row r="9" spans="1:14" s="17" customFormat="1" ht="15.75" x14ac:dyDescent="0.25">
      <c r="A9" s="72">
        <v>8</v>
      </c>
      <c r="B9" s="73" t="s">
        <v>51</v>
      </c>
      <c r="C9" s="80">
        <v>1193</v>
      </c>
      <c r="D9" s="72" t="s">
        <v>36</v>
      </c>
      <c r="E9" s="75">
        <v>100</v>
      </c>
      <c r="F9" s="81">
        <v>434</v>
      </c>
      <c r="G9" s="74">
        <v>89.91</v>
      </c>
      <c r="H9" s="76">
        <v>8991</v>
      </c>
      <c r="I9" s="72"/>
      <c r="J9" s="77" t="s">
        <v>37</v>
      </c>
      <c r="K9" s="74" t="s">
        <v>52</v>
      </c>
      <c r="L9" s="74" t="s">
        <v>53</v>
      </c>
      <c r="M9" s="78" t="s">
        <v>54</v>
      </c>
      <c r="N9" s="74" t="s">
        <v>41</v>
      </c>
    </row>
    <row r="10" spans="1:14" s="17" customFormat="1" ht="15.75" x14ac:dyDescent="0.25">
      <c r="A10" s="72">
        <v>9</v>
      </c>
      <c r="B10" s="73" t="s">
        <v>55</v>
      </c>
      <c r="C10" s="80">
        <v>387</v>
      </c>
      <c r="D10" s="72" t="s">
        <v>36</v>
      </c>
      <c r="E10" s="75">
        <v>100</v>
      </c>
      <c r="F10" s="81">
        <v>4133</v>
      </c>
      <c r="G10" s="74">
        <v>89.91</v>
      </c>
      <c r="H10" s="76">
        <v>8991</v>
      </c>
      <c r="I10" s="72"/>
      <c r="J10" s="77" t="s">
        <v>37</v>
      </c>
      <c r="K10" s="74" t="s">
        <v>38</v>
      </c>
      <c r="L10" s="74" t="s">
        <v>56</v>
      </c>
      <c r="M10" s="78" t="s">
        <v>57</v>
      </c>
      <c r="N10" s="74" t="s">
        <v>41</v>
      </c>
    </row>
    <row r="11" spans="1:14" s="17" customFormat="1" ht="15.75" x14ac:dyDescent="0.25">
      <c r="A11" s="72">
        <v>10</v>
      </c>
      <c r="B11" s="73" t="s">
        <v>58</v>
      </c>
      <c r="C11" s="74">
        <v>2213</v>
      </c>
      <c r="D11" s="74" t="s">
        <v>36</v>
      </c>
      <c r="E11" s="75">
        <v>200</v>
      </c>
      <c r="F11" s="79">
        <v>1765</v>
      </c>
      <c r="G11" s="74">
        <v>89.91</v>
      </c>
      <c r="H11" s="76">
        <v>17982</v>
      </c>
      <c r="I11" s="74"/>
      <c r="J11" s="77" t="s">
        <v>37</v>
      </c>
      <c r="K11" s="74" t="s">
        <v>46</v>
      </c>
      <c r="L11" s="82"/>
      <c r="M11" s="74" t="s">
        <v>47</v>
      </c>
      <c r="N11" s="74" t="s">
        <v>41</v>
      </c>
    </row>
    <row r="12" spans="1:14" s="17" customFormat="1" ht="15.75" x14ac:dyDescent="0.25">
      <c r="A12" s="72">
        <v>11</v>
      </c>
      <c r="B12" s="73" t="s">
        <v>59</v>
      </c>
      <c r="C12" s="78">
        <v>524</v>
      </c>
      <c r="D12" s="74" t="s">
        <v>36</v>
      </c>
      <c r="E12" s="74">
        <v>100</v>
      </c>
      <c r="F12" s="74">
        <v>823</v>
      </c>
      <c r="G12" s="74">
        <v>89.91</v>
      </c>
      <c r="H12" s="76">
        <v>8991</v>
      </c>
      <c r="I12" s="74"/>
      <c r="J12" s="77" t="s">
        <v>37</v>
      </c>
      <c r="K12" s="74" t="s">
        <v>38</v>
      </c>
      <c r="L12" s="74" t="s">
        <v>43</v>
      </c>
      <c r="M12" s="78" t="s">
        <v>44</v>
      </c>
      <c r="N12" s="74" t="s">
        <v>41</v>
      </c>
    </row>
    <row r="13" spans="1:14" s="17" customFormat="1" ht="15.75" x14ac:dyDescent="0.25">
      <c r="A13" s="72">
        <v>12</v>
      </c>
      <c r="B13" s="73" t="s">
        <v>60</v>
      </c>
      <c r="C13" s="74">
        <v>1578</v>
      </c>
      <c r="D13" s="74" t="s">
        <v>36</v>
      </c>
      <c r="E13" s="75">
        <v>200</v>
      </c>
      <c r="F13" s="74">
        <v>2397</v>
      </c>
      <c r="G13" s="74">
        <v>89.91</v>
      </c>
      <c r="H13" s="76">
        <v>17982</v>
      </c>
      <c r="I13" s="74"/>
      <c r="J13" s="77" t="s">
        <v>37</v>
      </c>
      <c r="K13" s="74" t="s">
        <v>46</v>
      </c>
      <c r="L13" s="74"/>
      <c r="M13" s="74" t="s">
        <v>47</v>
      </c>
      <c r="N13" s="74" t="s">
        <v>41</v>
      </c>
    </row>
    <row r="14" spans="1:14" s="17" customFormat="1" ht="15.75" x14ac:dyDescent="0.25">
      <c r="A14" s="72">
        <v>13</v>
      </c>
      <c r="B14" s="73" t="s">
        <v>60</v>
      </c>
      <c r="C14" s="74">
        <v>1579</v>
      </c>
      <c r="D14" s="74" t="s">
        <v>36</v>
      </c>
      <c r="E14" s="75">
        <v>200</v>
      </c>
      <c r="F14" s="74">
        <v>2398</v>
      </c>
      <c r="G14" s="74">
        <v>89.91</v>
      </c>
      <c r="H14" s="76">
        <v>17982</v>
      </c>
      <c r="I14" s="74"/>
      <c r="J14" s="77" t="s">
        <v>37</v>
      </c>
      <c r="K14" s="74" t="s">
        <v>38</v>
      </c>
      <c r="L14" s="74" t="s">
        <v>39</v>
      </c>
      <c r="M14" s="74" t="s">
        <v>40</v>
      </c>
      <c r="N14" s="74" t="s">
        <v>41</v>
      </c>
    </row>
    <row r="15" spans="1:14" s="17" customFormat="1" ht="15.75" x14ac:dyDescent="0.25">
      <c r="A15" s="72">
        <v>14</v>
      </c>
      <c r="B15" s="73" t="s">
        <v>61</v>
      </c>
      <c r="C15" s="80">
        <v>1184</v>
      </c>
      <c r="D15" s="72" t="s">
        <v>36</v>
      </c>
      <c r="E15" s="75">
        <v>100</v>
      </c>
      <c r="F15" s="81">
        <v>423</v>
      </c>
      <c r="G15" s="74">
        <v>89.91</v>
      </c>
      <c r="H15" s="76">
        <v>8991</v>
      </c>
      <c r="I15" s="72"/>
      <c r="J15" s="77" t="s">
        <v>37</v>
      </c>
      <c r="K15" s="74" t="s">
        <v>52</v>
      </c>
      <c r="L15" s="74" t="s">
        <v>53</v>
      </c>
      <c r="M15" s="78" t="s">
        <v>54</v>
      </c>
      <c r="N15" s="74" t="s">
        <v>41</v>
      </c>
    </row>
    <row r="16" spans="1:14" s="17" customFormat="1" ht="15.75" x14ac:dyDescent="0.25">
      <c r="A16" s="72">
        <v>15</v>
      </c>
      <c r="B16" s="73" t="s">
        <v>62</v>
      </c>
      <c r="C16" s="80">
        <v>20</v>
      </c>
      <c r="D16" s="72" t="s">
        <v>36</v>
      </c>
      <c r="E16" s="75">
        <v>100</v>
      </c>
      <c r="F16" s="81">
        <v>492</v>
      </c>
      <c r="G16" s="74">
        <v>89.91</v>
      </c>
      <c r="H16" s="76">
        <v>8991</v>
      </c>
      <c r="I16" s="72"/>
      <c r="J16" s="77" t="s">
        <v>37</v>
      </c>
      <c r="K16" s="74" t="s">
        <v>52</v>
      </c>
      <c r="L16" s="74" t="s">
        <v>53</v>
      </c>
      <c r="M16" s="78" t="s">
        <v>54</v>
      </c>
      <c r="N16" s="74" t="s">
        <v>41</v>
      </c>
    </row>
    <row r="17" spans="1:14" s="17" customFormat="1" ht="15.75" x14ac:dyDescent="0.25">
      <c r="A17" s="72">
        <v>16</v>
      </c>
      <c r="B17" s="73" t="s">
        <v>63</v>
      </c>
      <c r="C17" s="74">
        <v>2191</v>
      </c>
      <c r="D17" s="74" t="s">
        <v>36</v>
      </c>
      <c r="E17" s="75">
        <v>200</v>
      </c>
      <c r="F17" s="79">
        <v>1894</v>
      </c>
      <c r="G17" s="74">
        <v>89.91</v>
      </c>
      <c r="H17" s="76">
        <v>17982</v>
      </c>
      <c r="I17" s="74"/>
      <c r="J17" s="77" t="s">
        <v>37</v>
      </c>
      <c r="K17" s="74" t="s">
        <v>46</v>
      </c>
      <c r="L17" s="74"/>
      <c r="M17" s="74" t="s">
        <v>47</v>
      </c>
      <c r="N17" s="74" t="s">
        <v>41</v>
      </c>
    </row>
    <row r="18" spans="1:14" s="17" customFormat="1" ht="15.75" x14ac:dyDescent="0.25">
      <c r="A18" s="72">
        <v>17</v>
      </c>
      <c r="B18" s="73" t="s">
        <v>64</v>
      </c>
      <c r="C18" s="74">
        <v>1299</v>
      </c>
      <c r="D18" s="74" t="s">
        <v>36</v>
      </c>
      <c r="E18" s="75">
        <v>200</v>
      </c>
      <c r="F18" s="74">
        <v>2375</v>
      </c>
      <c r="G18" s="74">
        <v>89.91</v>
      </c>
      <c r="H18" s="76">
        <v>17982</v>
      </c>
      <c r="I18" s="74"/>
      <c r="J18" s="77" t="s">
        <v>37</v>
      </c>
      <c r="K18" s="74" t="s">
        <v>46</v>
      </c>
      <c r="L18" s="74"/>
      <c r="M18" s="74" t="s">
        <v>47</v>
      </c>
      <c r="N18" s="74" t="s">
        <v>41</v>
      </c>
    </row>
    <row r="19" spans="1:14" s="17" customFormat="1" ht="15.75" x14ac:dyDescent="0.25">
      <c r="A19" s="72">
        <v>18</v>
      </c>
      <c r="B19" s="73" t="s">
        <v>64</v>
      </c>
      <c r="C19" s="74">
        <v>1299</v>
      </c>
      <c r="D19" s="74" t="s">
        <v>36</v>
      </c>
      <c r="E19" s="75">
        <v>200</v>
      </c>
      <c r="F19" s="74">
        <v>2374</v>
      </c>
      <c r="G19" s="74">
        <v>89.91</v>
      </c>
      <c r="H19" s="76">
        <v>17982</v>
      </c>
      <c r="I19" s="74"/>
      <c r="J19" s="77" t="s">
        <v>37</v>
      </c>
      <c r="K19" s="74" t="s">
        <v>38</v>
      </c>
      <c r="L19" s="74" t="s">
        <v>39</v>
      </c>
      <c r="M19" s="74" t="s">
        <v>40</v>
      </c>
      <c r="N19" s="74" t="s">
        <v>41</v>
      </c>
    </row>
    <row r="20" spans="1:14" s="17" customFormat="1" ht="15.75" x14ac:dyDescent="0.25">
      <c r="A20" s="72">
        <v>19</v>
      </c>
      <c r="B20" s="73" t="s">
        <v>65</v>
      </c>
      <c r="C20" s="80">
        <v>1169</v>
      </c>
      <c r="D20" s="72" t="s">
        <v>36</v>
      </c>
      <c r="E20" s="75">
        <v>100</v>
      </c>
      <c r="F20" s="81">
        <v>417</v>
      </c>
      <c r="G20" s="74">
        <v>96.98</v>
      </c>
      <c r="H20" s="76">
        <v>9698</v>
      </c>
      <c r="I20" s="72"/>
      <c r="J20" s="77" t="s">
        <v>37</v>
      </c>
      <c r="K20" s="74" t="s">
        <v>52</v>
      </c>
      <c r="L20" s="74" t="s">
        <v>53</v>
      </c>
      <c r="M20" s="78" t="s">
        <v>54</v>
      </c>
      <c r="N20" s="74" t="s">
        <v>41</v>
      </c>
    </row>
    <row r="21" spans="1:14" s="17" customFormat="1" ht="15.75" x14ac:dyDescent="0.25">
      <c r="A21" s="72">
        <v>20</v>
      </c>
      <c r="B21" s="73" t="s">
        <v>66</v>
      </c>
      <c r="C21" s="80">
        <v>2</v>
      </c>
      <c r="D21" s="72" t="s">
        <v>36</v>
      </c>
      <c r="E21" s="75">
        <v>100</v>
      </c>
      <c r="F21" s="81">
        <v>483</v>
      </c>
      <c r="G21" s="74">
        <v>89.91</v>
      </c>
      <c r="H21" s="76">
        <v>8991</v>
      </c>
      <c r="I21" s="72"/>
      <c r="J21" s="77" t="s">
        <v>37</v>
      </c>
      <c r="K21" s="74" t="s">
        <v>52</v>
      </c>
      <c r="L21" s="74" t="s">
        <v>53</v>
      </c>
      <c r="M21" s="78" t="s">
        <v>54</v>
      </c>
      <c r="N21" s="74" t="s">
        <v>41</v>
      </c>
    </row>
    <row r="22" spans="1:14" s="17" customFormat="1" ht="15.75" x14ac:dyDescent="0.25">
      <c r="A22" s="72">
        <v>21</v>
      </c>
      <c r="B22" s="73" t="s">
        <v>67</v>
      </c>
      <c r="C22" s="74">
        <v>2168</v>
      </c>
      <c r="D22" s="74" t="s">
        <v>36</v>
      </c>
      <c r="E22" s="75">
        <v>200</v>
      </c>
      <c r="F22" s="79">
        <v>1870</v>
      </c>
      <c r="G22" s="74">
        <v>89.91</v>
      </c>
      <c r="H22" s="76">
        <v>17982</v>
      </c>
      <c r="I22" s="74"/>
      <c r="J22" s="77" t="s">
        <v>37</v>
      </c>
      <c r="K22" s="74" t="s">
        <v>46</v>
      </c>
      <c r="L22" s="74"/>
      <c r="M22" s="74" t="s">
        <v>47</v>
      </c>
      <c r="N22" s="74" t="s">
        <v>41</v>
      </c>
    </row>
    <row r="23" spans="1:14" s="17" customFormat="1" ht="15.75" x14ac:dyDescent="0.25">
      <c r="A23" s="72">
        <v>22</v>
      </c>
      <c r="B23" s="73" t="s">
        <v>68</v>
      </c>
      <c r="C23" s="80">
        <v>360</v>
      </c>
      <c r="D23" s="72" t="s">
        <v>36</v>
      </c>
      <c r="E23" s="75">
        <v>100</v>
      </c>
      <c r="F23" s="81">
        <v>4108</v>
      </c>
      <c r="G23" s="74">
        <v>89.91</v>
      </c>
      <c r="H23" s="76">
        <v>8991</v>
      </c>
      <c r="I23" s="72"/>
      <c r="J23" s="77" t="s">
        <v>37</v>
      </c>
      <c r="K23" s="74" t="s">
        <v>38</v>
      </c>
      <c r="L23" s="74" t="s">
        <v>56</v>
      </c>
      <c r="M23" s="78" t="s">
        <v>57</v>
      </c>
      <c r="N23" s="74" t="s">
        <v>41</v>
      </c>
    </row>
    <row r="24" spans="1:14" s="17" customFormat="1" ht="15.75" x14ac:dyDescent="0.25">
      <c r="A24" s="72">
        <v>23</v>
      </c>
      <c r="B24" s="73" t="s">
        <v>69</v>
      </c>
      <c r="C24" s="74">
        <v>1269</v>
      </c>
      <c r="D24" s="74" t="s">
        <v>36</v>
      </c>
      <c r="E24" s="75">
        <v>200</v>
      </c>
      <c r="F24" s="74">
        <v>2148</v>
      </c>
      <c r="G24" s="74">
        <v>89.91</v>
      </c>
      <c r="H24" s="76">
        <v>17982</v>
      </c>
      <c r="I24" s="74"/>
      <c r="J24" s="77" t="s">
        <v>37</v>
      </c>
      <c r="K24" s="74" t="s">
        <v>38</v>
      </c>
      <c r="L24" s="74" t="s">
        <v>39</v>
      </c>
      <c r="M24" s="74" t="s">
        <v>40</v>
      </c>
      <c r="N24" s="74" t="s">
        <v>41</v>
      </c>
    </row>
    <row r="25" spans="1:14" s="17" customFormat="1" ht="15.75" x14ac:dyDescent="0.25">
      <c r="A25" s="72">
        <v>24</v>
      </c>
      <c r="B25" s="73" t="s">
        <v>69</v>
      </c>
      <c r="C25" s="74">
        <v>1270</v>
      </c>
      <c r="D25" s="74" t="s">
        <v>36</v>
      </c>
      <c r="E25" s="75">
        <v>200</v>
      </c>
      <c r="F25" s="74">
        <v>2147</v>
      </c>
      <c r="G25" s="74">
        <v>89.91</v>
      </c>
      <c r="H25" s="76">
        <v>17982</v>
      </c>
      <c r="I25" s="74"/>
      <c r="J25" s="77" t="s">
        <v>37</v>
      </c>
      <c r="K25" s="74" t="s">
        <v>46</v>
      </c>
      <c r="L25" s="74"/>
      <c r="M25" s="74" t="s">
        <v>47</v>
      </c>
      <c r="N25" s="74" t="s">
        <v>41</v>
      </c>
    </row>
    <row r="26" spans="1:14" s="17" customFormat="1" ht="15.75" x14ac:dyDescent="0.25">
      <c r="A26" s="72">
        <v>25</v>
      </c>
      <c r="B26" s="73" t="s">
        <v>70</v>
      </c>
      <c r="C26" s="80">
        <v>356</v>
      </c>
      <c r="D26" s="72" t="s">
        <v>36</v>
      </c>
      <c r="E26" s="75">
        <v>100</v>
      </c>
      <c r="F26" s="81">
        <v>4104</v>
      </c>
      <c r="G26" s="74">
        <v>89.91</v>
      </c>
      <c r="H26" s="76">
        <v>8991</v>
      </c>
      <c r="I26" s="72"/>
      <c r="J26" s="77" t="s">
        <v>37</v>
      </c>
      <c r="K26" s="74" t="s">
        <v>38</v>
      </c>
      <c r="L26" s="74" t="s">
        <v>56</v>
      </c>
      <c r="M26" s="78" t="s">
        <v>57</v>
      </c>
      <c r="N26" s="74" t="s">
        <v>41</v>
      </c>
    </row>
    <row r="27" spans="1:14" s="17" customFormat="1" ht="15.75" x14ac:dyDescent="0.25">
      <c r="A27" s="72">
        <v>26</v>
      </c>
      <c r="B27" s="73" t="s">
        <v>71</v>
      </c>
      <c r="C27" s="74">
        <v>2089</v>
      </c>
      <c r="D27" s="74" t="s">
        <v>36</v>
      </c>
      <c r="E27" s="75">
        <v>200</v>
      </c>
      <c r="F27" s="79">
        <v>1843</v>
      </c>
      <c r="G27" s="74">
        <v>89.91</v>
      </c>
      <c r="H27" s="76">
        <v>17982</v>
      </c>
      <c r="I27" s="74"/>
      <c r="J27" s="77" t="s">
        <v>37</v>
      </c>
      <c r="K27" s="74" t="s">
        <v>46</v>
      </c>
      <c r="L27" s="74"/>
      <c r="M27" s="74" t="s">
        <v>47</v>
      </c>
      <c r="N27" s="74" t="s">
        <v>41</v>
      </c>
    </row>
    <row r="28" spans="1:14" s="17" customFormat="1" ht="15.75" x14ac:dyDescent="0.25">
      <c r="A28" s="72">
        <v>27</v>
      </c>
      <c r="B28" s="73" t="s">
        <v>72</v>
      </c>
      <c r="C28" s="80">
        <v>939</v>
      </c>
      <c r="D28" s="72" t="s">
        <v>36</v>
      </c>
      <c r="E28" s="75">
        <v>100</v>
      </c>
      <c r="F28" s="81">
        <v>471</v>
      </c>
      <c r="G28" s="74">
        <v>89.91</v>
      </c>
      <c r="H28" s="76">
        <v>8991</v>
      </c>
      <c r="I28" s="72"/>
      <c r="J28" s="77" t="s">
        <v>37</v>
      </c>
      <c r="K28" s="74" t="s">
        <v>52</v>
      </c>
      <c r="L28" s="74" t="s">
        <v>53</v>
      </c>
      <c r="M28" s="78" t="s">
        <v>54</v>
      </c>
      <c r="N28" s="74" t="s">
        <v>41</v>
      </c>
    </row>
    <row r="29" spans="1:14" s="17" customFormat="1" ht="15.75" x14ac:dyDescent="0.25">
      <c r="A29" s="72">
        <v>28</v>
      </c>
      <c r="B29" s="73" t="s">
        <v>73</v>
      </c>
      <c r="C29" s="74">
        <v>699</v>
      </c>
      <c r="D29" s="74" t="s">
        <v>36</v>
      </c>
      <c r="E29" s="75">
        <v>200</v>
      </c>
      <c r="F29" s="74">
        <v>2127</v>
      </c>
      <c r="G29" s="74">
        <v>89.91</v>
      </c>
      <c r="H29" s="76">
        <v>17982</v>
      </c>
      <c r="I29" s="74"/>
      <c r="J29" s="77" t="s">
        <v>37</v>
      </c>
      <c r="K29" s="74" t="s">
        <v>46</v>
      </c>
      <c r="L29" s="74"/>
      <c r="M29" s="74" t="s">
        <v>47</v>
      </c>
      <c r="N29" s="74" t="s">
        <v>41</v>
      </c>
    </row>
    <row r="30" spans="1:14" s="17" customFormat="1" ht="15.75" x14ac:dyDescent="0.25">
      <c r="A30" s="72">
        <v>29</v>
      </c>
      <c r="B30" s="73" t="s">
        <v>73</v>
      </c>
      <c r="C30" s="74">
        <v>700</v>
      </c>
      <c r="D30" s="74" t="s">
        <v>36</v>
      </c>
      <c r="E30" s="75">
        <v>200</v>
      </c>
      <c r="F30" s="74">
        <v>2128</v>
      </c>
      <c r="G30" s="74">
        <v>89.91</v>
      </c>
      <c r="H30" s="76">
        <v>17982</v>
      </c>
      <c r="I30" s="74"/>
      <c r="J30" s="77" t="s">
        <v>37</v>
      </c>
      <c r="K30" s="74" t="s">
        <v>38</v>
      </c>
      <c r="L30" s="74" t="s">
        <v>39</v>
      </c>
      <c r="M30" s="74" t="s">
        <v>40</v>
      </c>
      <c r="N30" s="74" t="s">
        <v>41</v>
      </c>
    </row>
    <row r="31" spans="1:14" s="17" customFormat="1" ht="15.75" x14ac:dyDescent="0.25">
      <c r="A31" s="72">
        <v>30</v>
      </c>
      <c r="B31" s="73" t="s">
        <v>74</v>
      </c>
      <c r="C31" s="80">
        <v>483</v>
      </c>
      <c r="D31" s="72" t="s">
        <v>36</v>
      </c>
      <c r="E31" s="75">
        <v>100</v>
      </c>
      <c r="F31" s="81">
        <v>2293</v>
      </c>
      <c r="G31" s="74">
        <v>89.91</v>
      </c>
      <c r="H31" s="76">
        <v>8991</v>
      </c>
      <c r="I31" s="72"/>
      <c r="J31" s="77" t="s">
        <v>37</v>
      </c>
      <c r="K31" s="74" t="s">
        <v>38</v>
      </c>
      <c r="L31" s="74" t="s">
        <v>56</v>
      </c>
      <c r="M31" s="78" t="s">
        <v>57</v>
      </c>
      <c r="N31" s="74" t="s">
        <v>41</v>
      </c>
    </row>
    <row r="32" spans="1:14" s="17" customFormat="1" ht="15.75" x14ac:dyDescent="0.25">
      <c r="A32" s="72">
        <v>31</v>
      </c>
      <c r="B32" s="73" t="s">
        <v>75</v>
      </c>
      <c r="C32" s="74">
        <v>2053</v>
      </c>
      <c r="D32" s="74" t="s">
        <v>36</v>
      </c>
      <c r="E32" s="75">
        <v>200</v>
      </c>
      <c r="F32" s="79">
        <v>1822</v>
      </c>
      <c r="G32" s="74">
        <v>89.91</v>
      </c>
      <c r="H32" s="76">
        <v>17982</v>
      </c>
      <c r="I32" s="74"/>
      <c r="J32" s="77" t="s">
        <v>37</v>
      </c>
      <c r="K32" s="74" t="s">
        <v>38</v>
      </c>
      <c r="L32" s="74" t="s">
        <v>39</v>
      </c>
      <c r="M32" s="74" t="s">
        <v>40</v>
      </c>
      <c r="N32" s="74" t="s">
        <v>41</v>
      </c>
    </row>
    <row r="33" spans="1:14" s="17" customFormat="1" ht="15.75" x14ac:dyDescent="0.25">
      <c r="A33" s="72">
        <v>32</v>
      </c>
      <c r="B33" s="73" t="s">
        <v>75</v>
      </c>
      <c r="C33" s="74">
        <v>2054</v>
      </c>
      <c r="D33" s="74" t="s">
        <v>36</v>
      </c>
      <c r="E33" s="75">
        <v>200</v>
      </c>
      <c r="F33" s="79">
        <v>1823</v>
      </c>
      <c r="G33" s="74">
        <v>89.91</v>
      </c>
      <c r="H33" s="76">
        <v>17982</v>
      </c>
      <c r="I33" s="74"/>
      <c r="J33" s="77" t="s">
        <v>37</v>
      </c>
      <c r="K33" s="74" t="s">
        <v>46</v>
      </c>
      <c r="L33" s="74"/>
      <c r="M33" s="74" t="s">
        <v>47</v>
      </c>
      <c r="N33" s="74" t="s">
        <v>41</v>
      </c>
    </row>
    <row r="34" spans="1:14" s="17" customFormat="1" ht="15.75" x14ac:dyDescent="0.25">
      <c r="A34" s="72">
        <v>33</v>
      </c>
      <c r="B34" s="73" t="s">
        <v>76</v>
      </c>
      <c r="C34" s="78">
        <v>576</v>
      </c>
      <c r="D34" s="74" t="s">
        <v>36</v>
      </c>
      <c r="E34" s="75">
        <v>100</v>
      </c>
      <c r="F34" s="74">
        <v>881</v>
      </c>
      <c r="G34" s="74">
        <v>89.91</v>
      </c>
      <c r="H34" s="76">
        <v>8991</v>
      </c>
      <c r="I34" s="74"/>
      <c r="J34" s="77" t="s">
        <v>37</v>
      </c>
      <c r="K34" s="74" t="s">
        <v>38</v>
      </c>
      <c r="L34" s="74" t="s">
        <v>43</v>
      </c>
      <c r="M34" s="78" t="s">
        <v>44</v>
      </c>
      <c r="N34" s="74" t="s">
        <v>41</v>
      </c>
    </row>
    <row r="35" spans="1:14" s="17" customFormat="1" ht="15.75" x14ac:dyDescent="0.25">
      <c r="A35" s="72">
        <v>34</v>
      </c>
      <c r="B35" s="73" t="s">
        <v>77</v>
      </c>
      <c r="C35" s="80">
        <v>930</v>
      </c>
      <c r="D35" s="72" t="s">
        <v>36</v>
      </c>
      <c r="E35" s="75">
        <v>100</v>
      </c>
      <c r="F35" s="81">
        <v>463</v>
      </c>
      <c r="G35" s="74">
        <v>89.91</v>
      </c>
      <c r="H35" s="76">
        <v>8991</v>
      </c>
      <c r="I35" s="72"/>
      <c r="J35" s="77" t="s">
        <v>37</v>
      </c>
      <c r="K35" s="74" t="s">
        <v>52</v>
      </c>
      <c r="L35" s="74" t="s">
        <v>53</v>
      </c>
      <c r="M35" s="78" t="s">
        <v>54</v>
      </c>
      <c r="N35" s="74" t="s">
        <v>41</v>
      </c>
    </row>
    <row r="36" spans="1:14" s="17" customFormat="1" ht="15.75" x14ac:dyDescent="0.25">
      <c r="A36" s="72">
        <v>35</v>
      </c>
      <c r="B36" s="73" t="s">
        <v>78</v>
      </c>
      <c r="C36" s="74">
        <v>675</v>
      </c>
      <c r="D36" s="74" t="s">
        <v>36</v>
      </c>
      <c r="E36" s="75">
        <v>200</v>
      </c>
      <c r="F36" s="74">
        <v>2102</v>
      </c>
      <c r="G36" s="74">
        <v>89.91</v>
      </c>
      <c r="H36" s="76">
        <v>17982</v>
      </c>
      <c r="I36" s="74"/>
      <c r="J36" s="77" t="s">
        <v>37</v>
      </c>
      <c r="K36" s="74" t="s">
        <v>38</v>
      </c>
      <c r="L36" s="74" t="s">
        <v>39</v>
      </c>
      <c r="M36" s="74" t="s">
        <v>40</v>
      </c>
      <c r="N36" s="74" t="s">
        <v>41</v>
      </c>
    </row>
    <row r="37" spans="1:14" s="17" customFormat="1" ht="15.75" x14ac:dyDescent="0.25">
      <c r="A37" s="72">
        <v>36</v>
      </c>
      <c r="B37" s="73" t="s">
        <v>78</v>
      </c>
      <c r="C37" s="74">
        <v>676</v>
      </c>
      <c r="D37" s="74" t="s">
        <v>36</v>
      </c>
      <c r="E37" s="75">
        <v>200</v>
      </c>
      <c r="F37" s="74">
        <v>2103</v>
      </c>
      <c r="G37" s="74">
        <v>89.91</v>
      </c>
      <c r="H37" s="76">
        <v>17982</v>
      </c>
      <c r="I37" s="74"/>
      <c r="J37" s="77" t="s">
        <v>37</v>
      </c>
      <c r="K37" s="74" t="s">
        <v>46</v>
      </c>
      <c r="L37" s="74"/>
      <c r="M37" s="74" t="s">
        <v>47</v>
      </c>
      <c r="N37" s="74" t="s">
        <v>41</v>
      </c>
    </row>
    <row r="38" spans="1:14" s="17" customFormat="1" ht="15.75" x14ac:dyDescent="0.25">
      <c r="A38" s="72">
        <v>37</v>
      </c>
      <c r="B38" s="73" t="s">
        <v>79</v>
      </c>
      <c r="C38" s="80">
        <v>924</v>
      </c>
      <c r="D38" s="72" t="s">
        <v>36</v>
      </c>
      <c r="E38" s="75">
        <v>100</v>
      </c>
      <c r="F38" s="81">
        <v>457</v>
      </c>
      <c r="G38" s="74">
        <v>89.91</v>
      </c>
      <c r="H38" s="76">
        <v>8991</v>
      </c>
      <c r="I38" s="72"/>
      <c r="J38" s="77" t="s">
        <v>37</v>
      </c>
      <c r="K38" s="74" t="s">
        <v>52</v>
      </c>
      <c r="L38" s="74" t="s">
        <v>53</v>
      </c>
      <c r="M38" s="78" t="s">
        <v>54</v>
      </c>
      <c r="N38" s="74" t="s">
        <v>41</v>
      </c>
    </row>
    <row r="39" spans="1:14" s="17" customFormat="1" ht="15.75" x14ac:dyDescent="0.25">
      <c r="A39" s="72">
        <v>38</v>
      </c>
      <c r="B39" s="73" t="s">
        <v>80</v>
      </c>
      <c r="C39" s="74">
        <v>2505</v>
      </c>
      <c r="D39" s="72" t="s">
        <v>36</v>
      </c>
      <c r="E39" s="75">
        <v>200</v>
      </c>
      <c r="F39" s="81">
        <v>1176</v>
      </c>
      <c r="G39" s="74">
        <v>89.91</v>
      </c>
      <c r="H39" s="83">
        <v>17982</v>
      </c>
      <c r="I39" s="72"/>
      <c r="J39" s="77" t="s">
        <v>37</v>
      </c>
      <c r="K39" s="74" t="s">
        <v>46</v>
      </c>
      <c r="L39" s="74"/>
      <c r="M39" s="74"/>
      <c r="N39" s="74" t="s">
        <v>41</v>
      </c>
    </row>
    <row r="40" spans="1:14" s="17" customFormat="1" ht="15.75" x14ac:dyDescent="0.25">
      <c r="A40" s="72">
        <v>39</v>
      </c>
      <c r="B40" s="73" t="s">
        <v>81</v>
      </c>
      <c r="C40" s="74">
        <v>2037</v>
      </c>
      <c r="D40" s="74" t="s">
        <v>36</v>
      </c>
      <c r="E40" s="75">
        <v>200</v>
      </c>
      <c r="F40" s="79">
        <v>1806</v>
      </c>
      <c r="G40" s="74">
        <v>89.91</v>
      </c>
      <c r="H40" s="76">
        <v>17982</v>
      </c>
      <c r="I40" s="74"/>
      <c r="J40" s="77" t="s">
        <v>82</v>
      </c>
      <c r="K40" s="74" t="s">
        <v>38</v>
      </c>
      <c r="L40" s="74" t="s">
        <v>39</v>
      </c>
      <c r="M40" s="74" t="s">
        <v>40</v>
      </c>
      <c r="N40" s="74" t="s">
        <v>41</v>
      </c>
    </row>
    <row r="41" spans="1:14" s="17" customFormat="1" ht="15.75" x14ac:dyDescent="0.25">
      <c r="A41" s="72">
        <v>40</v>
      </c>
      <c r="B41" s="73" t="s">
        <v>81</v>
      </c>
      <c r="C41" s="74">
        <v>2038</v>
      </c>
      <c r="D41" s="74" t="s">
        <v>36</v>
      </c>
      <c r="E41" s="75">
        <v>200</v>
      </c>
      <c r="F41" s="79">
        <v>1807</v>
      </c>
      <c r="G41" s="74">
        <v>89.91</v>
      </c>
      <c r="H41" s="76">
        <v>17982</v>
      </c>
      <c r="I41" s="74"/>
      <c r="J41" s="77" t="s">
        <v>82</v>
      </c>
      <c r="K41" s="74" t="s">
        <v>46</v>
      </c>
      <c r="L41" s="74"/>
      <c r="M41" s="74" t="s">
        <v>47</v>
      </c>
      <c r="N41" s="74" t="s">
        <v>41</v>
      </c>
    </row>
    <row r="42" spans="1:14" s="17" customFormat="1" ht="15.75" x14ac:dyDescent="0.25">
      <c r="A42" s="72">
        <v>41</v>
      </c>
      <c r="B42" s="73" t="s">
        <v>83</v>
      </c>
      <c r="C42" s="78">
        <v>566</v>
      </c>
      <c r="D42" s="74" t="s">
        <v>36</v>
      </c>
      <c r="E42" s="75">
        <v>100</v>
      </c>
      <c r="F42" s="74">
        <v>873</v>
      </c>
      <c r="G42" s="74">
        <v>89.91</v>
      </c>
      <c r="H42" s="76">
        <v>8991</v>
      </c>
      <c r="I42" s="74"/>
      <c r="J42" s="77" t="s">
        <v>37</v>
      </c>
      <c r="K42" s="74" t="s">
        <v>38</v>
      </c>
      <c r="L42" s="74" t="s">
        <v>43</v>
      </c>
      <c r="M42" s="78" t="s">
        <v>44</v>
      </c>
      <c r="N42" s="74" t="s">
        <v>41</v>
      </c>
    </row>
    <row r="43" spans="1:14" s="17" customFormat="1" ht="15.75" x14ac:dyDescent="0.25">
      <c r="A43" s="72">
        <v>42</v>
      </c>
      <c r="B43" s="73" t="s">
        <v>84</v>
      </c>
      <c r="C43" s="80">
        <v>232</v>
      </c>
      <c r="D43" s="72" t="s">
        <v>36</v>
      </c>
      <c r="E43" s="75">
        <v>100</v>
      </c>
      <c r="F43" s="74">
        <v>4166</v>
      </c>
      <c r="G43" s="74">
        <v>89.91</v>
      </c>
      <c r="H43" s="76">
        <v>8991</v>
      </c>
      <c r="I43" s="74"/>
      <c r="J43" s="77" t="s">
        <v>37</v>
      </c>
      <c r="K43" s="74" t="s">
        <v>38</v>
      </c>
      <c r="L43" s="74" t="s">
        <v>56</v>
      </c>
      <c r="M43" s="78" t="s">
        <v>57</v>
      </c>
      <c r="N43" s="74" t="s">
        <v>41</v>
      </c>
    </row>
    <row r="44" spans="1:14" s="17" customFormat="1" ht="15.75" x14ac:dyDescent="0.25">
      <c r="A44" s="72">
        <v>43</v>
      </c>
      <c r="B44" s="73" t="s">
        <v>85</v>
      </c>
      <c r="C44" s="80">
        <v>472</v>
      </c>
      <c r="D44" s="72" t="s">
        <v>36</v>
      </c>
      <c r="E44" s="75">
        <v>100</v>
      </c>
      <c r="F44" s="81">
        <v>2283</v>
      </c>
      <c r="G44" s="74">
        <v>89.91</v>
      </c>
      <c r="H44" s="76">
        <v>8991</v>
      </c>
      <c r="I44" s="72"/>
      <c r="J44" s="77" t="s">
        <v>37</v>
      </c>
      <c r="K44" s="74" t="s">
        <v>38</v>
      </c>
      <c r="L44" s="74" t="s">
        <v>56</v>
      </c>
      <c r="M44" s="78" t="s">
        <v>57</v>
      </c>
      <c r="N44" s="74" t="s">
        <v>41</v>
      </c>
    </row>
    <row r="45" spans="1:14" s="17" customFormat="1" ht="15.75" x14ac:dyDescent="0.25">
      <c r="A45" s="72">
        <v>44</v>
      </c>
      <c r="B45" s="73" t="s">
        <v>86</v>
      </c>
      <c r="C45" s="74">
        <v>669</v>
      </c>
      <c r="D45" s="74" t="s">
        <v>36</v>
      </c>
      <c r="E45" s="75">
        <v>200</v>
      </c>
      <c r="F45" s="74">
        <v>2096</v>
      </c>
      <c r="G45" s="74">
        <v>89.91</v>
      </c>
      <c r="H45" s="84">
        <v>17982</v>
      </c>
      <c r="I45" s="74"/>
      <c r="J45" s="77" t="s">
        <v>37</v>
      </c>
      <c r="K45" s="74" t="s">
        <v>87</v>
      </c>
      <c r="L45" s="85" t="s">
        <v>88</v>
      </c>
      <c r="M45" s="86" t="s">
        <v>89</v>
      </c>
      <c r="N45" s="74" t="s">
        <v>41</v>
      </c>
    </row>
    <row r="46" spans="1:14" s="17" customFormat="1" ht="15.75" x14ac:dyDescent="0.25">
      <c r="A46" s="72">
        <v>45</v>
      </c>
      <c r="B46" s="73" t="s">
        <v>90</v>
      </c>
      <c r="C46" s="74">
        <v>664</v>
      </c>
      <c r="D46" s="74" t="s">
        <v>36</v>
      </c>
      <c r="E46" s="75">
        <v>200</v>
      </c>
      <c r="F46" s="74">
        <v>2091</v>
      </c>
      <c r="G46" s="74">
        <v>89.91</v>
      </c>
      <c r="H46" s="76">
        <v>17982</v>
      </c>
      <c r="I46" s="74"/>
      <c r="J46" s="77" t="s">
        <v>37</v>
      </c>
      <c r="K46" s="74" t="s">
        <v>38</v>
      </c>
      <c r="L46" s="74" t="s">
        <v>39</v>
      </c>
      <c r="M46" s="74" t="s">
        <v>40</v>
      </c>
      <c r="N46" s="74" t="s">
        <v>41</v>
      </c>
    </row>
    <row r="47" spans="1:14" s="17" customFormat="1" ht="15.75" x14ac:dyDescent="0.25">
      <c r="A47" s="72">
        <v>46</v>
      </c>
      <c r="B47" s="73" t="s">
        <v>90</v>
      </c>
      <c r="C47" s="74">
        <v>665</v>
      </c>
      <c r="D47" s="74" t="s">
        <v>36</v>
      </c>
      <c r="E47" s="75">
        <v>200</v>
      </c>
      <c r="F47" s="74">
        <v>2092</v>
      </c>
      <c r="G47" s="74">
        <v>89.91</v>
      </c>
      <c r="H47" s="76">
        <v>17982</v>
      </c>
      <c r="I47" s="74"/>
      <c r="J47" s="77" t="s">
        <v>37</v>
      </c>
      <c r="K47" s="74" t="s">
        <v>46</v>
      </c>
      <c r="L47" s="74"/>
      <c r="M47" s="74" t="s">
        <v>47</v>
      </c>
      <c r="N47" s="74" t="s">
        <v>41</v>
      </c>
    </row>
    <row r="48" spans="1:14" s="17" customFormat="1" ht="15.75" x14ac:dyDescent="0.25">
      <c r="A48" s="72">
        <v>47</v>
      </c>
      <c r="B48" s="73" t="s">
        <v>91</v>
      </c>
      <c r="C48" s="74">
        <v>1021</v>
      </c>
      <c r="D48" s="74" t="s">
        <v>36</v>
      </c>
      <c r="E48" s="75">
        <v>150</v>
      </c>
      <c r="F48" s="74">
        <v>1024</v>
      </c>
      <c r="G48" s="74">
        <v>89.91</v>
      </c>
      <c r="H48" s="76">
        <v>13486.5</v>
      </c>
      <c r="I48" s="74"/>
      <c r="J48" s="77" t="s">
        <v>37</v>
      </c>
      <c r="K48" s="74" t="s">
        <v>38</v>
      </c>
      <c r="L48" s="74" t="s">
        <v>39</v>
      </c>
      <c r="M48" s="74" t="s">
        <v>40</v>
      </c>
      <c r="N48" s="74" t="s">
        <v>41</v>
      </c>
    </row>
    <row r="49" spans="1:14" s="17" customFormat="1" ht="15.75" x14ac:dyDescent="0.25">
      <c r="A49" s="72">
        <v>48</v>
      </c>
      <c r="B49" s="73" t="s">
        <v>92</v>
      </c>
      <c r="C49" s="74">
        <v>2468</v>
      </c>
      <c r="D49" s="72" t="s">
        <v>36</v>
      </c>
      <c r="E49" s="75">
        <v>200</v>
      </c>
      <c r="F49" s="81">
        <v>1717</v>
      </c>
      <c r="G49" s="74">
        <v>89.91</v>
      </c>
      <c r="H49" s="76">
        <v>17982</v>
      </c>
      <c r="I49" s="72"/>
      <c r="J49" s="77" t="s">
        <v>37</v>
      </c>
      <c r="K49" s="74" t="s">
        <v>46</v>
      </c>
      <c r="L49" s="74"/>
      <c r="M49" s="74" t="s">
        <v>47</v>
      </c>
      <c r="N49" s="74" t="s">
        <v>41</v>
      </c>
    </row>
    <row r="50" spans="1:14" s="17" customFormat="1" ht="15.75" x14ac:dyDescent="0.25">
      <c r="A50" s="72">
        <v>49</v>
      </c>
      <c r="B50" s="73" t="s">
        <v>93</v>
      </c>
      <c r="C50" s="74">
        <v>2017</v>
      </c>
      <c r="D50" s="74" t="s">
        <v>36</v>
      </c>
      <c r="E50" s="75">
        <v>200</v>
      </c>
      <c r="F50" s="79">
        <v>2338</v>
      </c>
      <c r="G50" s="74">
        <v>89.91</v>
      </c>
      <c r="H50" s="76">
        <v>17982</v>
      </c>
      <c r="I50" s="74"/>
      <c r="J50" s="77" t="s">
        <v>82</v>
      </c>
      <c r="K50" s="74" t="s">
        <v>38</v>
      </c>
      <c r="L50" s="74" t="s">
        <v>39</v>
      </c>
      <c r="M50" s="74" t="s">
        <v>40</v>
      </c>
      <c r="N50" s="74" t="s">
        <v>41</v>
      </c>
    </row>
    <row r="51" spans="1:14" s="17" customFormat="1" ht="15.75" x14ac:dyDescent="0.25">
      <c r="A51" s="72">
        <v>50</v>
      </c>
      <c r="B51" s="73" t="s">
        <v>93</v>
      </c>
      <c r="C51" s="74">
        <v>2018</v>
      </c>
      <c r="D51" s="74" t="s">
        <v>36</v>
      </c>
      <c r="E51" s="75">
        <v>230</v>
      </c>
      <c r="F51" s="79">
        <v>2339</v>
      </c>
      <c r="G51" s="74">
        <v>89.91</v>
      </c>
      <c r="H51" s="76">
        <v>20679.3</v>
      </c>
      <c r="I51" s="74"/>
      <c r="J51" s="77" t="s">
        <v>82</v>
      </c>
      <c r="K51" s="74" t="s">
        <v>46</v>
      </c>
      <c r="L51" s="74"/>
      <c r="M51" s="74" t="s">
        <v>94</v>
      </c>
      <c r="N51" s="74" t="s">
        <v>41</v>
      </c>
    </row>
    <row r="52" spans="1:14" s="17" customFormat="1" ht="15.75" x14ac:dyDescent="0.25">
      <c r="A52" s="72">
        <v>51</v>
      </c>
      <c r="B52" s="73" t="s">
        <v>95</v>
      </c>
      <c r="C52" s="80">
        <v>461</v>
      </c>
      <c r="D52" s="72" t="s">
        <v>36</v>
      </c>
      <c r="E52" s="75">
        <v>100</v>
      </c>
      <c r="F52" s="81">
        <v>2273</v>
      </c>
      <c r="G52" s="74">
        <v>89.91</v>
      </c>
      <c r="H52" s="76">
        <v>8991</v>
      </c>
      <c r="I52" s="72"/>
      <c r="J52" s="77" t="s">
        <v>37</v>
      </c>
      <c r="K52" s="74" t="s">
        <v>38</v>
      </c>
      <c r="L52" s="74" t="s">
        <v>56</v>
      </c>
      <c r="M52" s="78" t="s">
        <v>57</v>
      </c>
      <c r="N52" s="74" t="s">
        <v>41</v>
      </c>
    </row>
    <row r="53" spans="1:14" s="17" customFormat="1" ht="15.75" x14ac:dyDescent="0.25">
      <c r="A53" s="72">
        <v>52</v>
      </c>
      <c r="B53" s="73" t="s">
        <v>96</v>
      </c>
      <c r="C53" s="80">
        <v>221</v>
      </c>
      <c r="D53" s="72" t="s">
        <v>36</v>
      </c>
      <c r="E53" s="75">
        <v>100</v>
      </c>
      <c r="F53" s="81">
        <v>4155</v>
      </c>
      <c r="G53" s="74">
        <v>89.91</v>
      </c>
      <c r="H53" s="76">
        <v>8991</v>
      </c>
      <c r="I53" s="72"/>
      <c r="J53" s="77" t="s">
        <v>37</v>
      </c>
      <c r="K53" s="74" t="s">
        <v>38</v>
      </c>
      <c r="L53" s="74" t="s">
        <v>56</v>
      </c>
      <c r="M53" s="78" t="s">
        <v>57</v>
      </c>
      <c r="N53" s="74" t="s">
        <v>41</v>
      </c>
    </row>
    <row r="54" spans="1:14" s="17" customFormat="1" ht="15.75" x14ac:dyDescent="0.25">
      <c r="A54" s="72">
        <v>53</v>
      </c>
      <c r="B54" s="73" t="s">
        <v>97</v>
      </c>
      <c r="C54" s="80">
        <v>902</v>
      </c>
      <c r="D54" s="72" t="s">
        <v>36</v>
      </c>
      <c r="E54" s="75">
        <v>100</v>
      </c>
      <c r="F54" s="81">
        <v>439</v>
      </c>
      <c r="G54" s="74">
        <v>89.91</v>
      </c>
      <c r="H54" s="76">
        <v>8991</v>
      </c>
      <c r="I54" s="72"/>
      <c r="J54" s="77" t="s">
        <v>37</v>
      </c>
      <c r="K54" s="74" t="s">
        <v>52</v>
      </c>
      <c r="L54" s="74" t="s">
        <v>53</v>
      </c>
      <c r="M54" s="78" t="s">
        <v>54</v>
      </c>
      <c r="N54" s="74" t="s">
        <v>41</v>
      </c>
    </row>
    <row r="55" spans="1:14" s="17" customFormat="1" ht="15.75" x14ac:dyDescent="0.25">
      <c r="A55" s="72">
        <v>54</v>
      </c>
      <c r="B55" s="73" t="s">
        <v>98</v>
      </c>
      <c r="C55" s="78">
        <v>1008</v>
      </c>
      <c r="D55" s="74" t="s">
        <v>36</v>
      </c>
      <c r="E55" s="75">
        <v>100</v>
      </c>
      <c r="F55" s="74">
        <v>1012</v>
      </c>
      <c r="G55" s="74">
        <v>89.91</v>
      </c>
      <c r="H55" s="76">
        <v>8991</v>
      </c>
      <c r="I55" s="74"/>
      <c r="J55" s="77" t="s">
        <v>37</v>
      </c>
      <c r="K55" s="74" t="s">
        <v>38</v>
      </c>
      <c r="L55" s="74" t="s">
        <v>43</v>
      </c>
      <c r="M55" s="78" t="s">
        <v>44</v>
      </c>
      <c r="N55" s="74" t="s">
        <v>41</v>
      </c>
    </row>
    <row r="56" spans="1:14" s="17" customFormat="1" ht="15.75" x14ac:dyDescent="0.25">
      <c r="A56" s="72">
        <v>55</v>
      </c>
      <c r="B56" s="73" t="s">
        <v>99</v>
      </c>
      <c r="C56" s="80">
        <v>215</v>
      </c>
      <c r="D56" s="72" t="s">
        <v>36</v>
      </c>
      <c r="E56" s="75">
        <v>100</v>
      </c>
      <c r="F56" s="81">
        <v>4149</v>
      </c>
      <c r="G56" s="74">
        <v>89.91</v>
      </c>
      <c r="H56" s="76">
        <v>8991</v>
      </c>
      <c r="I56" s="72"/>
      <c r="J56" s="77" t="s">
        <v>37</v>
      </c>
      <c r="K56" s="74" t="s">
        <v>38</v>
      </c>
      <c r="L56" s="74" t="s">
        <v>56</v>
      </c>
      <c r="M56" s="78" t="s">
        <v>57</v>
      </c>
      <c r="N56" s="74" t="s">
        <v>41</v>
      </c>
    </row>
    <row r="57" spans="1:14" ht="15.75" thickBot="1" x14ac:dyDescent="0.3">
      <c r="A57" s="87"/>
      <c r="B57" s="87"/>
      <c r="C57" s="87"/>
      <c r="D57" s="87"/>
      <c r="E57" s="87"/>
      <c r="F57" s="87"/>
      <c r="G57" s="87"/>
      <c r="H57" s="88">
        <f>SUM(H2:H56)</f>
        <v>758648.3</v>
      </c>
      <c r="I57" s="87"/>
      <c r="J57" s="87"/>
      <c r="K57" s="87"/>
      <c r="L57" s="87"/>
      <c r="M57" s="87"/>
      <c r="N57" s="87"/>
    </row>
    <row r="61" spans="1:14" ht="15.75" thickBot="1" x14ac:dyDescent="0.3"/>
    <row r="62" spans="1:14" x14ac:dyDescent="0.25">
      <c r="B62" s="60" t="s">
        <v>103</v>
      </c>
      <c r="C62" s="61"/>
      <c r="D62" s="62">
        <f>H57-H21</f>
        <v>749657.3</v>
      </c>
    </row>
    <row r="63" spans="1:14" x14ac:dyDescent="0.25">
      <c r="B63" s="63" t="s">
        <v>104</v>
      </c>
      <c r="C63" s="59"/>
      <c r="D63" s="64">
        <v>225482</v>
      </c>
    </row>
    <row r="64" spans="1:14" ht="15.75" thickBot="1" x14ac:dyDescent="0.3">
      <c r="B64" s="65" t="s">
        <v>105</v>
      </c>
      <c r="C64" s="66"/>
      <c r="D64" s="67">
        <f>D62-D63</f>
        <v>524175.30000000005</v>
      </c>
    </row>
    <row r="70" spans="1:13" x14ac:dyDescent="0.25">
      <c r="A70" t="s">
        <v>100</v>
      </c>
      <c r="D70">
        <v>51538</v>
      </c>
      <c r="H70" t="s">
        <v>101</v>
      </c>
      <c r="J70">
        <v>51538</v>
      </c>
      <c r="L70" t="s">
        <v>102</v>
      </c>
      <c r="M70">
        <v>51242</v>
      </c>
    </row>
    <row r="71" spans="1:13" x14ac:dyDescent="0.25">
      <c r="H71"/>
    </row>
    <row r="72" spans="1:13" x14ac:dyDescent="0.25">
      <c r="H72"/>
    </row>
    <row r="73" spans="1:13" x14ac:dyDescent="0.25">
      <c r="H73"/>
    </row>
    <row r="74" spans="1:13" x14ac:dyDescent="0.25">
      <c r="H74"/>
    </row>
    <row r="75" spans="1:13" x14ac:dyDescent="0.25">
      <c r="H75"/>
    </row>
    <row r="76" spans="1:13" x14ac:dyDescent="0.25">
      <c r="H76"/>
    </row>
    <row r="77" spans="1:13" x14ac:dyDescent="0.25">
      <c r="H77"/>
    </row>
    <row r="78" spans="1:13" x14ac:dyDescent="0.25">
      <c r="H78"/>
    </row>
    <row r="79" spans="1:13" x14ac:dyDescent="0.25">
      <c r="H79"/>
    </row>
    <row r="80" spans="1:13" x14ac:dyDescent="0.25">
      <c r="H80"/>
    </row>
    <row r="81" spans="8:8" x14ac:dyDescent="0.25">
      <c r="H81"/>
    </row>
    <row r="82" spans="8:8" x14ac:dyDescent="0.25">
      <c r="H82"/>
    </row>
    <row r="83" spans="8:8" x14ac:dyDescent="0.25">
      <c r="H83"/>
    </row>
    <row r="84" spans="8:8" x14ac:dyDescent="0.25">
      <c r="H84"/>
    </row>
    <row r="85" spans="8:8" x14ac:dyDescent="0.25">
      <c r="H85"/>
    </row>
    <row r="86" spans="8:8" x14ac:dyDescent="0.25">
      <c r="H86"/>
    </row>
    <row r="87" spans="8:8" x14ac:dyDescent="0.25">
      <c r="H87"/>
    </row>
    <row r="88" spans="8:8" x14ac:dyDescent="0.25">
      <c r="H88"/>
    </row>
    <row r="89" spans="8:8" x14ac:dyDescent="0.25">
      <c r="H89"/>
    </row>
    <row r="90" spans="8:8" x14ac:dyDescent="0.25">
      <c r="H90"/>
    </row>
    <row r="91" spans="8:8" x14ac:dyDescent="0.25">
      <c r="H91"/>
    </row>
    <row r="92" spans="8:8" x14ac:dyDescent="0.25">
      <c r="H92"/>
    </row>
    <row r="93" spans="8:8" x14ac:dyDescent="0.25">
      <c r="H93"/>
    </row>
    <row r="94" spans="8:8" x14ac:dyDescent="0.25">
      <c r="H94"/>
    </row>
    <row r="95" spans="8:8" x14ac:dyDescent="0.25">
      <c r="H95"/>
    </row>
    <row r="96" spans="8:8" x14ac:dyDescent="0.25">
      <c r="H96"/>
    </row>
    <row r="97" spans="8:8" x14ac:dyDescent="0.25">
      <c r="H97"/>
    </row>
    <row r="98" spans="8:8" x14ac:dyDescent="0.25">
      <c r="H98"/>
    </row>
    <row r="99" spans="8:8" x14ac:dyDescent="0.25">
      <c r="H99"/>
    </row>
    <row r="100" spans="8:8" x14ac:dyDescent="0.25">
      <c r="H100"/>
    </row>
    <row r="101" spans="8:8" x14ac:dyDescent="0.25">
      <c r="H101"/>
    </row>
    <row r="102" spans="8:8" x14ac:dyDescent="0.25">
      <c r="H102"/>
    </row>
    <row r="103" spans="8:8" x14ac:dyDescent="0.25">
      <c r="H103"/>
    </row>
    <row r="104" spans="8:8" x14ac:dyDescent="0.25">
      <c r="H104"/>
    </row>
    <row r="105" spans="8:8" x14ac:dyDescent="0.25">
      <c r="H105"/>
    </row>
    <row r="106" spans="8:8" x14ac:dyDescent="0.25">
      <c r="H106"/>
    </row>
    <row r="107" spans="8:8" x14ac:dyDescent="0.25">
      <c r="H107"/>
    </row>
  </sheetData>
  <autoFilter ref="A1:EM57" xr:uid="{00000000-0009-0000-0000-000001000000}">
    <sortState xmlns:xlrd2="http://schemas.microsoft.com/office/spreadsheetml/2017/richdata2" ref="A2:N57">
      <sortCondition ref="A1:A57"/>
    </sortState>
  </autoFilter>
  <pageMargins left="0.70866141732283472" right="0.70866141732283472" top="0.74803149606299213" bottom="0.74803149606299213" header="0.31496062992125984" footer="0.31496062992125984"/>
  <pageSetup scale="2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view="pageBreakPreview" topLeftCell="A34" zoomScale="115" zoomScaleNormal="145" zoomScaleSheetLayoutView="115" workbookViewId="0">
      <selection activeCell="M53" sqref="M53"/>
    </sheetView>
  </sheetViews>
  <sheetFormatPr defaultRowHeight="15" x14ac:dyDescent="0.25"/>
  <sheetData>
    <row r="1" spans="1:19" x14ac:dyDescent="0.25">
      <c r="A1" t="s">
        <v>100</v>
      </c>
      <c r="C1">
        <v>51538</v>
      </c>
      <c r="H1" t="s">
        <v>101</v>
      </c>
      <c r="J1">
        <v>51538</v>
      </c>
      <c r="P1" t="s">
        <v>102</v>
      </c>
      <c r="S1">
        <v>51242</v>
      </c>
    </row>
  </sheetData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Payment </vt:lpstr>
      <vt:lpstr>All debit</vt:lpstr>
      <vt:lpstr>Debit Note</vt:lpstr>
      <vt:lpstr>'All debit'!Print_Area</vt:lpstr>
      <vt:lpstr>'Payment '!Print_Area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2024-10-10T11:59:42Z</cp:lastPrinted>
  <dcterms:created xsi:type="dcterms:W3CDTF">2022-06-10T14:11:52Z</dcterms:created>
  <dcterms:modified xsi:type="dcterms:W3CDTF">2025-05-27T11:23:05Z</dcterms:modified>
</cp:coreProperties>
</file>