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 l="1"/>
  <c r="G7" i="1" l="1"/>
  <c r="R9" i="1" l="1"/>
  <c r="Q9" i="1"/>
  <c r="Q7" i="1" l="1"/>
  <c r="T7" i="1" s="1"/>
  <c r="T8" i="1" s="1"/>
  <c r="G10" i="1" l="1"/>
  <c r="I10" i="1" s="1"/>
  <c r="J10" i="1" l="1"/>
  <c r="M10" i="1" s="1"/>
  <c r="G9" i="1"/>
  <c r="I9" i="1" s="1"/>
  <c r="J9" i="1" s="1"/>
  <c r="M9" i="1" s="1"/>
  <c r="H7" i="1" l="1"/>
  <c r="K7" i="1"/>
  <c r="J7" i="1"/>
  <c r="L7" i="1" l="1"/>
  <c r="G8" i="1" s="1"/>
  <c r="I8" i="1" s="1"/>
  <c r="M8" i="1" s="1"/>
  <c r="I7" i="1"/>
  <c r="T32" i="1"/>
  <c r="M7" i="1" l="1"/>
  <c r="M32" i="1" s="1"/>
  <c r="T34" i="1" s="1"/>
</calcChain>
</file>

<file path=xl/sharedStrings.xml><?xml version="1.0" encoding="utf-8"?>
<sst xmlns="http://schemas.openxmlformats.org/spreadsheetml/2006/main" count="53" uniqueCount="48">
  <si>
    <t>Amount</t>
  </si>
  <si>
    <t>PAYMENT NOTE No.</t>
  </si>
  <si>
    <t>UTR</t>
  </si>
  <si>
    <t>SD (5%)</t>
  </si>
  <si>
    <t>Advance paid</t>
  </si>
  <si>
    <t>Pump House work</t>
  </si>
  <si>
    <t>Total Payable Amount Rs. -</t>
  </si>
  <si>
    <t>Balance Payable Amount Rs. -</t>
  </si>
  <si>
    <t>Total Paid Amount Rs. -</t>
  </si>
  <si>
    <t>Sirohi Builders &amp; Construction</t>
  </si>
  <si>
    <t>Jatngla Village Pump House work</t>
  </si>
  <si>
    <t>11-10-2022 NEFT/AXISP00327459543/RIUP22/939/SIROHI BUILDERS 99000.00</t>
  </si>
  <si>
    <t>RIUP22/939</t>
  </si>
  <si>
    <t>29-11-2022 NEFT/AXISP00341145354/RIUP22/1380/SIROHI BUILDERS 150000.00</t>
  </si>
  <si>
    <t>29-12-2022 NEFT/AXISP00349704427/RIUP22/1598/SIROHI BUILDERS 56,906.00</t>
  </si>
  <si>
    <t>GST Release Note</t>
  </si>
  <si>
    <t>13-01-2023 NEFT/AXISP00354657705/RIUP22/1577/SIROHI BUILDERS 32369.00</t>
  </si>
  <si>
    <t>Akhlor Village Pump House work</t>
  </si>
  <si>
    <t>RIUP22/738</t>
  </si>
  <si>
    <t>14-09-2022 NEFT/AXISP00320017434/RIUP22/738/SIROHI BUILDERS 99000.00</t>
  </si>
  <si>
    <t>11-11-2022 NEFT/AXISP00337074545/RIUP22/1211/SIROHI BUILDERS 203159.00</t>
  </si>
  <si>
    <t>21-12-2022 NEFT/AXISP00347813397/RIUP22/1597A/SIROHI BUILDER 57860.00</t>
  </si>
  <si>
    <t>Badh Village Pump House work</t>
  </si>
  <si>
    <t>RIUP22/668</t>
  </si>
  <si>
    <t>03-09-2022 NEFT/AXISP00316992483/RIUP22/668/SIROHI BUILDERS 99000.00</t>
  </si>
  <si>
    <t>19-11-2022 NEFT/AXISP00339152185/RIUP22/1310/SIROHI BUILDERS 182058.00</t>
  </si>
  <si>
    <t>04-01-2023 NEFT/AXISP00351791582/RIUP22/1599/SIROHI BUILDERS 56843.00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</si>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</sst>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333333"/>
      <name val="Verdan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25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0" fontId="3" fillId="2" borderId="9" xfId="0" quotePrefix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14" fontId="3" fillId="2" borderId="11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11" xfId="0" applyFont="1" applyFill="1" applyBorder="1" applyAlignment="1">
      <alignment horizontal="center" vertical="center" wrapText="1"/>
    </xf>
    <xf numFmtId="14" fontId="3" fillId="3" borderId="11" xfId="1" applyNumberFormat="1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 wrapText="1"/>
    </xf>
    <xf numFmtId="43" fontId="3" fillId="3" borderId="29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34" xfId="0" applyFont="1" applyFill="1" applyBorder="1" applyAlignment="1">
      <alignment vertical="center"/>
    </xf>
    <xf numFmtId="0" fontId="6" fillId="2" borderId="34" xfId="0" applyFont="1" applyFill="1" applyBorder="1" applyAlignment="1">
      <alignment horizontal="center" vertical="center" wrapText="1"/>
    </xf>
    <xf numFmtId="14" fontId="6" fillId="2" borderId="34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43" fontId="8" fillId="2" borderId="34" xfId="1" applyNumberFormat="1" applyFont="1" applyFill="1" applyBorder="1" applyAlignment="1">
      <alignment horizontal="center" vertical="center"/>
    </xf>
    <xf numFmtId="43" fontId="6" fillId="2" borderId="3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A19" zoomScale="80" zoomScaleNormal="80" workbookViewId="0">
      <selection activeCell="U12" sqref="U12"/>
    </sheetView>
  </sheetViews>
  <sheetFormatPr defaultColWidth="9" defaultRowHeight="25.5" customHeight="1" x14ac:dyDescent="0.25"/>
  <cols>
    <col min="1" max="1" width="9" style="11"/>
    <col min="2" max="2" width="30" style="11" customWidth="1"/>
    <col min="3" max="3" width="13.42578125" style="11" bestFit="1" customWidth="1"/>
    <col min="4" max="4" width="16.7109375" style="11" customWidth="1"/>
    <col min="5" max="5" width="13.28515625" style="11" bestFit="1" customWidth="1"/>
    <col min="6" max="7" width="13.28515625" style="11" customWidth="1"/>
    <col min="8" max="8" width="14.7109375" style="53" customWidth="1"/>
    <col min="9" max="9" width="12.85546875" style="53" bestFit="1" customWidth="1"/>
    <col min="10" max="10" width="10.7109375" style="11" bestFit="1" customWidth="1"/>
    <col min="11" max="11" width="10.42578125" style="11" bestFit="1" customWidth="1"/>
    <col min="12" max="13" width="14.85546875" style="11" customWidth="1"/>
    <col min="14" max="14" width="7.28515625" style="11" customWidth="1"/>
    <col min="15" max="15" width="21.7109375" style="11" bestFit="1" customWidth="1"/>
    <col min="16" max="16" width="12.7109375" style="11" bestFit="1" customWidth="1"/>
    <col min="17" max="17" width="14.5703125" style="11" bestFit="1" customWidth="1"/>
    <col min="18" max="19" width="14.5703125" style="11" customWidth="1"/>
    <col min="20" max="20" width="20" style="11" bestFit="1" customWidth="1"/>
    <col min="21" max="21" width="95" style="11" bestFit="1" customWidth="1"/>
    <col min="22" max="16384" width="9" style="11"/>
  </cols>
  <sheetData>
    <row r="1" spans="1:21" ht="25.5" customHeight="1" x14ac:dyDescent="0.25">
      <c r="A1" s="77" t="s">
        <v>27</v>
      </c>
      <c r="B1" s="10" t="s">
        <v>9</v>
      </c>
      <c r="E1" s="12"/>
      <c r="F1" s="12"/>
      <c r="G1" s="12"/>
      <c r="H1" s="13"/>
      <c r="I1" s="13"/>
    </row>
    <row r="2" spans="1:21" ht="25.5" customHeight="1" x14ac:dyDescent="0.25">
      <c r="A2" s="77" t="s">
        <v>28</v>
      </c>
      <c r="B2" s="78" t="s">
        <v>31</v>
      </c>
      <c r="C2" s="14"/>
      <c r="D2" s="14" t="s">
        <v>9</v>
      </c>
      <c r="G2" s="15" t="s">
        <v>5</v>
      </c>
      <c r="I2" s="15"/>
      <c r="J2" s="16"/>
      <c r="K2" s="16"/>
      <c r="L2" s="16"/>
      <c r="M2" s="16"/>
      <c r="N2" s="16"/>
      <c r="O2" s="17"/>
      <c r="P2" s="16"/>
      <c r="Q2" s="16"/>
      <c r="R2" s="16"/>
      <c r="S2" s="16"/>
      <c r="T2" s="18"/>
      <c r="U2" s="18"/>
    </row>
    <row r="3" spans="1:21" ht="25.5" customHeight="1" thickBot="1" x14ac:dyDescent="0.3">
      <c r="A3" s="77" t="s">
        <v>29</v>
      </c>
      <c r="B3" s="78" t="s">
        <v>32</v>
      </c>
      <c r="C3" s="14"/>
      <c r="D3" s="14"/>
      <c r="G3" s="15"/>
      <c r="I3" s="15"/>
      <c r="J3" s="16"/>
      <c r="K3" s="16"/>
      <c r="L3" s="16"/>
      <c r="M3" s="16"/>
      <c r="N3" s="16"/>
      <c r="O3" s="17"/>
      <c r="P3" s="16"/>
      <c r="Q3" s="16"/>
      <c r="R3" s="16"/>
      <c r="S3" s="16"/>
      <c r="T3" s="18"/>
      <c r="U3" s="18"/>
    </row>
    <row r="4" spans="1:21" ht="25.5" customHeight="1" thickBot="1" x14ac:dyDescent="0.3">
      <c r="A4" s="77" t="s">
        <v>30</v>
      </c>
      <c r="B4" s="78" t="s">
        <v>32</v>
      </c>
      <c r="C4" s="19"/>
      <c r="D4" s="19"/>
      <c r="E4" s="19"/>
      <c r="F4" s="16"/>
      <c r="G4" s="16"/>
      <c r="H4" s="20"/>
      <c r="I4" s="20"/>
      <c r="J4" s="16"/>
      <c r="K4" s="16"/>
      <c r="L4" s="18"/>
      <c r="M4" s="18"/>
      <c r="N4" s="18"/>
      <c r="O4" s="17"/>
      <c r="P4" s="21"/>
      <c r="Q4" s="21"/>
      <c r="R4" s="21"/>
      <c r="S4" s="21"/>
      <c r="T4" s="21"/>
      <c r="U4" s="21"/>
    </row>
    <row r="5" spans="1:21" ht="25.5" customHeight="1" thickBot="1" x14ac:dyDescent="0.3">
      <c r="A5" s="79" t="s">
        <v>33</v>
      </c>
      <c r="B5" s="80" t="s">
        <v>34</v>
      </c>
      <c r="C5" s="81" t="s">
        <v>35</v>
      </c>
      <c r="D5" s="82" t="s">
        <v>36</v>
      </c>
      <c r="E5" s="80" t="s">
        <v>37</v>
      </c>
      <c r="F5" s="80" t="s">
        <v>38</v>
      </c>
      <c r="G5" s="82" t="s">
        <v>39</v>
      </c>
      <c r="H5" s="83" t="s">
        <v>40</v>
      </c>
      <c r="I5" s="84" t="s">
        <v>0</v>
      </c>
      <c r="J5" s="80" t="s">
        <v>41</v>
      </c>
      <c r="K5" s="80" t="s">
        <v>42</v>
      </c>
      <c r="L5" s="80" t="s">
        <v>43</v>
      </c>
      <c r="M5" s="80" t="s">
        <v>44</v>
      </c>
      <c r="N5" s="3"/>
      <c r="O5" s="2" t="s">
        <v>1</v>
      </c>
      <c r="P5" s="80" t="s">
        <v>45</v>
      </c>
      <c r="Q5" s="80" t="s">
        <v>46</v>
      </c>
      <c r="R5" s="1" t="s">
        <v>3</v>
      </c>
      <c r="S5" s="2" t="s">
        <v>4</v>
      </c>
      <c r="T5" s="80" t="s">
        <v>47</v>
      </c>
      <c r="U5" s="80" t="s">
        <v>2</v>
      </c>
    </row>
    <row r="6" spans="1:21" ht="25.5" customHeight="1" x14ac:dyDescent="0.25">
      <c r="B6" s="22"/>
      <c r="C6" s="23"/>
      <c r="D6" s="23"/>
      <c r="E6" s="24"/>
      <c r="F6" s="55"/>
      <c r="G6" s="55"/>
      <c r="H6" s="31">
        <v>0.18</v>
      </c>
      <c r="I6" s="26"/>
      <c r="J6" s="27">
        <v>0.01</v>
      </c>
      <c r="K6" s="28">
        <v>0.1</v>
      </c>
      <c r="L6" s="28">
        <v>0.18</v>
      </c>
      <c r="M6" s="29"/>
      <c r="N6" s="3"/>
      <c r="O6" s="30"/>
      <c r="P6" s="25"/>
      <c r="Q6" s="31">
        <v>0.01</v>
      </c>
      <c r="R6" s="32">
        <v>0.05</v>
      </c>
      <c r="S6" s="26"/>
      <c r="T6" s="33"/>
      <c r="U6" s="29"/>
    </row>
    <row r="7" spans="1:21" ht="25.5" customHeight="1" x14ac:dyDescent="0.25">
      <c r="A7" s="11">
        <v>52750</v>
      </c>
      <c r="B7" s="5" t="s">
        <v>10</v>
      </c>
      <c r="C7" s="6">
        <v>44875</v>
      </c>
      <c r="D7" s="57">
        <v>2</v>
      </c>
      <c r="E7" s="34">
        <f>(370000)</f>
        <v>370000</v>
      </c>
      <c r="F7" s="56">
        <f>ROUND(((((0.355*64950))*1.18)+((133/1000)*355))+((70*292.97)*1.28)+(70*5),)</f>
        <v>53855</v>
      </c>
      <c r="G7" s="56">
        <f>ROUND(E7-F7,0)</f>
        <v>316145</v>
      </c>
      <c r="H7" s="25">
        <f>ROUND(G7*H6,0)</f>
        <v>56906</v>
      </c>
      <c r="I7" s="26">
        <f>G7+H7</f>
        <v>373051</v>
      </c>
      <c r="J7" s="35">
        <f>G7*$J$6</f>
        <v>3161.4500000000003</v>
      </c>
      <c r="K7" s="29">
        <f>G7*$K$6</f>
        <v>31614.5</v>
      </c>
      <c r="L7" s="29">
        <f>H7</f>
        <v>56906</v>
      </c>
      <c r="M7" s="29">
        <f>ROUND(I7-SUM(J7:L7),0)</f>
        <v>281369</v>
      </c>
      <c r="N7" s="3"/>
      <c r="O7" s="36" t="s">
        <v>12</v>
      </c>
      <c r="P7" s="25">
        <v>100000</v>
      </c>
      <c r="Q7" s="25">
        <f>P7*Q6</f>
        <v>1000</v>
      </c>
      <c r="R7" s="26">
        <v>0</v>
      </c>
      <c r="S7" s="26">
        <v>0</v>
      </c>
      <c r="T7" s="33">
        <f>ROUND(P7-Q7-R7-S7,0)</f>
        <v>99000</v>
      </c>
      <c r="U7" s="37" t="s">
        <v>11</v>
      </c>
    </row>
    <row r="8" spans="1:21" ht="25.5" customHeight="1" x14ac:dyDescent="0.25">
      <c r="A8" s="11">
        <v>52750</v>
      </c>
      <c r="B8" s="5" t="s">
        <v>15</v>
      </c>
      <c r="C8" s="6">
        <v>44916</v>
      </c>
      <c r="D8" s="8">
        <v>2</v>
      </c>
      <c r="E8" s="34">
        <v>56906</v>
      </c>
      <c r="F8" s="56"/>
      <c r="G8" s="56">
        <f>E8-F8</f>
        <v>56906</v>
      </c>
      <c r="H8" s="25">
        <v>0</v>
      </c>
      <c r="I8" s="26">
        <f>G8+H8</f>
        <v>56906</v>
      </c>
      <c r="J8" s="35">
        <v>0</v>
      </c>
      <c r="K8" s="29">
        <v>0</v>
      </c>
      <c r="L8" s="29">
        <v>0</v>
      </c>
      <c r="M8" s="29">
        <f>ROUND(I8-SUM(J8:L8),0)</f>
        <v>56906</v>
      </c>
      <c r="N8" s="3"/>
      <c r="O8" s="36" t="s">
        <v>12</v>
      </c>
      <c r="P8" s="25">
        <v>150000</v>
      </c>
      <c r="Q8" s="25"/>
      <c r="R8" s="26">
        <v>0</v>
      </c>
      <c r="S8" s="26">
        <v>0</v>
      </c>
      <c r="T8" s="33">
        <f>ROUND(P8-Q8-R8-S8,0)</f>
        <v>150000</v>
      </c>
      <c r="U8" s="60" t="s">
        <v>13</v>
      </c>
    </row>
    <row r="9" spans="1:21" ht="25.5" customHeight="1" x14ac:dyDescent="0.25">
      <c r="A9" s="11">
        <v>52750</v>
      </c>
      <c r="B9" s="5"/>
      <c r="C9" s="6"/>
      <c r="D9" s="8"/>
      <c r="E9" s="24"/>
      <c r="F9" s="41"/>
      <c r="G9" s="56">
        <f>E9-F9</f>
        <v>0</v>
      </c>
      <c r="H9" s="25">
        <v>0</v>
      </c>
      <c r="I9" s="26">
        <f>G9+H9</f>
        <v>0</v>
      </c>
      <c r="J9" s="35">
        <f>J6*I9</f>
        <v>0</v>
      </c>
      <c r="K9" s="43"/>
      <c r="L9" s="43"/>
      <c r="M9" s="29">
        <f>I9-SUM(J9:L9)</f>
        <v>0</v>
      </c>
      <c r="N9" s="3"/>
      <c r="O9" s="36"/>
      <c r="P9" s="25"/>
      <c r="Q9" s="25">
        <f>P9*Q6</f>
        <v>0</v>
      </c>
      <c r="R9" s="26">
        <f>P9*R6</f>
        <v>0</v>
      </c>
      <c r="S9" s="26"/>
      <c r="T9" s="33">
        <v>56906</v>
      </c>
      <c r="U9" s="37" t="s">
        <v>14</v>
      </c>
    </row>
    <row r="10" spans="1:21" ht="25.5" customHeight="1" x14ac:dyDescent="0.25">
      <c r="A10" s="11">
        <v>52750</v>
      </c>
      <c r="B10" s="61"/>
      <c r="C10" s="62"/>
      <c r="D10" s="63"/>
      <c r="E10" s="41"/>
      <c r="F10" s="41"/>
      <c r="G10" s="41">
        <f>E10-F10</f>
        <v>0</v>
      </c>
      <c r="H10" s="41">
        <v>0</v>
      </c>
      <c r="I10" s="26">
        <f>G10+H10</f>
        <v>0</v>
      </c>
      <c r="J10" s="35">
        <f>J$6*I10</f>
        <v>0</v>
      </c>
      <c r="K10" s="29">
        <v>0</v>
      </c>
      <c r="L10" s="29">
        <v>0</v>
      </c>
      <c r="M10" s="29">
        <f>I10-SUM(J10:L10)</f>
        <v>0</v>
      </c>
      <c r="N10" s="9"/>
      <c r="O10" s="36"/>
      <c r="P10" s="25"/>
      <c r="Q10" s="25"/>
      <c r="R10" s="26"/>
      <c r="S10" s="26"/>
      <c r="T10" s="33">
        <v>32369</v>
      </c>
      <c r="U10" s="37" t="s">
        <v>16</v>
      </c>
    </row>
    <row r="11" spans="1:21" ht="25.5" customHeight="1" x14ac:dyDescent="0.25">
      <c r="A11" s="11">
        <v>52750</v>
      </c>
      <c r="B11" s="61"/>
      <c r="C11" s="62"/>
      <c r="D11" s="63"/>
      <c r="E11" s="41"/>
      <c r="F11" s="41"/>
      <c r="G11" s="41"/>
      <c r="H11" s="41"/>
      <c r="I11" s="26"/>
      <c r="J11" s="35"/>
      <c r="K11" s="29"/>
      <c r="L11" s="29"/>
      <c r="M11" s="29"/>
      <c r="N11" s="9"/>
      <c r="O11" s="36"/>
      <c r="P11" s="25"/>
      <c r="Q11" s="25"/>
      <c r="R11" s="26"/>
      <c r="S11" s="26"/>
      <c r="T11" s="33"/>
      <c r="U11" s="45"/>
    </row>
    <row r="12" spans="1:21" s="64" customFormat="1" ht="25.5" customHeight="1" x14ac:dyDescent="0.25">
      <c r="B12" s="65"/>
      <c r="C12" s="66"/>
      <c r="D12" s="67"/>
      <c r="E12" s="68"/>
      <c r="F12" s="68"/>
      <c r="G12" s="68"/>
      <c r="H12" s="68"/>
      <c r="I12" s="69"/>
      <c r="J12" s="70"/>
      <c r="K12" s="71"/>
      <c r="L12" s="71"/>
      <c r="M12" s="71"/>
      <c r="N12" s="72"/>
      <c r="O12" s="73"/>
      <c r="P12" s="74"/>
      <c r="Q12" s="74"/>
      <c r="R12" s="69"/>
      <c r="S12" s="69"/>
      <c r="T12" s="75"/>
      <c r="U12" s="76"/>
    </row>
    <row r="13" spans="1:21" ht="25.5" customHeight="1" x14ac:dyDescent="0.25">
      <c r="A13" s="11">
        <v>52404</v>
      </c>
      <c r="B13" s="61" t="s">
        <v>17</v>
      </c>
      <c r="C13" s="62">
        <v>44849</v>
      </c>
      <c r="D13" s="63">
        <v>1</v>
      </c>
      <c r="E13" s="41">
        <v>381000</v>
      </c>
      <c r="F13" s="41">
        <v>59555</v>
      </c>
      <c r="G13" s="41">
        <v>321445</v>
      </c>
      <c r="H13" s="41">
        <v>57860</v>
      </c>
      <c r="I13" s="26">
        <v>379305</v>
      </c>
      <c r="J13" s="35">
        <v>3214.4500000000003</v>
      </c>
      <c r="K13" s="29">
        <v>16072.25</v>
      </c>
      <c r="L13" s="29">
        <v>57860</v>
      </c>
      <c r="M13" s="29">
        <v>302158</v>
      </c>
      <c r="N13" s="9"/>
      <c r="O13" s="36" t="s">
        <v>18</v>
      </c>
      <c r="P13" s="25">
        <v>100000</v>
      </c>
      <c r="Q13" s="25">
        <v>1000</v>
      </c>
      <c r="R13" s="26"/>
      <c r="S13" s="26"/>
      <c r="T13" s="33">
        <v>99000</v>
      </c>
      <c r="U13" s="45" t="s">
        <v>19</v>
      </c>
    </row>
    <row r="14" spans="1:21" ht="25.5" customHeight="1" x14ac:dyDescent="0.25">
      <c r="A14" s="11">
        <v>52404</v>
      </c>
      <c r="B14" s="61" t="s">
        <v>15</v>
      </c>
      <c r="C14" s="62">
        <v>44916</v>
      </c>
      <c r="D14" s="63">
        <v>1</v>
      </c>
      <c r="E14" s="41">
        <v>57860</v>
      </c>
      <c r="F14" s="41"/>
      <c r="G14" s="41">
        <v>57860</v>
      </c>
      <c r="H14" s="41">
        <v>0</v>
      </c>
      <c r="I14" s="26">
        <v>57860</v>
      </c>
      <c r="J14" s="35">
        <v>0</v>
      </c>
      <c r="K14" s="29">
        <v>0</v>
      </c>
      <c r="L14" s="29">
        <v>0</v>
      </c>
      <c r="M14" s="29">
        <v>57860</v>
      </c>
      <c r="N14" s="9"/>
      <c r="O14" s="36"/>
      <c r="P14" s="25"/>
      <c r="Q14" s="25">
        <v>0</v>
      </c>
      <c r="R14" s="26">
        <v>0</v>
      </c>
      <c r="S14" s="26">
        <v>0</v>
      </c>
      <c r="T14" s="33">
        <v>203159</v>
      </c>
      <c r="U14" s="45" t="s">
        <v>20</v>
      </c>
    </row>
    <row r="15" spans="1:21" ht="25.5" customHeight="1" x14ac:dyDescent="0.25">
      <c r="A15" s="11">
        <v>52404</v>
      </c>
      <c r="B15" s="61"/>
      <c r="C15" s="62"/>
      <c r="D15" s="63"/>
      <c r="E15" s="41"/>
      <c r="F15" s="41"/>
      <c r="G15" s="41">
        <v>0</v>
      </c>
      <c r="H15" s="41">
        <v>0</v>
      </c>
      <c r="I15" s="26">
        <v>0</v>
      </c>
      <c r="J15" s="35">
        <v>0</v>
      </c>
      <c r="K15" s="29"/>
      <c r="L15" s="29"/>
      <c r="M15" s="29">
        <v>0</v>
      </c>
      <c r="N15" s="9"/>
      <c r="O15" s="36"/>
      <c r="P15" s="25"/>
      <c r="Q15" s="25">
        <v>0</v>
      </c>
      <c r="R15" s="26">
        <v>0</v>
      </c>
      <c r="S15" s="26"/>
      <c r="T15" s="33">
        <v>57860</v>
      </c>
      <c r="U15" s="45" t="s">
        <v>21</v>
      </c>
    </row>
    <row r="16" spans="1:21" ht="25.5" customHeight="1" x14ac:dyDescent="0.25">
      <c r="A16" s="11">
        <v>52404</v>
      </c>
      <c r="B16" s="61"/>
      <c r="C16" s="62"/>
      <c r="D16" s="63"/>
      <c r="E16" s="41"/>
      <c r="F16" s="41"/>
      <c r="G16" s="41"/>
      <c r="H16" s="41"/>
      <c r="I16" s="26"/>
      <c r="J16" s="35"/>
      <c r="K16" s="29"/>
      <c r="L16" s="29"/>
      <c r="M16" s="29"/>
      <c r="N16" s="9"/>
      <c r="O16" s="36"/>
      <c r="P16" s="25"/>
      <c r="Q16" s="25"/>
      <c r="R16" s="26"/>
      <c r="S16" s="26"/>
      <c r="T16" s="33"/>
      <c r="U16" s="45"/>
    </row>
    <row r="17" spans="1:21" s="64" customFormat="1" ht="25.5" customHeight="1" x14ac:dyDescent="0.25">
      <c r="B17" s="65"/>
      <c r="C17" s="66"/>
      <c r="D17" s="67"/>
      <c r="E17" s="68"/>
      <c r="F17" s="68"/>
      <c r="G17" s="68"/>
      <c r="H17" s="68"/>
      <c r="I17" s="69"/>
      <c r="J17" s="70"/>
      <c r="K17" s="71"/>
      <c r="L17" s="71"/>
      <c r="M17" s="71"/>
      <c r="N17" s="72"/>
      <c r="O17" s="73"/>
      <c r="P17" s="74"/>
      <c r="Q17" s="74"/>
      <c r="R17" s="69"/>
      <c r="S17" s="69"/>
      <c r="T17" s="75"/>
      <c r="U17" s="76"/>
    </row>
    <row r="18" spans="1:21" ht="25.5" customHeight="1" x14ac:dyDescent="0.25">
      <c r="A18" s="11">
        <v>52202</v>
      </c>
      <c r="B18" s="61" t="s">
        <v>22</v>
      </c>
      <c r="C18" s="62">
        <v>44879</v>
      </c>
      <c r="D18" s="63">
        <v>3</v>
      </c>
      <c r="E18" s="41">
        <v>370000</v>
      </c>
      <c r="F18" s="41">
        <v>54205</v>
      </c>
      <c r="G18" s="41">
        <v>315795</v>
      </c>
      <c r="H18" s="41">
        <v>56843</v>
      </c>
      <c r="I18" s="26">
        <v>372638</v>
      </c>
      <c r="J18" s="35">
        <v>3157.9500000000003</v>
      </c>
      <c r="K18" s="29">
        <v>31579.5</v>
      </c>
      <c r="L18" s="29">
        <v>56843</v>
      </c>
      <c r="M18" s="29">
        <v>281058</v>
      </c>
      <c r="N18" s="9"/>
      <c r="O18" s="36" t="s">
        <v>23</v>
      </c>
      <c r="P18" s="25">
        <v>100000</v>
      </c>
      <c r="Q18" s="25">
        <v>1000</v>
      </c>
      <c r="R18" s="26">
        <v>0</v>
      </c>
      <c r="S18" s="26">
        <v>0</v>
      </c>
      <c r="T18" s="33">
        <v>99000</v>
      </c>
      <c r="U18" s="45" t="s">
        <v>24</v>
      </c>
    </row>
    <row r="19" spans="1:21" ht="25.5" customHeight="1" x14ac:dyDescent="0.25">
      <c r="A19" s="11">
        <v>52202</v>
      </c>
      <c r="B19" s="61" t="s">
        <v>15</v>
      </c>
      <c r="C19" s="62">
        <v>44916</v>
      </c>
      <c r="D19" s="63">
        <v>3</v>
      </c>
      <c r="E19" s="41">
        <v>56843</v>
      </c>
      <c r="F19" s="41"/>
      <c r="G19" s="41">
        <v>56843</v>
      </c>
      <c r="H19" s="41">
        <v>0</v>
      </c>
      <c r="I19" s="26">
        <v>56843</v>
      </c>
      <c r="J19" s="35">
        <v>0</v>
      </c>
      <c r="K19" s="29">
        <v>0</v>
      </c>
      <c r="L19" s="29">
        <v>0</v>
      </c>
      <c r="M19" s="29">
        <v>56843</v>
      </c>
      <c r="N19" s="9"/>
      <c r="O19" s="36"/>
      <c r="P19" s="25"/>
      <c r="Q19" s="25">
        <v>0</v>
      </c>
      <c r="R19" s="26">
        <v>0</v>
      </c>
      <c r="S19" s="26">
        <v>0</v>
      </c>
      <c r="T19" s="33">
        <v>182058</v>
      </c>
      <c r="U19" s="45" t="s">
        <v>25</v>
      </c>
    </row>
    <row r="20" spans="1:21" ht="25.5" customHeight="1" x14ac:dyDescent="0.25">
      <c r="A20" s="11">
        <v>52202</v>
      </c>
      <c r="B20" s="61"/>
      <c r="C20" s="62"/>
      <c r="D20" s="63"/>
      <c r="E20" s="41"/>
      <c r="F20" s="41"/>
      <c r="G20" s="41">
        <v>0</v>
      </c>
      <c r="H20" s="41">
        <v>0</v>
      </c>
      <c r="I20" s="26">
        <v>0</v>
      </c>
      <c r="J20" s="35">
        <v>0</v>
      </c>
      <c r="K20" s="29"/>
      <c r="L20" s="29"/>
      <c r="M20" s="29">
        <v>0</v>
      </c>
      <c r="N20" s="9"/>
      <c r="O20" s="36"/>
      <c r="P20" s="25"/>
      <c r="Q20" s="25">
        <v>0</v>
      </c>
      <c r="R20" s="26">
        <v>0</v>
      </c>
      <c r="S20" s="26"/>
      <c r="T20" s="33">
        <v>56843</v>
      </c>
      <c r="U20" s="45" t="s">
        <v>26</v>
      </c>
    </row>
    <row r="21" spans="1:21" ht="25.5" customHeight="1" x14ac:dyDescent="0.25">
      <c r="A21" s="11">
        <v>52202</v>
      </c>
      <c r="B21" s="61"/>
      <c r="C21" s="62"/>
      <c r="D21" s="63"/>
      <c r="E21" s="41"/>
      <c r="F21" s="41"/>
      <c r="G21" s="41"/>
      <c r="H21" s="41"/>
      <c r="I21" s="26"/>
      <c r="J21" s="35"/>
      <c r="K21" s="29"/>
      <c r="L21" s="29"/>
      <c r="M21" s="29"/>
      <c r="N21" s="9"/>
      <c r="O21" s="36"/>
      <c r="P21" s="25"/>
      <c r="Q21" s="25"/>
      <c r="R21" s="26"/>
      <c r="S21" s="26"/>
      <c r="T21" s="33"/>
      <c r="U21" s="45"/>
    </row>
    <row r="22" spans="1:21" ht="25.5" customHeight="1" x14ac:dyDescent="0.25">
      <c r="A22" s="11">
        <v>52202</v>
      </c>
      <c r="B22" s="61"/>
      <c r="C22" s="62"/>
      <c r="D22" s="63"/>
      <c r="E22" s="41"/>
      <c r="F22" s="41"/>
      <c r="G22" s="41"/>
      <c r="H22" s="41"/>
      <c r="I22" s="26"/>
      <c r="J22" s="35"/>
      <c r="K22" s="29"/>
      <c r="L22" s="29"/>
      <c r="M22" s="29"/>
      <c r="N22" s="9"/>
      <c r="O22" s="36"/>
      <c r="P22" s="25"/>
      <c r="Q22" s="25"/>
      <c r="R22" s="26"/>
      <c r="S22" s="26"/>
      <c r="T22" s="33"/>
      <c r="U22" s="45"/>
    </row>
    <row r="23" spans="1:21" ht="25.5" customHeight="1" x14ac:dyDescent="0.25">
      <c r="A23" s="11">
        <v>52202</v>
      </c>
      <c r="B23" s="61"/>
      <c r="C23" s="62"/>
      <c r="D23" s="63"/>
      <c r="E23" s="41"/>
      <c r="F23" s="41"/>
      <c r="G23" s="41"/>
      <c r="H23" s="41"/>
      <c r="I23" s="26"/>
      <c r="J23" s="35"/>
      <c r="K23" s="29"/>
      <c r="L23" s="29"/>
      <c r="M23" s="29"/>
      <c r="N23" s="9"/>
      <c r="O23" s="36"/>
      <c r="P23" s="25"/>
      <c r="Q23" s="25"/>
      <c r="R23" s="26"/>
      <c r="S23" s="26"/>
      <c r="T23" s="33"/>
      <c r="U23" s="45"/>
    </row>
    <row r="24" spans="1:21" ht="25.5" customHeight="1" x14ac:dyDescent="0.25">
      <c r="A24" s="11">
        <v>52202</v>
      </c>
      <c r="B24" s="61"/>
      <c r="C24" s="62"/>
      <c r="D24" s="63"/>
      <c r="E24" s="41"/>
      <c r="F24" s="41"/>
      <c r="G24" s="41"/>
      <c r="H24" s="41"/>
      <c r="I24" s="26"/>
      <c r="J24" s="35"/>
      <c r="K24" s="29"/>
      <c r="L24" s="29"/>
      <c r="M24" s="29"/>
      <c r="N24" s="9"/>
      <c r="O24" s="36"/>
      <c r="P24" s="25"/>
      <c r="Q24" s="25"/>
      <c r="R24" s="26"/>
      <c r="S24" s="26"/>
      <c r="T24" s="33"/>
      <c r="U24" s="45"/>
    </row>
    <row r="25" spans="1:21" ht="25.5" customHeight="1" x14ac:dyDescent="0.25">
      <c r="A25" s="11">
        <v>52202</v>
      </c>
      <c r="B25" s="61"/>
      <c r="C25" s="62"/>
      <c r="D25" s="63"/>
      <c r="E25" s="41"/>
      <c r="F25" s="41"/>
      <c r="G25" s="41"/>
      <c r="H25" s="41"/>
      <c r="I25" s="26"/>
      <c r="J25" s="35"/>
      <c r="K25" s="29"/>
      <c r="L25" s="29"/>
      <c r="M25" s="29"/>
      <c r="N25" s="9"/>
      <c r="O25" s="36"/>
      <c r="P25" s="25"/>
      <c r="Q25" s="25"/>
      <c r="R25" s="26"/>
      <c r="S25" s="26"/>
      <c r="T25" s="33"/>
      <c r="U25" s="45"/>
    </row>
    <row r="26" spans="1:21" ht="25.5" customHeight="1" x14ac:dyDescent="0.25">
      <c r="A26" s="11">
        <v>52202</v>
      </c>
      <c r="B26" s="61"/>
      <c r="C26" s="62"/>
      <c r="D26" s="63"/>
      <c r="E26" s="41"/>
      <c r="F26" s="41"/>
      <c r="G26" s="41"/>
      <c r="H26" s="41"/>
      <c r="I26" s="26"/>
      <c r="J26" s="35"/>
      <c r="K26" s="29"/>
      <c r="L26" s="29"/>
      <c r="M26" s="29"/>
      <c r="N26" s="9"/>
      <c r="O26" s="36"/>
      <c r="P26" s="25"/>
      <c r="Q26" s="25"/>
      <c r="R26" s="26"/>
      <c r="S26" s="26"/>
      <c r="T26" s="33"/>
      <c r="U26" s="45"/>
    </row>
    <row r="27" spans="1:21" ht="25.5" customHeight="1" x14ac:dyDescent="0.25">
      <c r="A27" s="11">
        <v>52202</v>
      </c>
      <c r="B27" s="61"/>
      <c r="C27" s="62"/>
      <c r="D27" s="63"/>
      <c r="E27" s="41"/>
      <c r="F27" s="41"/>
      <c r="G27" s="41"/>
      <c r="H27" s="41"/>
      <c r="I27" s="26"/>
      <c r="J27" s="35"/>
      <c r="K27" s="29"/>
      <c r="L27" s="29"/>
      <c r="M27" s="29"/>
      <c r="N27" s="9"/>
      <c r="O27" s="36"/>
      <c r="P27" s="25"/>
      <c r="Q27" s="25"/>
      <c r="R27" s="26"/>
      <c r="S27" s="26"/>
      <c r="T27" s="33"/>
      <c r="U27" s="45"/>
    </row>
    <row r="28" spans="1:21" ht="25.5" customHeight="1" x14ac:dyDescent="0.25">
      <c r="B28" s="38"/>
      <c r="C28" s="39"/>
      <c r="D28" s="39"/>
      <c r="E28" s="40"/>
      <c r="F28" s="41"/>
      <c r="G28" s="40"/>
      <c r="H28" s="41"/>
      <c r="I28" s="42"/>
      <c r="J28" s="23"/>
      <c r="K28" s="43"/>
      <c r="L28" s="43"/>
      <c r="M28" s="43"/>
      <c r="N28" s="9"/>
      <c r="O28" s="36"/>
      <c r="P28" s="41"/>
      <c r="Q28" s="41"/>
      <c r="R28" s="41"/>
      <c r="S28" s="41"/>
      <c r="T28" s="44"/>
      <c r="U28" s="45"/>
    </row>
    <row r="29" spans="1:21" ht="25.5" customHeight="1" thickBot="1" x14ac:dyDescent="0.3">
      <c r="B29" s="4"/>
      <c r="C29" s="7"/>
      <c r="D29" s="7"/>
      <c r="E29" s="46"/>
      <c r="F29" s="46"/>
      <c r="G29" s="46"/>
      <c r="H29" s="47"/>
      <c r="I29" s="48"/>
      <c r="J29" s="49"/>
      <c r="K29" s="50"/>
      <c r="L29" s="50"/>
      <c r="M29" s="50"/>
      <c r="N29" s="9"/>
      <c r="O29" s="51"/>
      <c r="P29" s="47"/>
      <c r="Q29" s="47"/>
      <c r="R29" s="47"/>
      <c r="S29" s="47"/>
      <c r="T29" s="52"/>
      <c r="U29" s="50"/>
    </row>
    <row r="30" spans="1:21" ht="25.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6"/>
      <c r="U30" s="25"/>
    </row>
    <row r="31" spans="1:21" ht="25.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6"/>
      <c r="U31" s="41"/>
    </row>
    <row r="32" spans="1:21" ht="25.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58" t="s">
        <v>6</v>
      </c>
      <c r="K32" s="58"/>
      <c r="L32" s="58"/>
      <c r="M32" s="58">
        <f>SUM(M7:M29)</f>
        <v>1036194</v>
      </c>
      <c r="N32" s="58"/>
      <c r="O32" s="58"/>
      <c r="P32" s="58"/>
      <c r="Q32" s="58"/>
      <c r="R32" s="58" t="s">
        <v>8</v>
      </c>
      <c r="S32" s="58"/>
      <c r="T32" s="54">
        <f>SUM(T6:T29)</f>
        <v>1036195</v>
      </c>
      <c r="U32" s="41"/>
    </row>
    <row r="33" spans="1:21" ht="25.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6"/>
      <c r="U33" s="41"/>
    </row>
    <row r="34" spans="1:21" ht="25.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58" t="s">
        <v>7</v>
      </c>
      <c r="S34" s="25"/>
      <c r="T34" s="54">
        <f>M32-T32</f>
        <v>-1</v>
      </c>
      <c r="U34" s="59"/>
    </row>
    <row r="35" spans="1:21" ht="25.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6"/>
      <c r="U35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2025-05-27T05:54:35Z</dcterms:modified>
</cp:coreProperties>
</file>