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onam Pipe leakage &amp; repair work\"/>
    </mc:Choice>
  </mc:AlternateContent>
  <xr:revisionPtr revIDLastSave="0" documentId="13_ncr:1_{24656861-9523-4CC8-9A1E-556219885CB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M15" i="1" s="1"/>
  <c r="Q14" i="1"/>
  <c r="I15" i="1" l="1"/>
  <c r="L15" i="1"/>
  <c r="G12" i="1"/>
  <c r="I12" i="1" s="1"/>
  <c r="Q11" i="1"/>
  <c r="G8" i="1"/>
  <c r="I8" i="1" s="1"/>
  <c r="N19" i="1"/>
  <c r="O19" i="1"/>
  <c r="L26" i="1" s="1"/>
  <c r="R19" i="1"/>
  <c r="Q7" i="1"/>
  <c r="L12" i="1" l="1"/>
  <c r="L19" i="1" s="1"/>
  <c r="M12" i="1"/>
  <c r="M19" i="1" s="1"/>
  <c r="K15" i="1"/>
  <c r="J15" i="1"/>
  <c r="K8" i="1"/>
  <c r="J8" i="1"/>
  <c r="I19" i="1"/>
  <c r="K12" i="1"/>
  <c r="J12" i="1"/>
  <c r="P12" i="1" s="1"/>
  <c r="T14" i="1" s="1"/>
  <c r="P8" i="1" l="1"/>
  <c r="T11" i="1" s="1"/>
  <c r="P15" i="1"/>
  <c r="T18" i="1" s="1"/>
  <c r="P19" i="1"/>
  <c r="R20" i="1" s="1"/>
  <c r="L27" i="1" s="1"/>
  <c r="J19" i="1"/>
  <c r="K19" i="1"/>
  <c r="L25" i="1" s="1"/>
  <c r="T19" i="1" l="1"/>
</calcChain>
</file>

<file path=xl/sharedStrings.xml><?xml version="1.0" encoding="utf-8"?>
<sst xmlns="http://schemas.openxmlformats.org/spreadsheetml/2006/main" count="39" uniqueCount="37">
  <si>
    <t>Amount</t>
  </si>
  <si>
    <t>Hold Amount For Quantity excess against DPR</t>
  </si>
  <si>
    <t>UTR</t>
  </si>
  <si>
    <t>Total Payable Amount Rs. -</t>
  </si>
  <si>
    <t xml:space="preserve">Hold Amount </t>
  </si>
  <si>
    <t>DPR Excess Hold</t>
  </si>
  <si>
    <t>Advance / Surplus</t>
  </si>
  <si>
    <t>GST Remaining</t>
  </si>
  <si>
    <t>Sonam</t>
  </si>
  <si>
    <t>13-12-2024 NEFT/AXISP00584365289/RIUP24/2711/SONAM/IDIB000K228 39600.00</t>
  </si>
  <si>
    <t>URD</t>
  </si>
  <si>
    <t>26-12-2024 NEFT/AXISP00588859267/RIUP24/2809/SONAM/IDIB000K228 29700.00</t>
  </si>
  <si>
    <t>14-02-2025 NEFT/AXISP00616404535/RIUP24/3179/SONAM/IDIB000K228 49500.00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</si>
  <si>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</si>
  <si>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</si>
  <si>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</si>
  <si>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</si>
  <si>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</si>
  <si>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</si>
  <si>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</si>
  <si>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</si>
  <si>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</si>
  <si>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</si>
  <si>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</si>
  <si>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</si>
  <si>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</si>
  <si>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</si>
  <si>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</si>
  <si>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</si>
  <si>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</si>
  <si>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</si>
  <si>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</si>
  <si>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</si>
  <si>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</si>
  <si>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 xml:space="preserve">Ballamazara village Balance Pipeline &amp; FHTC Work </t>
  </si>
  <si>
    <t xml:space="preserve">BARHAM KHERA VILLAGE PIPE LINE FHTC  WORK </t>
  </si>
  <si>
    <t>VARIOUS VILLAGE PIPE LINE &amp; FHTC REPAIR &amp; MAINTS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</si>
</sst>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1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4" xfId="1" applyFont="1" applyFill="1" applyBorder="1" applyAlignment="1">
      <alignment vertical="center"/>
    </xf>
    <xf numFmtId="9" fontId="4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4" fillId="3" borderId="5" xfId="1" applyFont="1" applyFill="1" applyBorder="1" applyAlignment="1">
      <alignment vertical="center"/>
    </xf>
    <xf numFmtId="9" fontId="4" fillId="3" borderId="5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64" fontId="4" fillId="2" borderId="5" xfId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5" xfId="1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64" fontId="3" fillId="2" borderId="4" xfId="1" applyFont="1" applyFill="1" applyBorder="1" applyAlignment="1">
      <alignment vertical="center"/>
    </xf>
    <xf numFmtId="0" fontId="4" fillId="2" borderId="4" xfId="1" applyNumberFormat="1" applyFont="1" applyFill="1" applyBorder="1" applyAlignment="1">
      <alignment vertical="center"/>
    </xf>
    <xf numFmtId="164" fontId="4" fillId="2" borderId="8" xfId="1" applyFont="1" applyFill="1" applyBorder="1" applyAlignment="1">
      <alignment vertical="center"/>
    </xf>
    <xf numFmtId="164" fontId="3" fillId="2" borderId="8" xfId="1" applyFont="1" applyFill="1" applyBorder="1" applyAlignment="1">
      <alignment vertical="center"/>
    </xf>
    <xf numFmtId="0" fontId="4" fillId="2" borderId="8" xfId="1" applyNumberFormat="1" applyFont="1" applyFill="1" applyBorder="1" applyAlignment="1">
      <alignment vertical="center"/>
    </xf>
    <xf numFmtId="164" fontId="5" fillId="0" borderId="5" xfId="1" applyFont="1" applyFill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164" fontId="6" fillId="2" borderId="15" xfId="1" applyFont="1" applyFill="1" applyBorder="1" applyAlignment="1">
      <alignment horizontal="center" vertical="center"/>
    </xf>
    <xf numFmtId="164" fontId="6" fillId="2" borderId="6" xfId="1" applyFont="1" applyFill="1" applyBorder="1" applyAlignment="1">
      <alignment horizontal="center" vertical="center"/>
    </xf>
    <xf numFmtId="164" fontId="6" fillId="2" borderId="16" xfId="1" applyFont="1" applyFill="1" applyBorder="1" applyAlignment="1">
      <alignment horizontal="center" vertical="center"/>
    </xf>
    <xf numFmtId="164" fontId="6" fillId="2" borderId="17" xfId="1" applyFont="1" applyFill="1" applyBorder="1" applyAlignment="1">
      <alignment horizontal="center" vertical="center"/>
    </xf>
    <xf numFmtId="164" fontId="6" fillId="2" borderId="18" xfId="1" applyFont="1" applyFill="1" applyBorder="1" applyAlignment="1">
      <alignment horizontal="center" vertical="center"/>
    </xf>
    <xf numFmtId="164" fontId="7" fillId="2" borderId="17" xfId="1" applyFont="1" applyFill="1" applyBorder="1" applyAlignment="1">
      <alignment horizontal="center" vertical="center"/>
    </xf>
    <xf numFmtId="164" fontId="7" fillId="2" borderId="19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164" fontId="6" fillId="2" borderId="10" xfId="1" applyFont="1" applyFill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  <xf numFmtId="14" fontId="6" fillId="2" borderId="9" xfId="1" applyNumberFormat="1" applyFont="1" applyFill="1" applyBorder="1" applyAlignment="1">
      <alignment horizontal="center" vertical="center"/>
    </xf>
    <xf numFmtId="164" fontId="6" fillId="2" borderId="12" xfId="1" applyFont="1" applyFill="1" applyBorder="1" applyAlignment="1">
      <alignment horizontal="center" vertical="center"/>
    </xf>
    <xf numFmtId="164" fontId="6" fillId="2" borderId="13" xfId="1" applyFont="1" applyFill="1" applyBorder="1" applyAlignment="1">
      <alignment horizontal="center" vertical="center"/>
    </xf>
    <xf numFmtId="164" fontId="6" fillId="2" borderId="14" xfId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64" fontId="9" fillId="2" borderId="4" xfId="1" applyFont="1" applyFill="1" applyBorder="1" applyAlignment="1">
      <alignment horizontal="center" vertical="center"/>
    </xf>
    <xf numFmtId="164" fontId="8" fillId="2" borderId="4" xfId="1" applyFont="1" applyFill="1" applyBorder="1" applyAlignment="1">
      <alignment horizontal="center" vertical="center"/>
    </xf>
    <xf numFmtId="0" fontId="8" fillId="0" borderId="0" xfId="0" applyFont="1"/>
    <xf numFmtId="164" fontId="10" fillId="2" borderId="20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166" fontId="8" fillId="2" borderId="4" xfId="0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vertical="center"/>
    </xf>
    <xf numFmtId="166" fontId="4" fillId="3" borderId="5" xfId="1" applyNumberFormat="1" applyFont="1" applyFill="1" applyBorder="1" applyAlignment="1">
      <alignment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vertical="center"/>
    </xf>
    <xf numFmtId="166" fontId="0" fillId="0" borderId="0" xfId="0" applyNumberFormat="1"/>
  </cellXfs>
  <cellStyles count="3">
    <cellStyle name="Comma" xfId="1" builtinId="3"/>
    <cellStyle name="Comma 2" xfId="2" xr:uid="{FBDBB9D8-583A-44FF-A2A7-F742D4F69FA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"/>
  <sheetViews>
    <sheetView tabSelected="1" zoomScale="115" zoomScaleNormal="115" workbookViewId="0">
      <selection activeCell="D2" sqref="D2"/>
    </sheetView>
  </sheetViews>
  <sheetFormatPr defaultRowHeight="14.4" x14ac:dyDescent="0.3"/>
  <cols>
    <col min="1" max="1" width="12.44140625" bestFit="1" customWidth="1"/>
    <col min="2" max="2" width="32.88671875" customWidth="1"/>
    <col min="3" max="3" width="11.6640625" style="60" bestFit="1" customWidth="1"/>
    <col min="4" max="4" width="9.88671875" bestFit="1" customWidth="1"/>
    <col min="5" max="5" width="11.44140625" bestFit="1" customWidth="1"/>
    <col min="6" max="6" width="10" bestFit="1" customWidth="1"/>
    <col min="7" max="7" width="11.109375" bestFit="1" customWidth="1"/>
    <col min="8" max="8" width="10" bestFit="1" customWidth="1"/>
    <col min="9" max="9" width="12" bestFit="1" customWidth="1"/>
    <col min="10" max="10" width="8.88671875" bestFit="1" customWidth="1"/>
    <col min="11" max="12" width="12.5546875" bestFit="1" customWidth="1"/>
    <col min="13" max="13" width="17" customWidth="1"/>
    <col min="14" max="16" width="13.6640625" bestFit="1" customWidth="1"/>
    <col min="17" max="17" width="6.6640625" bestFit="1" customWidth="1"/>
    <col min="18" max="18" width="13.6640625" bestFit="1" customWidth="1"/>
    <col min="19" max="19" width="77.109375" bestFit="1" customWidth="1"/>
    <col min="20" max="20" width="13.6640625" bestFit="1" customWidth="1"/>
  </cols>
  <sheetData>
    <row r="1" spans="1:51" s="2" customFormat="1" ht="24" thickBot="1" x14ac:dyDescent="0.35">
      <c r="A1" s="49" t="s">
        <v>28</v>
      </c>
      <c r="B1" s="1" t="s">
        <v>8</v>
      </c>
      <c r="C1" s="53"/>
      <c r="H1" s="3"/>
      <c r="I1" s="3"/>
    </row>
    <row r="2" spans="1:51" s="2" customFormat="1" ht="24" thickBot="1" x14ac:dyDescent="0.35">
      <c r="A2" s="49" t="s">
        <v>29</v>
      </c>
      <c r="B2" s="50" t="s">
        <v>30</v>
      </c>
      <c r="C2" s="54"/>
      <c r="H2" s="3"/>
      <c r="I2" s="3"/>
    </row>
    <row r="3" spans="1:51" s="2" customFormat="1" ht="24" thickBot="1" x14ac:dyDescent="0.35">
      <c r="A3" s="49" t="s">
        <v>31</v>
      </c>
      <c r="B3" s="51" t="s">
        <v>32</v>
      </c>
      <c r="C3" s="54"/>
      <c r="H3" s="3"/>
      <c r="I3" s="3"/>
    </row>
    <row r="4" spans="1:51" s="2" customFormat="1" ht="15" thickBot="1" x14ac:dyDescent="0.35">
      <c r="A4" s="49" t="s">
        <v>33</v>
      </c>
      <c r="B4" s="52" t="s">
        <v>32</v>
      </c>
      <c r="C4" s="53"/>
      <c r="H4" s="3"/>
      <c r="I4" s="3"/>
    </row>
    <row r="5" spans="1:51" s="2" customFormat="1" ht="58.2" thickBot="1" x14ac:dyDescent="0.35">
      <c r="A5" s="45" t="s">
        <v>16</v>
      </c>
      <c r="B5" s="44" t="s">
        <v>17</v>
      </c>
      <c r="C5" s="55" t="s">
        <v>18</v>
      </c>
      <c r="D5" s="46" t="s">
        <v>19</v>
      </c>
      <c r="E5" s="44" t="s">
        <v>20</v>
      </c>
      <c r="F5" s="44" t="s">
        <v>21</v>
      </c>
      <c r="G5" s="46" t="s">
        <v>22</v>
      </c>
      <c r="H5" s="47" t="s">
        <v>23</v>
      </c>
      <c r="I5" s="48" t="s">
        <v>0</v>
      </c>
      <c r="J5" s="44" t="s">
        <v>24</v>
      </c>
      <c r="K5" s="44" t="s">
        <v>25</v>
      </c>
      <c r="L5" s="44" t="s">
        <v>26</v>
      </c>
      <c r="M5" s="44" t="s">
        <v>27</v>
      </c>
      <c r="N5" s="44" t="s">
        <v>15</v>
      </c>
      <c r="O5" s="5" t="s">
        <v>1</v>
      </c>
      <c r="P5" s="44" t="s">
        <v>14</v>
      </c>
      <c r="Q5" s="6"/>
      <c r="R5" s="44" t="s">
        <v>13</v>
      </c>
      <c r="S5" s="44" t="s">
        <v>2</v>
      </c>
      <c r="T5" s="4"/>
    </row>
    <row r="6" spans="1:51" s="2" customFormat="1" x14ac:dyDescent="0.3">
      <c r="A6" s="7"/>
      <c r="B6" s="7"/>
      <c r="C6" s="56"/>
      <c r="D6" s="7"/>
      <c r="E6" s="7"/>
      <c r="F6" s="7"/>
      <c r="G6" s="7"/>
      <c r="H6" s="7"/>
      <c r="I6" s="7"/>
      <c r="J6" s="8">
        <v>0.01</v>
      </c>
      <c r="K6" s="8">
        <v>0.05</v>
      </c>
      <c r="L6" s="8">
        <v>0.1</v>
      </c>
      <c r="M6" s="8">
        <v>0.1</v>
      </c>
      <c r="N6" s="7"/>
      <c r="O6" s="7"/>
      <c r="P6" s="7"/>
      <c r="Q6" s="9"/>
      <c r="R6" s="7"/>
      <c r="S6" s="7"/>
      <c r="T6" s="7"/>
    </row>
    <row r="7" spans="1:51" s="12" customFormat="1" x14ac:dyDescent="0.3">
      <c r="A7" s="10"/>
      <c r="B7" s="10"/>
      <c r="C7" s="57"/>
      <c r="D7" s="10"/>
      <c r="E7" s="10"/>
      <c r="F7" s="10"/>
      <c r="G7" s="10"/>
      <c r="H7" s="10"/>
      <c r="I7" s="10"/>
      <c r="J7" s="11"/>
      <c r="K7" s="11"/>
      <c r="L7" s="11"/>
      <c r="M7" s="11"/>
      <c r="N7" s="10"/>
      <c r="O7" s="10"/>
      <c r="P7" s="10"/>
      <c r="Q7" s="29">
        <f>A8</f>
        <v>66879</v>
      </c>
      <c r="R7" s="10"/>
      <c r="S7" s="10"/>
      <c r="T7" s="10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1" s="2" customFormat="1" ht="26.4" x14ac:dyDescent="0.3">
      <c r="A8" s="13">
        <v>66879</v>
      </c>
      <c r="B8" s="14" t="s">
        <v>34</v>
      </c>
      <c r="C8" s="58">
        <v>45334</v>
      </c>
      <c r="D8" s="13">
        <v>1</v>
      </c>
      <c r="E8" s="15">
        <v>10340</v>
      </c>
      <c r="F8" s="15">
        <v>0</v>
      </c>
      <c r="G8" s="15">
        <f>E8-F8</f>
        <v>10340</v>
      </c>
      <c r="H8" s="15">
        <v>0</v>
      </c>
      <c r="I8" s="15">
        <f>G8+H8</f>
        <v>10340</v>
      </c>
      <c r="J8" s="15">
        <f>I8*1%</f>
        <v>103.4</v>
      </c>
      <c r="K8" s="15">
        <f>I8*5%</f>
        <v>517</v>
      </c>
      <c r="L8" s="15">
        <v>0</v>
      </c>
      <c r="M8" s="15">
        <v>0</v>
      </c>
      <c r="N8" s="27">
        <v>0</v>
      </c>
      <c r="O8" s="15">
        <v>0</v>
      </c>
      <c r="P8" s="15">
        <f>I8-SUM(J8:M8)</f>
        <v>9719.6</v>
      </c>
      <c r="Q8" s="16"/>
      <c r="R8" s="15">
        <v>39600</v>
      </c>
      <c r="S8" s="17" t="s">
        <v>9</v>
      </c>
      <c r="T8" s="15"/>
    </row>
    <row r="9" spans="1:51" s="19" customFormat="1" x14ac:dyDescent="0.3">
      <c r="A9" s="13">
        <v>66879</v>
      </c>
      <c r="B9" s="13"/>
      <c r="C9" s="58"/>
      <c r="D9" s="13"/>
      <c r="E9" s="15"/>
      <c r="F9" s="15"/>
      <c r="G9" s="15"/>
      <c r="H9" s="15"/>
      <c r="I9" s="15"/>
      <c r="J9" s="15"/>
      <c r="K9" s="15"/>
      <c r="L9" s="15"/>
      <c r="M9" s="15"/>
      <c r="N9" s="28"/>
      <c r="O9" s="15"/>
      <c r="P9" s="27"/>
      <c r="Q9" s="16"/>
      <c r="R9" s="15">
        <v>29700</v>
      </c>
      <c r="S9" s="17" t="s">
        <v>11</v>
      </c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18"/>
    </row>
    <row r="10" spans="1:51" s="19" customFormat="1" ht="22.5" customHeight="1" x14ac:dyDescent="0.3">
      <c r="A10" s="13"/>
      <c r="B10" s="14"/>
      <c r="C10" s="58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27"/>
      <c r="O10" s="15"/>
      <c r="P10" s="28"/>
      <c r="Q10" s="20"/>
      <c r="R10" s="15"/>
      <c r="S10" s="17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18"/>
    </row>
    <row r="11" spans="1:51" s="2" customFormat="1" x14ac:dyDescent="0.3">
      <c r="A11" s="10"/>
      <c r="B11" s="10"/>
      <c r="C11" s="57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0"/>
      <c r="O11" s="10"/>
      <c r="P11" s="10"/>
      <c r="Q11" s="29">
        <f>A12</f>
        <v>67409</v>
      </c>
      <c r="R11" s="10"/>
      <c r="S11" s="10"/>
      <c r="T11" s="10">
        <f>SUM(P8:P10)-SUM(R8:R10)</f>
        <v>-59580.4</v>
      </c>
    </row>
    <row r="12" spans="1:51" s="2" customFormat="1" ht="26.4" x14ac:dyDescent="0.3">
      <c r="A12" s="13">
        <v>67409</v>
      </c>
      <c r="B12" s="14" t="s">
        <v>35</v>
      </c>
      <c r="C12" s="58">
        <v>45652</v>
      </c>
      <c r="D12" s="13">
        <v>2</v>
      </c>
      <c r="E12" s="15">
        <v>28992</v>
      </c>
      <c r="F12" s="15">
        <v>0</v>
      </c>
      <c r="G12" s="15">
        <f>E12-F12</f>
        <v>28992</v>
      </c>
      <c r="H12" s="15">
        <v>0</v>
      </c>
      <c r="I12" s="15">
        <f>G12+H12</f>
        <v>28992</v>
      </c>
      <c r="J12" s="15">
        <f>I12*1%</f>
        <v>289.92</v>
      </c>
      <c r="K12" s="15">
        <f>I12*5%</f>
        <v>1449.6000000000001</v>
      </c>
      <c r="L12" s="15">
        <f>G12*10%</f>
        <v>2899.2000000000003</v>
      </c>
      <c r="M12" s="15">
        <f>G12*10%</f>
        <v>2899.2000000000003</v>
      </c>
      <c r="N12" s="27">
        <v>0</v>
      </c>
      <c r="O12" s="15">
        <v>0</v>
      </c>
      <c r="P12" s="15">
        <f>I12-SUM(J12:M12)</f>
        <v>21454.080000000002</v>
      </c>
      <c r="Q12" s="16"/>
      <c r="R12" s="15"/>
      <c r="S12" s="17"/>
      <c r="T12" s="15"/>
    </row>
    <row r="13" spans="1:51" s="2" customFormat="1" x14ac:dyDescent="0.3">
      <c r="A13" s="13">
        <v>67409</v>
      </c>
      <c r="B13" s="13"/>
      <c r="C13" s="58"/>
      <c r="D13" s="13"/>
      <c r="E13" s="15"/>
      <c r="F13" s="15"/>
      <c r="G13" s="15"/>
      <c r="H13" s="15"/>
      <c r="I13" s="15"/>
      <c r="J13" s="15"/>
      <c r="K13" s="15"/>
      <c r="L13" s="15"/>
      <c r="M13" s="15"/>
      <c r="N13" s="28"/>
      <c r="O13" s="15"/>
      <c r="P13" s="27"/>
      <c r="Q13" s="16"/>
      <c r="R13" s="15"/>
      <c r="S13" s="17"/>
      <c r="T13" s="15"/>
    </row>
    <row r="14" spans="1:51" s="2" customFormat="1" x14ac:dyDescent="0.3">
      <c r="A14" s="10"/>
      <c r="B14" s="10"/>
      <c r="C14" s="57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0"/>
      <c r="O14" s="10"/>
      <c r="P14" s="10"/>
      <c r="Q14" s="29">
        <f>A15</f>
        <v>67811</v>
      </c>
      <c r="R14" s="10"/>
      <c r="S14" s="10"/>
      <c r="T14" s="10">
        <f>SUM(P11:P13)-SUM(R11:R13)</f>
        <v>21454.080000000002</v>
      </c>
    </row>
    <row r="15" spans="1:51" s="2" customFormat="1" ht="26.4" x14ac:dyDescent="0.3">
      <c r="A15" s="13">
        <v>67811</v>
      </c>
      <c r="B15" s="14" t="s">
        <v>36</v>
      </c>
      <c r="C15" s="58">
        <v>45684</v>
      </c>
      <c r="D15" s="13">
        <v>3</v>
      </c>
      <c r="E15" s="15">
        <v>32760</v>
      </c>
      <c r="F15" s="15">
        <v>0</v>
      </c>
      <c r="G15" s="15">
        <f>E15-F15</f>
        <v>32760</v>
      </c>
      <c r="H15" s="15">
        <v>0</v>
      </c>
      <c r="I15" s="15">
        <f>G15+H15</f>
        <v>32760</v>
      </c>
      <c r="J15" s="15">
        <f>I15*1%</f>
        <v>327.60000000000002</v>
      </c>
      <c r="K15" s="15">
        <f>I15*5%</f>
        <v>1638</v>
      </c>
      <c r="L15" s="15">
        <f>G15*10%</f>
        <v>3276</v>
      </c>
      <c r="M15" s="15">
        <f>G15*10%</f>
        <v>3276</v>
      </c>
      <c r="N15" s="27">
        <v>0</v>
      </c>
      <c r="O15" s="15">
        <v>0</v>
      </c>
      <c r="P15" s="15">
        <f>I15-SUM(J15:M15)</f>
        <v>24242.400000000001</v>
      </c>
      <c r="Q15" s="16"/>
      <c r="R15" s="15">
        <v>49500</v>
      </c>
      <c r="S15" s="17" t="s">
        <v>12</v>
      </c>
      <c r="T15" s="15"/>
    </row>
    <row r="16" spans="1:51" s="2" customFormat="1" x14ac:dyDescent="0.3">
      <c r="A16" s="13"/>
      <c r="B16" s="14"/>
      <c r="C16" s="58"/>
      <c r="D16" s="13"/>
      <c r="E16" s="15"/>
      <c r="F16" s="15"/>
      <c r="G16" s="15"/>
      <c r="H16" s="15"/>
      <c r="I16" s="15"/>
      <c r="J16" s="15"/>
      <c r="K16" s="15"/>
      <c r="L16" s="15"/>
      <c r="M16" s="15"/>
      <c r="N16" s="27"/>
      <c r="O16" s="15"/>
      <c r="P16" s="28"/>
      <c r="Q16" s="20"/>
      <c r="R16" s="15"/>
      <c r="S16" s="17"/>
      <c r="T16" s="15"/>
    </row>
    <row r="17" spans="1:20" s="2" customFormat="1" x14ac:dyDescent="0.3">
      <c r="A17" s="13"/>
      <c r="B17" s="13"/>
      <c r="C17" s="58"/>
      <c r="D17" s="13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7"/>
      <c r="Q17" s="20"/>
      <c r="R17" s="15"/>
      <c r="S17" s="17"/>
      <c r="T17" s="15"/>
    </row>
    <row r="18" spans="1:20" s="2" customFormat="1" ht="15" thickBot="1" x14ac:dyDescent="0.35">
      <c r="A18" s="13"/>
      <c r="B18" s="13"/>
      <c r="C18" s="58"/>
      <c r="D18" s="13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7"/>
      <c r="Q18" s="20"/>
      <c r="R18" s="15"/>
      <c r="S18" s="17"/>
      <c r="T18" s="10">
        <f>SUM(P15:P17)-SUM(R15:R17)</f>
        <v>-25257.599999999999</v>
      </c>
    </row>
    <row r="19" spans="1:20" s="2" customFormat="1" x14ac:dyDescent="0.3">
      <c r="A19" s="21"/>
      <c r="B19" s="7"/>
      <c r="C19" s="56"/>
      <c r="D19" s="21"/>
      <c r="E19" s="7"/>
      <c r="F19" s="7"/>
      <c r="G19" s="7"/>
      <c r="H19" s="7"/>
      <c r="I19" s="22">
        <f t="shared" ref="I19:P19" si="0">SUM(I8:I18)</f>
        <v>72092</v>
      </c>
      <c r="J19" s="22">
        <f t="shared" si="0"/>
        <v>720.92000000000007</v>
      </c>
      <c r="K19" s="22">
        <f t="shared" si="0"/>
        <v>3604.6000000000004</v>
      </c>
      <c r="L19" s="22">
        <f t="shared" si="0"/>
        <v>6175.2000000000007</v>
      </c>
      <c r="M19" s="22">
        <f t="shared" si="0"/>
        <v>6175.2000000000007</v>
      </c>
      <c r="N19" s="22">
        <f t="shared" si="0"/>
        <v>0</v>
      </c>
      <c r="O19" s="22">
        <f t="shared" si="0"/>
        <v>0</v>
      </c>
      <c r="P19" s="22">
        <f t="shared" si="0"/>
        <v>55416.08</v>
      </c>
      <c r="Q19" s="23"/>
      <c r="R19" s="22">
        <f>SUM(R8:R18)</f>
        <v>118800</v>
      </c>
      <c r="S19" s="7"/>
      <c r="T19" s="22">
        <f>SUM(T8:T18)</f>
        <v>-63383.92</v>
      </c>
    </row>
    <row r="20" spans="1:20" s="2" customFormat="1" ht="15" thickBot="1" x14ac:dyDescent="0.35">
      <c r="A20" s="24"/>
      <c r="B20" s="24"/>
      <c r="C20" s="59"/>
      <c r="D20" s="24"/>
      <c r="E20" s="24"/>
      <c r="F20" s="24"/>
      <c r="G20" s="24"/>
      <c r="H20" s="24"/>
      <c r="I20" s="24"/>
      <c r="J20" s="24"/>
      <c r="K20" s="24"/>
      <c r="L20" s="24"/>
      <c r="M20" s="25" t="s">
        <v>3</v>
      </c>
      <c r="N20" s="24"/>
      <c r="O20" s="24"/>
      <c r="P20" s="24"/>
      <c r="Q20" s="26"/>
      <c r="R20" s="25">
        <f>P19-R19</f>
        <v>-63383.92</v>
      </c>
      <c r="S20" s="24"/>
      <c r="T20" s="25"/>
    </row>
    <row r="21" spans="1:20" s="2" customFormat="1" x14ac:dyDescent="0.3">
      <c r="C21" s="53"/>
      <c r="H21" s="3"/>
      <c r="I21" s="3"/>
    </row>
    <row r="22" spans="1:20" s="2" customFormat="1" ht="15" thickBot="1" x14ac:dyDescent="0.35">
      <c r="C22" s="53"/>
      <c r="H22" s="3"/>
      <c r="I22" s="3"/>
    </row>
    <row r="23" spans="1:20" s="2" customFormat="1" ht="18.600000000000001" thickBot="1" x14ac:dyDescent="0.35">
      <c r="C23" s="53"/>
      <c r="H23" s="3"/>
      <c r="I23" s="3"/>
      <c r="J23" s="37" t="s">
        <v>8</v>
      </c>
      <c r="K23" s="38"/>
      <c r="L23" s="38"/>
      <c r="M23" s="39"/>
    </row>
    <row r="24" spans="1:20" s="2" customFormat="1" ht="18.600000000000001" thickBot="1" x14ac:dyDescent="0.35">
      <c r="C24" s="53"/>
      <c r="H24" s="3"/>
      <c r="I24" s="3"/>
      <c r="J24" s="40">
        <v>45717</v>
      </c>
      <c r="K24" s="38"/>
      <c r="L24" s="38"/>
      <c r="M24" s="39"/>
    </row>
    <row r="25" spans="1:20" s="2" customFormat="1" ht="18" x14ac:dyDescent="0.3">
      <c r="C25" s="53"/>
      <c r="H25" s="3"/>
      <c r="I25" s="3"/>
      <c r="J25" s="41" t="s">
        <v>4</v>
      </c>
      <c r="K25" s="42"/>
      <c r="L25" s="41">
        <f>L19+M19+K19</f>
        <v>15955.000000000002</v>
      </c>
      <c r="M25" s="43"/>
    </row>
    <row r="26" spans="1:20" ht="18" x14ac:dyDescent="0.3">
      <c r="A26" s="2"/>
      <c r="B26" s="2"/>
      <c r="C26" s="53"/>
      <c r="D26" s="2"/>
      <c r="E26" s="2"/>
      <c r="F26" s="2"/>
      <c r="G26" s="2"/>
      <c r="H26" s="3"/>
      <c r="I26" s="3"/>
      <c r="J26" s="30" t="s">
        <v>5</v>
      </c>
      <c r="K26" s="32"/>
      <c r="L26" s="30">
        <f>O19</f>
        <v>0</v>
      </c>
      <c r="M26" s="32"/>
      <c r="N26" s="2"/>
      <c r="O26" s="2"/>
      <c r="P26" s="2"/>
      <c r="Q26" s="2"/>
      <c r="R26" s="2"/>
      <c r="S26" s="2"/>
      <c r="T26" s="2"/>
    </row>
    <row r="27" spans="1:20" ht="18" x14ac:dyDescent="0.3">
      <c r="A27" s="2"/>
      <c r="B27" s="2"/>
      <c r="C27" s="53"/>
      <c r="D27" s="2"/>
      <c r="E27" s="2"/>
      <c r="F27" s="2"/>
      <c r="G27" s="2"/>
      <c r="H27" s="3"/>
      <c r="I27" s="3"/>
      <c r="J27" s="30" t="s">
        <v>6</v>
      </c>
      <c r="K27" s="31"/>
      <c r="L27" s="30">
        <f>R20</f>
        <v>-63383.92</v>
      </c>
      <c r="M27" s="32"/>
      <c r="N27" s="2"/>
      <c r="O27" s="2"/>
      <c r="P27" s="2"/>
      <c r="Q27" s="2"/>
      <c r="R27" s="2"/>
      <c r="S27" s="2"/>
      <c r="T27" s="2"/>
    </row>
    <row r="28" spans="1:20" ht="18.600000000000001" thickBot="1" x14ac:dyDescent="0.35">
      <c r="A28" s="2"/>
      <c r="B28" s="2"/>
      <c r="C28" s="53"/>
      <c r="D28" s="2"/>
      <c r="E28" s="2"/>
      <c r="F28" s="2"/>
      <c r="G28" s="2"/>
      <c r="H28" s="3"/>
      <c r="I28" s="3"/>
      <c r="J28" s="33" t="s">
        <v>7</v>
      </c>
      <c r="K28" s="34"/>
      <c r="L28" s="35" t="s">
        <v>10</v>
      </c>
      <c r="M28" s="36"/>
      <c r="N28" s="2"/>
      <c r="O28" s="2"/>
      <c r="P28" s="2"/>
      <c r="R28" s="2"/>
      <c r="S28" s="2"/>
      <c r="T28" s="2"/>
    </row>
  </sheetData>
  <mergeCells count="10">
    <mergeCell ref="J27:K27"/>
    <mergeCell ref="L27:M27"/>
    <mergeCell ref="J28:K28"/>
    <mergeCell ref="L28:M28"/>
    <mergeCell ref="J23:M23"/>
    <mergeCell ref="J24:M24"/>
    <mergeCell ref="J25:K25"/>
    <mergeCell ref="L25:M25"/>
    <mergeCell ref="J26:K26"/>
    <mergeCell ref="L26:M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Laxmi Civil</cp:lastModifiedBy>
  <dcterms:created xsi:type="dcterms:W3CDTF">2015-06-05T18:17:20Z</dcterms:created>
  <dcterms:modified xsi:type="dcterms:W3CDTF">2025-05-28T09:50:24Z</dcterms:modified>
</cp:coreProperties>
</file>