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M20" i="1"/>
  <c r="G14" i="1"/>
  <c r="K14" i="1" s="1"/>
  <c r="P13" i="1"/>
  <c r="J14" i="1" l="1"/>
  <c r="H14" i="1"/>
  <c r="N14" i="1" s="1"/>
  <c r="L14" i="1"/>
  <c r="I14" i="1" l="1"/>
  <c r="O14" i="1" s="1"/>
  <c r="V14" i="1" s="1"/>
  <c r="P7" i="1"/>
  <c r="T20" i="1" l="1"/>
  <c r="G8" i="1"/>
  <c r="K8" i="1" s="1"/>
  <c r="K20" i="1" s="1"/>
  <c r="K26" i="1" l="1"/>
  <c r="L8" i="1"/>
  <c r="L20" i="1" s="1"/>
  <c r="H8" i="1"/>
  <c r="N8" i="1" s="1"/>
  <c r="N20" i="1" s="1"/>
  <c r="J8" i="1"/>
  <c r="J20" i="1" s="1"/>
  <c r="I8" i="1" l="1"/>
  <c r="O8" i="1" s="1"/>
  <c r="V8" i="1" l="1"/>
  <c r="O20" i="1"/>
  <c r="T21" i="1" s="1"/>
  <c r="K28" i="1" s="1"/>
  <c r="V20" i="1" l="1"/>
</calcChain>
</file>

<file path=xl/sharedStrings.xml><?xml version="1.0" encoding="utf-8"?>
<sst xmlns="http://schemas.openxmlformats.org/spreadsheetml/2006/main" count="43" uniqueCount="40">
  <si>
    <t>Amount</t>
  </si>
  <si>
    <t>PAYMENT NOTE No.</t>
  </si>
  <si>
    <t>UTR</t>
  </si>
  <si>
    <t>Balance Payable Amount Rs. -</t>
  </si>
  <si>
    <t>Total Paid Amount Rs. -</t>
  </si>
  <si>
    <t xml:space="preserve">Total Hold </t>
  </si>
  <si>
    <t>Total Debit</t>
  </si>
  <si>
    <t>Advance/ Surplus</t>
  </si>
  <si>
    <t xml:space="preserve">GST Remaining </t>
  </si>
  <si>
    <t>Advance Village Wise</t>
  </si>
  <si>
    <t>GST</t>
  </si>
  <si>
    <t>PH &amp; BW work</t>
  </si>
  <si>
    <t>Tarun Tyagi</t>
  </si>
  <si>
    <t>13-05-2025 NEFT/AXISP00665172932/RIUP25/0247/TARUN TYAGI/IOBA0003755 185392.00</t>
  </si>
  <si>
    <t>April</t>
  </si>
  <si>
    <t>Subcontractor:</t>
  </si>
  <si>
    <t>State:</t>
  </si>
  <si>
    <t>District:</t>
  </si>
  <si>
    <t>Block:</t>
  </si>
  <si>
    <t>Uttar Pradesh</t>
  </si>
  <si>
    <t>Muzaffarnagar</t>
  </si>
  <si>
    <t>JOHRA village CONSTRUCTION OF BALANCE PUMP HOUSE WORK  AT JOHRA  BLOCK KHATAULI</t>
  </si>
  <si>
    <t xml:space="preserve">SHAHPUR village CONSTRUCTION OF BOUNDARY WALL WORK  AT SHAHPUR BLOCK KHATAULI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</si>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</sst>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15" fontId="3" fillId="2" borderId="6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165" fontId="6" fillId="2" borderId="4" xfId="0" applyNumberFormat="1" applyFont="1" applyFill="1" applyBorder="1" applyAlignment="1">
      <alignment vertical="center"/>
    </xf>
    <xf numFmtId="165" fontId="6" fillId="2" borderId="10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7" fillId="0" borderId="6" xfId="0" applyNumberFormat="1" applyFont="1" applyBorder="1"/>
    <xf numFmtId="14" fontId="5" fillId="2" borderId="6" xfId="0" applyNumberFormat="1" applyFont="1" applyFill="1" applyBorder="1" applyAlignment="1">
      <alignment horizontal="center" vertical="center" wrapText="1"/>
    </xf>
    <xf numFmtId="43" fontId="3" fillId="2" borderId="12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9" fontId="3" fillId="2" borderId="12" xfId="1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43" fontId="3" fillId="2" borderId="13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43" fontId="10" fillId="5" borderId="6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vertical="center"/>
    </xf>
    <xf numFmtId="14" fontId="9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11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14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43" fontId="11" fillId="2" borderId="11" xfId="1" applyNumberFormat="1" applyFont="1" applyFill="1" applyBorder="1" applyAlignment="1">
      <alignment horizontal="center" vertical="center"/>
    </xf>
    <xf numFmtId="43" fontId="6" fillId="2" borderId="1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Normal="100" workbookViewId="0">
      <selection activeCell="D31" sqref="D31"/>
    </sheetView>
  </sheetViews>
  <sheetFormatPr defaultColWidth="9" defaultRowHeight="15" x14ac:dyDescent="0.25"/>
  <cols>
    <col min="1" max="1" width="6.7109375" style="3" bestFit="1" customWidth="1"/>
    <col min="2" max="2" width="44.42578125" style="3" customWidth="1"/>
    <col min="3" max="3" width="12" style="3" bestFit="1" customWidth="1"/>
    <col min="4" max="4" width="13.28515625" style="3" customWidth="1"/>
    <col min="5" max="5" width="12.42578125" style="3" bestFit="1" customWidth="1"/>
    <col min="6" max="6" width="12" style="3" bestFit="1" customWidth="1"/>
    <col min="7" max="7" width="15.7109375" style="3" bestFit="1" customWidth="1"/>
    <col min="8" max="8" width="10.85546875" style="13" bestFit="1" customWidth="1"/>
    <col min="9" max="9" width="13.85546875" style="13" bestFit="1" customWidth="1"/>
    <col min="10" max="10" width="12" style="3" bestFit="1" customWidth="1"/>
    <col min="11" max="11" width="13.28515625" style="3" bestFit="1" customWidth="1"/>
    <col min="12" max="12" width="10.7109375" style="3" customWidth="1"/>
    <col min="13" max="13" width="11" style="3" customWidth="1"/>
    <col min="14" max="14" width="13.85546875" style="3" bestFit="1" customWidth="1"/>
    <col min="15" max="15" width="15" style="3" bestFit="1" customWidth="1"/>
    <col min="16" max="16" width="6.7109375" style="3" bestFit="1" customWidth="1"/>
    <col min="17" max="17" width="14.42578125" style="3" customWidth="1"/>
    <col min="18" max="18" width="12" style="3" bestFit="1" customWidth="1"/>
    <col min="19" max="19" width="7.85546875" style="3" customWidth="1"/>
    <col min="20" max="20" width="16.7109375" style="3" bestFit="1" customWidth="1"/>
    <col min="21" max="21" width="94.28515625" style="3" customWidth="1"/>
    <col min="22" max="22" width="13.85546875" style="3" bestFit="1" customWidth="1"/>
    <col min="23" max="23" width="11" style="3" bestFit="1" customWidth="1"/>
    <col min="24" max="16384" width="9" style="3"/>
  </cols>
  <sheetData>
    <row r="1" spans="1:23" x14ac:dyDescent="0.25">
      <c r="A1" s="52" t="s">
        <v>15</v>
      </c>
      <c r="B1" s="2" t="s">
        <v>12</v>
      </c>
      <c r="E1" s="4"/>
      <c r="F1" s="4"/>
      <c r="G1" s="4"/>
      <c r="H1" s="5"/>
      <c r="I1" s="5"/>
    </row>
    <row r="2" spans="1:23" ht="21" x14ac:dyDescent="0.25">
      <c r="A2" s="52" t="s">
        <v>16</v>
      </c>
      <c r="B2" s="53" t="s">
        <v>19</v>
      </c>
      <c r="C2" s="6"/>
      <c r="D2" s="6" t="s">
        <v>12</v>
      </c>
      <c r="G2" s="7"/>
      <c r="I2" s="7" t="s">
        <v>11</v>
      </c>
      <c r="J2" s="8"/>
      <c r="K2" s="8"/>
      <c r="L2" s="8"/>
      <c r="M2" s="8"/>
      <c r="N2" s="8"/>
      <c r="O2" s="8"/>
      <c r="P2" s="8"/>
      <c r="Q2" s="8"/>
      <c r="R2" s="8"/>
      <c r="S2" s="8"/>
    </row>
    <row r="3" spans="1:23" ht="21.75" thickBot="1" x14ac:dyDescent="0.3">
      <c r="A3" s="52" t="s">
        <v>17</v>
      </c>
      <c r="B3" s="53" t="s">
        <v>20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3" ht="15.75" thickBot="1" x14ac:dyDescent="0.3">
      <c r="A4" s="52" t="s">
        <v>18</v>
      </c>
      <c r="B4" s="53" t="s">
        <v>20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8"/>
      <c r="R4" s="11"/>
      <c r="S4" s="11"/>
      <c r="T4" s="11"/>
      <c r="U4" s="11"/>
      <c r="V4" s="11"/>
    </row>
    <row r="5" spans="1:23" ht="60" x14ac:dyDescent="0.25">
      <c r="A5" s="54" t="s">
        <v>23</v>
      </c>
      <c r="B5" s="55" t="s">
        <v>24</v>
      </c>
      <c r="C5" s="56" t="s">
        <v>25</v>
      </c>
      <c r="D5" s="57" t="s">
        <v>26</v>
      </c>
      <c r="E5" s="55" t="s">
        <v>27</v>
      </c>
      <c r="F5" s="55" t="s">
        <v>28</v>
      </c>
      <c r="G5" s="57" t="s">
        <v>29</v>
      </c>
      <c r="H5" s="58" t="s">
        <v>30</v>
      </c>
      <c r="I5" s="59" t="s">
        <v>0</v>
      </c>
      <c r="J5" s="55" t="s">
        <v>31</v>
      </c>
      <c r="K5" s="55" t="s">
        <v>32</v>
      </c>
      <c r="L5" s="55" t="s">
        <v>33</v>
      </c>
      <c r="M5" s="55" t="s">
        <v>34</v>
      </c>
      <c r="N5" s="55" t="s">
        <v>35</v>
      </c>
      <c r="O5" s="55" t="s">
        <v>36</v>
      </c>
      <c r="P5" s="19"/>
      <c r="Q5" s="19" t="s">
        <v>1</v>
      </c>
      <c r="R5" s="55" t="s">
        <v>37</v>
      </c>
      <c r="S5" s="55" t="s">
        <v>38</v>
      </c>
      <c r="T5" s="55" t="s">
        <v>39</v>
      </c>
      <c r="U5" s="55" t="s">
        <v>2</v>
      </c>
      <c r="V5" s="19" t="s">
        <v>9</v>
      </c>
    </row>
    <row r="6" spans="1:23" ht="15.75" thickBot="1" x14ac:dyDescent="0.3">
      <c r="A6" s="31"/>
      <c r="B6" s="29"/>
      <c r="C6" s="29"/>
      <c r="D6" s="29"/>
      <c r="E6" s="29"/>
      <c r="F6" s="29"/>
      <c r="G6" s="29"/>
      <c r="H6" s="33">
        <v>0.18</v>
      </c>
      <c r="I6" s="29"/>
      <c r="J6" s="33">
        <v>0.01</v>
      </c>
      <c r="K6" s="33">
        <v>0.05</v>
      </c>
      <c r="L6" s="33">
        <v>0</v>
      </c>
      <c r="M6" s="33">
        <v>0.1</v>
      </c>
      <c r="N6" s="33">
        <v>0.18</v>
      </c>
      <c r="O6" s="29"/>
      <c r="P6" s="34"/>
      <c r="Q6" s="29"/>
      <c r="R6" s="29"/>
      <c r="S6" s="33">
        <v>0.01</v>
      </c>
      <c r="T6" s="29"/>
      <c r="U6" s="29"/>
      <c r="V6" s="29"/>
    </row>
    <row r="7" spans="1:23" s="14" customFormat="1" x14ac:dyDescent="0.25">
      <c r="A7" s="32"/>
      <c r="B7" s="15"/>
      <c r="C7" s="15"/>
      <c r="D7" s="15"/>
      <c r="E7" s="15"/>
      <c r="F7" s="15"/>
      <c r="G7" s="15"/>
      <c r="H7" s="16"/>
      <c r="I7" s="15"/>
      <c r="J7" s="16"/>
      <c r="K7" s="16"/>
      <c r="L7" s="16"/>
      <c r="M7" s="16"/>
      <c r="N7" s="16"/>
      <c r="O7" s="15"/>
      <c r="P7" s="24">
        <f>A8</f>
        <v>68561</v>
      </c>
      <c r="Q7" s="15"/>
      <c r="R7" s="15"/>
      <c r="S7" s="16"/>
      <c r="T7" s="15"/>
      <c r="U7" s="15"/>
      <c r="V7" s="15"/>
    </row>
    <row r="8" spans="1:23" ht="42.75" x14ac:dyDescent="0.25">
      <c r="A8" s="20">
        <v>68561</v>
      </c>
      <c r="B8" s="22" t="s">
        <v>21</v>
      </c>
      <c r="C8" s="1">
        <v>45776</v>
      </c>
      <c r="D8" s="23">
        <v>1</v>
      </c>
      <c r="E8" s="12">
        <v>202400</v>
      </c>
      <c r="F8" s="12">
        <v>5175</v>
      </c>
      <c r="G8" s="12">
        <f>ROUND(E8-F8,)</f>
        <v>197225</v>
      </c>
      <c r="H8" s="12">
        <f>ROUND(G8*$H$6,0)</f>
        <v>35501</v>
      </c>
      <c r="I8" s="12">
        <f>G8+H8</f>
        <v>232726</v>
      </c>
      <c r="J8" s="12">
        <f>ROUND(G8*$J$6,)</f>
        <v>1972</v>
      </c>
      <c r="K8" s="12">
        <f>G8*5%</f>
        <v>9861.25</v>
      </c>
      <c r="L8" s="12">
        <f>ROUND(G8*$L$6,)</f>
        <v>0</v>
      </c>
      <c r="M8" s="12">
        <v>0</v>
      </c>
      <c r="N8" s="39">
        <f>H8</f>
        <v>35501</v>
      </c>
      <c r="O8" s="12">
        <f>ROUND(I8-SUM(J8:N8),0)</f>
        <v>185392</v>
      </c>
      <c r="P8" s="25"/>
      <c r="Q8" s="12"/>
      <c r="R8" s="12"/>
      <c r="S8" s="12"/>
      <c r="T8" s="12">
        <v>185392</v>
      </c>
      <c r="U8" s="12" t="s">
        <v>13</v>
      </c>
      <c r="V8" s="12">
        <f>SUM(O8:O12)-SUM(T8:T12)</f>
        <v>0</v>
      </c>
    </row>
    <row r="9" spans="1:23" x14ac:dyDescent="0.25">
      <c r="A9" s="20">
        <v>68561</v>
      </c>
      <c r="B9" s="22" t="s">
        <v>10</v>
      </c>
      <c r="C9" s="1"/>
      <c r="D9" s="23"/>
      <c r="E9" s="12"/>
      <c r="F9" s="12"/>
      <c r="G9" s="12"/>
      <c r="H9" s="12"/>
      <c r="I9" s="12"/>
      <c r="J9" s="12"/>
      <c r="K9" s="12"/>
      <c r="L9" s="12"/>
      <c r="M9" s="12"/>
      <c r="N9" s="39"/>
      <c r="O9" s="12"/>
      <c r="P9" s="25"/>
      <c r="Q9" s="12"/>
      <c r="R9" s="12"/>
      <c r="S9" s="12"/>
      <c r="T9" s="12"/>
      <c r="U9" s="26"/>
      <c r="V9" s="12"/>
    </row>
    <row r="10" spans="1:23" x14ac:dyDescent="0.15">
      <c r="A10" s="20">
        <v>68561</v>
      </c>
      <c r="B10" s="22"/>
      <c r="C10" s="27"/>
      <c r="D10" s="2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39"/>
      <c r="P10" s="21"/>
      <c r="Q10" s="12"/>
      <c r="R10" s="12"/>
      <c r="S10" s="12"/>
      <c r="T10" s="12"/>
      <c r="U10" s="12"/>
      <c r="V10" s="12"/>
    </row>
    <row r="11" spans="1:23" x14ac:dyDescent="0.25">
      <c r="A11" s="20">
        <v>68561</v>
      </c>
      <c r="B11" s="22"/>
      <c r="C11" s="1"/>
      <c r="D11" s="2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28"/>
      <c r="Q11" s="12"/>
      <c r="R11" s="12"/>
      <c r="S11" s="12"/>
      <c r="T11" s="12"/>
      <c r="U11" s="12"/>
      <c r="V11" s="12"/>
    </row>
    <row r="12" spans="1:23" x14ac:dyDescent="0.25">
      <c r="A12" s="20">
        <v>68561</v>
      </c>
      <c r="B12" s="22"/>
      <c r="C12" s="1"/>
      <c r="D12" s="2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28"/>
      <c r="Q12" s="12"/>
      <c r="R12" s="12"/>
      <c r="S12" s="12"/>
      <c r="T12" s="12"/>
      <c r="U12" s="12"/>
      <c r="V12" s="12"/>
    </row>
    <row r="13" spans="1:23" x14ac:dyDescent="0.25">
      <c r="A13" s="32"/>
      <c r="B13" s="15"/>
      <c r="C13" s="15"/>
      <c r="D13" s="15"/>
      <c r="E13" s="15"/>
      <c r="F13" s="15"/>
      <c r="G13" s="15"/>
      <c r="H13" s="16"/>
      <c r="I13" s="15"/>
      <c r="J13" s="16"/>
      <c r="K13" s="16"/>
      <c r="L13" s="16"/>
      <c r="M13" s="16"/>
      <c r="N13" s="16"/>
      <c r="O13" s="15"/>
      <c r="P13" s="24">
        <f>A14</f>
        <v>69055</v>
      </c>
      <c r="Q13" s="15"/>
      <c r="R13" s="15"/>
      <c r="S13" s="16"/>
      <c r="T13" s="15"/>
      <c r="U13" s="15"/>
      <c r="V13" s="15"/>
    </row>
    <row r="14" spans="1:23" ht="28.5" x14ac:dyDescent="0.25">
      <c r="A14" s="20">
        <v>69055</v>
      </c>
      <c r="B14" s="22" t="s">
        <v>22</v>
      </c>
      <c r="C14" s="1"/>
      <c r="D14" s="23"/>
      <c r="E14" s="12"/>
      <c r="F14" s="12"/>
      <c r="G14" s="12">
        <f>ROUND(E14-F14,)</f>
        <v>0</v>
      </c>
      <c r="H14" s="12">
        <f>ROUND(G14*$H$6,0)</f>
        <v>0</v>
      </c>
      <c r="I14" s="12">
        <f>G14+H14</f>
        <v>0</v>
      </c>
      <c r="J14" s="12">
        <f>ROUND(G14*$J$6,)</f>
        <v>0</v>
      </c>
      <c r="K14" s="12">
        <f>G14*5%</f>
        <v>0</v>
      </c>
      <c r="L14" s="12">
        <f>ROUND(G14*$L$6,)</f>
        <v>0</v>
      </c>
      <c r="M14" s="12">
        <v>0</v>
      </c>
      <c r="N14" s="12">
        <f>H14</f>
        <v>0</v>
      </c>
      <c r="O14" s="12">
        <f>ROUND(I14-SUM(J14:N14),0)</f>
        <v>0</v>
      </c>
      <c r="P14" s="25"/>
      <c r="Q14" s="12"/>
      <c r="R14" s="12"/>
      <c r="S14" s="12"/>
      <c r="T14" s="12"/>
      <c r="U14" s="12"/>
      <c r="V14" s="12">
        <f>SUM(O13:O18)-SUM(T13:T18)</f>
        <v>0</v>
      </c>
      <c r="W14" s="40"/>
    </row>
    <row r="15" spans="1:23" x14ac:dyDescent="0.15">
      <c r="A15" s="20">
        <v>69055</v>
      </c>
      <c r="B15" s="22"/>
      <c r="C15" s="27"/>
      <c r="D15" s="2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39"/>
      <c r="P15" s="25"/>
      <c r="Q15" s="12"/>
      <c r="R15" s="12"/>
      <c r="S15" s="12"/>
      <c r="T15" s="12"/>
      <c r="U15" s="26"/>
      <c r="V15" s="12"/>
    </row>
    <row r="16" spans="1:23" x14ac:dyDescent="0.25">
      <c r="A16" s="20">
        <v>69055</v>
      </c>
      <c r="B16" s="22"/>
      <c r="C16" s="1"/>
      <c r="D16" s="2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1"/>
      <c r="Q16" s="12"/>
      <c r="R16" s="12"/>
      <c r="S16" s="12"/>
      <c r="T16" s="12"/>
      <c r="U16" s="26"/>
      <c r="V16" s="12"/>
    </row>
    <row r="17" spans="1:22" x14ac:dyDescent="0.25">
      <c r="A17" s="20">
        <v>69055</v>
      </c>
      <c r="B17" s="22"/>
      <c r="C17" s="1"/>
      <c r="D17" s="2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28"/>
      <c r="Q17" s="12"/>
      <c r="R17" s="12"/>
      <c r="S17" s="12"/>
      <c r="T17" s="12"/>
      <c r="U17" s="26"/>
      <c r="V17" s="12"/>
    </row>
    <row r="18" spans="1:22" x14ac:dyDescent="0.25">
      <c r="A18" s="20">
        <v>69055</v>
      </c>
      <c r="B18" s="41"/>
      <c r="C18" s="42"/>
      <c r="D18" s="43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28"/>
      <c r="Q18" s="44"/>
      <c r="R18" s="44"/>
      <c r="S18" s="44"/>
      <c r="T18" s="44"/>
      <c r="U18" s="26"/>
      <c r="V18" s="44"/>
    </row>
    <row r="19" spans="1:22" ht="15.75" thickBot="1" x14ac:dyDescent="0.3">
      <c r="A19" s="20">
        <v>69055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7">
        <f t="shared" ref="J20:O20" si="0">SUM(J8:J19)</f>
        <v>1972</v>
      </c>
      <c r="K20" s="37">
        <f t="shared" si="0"/>
        <v>9861.25</v>
      </c>
      <c r="L20" s="37">
        <f t="shared" si="0"/>
        <v>0</v>
      </c>
      <c r="M20" s="37">
        <f t="shared" si="0"/>
        <v>0</v>
      </c>
      <c r="N20" s="37">
        <f t="shared" si="0"/>
        <v>35501</v>
      </c>
      <c r="O20" s="37">
        <f t="shared" si="0"/>
        <v>185392</v>
      </c>
      <c r="P20" s="37"/>
      <c r="Q20" s="37" t="s">
        <v>4</v>
      </c>
      <c r="R20" s="37"/>
      <c r="S20" s="37"/>
      <c r="T20" s="37">
        <f>SUM(T8:T19)</f>
        <v>185392</v>
      </c>
      <c r="U20" s="36"/>
      <c r="V20" s="37">
        <f>SUM(V8:V19)</f>
        <v>0</v>
      </c>
    </row>
    <row r="21" spans="1:22" ht="15.75" thickBot="1" x14ac:dyDescent="0.3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 t="s">
        <v>3</v>
      </c>
      <c r="R21" s="29"/>
      <c r="S21" s="29"/>
      <c r="T21" s="30">
        <f>O20-T20</f>
        <v>0</v>
      </c>
      <c r="U21" s="29"/>
      <c r="V21" s="30"/>
    </row>
    <row r="22" spans="1:2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38"/>
      <c r="R22" s="10"/>
      <c r="S22" s="10"/>
      <c r="T22" s="38"/>
      <c r="U22" s="10"/>
      <c r="V22" s="38"/>
    </row>
    <row r="23" spans="1:22" ht="15.75" thickBot="1" x14ac:dyDescent="0.3"/>
    <row r="24" spans="1:22" ht="16.5" thickBot="1" x14ac:dyDescent="0.3">
      <c r="I24" s="45" t="s">
        <v>12</v>
      </c>
      <c r="J24" s="46"/>
      <c r="K24" s="47"/>
    </row>
    <row r="25" spans="1:22" ht="16.5" thickBot="1" x14ac:dyDescent="0.3">
      <c r="I25" s="45">
        <v>45791</v>
      </c>
      <c r="J25" s="46"/>
      <c r="K25" s="47"/>
    </row>
    <row r="26" spans="1:22" ht="15.75" thickBot="1" x14ac:dyDescent="0.3">
      <c r="I26" s="50" t="s">
        <v>5</v>
      </c>
      <c r="J26" s="51"/>
      <c r="K26" s="17">
        <f>K20</f>
        <v>9861.25</v>
      </c>
    </row>
    <row r="27" spans="1:22" ht="15.75" thickBot="1" x14ac:dyDescent="0.3">
      <c r="I27" s="50" t="s">
        <v>6</v>
      </c>
      <c r="J27" s="51"/>
      <c r="K27" s="17"/>
    </row>
    <row r="28" spans="1:22" ht="15.75" thickBot="1" x14ac:dyDescent="0.3">
      <c r="I28" s="48" t="s">
        <v>7</v>
      </c>
      <c r="J28" s="49"/>
      <c r="K28" s="18">
        <f>T21</f>
        <v>0</v>
      </c>
    </row>
    <row r="29" spans="1:22" ht="15.75" thickBot="1" x14ac:dyDescent="0.3">
      <c r="I29" s="48" t="s">
        <v>8</v>
      </c>
      <c r="J29" s="49"/>
      <c r="K29" s="18">
        <f>N20-O10-O15</f>
        <v>35501</v>
      </c>
      <c r="L29" s="3" t="s">
        <v>14</v>
      </c>
    </row>
  </sheetData>
  <mergeCells count="6">
    <mergeCell ref="I24:K24"/>
    <mergeCell ref="I29:J29"/>
    <mergeCell ref="I25:K25"/>
    <mergeCell ref="I26:J26"/>
    <mergeCell ref="I27:J27"/>
    <mergeCell ref="I28:J28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2025-05-27T07:22:48Z</dcterms:modified>
</cp:coreProperties>
</file>