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39F2BF14-F3F2-4A42-9E0E-98F4246FABEA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combined" sheetId="1" r:id="rId1"/>
  </sheets>
  <calcPr calcId="191029"/>
</workbook>
</file>

<file path=xl/calcChain.xml><?xml version="1.0" encoding="utf-8"?>
<calcChain xmlns="http://schemas.openxmlformats.org/spreadsheetml/2006/main">
  <c r="Q8" i="1" l="1"/>
  <c r="G8" i="1"/>
  <c r="K8" i="1" s="1"/>
  <c r="L8" i="1" l="1"/>
  <c r="H8" i="1"/>
  <c r="O8" i="1" s="1"/>
  <c r="O15" i="1" s="1"/>
  <c r="N27" i="1" s="1"/>
  <c r="M8" i="1"/>
  <c r="I8" i="1"/>
  <c r="J8" i="1"/>
  <c r="P8" i="1" l="1"/>
  <c r="L22" i="1" l="1"/>
  <c r="W16" i="1"/>
  <c r="E15" i="1"/>
  <c r="N15" i="1"/>
  <c r="Y15" i="1"/>
  <c r="P16" i="1" l="1"/>
  <c r="F15" i="1"/>
  <c r="G15" i="1"/>
  <c r="H15" i="1"/>
  <c r="K15" i="1" l="1"/>
  <c r="J15" i="1"/>
  <c r="L15" i="1"/>
  <c r="M15" i="1"/>
  <c r="N24" i="1" l="1"/>
  <c r="W18" i="1"/>
  <c r="I15" i="1"/>
  <c r="N25" i="1" l="1"/>
</calcChain>
</file>

<file path=xl/sharedStrings.xml><?xml version="1.0" encoding="utf-8"?>
<sst xmlns="http://schemas.openxmlformats.org/spreadsheetml/2006/main" count="47" uniqueCount="45">
  <si>
    <t>Amount</t>
  </si>
  <si>
    <t>SD (5%)</t>
  </si>
  <si>
    <t>PAYMENT NOTE No.</t>
  </si>
  <si>
    <t>UTR</t>
  </si>
  <si>
    <t>Total Payable Amount Rs. -</t>
  </si>
  <si>
    <t>Hold Amount For Quantity excess against DPR</t>
  </si>
  <si>
    <t>Advance paid</t>
  </si>
  <si>
    <t>Total Paid Amount Rs. -</t>
  </si>
  <si>
    <t>Balance Payable Amount Rs. -</t>
  </si>
  <si>
    <t>Advance Village wise</t>
  </si>
  <si>
    <t>Advance / Surplus</t>
  </si>
  <si>
    <t>Debit</t>
  </si>
  <si>
    <t>Total Hold ( SD+OC+HT)</t>
  </si>
  <si>
    <t>Unique Construction</t>
  </si>
  <si>
    <t>20-12-2023 NEFT/AXISP00454221472/RIUP23/3871/UNIQUE CONSTRUCTIO/CNRB0002153 198000.00</t>
  </si>
  <si>
    <t>RIUP23/3871</t>
  </si>
  <si>
    <t>16-02-2024 NEFT/AXISP00471832019/RIUP23/4638/UNIQUE CONSTRUCTIO/CNRB0002153 2,31,902.00</t>
  </si>
  <si>
    <t>RIUP23/4638</t>
  </si>
  <si>
    <t>Updated On 18.10.24</t>
  </si>
  <si>
    <t>GST pending</t>
  </si>
  <si>
    <t>Subcontractor:</t>
  </si>
  <si>
    <t>State:</t>
  </si>
  <si>
    <t>District:</t>
  </si>
  <si>
    <t>Block:</t>
  </si>
  <si>
    <t>Uttar Pradesh</t>
  </si>
  <si>
    <t>Muzaffarnagar</t>
  </si>
  <si>
    <t>MUBARIKPUR village BALANCE PIPELINE &amp; REINSTATEMENT WORK  AT MUBARIKPUR  BLOCK SHAHPUR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</si>
  <si>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</si>
  <si>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</si>
  <si>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</si>
  <si>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</si>
  <si>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</si>
  <si>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</si>
  <si>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</si>
  <si>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</si>
  <si>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</si>
  <si>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</si>
  <si>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</si>
  <si>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</si>
  <si>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</si>
  <si>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</si>
  <si>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</si>
  <si>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</si>
  <si>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</si>
  <si>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13/01/2024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</si>
</sst>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 * #,##0.00_ ;_ * \-#,##0.00_ ;_ * &quot;-&quot;??_ ;_ @_ "/>
    <numFmt numFmtId="165" formatCode="&quot;₹&quot;\ #,##0.00"/>
    <numFmt numFmtId="166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sz val="9"/>
      <color rgb="FF333333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sz val="9"/>
      <name val="Comic Sans MS"/>
      <family val="4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164" fontId="4" fillId="2" borderId="0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164" fontId="4" fillId="2" borderId="0" xfId="1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164" fontId="4" fillId="2" borderId="5" xfId="1" applyNumberFormat="1" applyFont="1" applyFill="1" applyBorder="1" applyAlignment="1">
      <alignment vertical="center"/>
    </xf>
    <xf numFmtId="164" fontId="4" fillId="2" borderId="4" xfId="1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164" fontId="4" fillId="2" borderId="7" xfId="1" applyNumberFormat="1" applyFont="1" applyFill="1" applyBorder="1" applyAlignment="1">
      <alignment vertical="center"/>
    </xf>
    <xf numFmtId="164" fontId="4" fillId="2" borderId="8" xfId="1" applyNumberFormat="1" applyFont="1" applyFill="1" applyBorder="1" applyAlignment="1">
      <alignment vertical="center"/>
    </xf>
    <xf numFmtId="164" fontId="4" fillId="2" borderId="9" xfId="1" applyNumberFormat="1" applyFont="1" applyFill="1" applyBorder="1" applyAlignment="1">
      <alignment vertical="center"/>
    </xf>
    <xf numFmtId="164" fontId="4" fillId="2" borderId="10" xfId="1" applyNumberFormat="1" applyFont="1" applyFill="1" applyBorder="1" applyAlignment="1">
      <alignment vertical="center"/>
    </xf>
    <xf numFmtId="0" fontId="7" fillId="0" borderId="0" xfId="0" applyFont="1"/>
    <xf numFmtId="164" fontId="4" fillId="2" borderId="23" xfId="1" applyNumberFormat="1" applyFont="1" applyFill="1" applyBorder="1" applyAlignment="1">
      <alignment vertical="center"/>
    </xf>
    <xf numFmtId="164" fontId="4" fillId="2" borderId="24" xfId="1" applyNumberFormat="1" applyFont="1" applyFill="1" applyBorder="1" applyAlignment="1">
      <alignment vertical="center"/>
    </xf>
    <xf numFmtId="164" fontId="4" fillId="2" borderId="21" xfId="1" applyNumberFormat="1" applyFont="1" applyFill="1" applyBorder="1" applyAlignment="1">
      <alignment vertical="center"/>
    </xf>
    <xf numFmtId="164" fontId="4" fillId="2" borderId="15" xfId="1" applyNumberFormat="1" applyFont="1" applyFill="1" applyBorder="1" applyAlignment="1">
      <alignment vertical="center"/>
    </xf>
    <xf numFmtId="0" fontId="6" fillId="2" borderId="26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164" fontId="4" fillId="2" borderId="20" xfId="1" applyNumberFormat="1" applyFont="1" applyFill="1" applyBorder="1" applyAlignment="1">
      <alignment vertical="center"/>
    </xf>
    <xf numFmtId="164" fontId="4" fillId="2" borderId="22" xfId="1" applyNumberFormat="1" applyFont="1" applyFill="1" applyBorder="1" applyAlignment="1">
      <alignment vertical="center"/>
    </xf>
    <xf numFmtId="164" fontId="4" fillId="2" borderId="11" xfId="1" applyNumberFormat="1" applyFont="1" applyFill="1" applyBorder="1" applyAlignment="1">
      <alignment vertical="center"/>
    </xf>
    <xf numFmtId="164" fontId="4" fillId="2" borderId="3" xfId="1" applyNumberFormat="1" applyFont="1" applyFill="1" applyBorder="1" applyAlignment="1">
      <alignment vertical="center"/>
    </xf>
    <xf numFmtId="9" fontId="4" fillId="2" borderId="21" xfId="1" applyNumberFormat="1" applyFont="1" applyFill="1" applyBorder="1" applyAlignment="1">
      <alignment vertical="center"/>
    </xf>
    <xf numFmtId="9" fontId="4" fillId="2" borderId="15" xfId="1" applyNumberFormat="1" applyFont="1" applyFill="1" applyBorder="1" applyAlignment="1">
      <alignment vertical="center"/>
    </xf>
    <xf numFmtId="9" fontId="4" fillId="2" borderId="4" xfId="1" applyNumberFormat="1" applyFont="1" applyFill="1" applyBorder="1" applyAlignment="1">
      <alignment vertical="center"/>
    </xf>
    <xf numFmtId="9" fontId="4" fillId="2" borderId="24" xfId="1" applyNumberFormat="1" applyFont="1" applyFill="1" applyBorder="1" applyAlignment="1">
      <alignment vertical="center"/>
    </xf>
    <xf numFmtId="164" fontId="4" fillId="2" borderId="6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4" fillId="3" borderId="19" xfId="1" applyNumberFormat="1" applyFont="1" applyFill="1" applyBorder="1" applyAlignment="1">
      <alignment vertical="center"/>
    </xf>
    <xf numFmtId="164" fontId="4" fillId="3" borderId="22" xfId="1" applyNumberFormat="1" applyFont="1" applyFill="1" applyBorder="1" applyAlignment="1">
      <alignment vertical="center"/>
    </xf>
    <xf numFmtId="164" fontId="4" fillId="3" borderId="21" xfId="1" applyNumberFormat="1" applyFont="1" applyFill="1" applyBorder="1" applyAlignment="1">
      <alignment vertical="center"/>
    </xf>
    <xf numFmtId="164" fontId="4" fillId="3" borderId="23" xfId="1" applyNumberFormat="1" applyFont="1" applyFill="1" applyBorder="1" applyAlignment="1">
      <alignment vertical="center"/>
    </xf>
    <xf numFmtId="164" fontId="4" fillId="3" borderId="3" xfId="1" applyNumberFormat="1" applyFont="1" applyFill="1" applyBorder="1" applyAlignment="1">
      <alignment vertical="center"/>
    </xf>
    <xf numFmtId="164" fontId="4" fillId="3" borderId="24" xfId="1" applyNumberFormat="1" applyFont="1" applyFill="1" applyBorder="1" applyAlignment="1">
      <alignment vertical="center"/>
    </xf>
    <xf numFmtId="9" fontId="4" fillId="3" borderId="21" xfId="1" applyNumberFormat="1" applyFont="1" applyFill="1" applyBorder="1" applyAlignment="1">
      <alignment vertical="center"/>
    </xf>
    <xf numFmtId="9" fontId="4" fillId="3" borderId="15" xfId="1" applyNumberFormat="1" applyFont="1" applyFill="1" applyBorder="1" applyAlignment="1">
      <alignment vertical="center"/>
    </xf>
    <xf numFmtId="164" fontId="4" fillId="3" borderId="15" xfId="1" applyNumberFormat="1" applyFont="1" applyFill="1" applyBorder="1" applyAlignment="1">
      <alignment vertical="center"/>
    </xf>
    <xf numFmtId="164" fontId="4" fillId="3" borderId="5" xfId="1" applyNumberFormat="1" applyFont="1" applyFill="1" applyBorder="1" applyAlignment="1">
      <alignment vertical="center"/>
    </xf>
    <xf numFmtId="164" fontId="4" fillId="3" borderId="4" xfId="1" applyNumberFormat="1" applyFont="1" applyFill="1" applyBorder="1" applyAlignment="1">
      <alignment vertical="center"/>
    </xf>
    <xf numFmtId="9" fontId="4" fillId="3" borderId="4" xfId="1" applyNumberFormat="1" applyFont="1" applyFill="1" applyBorder="1" applyAlignment="1">
      <alignment vertical="center"/>
    </xf>
    <xf numFmtId="9" fontId="4" fillId="3" borderId="24" xfId="1" applyNumberFormat="1" applyFont="1" applyFill="1" applyBorder="1" applyAlignment="1">
      <alignment vertical="center"/>
    </xf>
    <xf numFmtId="164" fontId="4" fillId="3" borderId="6" xfId="1" applyNumberFormat="1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64" fontId="4" fillId="2" borderId="18" xfId="1" applyNumberFormat="1" applyFont="1" applyFill="1" applyBorder="1" applyAlignment="1">
      <alignment vertical="center"/>
    </xf>
    <xf numFmtId="164" fontId="6" fillId="2" borderId="4" xfId="1" applyNumberFormat="1" applyFont="1" applyFill="1" applyBorder="1" applyAlignment="1">
      <alignment vertical="center"/>
    </xf>
    <xf numFmtId="164" fontId="6" fillId="2" borderId="24" xfId="1" applyNumberFormat="1" applyFont="1" applyFill="1" applyBorder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164" fontId="0" fillId="0" borderId="16" xfId="0" applyNumberFormat="1" applyBorder="1" applyAlignment="1">
      <alignment vertical="center"/>
    </xf>
    <xf numFmtId="165" fontId="9" fillId="2" borderId="21" xfId="0" applyNumberFormat="1" applyFont="1" applyFill="1" applyBorder="1" applyAlignment="1">
      <alignment horizontal="center" vertical="center"/>
    </xf>
    <xf numFmtId="165" fontId="9" fillId="2" borderId="22" xfId="0" applyNumberFormat="1" applyFont="1" applyFill="1" applyBorder="1" applyAlignment="1">
      <alignment horizontal="center" vertical="center"/>
    </xf>
    <xf numFmtId="165" fontId="9" fillId="2" borderId="12" xfId="0" applyNumberFormat="1" applyFont="1" applyFill="1" applyBorder="1" applyAlignment="1">
      <alignment horizontal="center" vertical="center"/>
    </xf>
    <xf numFmtId="164" fontId="4" fillId="2" borderId="19" xfId="1" applyNumberFormat="1" applyFont="1" applyFill="1" applyBorder="1" applyAlignment="1">
      <alignment vertical="center"/>
    </xf>
    <xf numFmtId="14" fontId="4" fillId="2" borderId="22" xfId="1" applyNumberFormat="1" applyFont="1" applyFill="1" applyBorder="1" applyAlignment="1">
      <alignment vertical="center"/>
    </xf>
    <xf numFmtId="166" fontId="4" fillId="2" borderId="21" xfId="1" applyNumberFormat="1" applyFont="1" applyFill="1" applyBorder="1" applyAlignment="1">
      <alignment vertical="center"/>
    </xf>
    <xf numFmtId="0" fontId="4" fillId="2" borderId="15" xfId="1" applyNumberFormat="1" applyFont="1" applyFill="1" applyBorder="1" applyAlignment="1">
      <alignment vertical="center"/>
    </xf>
    <xf numFmtId="164" fontId="4" fillId="2" borderId="19" xfId="1" applyNumberFormat="1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166" fontId="10" fillId="2" borderId="21" xfId="1" applyNumberFormat="1" applyFont="1" applyFill="1" applyBorder="1" applyAlignment="1">
      <alignment vertical="center"/>
    </xf>
    <xf numFmtId="166" fontId="11" fillId="2" borderId="21" xfId="1" applyNumberFormat="1" applyFont="1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0" fontId="2" fillId="0" borderId="0" xfId="0" applyFont="1"/>
    <xf numFmtId="0" fontId="0" fillId="0" borderId="0" xfId="0" applyFont="1"/>
    <xf numFmtId="0" fontId="2" fillId="2" borderId="29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14" fontId="2" fillId="2" borderId="29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64" fontId="12" fillId="2" borderId="29" xfId="2" applyNumberFormat="1" applyFont="1" applyFill="1" applyBorder="1" applyAlignment="1">
      <alignment horizontal="center" vertical="center"/>
    </xf>
    <xf numFmtId="164" fontId="2" fillId="2" borderId="29" xfId="2" applyNumberFormat="1" applyFont="1" applyFill="1" applyBorder="1" applyAlignment="1">
      <alignment horizontal="center" vertical="center"/>
    </xf>
    <xf numFmtId="164" fontId="8" fillId="2" borderId="25" xfId="2" applyFont="1" applyFill="1" applyBorder="1" applyAlignment="1">
      <alignment horizontal="center" vertical="center"/>
    </xf>
    <xf numFmtId="164" fontId="8" fillId="2" borderId="27" xfId="2" applyFont="1" applyFill="1" applyBorder="1" applyAlignment="1">
      <alignment horizontal="center" vertical="center"/>
    </xf>
    <xf numFmtId="164" fontId="8" fillId="2" borderId="28" xfId="2" applyFont="1" applyFill="1" applyBorder="1" applyAlignment="1">
      <alignment horizontal="center" vertical="center"/>
    </xf>
    <xf numFmtId="164" fontId="9" fillId="2" borderId="25" xfId="2" applyFont="1" applyFill="1" applyBorder="1" applyAlignment="1">
      <alignment horizontal="center" vertical="center"/>
    </xf>
    <xf numFmtId="164" fontId="9" fillId="2" borderId="27" xfId="2" applyFont="1" applyFill="1" applyBorder="1" applyAlignment="1">
      <alignment horizontal="center" vertical="center"/>
    </xf>
    <xf numFmtId="164" fontId="9" fillId="2" borderId="28" xfId="2" applyFont="1" applyFill="1" applyBorder="1" applyAlignment="1">
      <alignment horizontal="center" vertical="center"/>
    </xf>
    <xf numFmtId="164" fontId="9" fillId="2" borderId="13" xfId="2" applyFont="1" applyFill="1" applyBorder="1" applyAlignment="1">
      <alignment horizontal="center" vertical="center"/>
    </xf>
    <xf numFmtId="164" fontId="9" fillId="2" borderId="17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7"/>
  <sheetViews>
    <sheetView tabSelected="1" zoomScale="92" zoomScaleNormal="92" zoomScaleSheetLayoutView="55" workbookViewId="0">
      <pane ySplit="5" topLeftCell="A6" activePane="bottomLeft" state="frozen"/>
      <selection pane="bottomLeft" activeCell="C11" sqref="C11"/>
    </sheetView>
  </sheetViews>
  <sheetFormatPr defaultColWidth="9" defaultRowHeight="24.9" customHeight="1" x14ac:dyDescent="0.3"/>
  <cols>
    <col min="1" max="1" width="14.88671875" style="2" customWidth="1"/>
    <col min="2" max="2" width="30" style="2" customWidth="1"/>
    <col min="3" max="3" width="13.44140625" style="2" bestFit="1" customWidth="1"/>
    <col min="4" max="4" width="11.5546875" style="2" bestFit="1" customWidth="1"/>
    <col min="5" max="5" width="14" style="2" bestFit="1" customWidth="1"/>
    <col min="6" max="7" width="13.44140625" style="2" customWidth="1"/>
    <col min="8" max="8" width="18.109375" style="7" bestFit="1" customWidth="1"/>
    <col min="9" max="9" width="12.88671875" style="7" bestFit="1" customWidth="1"/>
    <col min="10" max="10" width="10.5546875" style="2" bestFit="1" customWidth="1"/>
    <col min="11" max="11" width="12.109375" style="2" bestFit="1" customWidth="1"/>
    <col min="12" max="12" width="14.88671875" style="2" customWidth="1"/>
    <col min="13" max="13" width="13" style="2" customWidth="1"/>
    <col min="14" max="14" width="16.109375" style="2" customWidth="1"/>
    <col min="15" max="16" width="14.88671875" style="2" customWidth="1"/>
    <col min="17" max="17" width="7.44140625" style="2" customWidth="1"/>
    <col min="18" max="18" width="21.5546875" style="2" bestFit="1" customWidth="1"/>
    <col min="19" max="19" width="19.33203125" style="2" customWidth="1"/>
    <col min="20" max="20" width="12.33203125" style="2" customWidth="1"/>
    <col min="21" max="21" width="7.33203125" style="2" customWidth="1"/>
    <col min="22" max="22" width="10.44140625" style="2" customWidth="1"/>
    <col min="23" max="23" width="15.5546875" style="2" bestFit="1" customWidth="1"/>
    <col min="24" max="24" width="97" style="2" customWidth="1"/>
    <col min="25" max="25" width="13.44140625" style="2" bestFit="1" customWidth="1"/>
    <col min="26" max="16384" width="9" style="2"/>
  </cols>
  <sheetData>
    <row r="1" spans="1:25" ht="14.4" x14ac:dyDescent="0.3">
      <c r="A1" s="71" t="s">
        <v>20</v>
      </c>
      <c r="B1" s="1" t="s">
        <v>13</v>
      </c>
      <c r="E1" s="3"/>
      <c r="F1" s="3"/>
      <c r="G1" s="3"/>
      <c r="H1" s="4"/>
      <c r="I1" s="4"/>
    </row>
    <row r="2" spans="1:25" ht="19.8" x14ac:dyDescent="0.3">
      <c r="A2" s="71" t="s">
        <v>21</v>
      </c>
      <c r="B2" s="72" t="s">
        <v>24</v>
      </c>
      <c r="C2" s="5"/>
      <c r="D2" s="5" t="s">
        <v>13</v>
      </c>
      <c r="H2" s="19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5" ht="20.399999999999999" thickBot="1" x14ac:dyDescent="0.35">
      <c r="A3" s="71" t="s">
        <v>22</v>
      </c>
      <c r="B3" s="72" t="s">
        <v>25</v>
      </c>
      <c r="C3" s="5"/>
      <c r="D3" s="5"/>
      <c r="H3" s="19"/>
      <c r="I3" s="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5" ht="15" thickBot="1" x14ac:dyDescent="0.35">
      <c r="A4" s="71" t="s">
        <v>23</v>
      </c>
      <c r="B4" s="72" t="s">
        <v>25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N4" s="8"/>
      <c r="R4" s="8"/>
      <c r="S4" s="11"/>
      <c r="T4" s="11"/>
      <c r="U4" s="11"/>
      <c r="V4" s="11"/>
      <c r="W4" s="11"/>
      <c r="X4" s="11"/>
    </row>
    <row r="5" spans="1:25" ht="69.599999999999994" customHeight="1" thickBot="1" x14ac:dyDescent="0.35">
      <c r="A5" s="73" t="s">
        <v>27</v>
      </c>
      <c r="B5" s="74" t="s">
        <v>28</v>
      </c>
      <c r="C5" s="75" t="s">
        <v>29</v>
      </c>
      <c r="D5" s="76" t="s">
        <v>30</v>
      </c>
      <c r="E5" s="74" t="s">
        <v>31</v>
      </c>
      <c r="F5" s="74" t="s">
        <v>32</v>
      </c>
      <c r="G5" s="76" t="s">
        <v>33</v>
      </c>
      <c r="H5" s="77" t="s">
        <v>34</v>
      </c>
      <c r="I5" s="78" t="s">
        <v>0</v>
      </c>
      <c r="J5" s="74" t="s">
        <v>35</v>
      </c>
      <c r="K5" s="74" t="s">
        <v>36</v>
      </c>
      <c r="L5" s="74" t="s">
        <v>37</v>
      </c>
      <c r="M5" s="74" t="s">
        <v>38</v>
      </c>
      <c r="N5" s="25" t="s">
        <v>5</v>
      </c>
      <c r="O5" s="74" t="s">
        <v>39</v>
      </c>
      <c r="P5" s="74" t="s">
        <v>40</v>
      </c>
      <c r="Q5" s="26"/>
      <c r="R5" s="24" t="s">
        <v>2</v>
      </c>
      <c r="S5" s="74" t="s">
        <v>41</v>
      </c>
      <c r="T5" s="74" t="s">
        <v>42</v>
      </c>
      <c r="U5" s="27" t="s">
        <v>1</v>
      </c>
      <c r="V5" s="24" t="s">
        <v>6</v>
      </c>
      <c r="W5" s="74" t="s">
        <v>43</v>
      </c>
      <c r="X5" s="74" t="s">
        <v>3</v>
      </c>
      <c r="Y5" s="24" t="s">
        <v>9</v>
      </c>
    </row>
    <row r="6" spans="1:25" ht="14.4" x14ac:dyDescent="0.3">
      <c r="B6" s="28"/>
      <c r="C6" s="29"/>
      <c r="D6" s="29"/>
      <c r="E6" s="30"/>
      <c r="F6" s="20"/>
      <c r="G6" s="31"/>
      <c r="H6" s="21"/>
      <c r="I6" s="22"/>
      <c r="J6" s="32">
        <v>0.01</v>
      </c>
      <c r="K6" s="33">
        <v>0.05</v>
      </c>
      <c r="L6" s="33">
        <v>0.05</v>
      </c>
      <c r="M6" s="33">
        <v>0.1</v>
      </c>
      <c r="N6" s="33"/>
      <c r="O6" s="23"/>
      <c r="P6" s="23"/>
      <c r="Q6" s="26"/>
      <c r="R6" s="12"/>
      <c r="S6" s="13"/>
      <c r="T6" s="34">
        <v>0.01</v>
      </c>
      <c r="U6" s="35">
        <v>0.05</v>
      </c>
      <c r="V6" s="21"/>
      <c r="W6" s="36"/>
      <c r="X6" s="23"/>
      <c r="Y6" s="23"/>
    </row>
    <row r="7" spans="1:25" s="37" customFormat="1" ht="14.4" x14ac:dyDescent="0.3">
      <c r="B7" s="38"/>
      <c r="C7" s="39"/>
      <c r="D7" s="40"/>
      <c r="E7" s="41"/>
      <c r="F7" s="41"/>
      <c r="G7" s="42"/>
      <c r="H7" s="43"/>
      <c r="I7" s="40"/>
      <c r="J7" s="44"/>
      <c r="K7" s="45"/>
      <c r="L7" s="45"/>
      <c r="M7" s="45"/>
      <c r="N7" s="45"/>
      <c r="O7" s="46"/>
      <c r="P7" s="46"/>
      <c r="Q7" s="57"/>
      <c r="R7" s="47"/>
      <c r="S7" s="48"/>
      <c r="T7" s="49"/>
      <c r="U7" s="50"/>
      <c r="V7" s="43"/>
      <c r="W7" s="51"/>
      <c r="X7" s="46"/>
      <c r="Y7" s="46"/>
    </row>
    <row r="8" spans="1:25" ht="52.8" x14ac:dyDescent="0.3">
      <c r="A8" s="67">
        <v>60720</v>
      </c>
      <c r="B8" s="66" t="s">
        <v>26</v>
      </c>
      <c r="C8" s="63" t="s">
        <v>44</v>
      </c>
      <c r="D8" s="69">
        <v>14</v>
      </c>
      <c r="E8" s="20">
        <v>588570.19999999995</v>
      </c>
      <c r="F8" s="20">
        <v>7620</v>
      </c>
      <c r="G8" s="31">
        <f>E8-F8</f>
        <v>580950.19999999995</v>
      </c>
      <c r="H8" s="21">
        <f>G8*18%</f>
        <v>104571.03599999999</v>
      </c>
      <c r="I8" s="22">
        <f>G8+H8</f>
        <v>685521.23599999992</v>
      </c>
      <c r="J8" s="22">
        <f>G8*1%</f>
        <v>5809.5019999999995</v>
      </c>
      <c r="K8" s="23">
        <f>G8*5%</f>
        <v>29047.51</v>
      </c>
      <c r="L8" s="23">
        <f>G8*10%</f>
        <v>58095.02</v>
      </c>
      <c r="M8" s="23">
        <f>G8*10%</f>
        <v>58095.02</v>
      </c>
      <c r="N8" s="65"/>
      <c r="O8" s="23">
        <f>H8</f>
        <v>104571.03599999999</v>
      </c>
      <c r="P8" s="23">
        <f>I8-J8-K8-L8-M8-N8-O8</f>
        <v>429903.14799999993</v>
      </c>
      <c r="Q8" s="26">
        <f>A8</f>
        <v>60720</v>
      </c>
      <c r="R8" s="12" t="s">
        <v>15</v>
      </c>
      <c r="S8" s="13"/>
      <c r="T8" s="34"/>
      <c r="U8" s="35"/>
      <c r="V8" s="21"/>
      <c r="W8" s="36">
        <v>198000</v>
      </c>
      <c r="X8" s="23" t="s">
        <v>14</v>
      </c>
      <c r="Y8" s="23"/>
    </row>
    <row r="9" spans="1:25" ht="14.4" x14ac:dyDescent="0.3">
      <c r="A9" s="67">
        <v>60720</v>
      </c>
      <c r="B9" s="62"/>
      <c r="C9" s="63"/>
      <c r="D9" s="64"/>
      <c r="E9" s="20"/>
      <c r="F9" s="20"/>
      <c r="G9" s="31"/>
      <c r="H9" s="21"/>
      <c r="I9" s="22"/>
      <c r="J9" s="22"/>
      <c r="K9" s="23"/>
      <c r="L9" s="23"/>
      <c r="M9" s="65"/>
      <c r="N9" s="33"/>
      <c r="O9" s="23"/>
      <c r="P9" s="23"/>
      <c r="Q9" s="26"/>
      <c r="R9" s="12" t="s">
        <v>17</v>
      </c>
      <c r="S9" s="13"/>
      <c r="T9" s="34"/>
      <c r="U9" s="35"/>
      <c r="V9" s="21"/>
      <c r="W9" s="36">
        <v>231902</v>
      </c>
      <c r="X9" s="23" t="s">
        <v>16</v>
      </c>
      <c r="Y9" s="23"/>
    </row>
    <row r="10" spans="1:25" ht="14.4" x14ac:dyDescent="0.3">
      <c r="A10" s="67">
        <v>60720</v>
      </c>
      <c r="B10" s="62"/>
      <c r="C10" s="63"/>
      <c r="D10" s="64"/>
      <c r="E10" s="20"/>
      <c r="F10" s="20"/>
      <c r="G10" s="31"/>
      <c r="H10" s="21"/>
      <c r="I10" s="22"/>
      <c r="J10" s="22"/>
      <c r="K10" s="23"/>
      <c r="L10" s="23"/>
      <c r="M10" s="23"/>
      <c r="N10" s="65"/>
      <c r="O10" s="23"/>
      <c r="P10" s="23"/>
      <c r="Q10" s="26"/>
      <c r="R10" s="12"/>
      <c r="S10" s="13"/>
      <c r="T10" s="34"/>
      <c r="U10" s="35"/>
      <c r="V10" s="21"/>
      <c r="W10" s="36"/>
      <c r="X10" s="23"/>
      <c r="Y10" s="23"/>
    </row>
    <row r="11" spans="1:25" ht="14.4" x14ac:dyDescent="0.3">
      <c r="A11" s="67">
        <v>60720</v>
      </c>
      <c r="B11" s="62"/>
      <c r="C11" s="63"/>
      <c r="D11" s="68"/>
      <c r="E11" s="20"/>
      <c r="F11" s="20"/>
      <c r="G11" s="31"/>
      <c r="H11" s="21"/>
      <c r="I11" s="22"/>
      <c r="J11" s="32"/>
      <c r="K11" s="33"/>
      <c r="L11" s="33"/>
      <c r="M11" s="33"/>
      <c r="N11" s="33"/>
      <c r="O11" s="23"/>
      <c r="P11" s="23"/>
      <c r="Q11" s="26"/>
      <c r="R11" s="12"/>
      <c r="S11" s="13"/>
      <c r="T11" s="34"/>
      <c r="U11" s="35"/>
      <c r="V11" s="21"/>
      <c r="W11" s="36"/>
      <c r="X11" s="23"/>
      <c r="Y11" s="23"/>
    </row>
    <row r="12" spans="1:25" ht="14.4" x14ac:dyDescent="0.3">
      <c r="A12" s="67">
        <v>60720</v>
      </c>
      <c r="B12" s="62"/>
      <c r="C12" s="63"/>
      <c r="D12" s="64"/>
      <c r="E12" s="20"/>
      <c r="F12" s="20"/>
      <c r="G12" s="31"/>
      <c r="H12" s="21"/>
      <c r="I12" s="22"/>
      <c r="J12" s="32"/>
      <c r="K12" s="33"/>
      <c r="L12" s="33"/>
      <c r="M12" s="33"/>
      <c r="N12" s="33"/>
      <c r="O12" s="23"/>
      <c r="P12" s="23"/>
      <c r="Q12" s="26"/>
      <c r="R12" s="12"/>
      <c r="S12" s="13"/>
      <c r="T12" s="34"/>
      <c r="U12" s="35"/>
      <c r="V12" s="21"/>
      <c r="W12" s="36"/>
      <c r="X12" s="23"/>
      <c r="Y12" s="23"/>
    </row>
    <row r="13" spans="1:25" ht="15" thickBot="1" x14ac:dyDescent="0.35">
      <c r="A13" s="67">
        <v>60720</v>
      </c>
      <c r="B13" s="52"/>
      <c r="C13" s="53"/>
      <c r="D13" s="53"/>
      <c r="E13" s="23"/>
      <c r="F13" s="23"/>
      <c r="G13" s="31"/>
      <c r="H13" s="23"/>
      <c r="I13" s="23"/>
      <c r="J13" s="23"/>
      <c r="K13" s="23"/>
      <c r="L13" s="23"/>
      <c r="M13" s="54"/>
      <c r="N13" s="54"/>
      <c r="O13" s="54"/>
      <c r="P13" s="54"/>
      <c r="Q13" s="14"/>
      <c r="R13" s="17"/>
      <c r="S13" s="16"/>
      <c r="T13" s="16"/>
      <c r="U13" s="16"/>
      <c r="V13" s="16"/>
      <c r="W13" s="18"/>
      <c r="X13" s="54"/>
      <c r="Y13" s="58"/>
    </row>
    <row r="14" spans="1:25" ht="14.4" x14ac:dyDescent="0.3">
      <c r="A14" s="13"/>
      <c r="B14" s="13"/>
      <c r="C14" s="13"/>
      <c r="D14" s="13"/>
      <c r="E14" s="13"/>
      <c r="F14" s="13"/>
      <c r="G14" s="21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1"/>
      <c r="X14" s="13"/>
      <c r="Y14" s="58"/>
    </row>
    <row r="15" spans="1:25" ht="14.4" x14ac:dyDescent="0.3">
      <c r="A15" s="13"/>
      <c r="B15" s="13"/>
      <c r="C15" s="13"/>
      <c r="D15" s="13"/>
      <c r="E15" s="13">
        <f t="shared" ref="E15:O15" si="0">SUM(E8:E13)</f>
        <v>588570.19999999995</v>
      </c>
      <c r="F15" s="13">
        <f t="shared" si="0"/>
        <v>7620</v>
      </c>
      <c r="G15" s="21">
        <f t="shared" si="0"/>
        <v>580950.19999999995</v>
      </c>
      <c r="H15" s="13">
        <f t="shared" si="0"/>
        <v>104571.03599999999</v>
      </c>
      <c r="I15" s="13">
        <f t="shared" si="0"/>
        <v>685521.23599999992</v>
      </c>
      <c r="J15" s="13">
        <f t="shared" si="0"/>
        <v>5809.5019999999995</v>
      </c>
      <c r="K15" s="13">
        <f t="shared" si="0"/>
        <v>29047.51</v>
      </c>
      <c r="L15" s="13">
        <f t="shared" si="0"/>
        <v>58095.02</v>
      </c>
      <c r="M15" s="13">
        <f t="shared" si="0"/>
        <v>58095.02</v>
      </c>
      <c r="N15" s="13">
        <f t="shared" si="0"/>
        <v>0</v>
      </c>
      <c r="O15" s="13">
        <f t="shared" si="0"/>
        <v>104571.03599999999</v>
      </c>
      <c r="P15" s="13"/>
      <c r="Q15" s="13"/>
      <c r="R15" s="13"/>
      <c r="S15" s="13"/>
      <c r="T15" s="13"/>
      <c r="U15" s="13"/>
      <c r="V15" s="13"/>
      <c r="W15" s="21"/>
      <c r="X15" s="15"/>
      <c r="Y15" s="58">
        <f>SUM(W13:W14)</f>
        <v>0</v>
      </c>
    </row>
    <row r="16" spans="1:25" ht="15" thickBot="1" x14ac:dyDescent="0.35">
      <c r="A16" s="13"/>
      <c r="B16" s="13"/>
      <c r="C16" s="13"/>
      <c r="D16" s="13"/>
      <c r="E16" s="13"/>
      <c r="F16" s="13"/>
      <c r="G16" s="21"/>
      <c r="H16" s="13"/>
      <c r="I16" s="13"/>
      <c r="J16" s="13"/>
      <c r="K16" s="13"/>
      <c r="L16" s="55" t="s">
        <v>4</v>
      </c>
      <c r="M16" s="55"/>
      <c r="N16" s="55"/>
      <c r="O16" s="55"/>
      <c r="P16" s="55">
        <f>SUM(P8:P13)</f>
        <v>429903.14799999993</v>
      </c>
      <c r="Q16" s="55"/>
      <c r="R16" s="55"/>
      <c r="S16" s="55"/>
      <c r="T16" s="55" t="s">
        <v>7</v>
      </c>
      <c r="U16" s="55"/>
      <c r="V16" s="55"/>
      <c r="W16" s="56">
        <f>SUM(W8:W13)</f>
        <v>429902</v>
      </c>
      <c r="X16" s="15"/>
      <c r="Y16" s="54"/>
    </row>
    <row r="17" spans="1:24" ht="14.4" x14ac:dyDescent="0.3">
      <c r="A17" s="13"/>
      <c r="B17" s="13"/>
      <c r="C17" s="13"/>
      <c r="D17" s="13"/>
      <c r="E17" s="13"/>
      <c r="F17" s="13"/>
      <c r="G17" s="21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21"/>
      <c r="X17" s="15"/>
    </row>
    <row r="18" spans="1:24" ht="14.4" x14ac:dyDescent="0.3">
      <c r="A18" s="13"/>
      <c r="B18" s="13"/>
      <c r="C18" s="13"/>
      <c r="D18" s="13"/>
      <c r="E18" s="13"/>
      <c r="F18" s="13"/>
      <c r="G18" s="21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55" t="s">
        <v>8</v>
      </c>
      <c r="U18" s="13"/>
      <c r="V18" s="13"/>
      <c r="W18" s="56">
        <f>P16-W16</f>
        <v>1.1479999999282882</v>
      </c>
      <c r="X18" s="15"/>
    </row>
    <row r="19" spans="1:24" ht="14.4" x14ac:dyDescent="0.3"/>
    <row r="20" spans="1:24" ht="14.4" x14ac:dyDescent="0.3"/>
    <row r="21" spans="1:24" ht="15" thickBot="1" x14ac:dyDescent="0.35"/>
    <row r="22" spans="1:24" ht="18.600000000000001" thickBot="1" x14ac:dyDescent="0.35">
      <c r="L22" s="79" t="str">
        <f>D2</f>
        <v>Unique Construction</v>
      </c>
      <c r="M22" s="80"/>
      <c r="N22" s="81"/>
    </row>
    <row r="23" spans="1:24" ht="16.2" thickBot="1" x14ac:dyDescent="0.35">
      <c r="L23" s="82" t="s">
        <v>18</v>
      </c>
      <c r="M23" s="83"/>
      <c r="N23" s="84"/>
    </row>
    <row r="24" spans="1:24" ht="16.2" thickBot="1" x14ac:dyDescent="0.35">
      <c r="L24" s="85" t="s">
        <v>12</v>
      </c>
      <c r="M24" s="86"/>
      <c r="N24" s="59">
        <f>K15+L15+M15</f>
        <v>145237.54999999999</v>
      </c>
    </row>
    <row r="25" spans="1:24" ht="16.2" thickBot="1" x14ac:dyDescent="0.35">
      <c r="L25" s="85" t="s">
        <v>10</v>
      </c>
      <c r="M25" s="86"/>
      <c r="N25" s="60">
        <f>W18</f>
        <v>1.1479999999282882</v>
      </c>
    </row>
    <row r="26" spans="1:24" ht="16.2" thickBot="1" x14ac:dyDescent="0.35">
      <c r="L26" s="85" t="s">
        <v>11</v>
      </c>
      <c r="M26" s="86"/>
      <c r="N26" s="61"/>
    </row>
    <row r="27" spans="1:24" ht="14.4" x14ac:dyDescent="0.3">
      <c r="M27" s="2" t="s">
        <v>19</v>
      </c>
      <c r="N27" s="70">
        <f>O15</f>
        <v>104571.03599999999</v>
      </c>
    </row>
    <row r="28" spans="1:24" ht="14.4" x14ac:dyDescent="0.3"/>
    <row r="29" spans="1:24" ht="14.4" x14ac:dyDescent="0.3"/>
    <row r="30" spans="1:24" ht="14.4" x14ac:dyDescent="0.3"/>
    <row r="31" spans="1:24" ht="14.4" x14ac:dyDescent="0.3"/>
    <row r="32" spans="1:24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</sheetData>
  <mergeCells count="5">
    <mergeCell ref="L22:N22"/>
    <mergeCell ref="L23:N23"/>
    <mergeCell ref="L24:M24"/>
    <mergeCell ref="L25:M25"/>
    <mergeCell ref="L26:M26"/>
  </mergeCells>
  <pageMargins left="0.7" right="0.7" top="0.75" bottom="0.75" header="0.3" footer="0.3"/>
  <pageSetup paperSize="9" scale="25" orientation="landscape" r:id="rId1"/>
  <rowBreaks count="1" manualBreakCount="1">
    <brk id="7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2025-05-30T06:33:40Z</dcterms:modified>
</cp:coreProperties>
</file>