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Music\New folder\"/>
    </mc:Choice>
  </mc:AlternateContent>
  <xr:revisionPtr revIDLastSave="0" documentId="13_ncr:1_{5EE06FA9-0CCF-405D-A701-77956152E612}" xr6:coauthVersionLast="47" xr6:coauthVersionMax="47" xr10:uidLastSave="{00000000-0000-0000-0000-000000000000}"/>
  <bookViews>
    <workbookView xWindow="0" yWindow="1704" windowWidth="23040" windowHeight="11256" xr2:uid="{00000000-000D-0000-FFFF-FFFF00000000}"/>
  </bookViews>
  <sheets>
    <sheet name="Sheet1" sheetId="1" r:id="rId1"/>
  </sheets>
  <definedNames>
    <definedName name="_xlnm._FilterDatabase" localSheetId="0" hidden="1">Sheet1!$B$1:$B$25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J13" i="1" s="1"/>
  <c r="T20" i="1"/>
  <c r="H13" i="1" l="1"/>
  <c r="I13" i="1"/>
  <c r="G12" i="1"/>
  <c r="H12" i="1" s="1"/>
  <c r="P11" i="1"/>
  <c r="O13" i="1" l="1"/>
  <c r="J12" i="1"/>
  <c r="I12" i="1"/>
  <c r="P7" i="1"/>
  <c r="G8" i="1"/>
  <c r="O12" i="1" l="1"/>
  <c r="V12" i="1" s="1"/>
  <c r="I8" i="1"/>
  <c r="H8" i="1"/>
  <c r="O8" i="1" s="1"/>
  <c r="N20" i="1"/>
  <c r="M33" i="1" s="1"/>
  <c r="V8" i="1" l="1"/>
  <c r="V20" i="1" s="1"/>
  <c r="O20" i="1"/>
  <c r="K20" i="1"/>
  <c r="F20" i="1"/>
  <c r="G20" i="1" l="1"/>
  <c r="M20" i="1"/>
  <c r="L20" i="1"/>
  <c r="J20" i="1" l="1"/>
  <c r="M32" i="1" s="1"/>
  <c r="E20" i="1" l="1"/>
  <c r="H20" i="1"/>
  <c r="T22" i="1" l="1"/>
  <c r="M31" i="1" s="1"/>
</calcChain>
</file>

<file path=xl/sharedStrings.xml><?xml version="1.0" encoding="utf-8"?>
<sst xmlns="http://schemas.openxmlformats.org/spreadsheetml/2006/main" count="41" uniqueCount="39">
  <si>
    <t>Amount</t>
  </si>
  <si>
    <t>PAYMENT NOTE No.</t>
  </si>
  <si>
    <t>UTR</t>
  </si>
  <si>
    <t>Balance Payable Amount Rs. -</t>
  </si>
  <si>
    <t>Total Paid Amount Rs. -</t>
  </si>
  <si>
    <t>Hold Amount</t>
  </si>
  <si>
    <t>Painting and Finishing</t>
  </si>
  <si>
    <t>YASHPAL SINGH</t>
  </si>
  <si>
    <t>10-10-2024 NEFT/AXISP00552209274/RIUP24/2159/YASHPAL SINGH/SBIN0005969 99000.00</t>
  </si>
  <si>
    <t>Village  Wise Advance</t>
  </si>
  <si>
    <t>Yashpal Singh</t>
  </si>
  <si>
    <t>Hold AMT</t>
  </si>
  <si>
    <t>DPR Excess</t>
  </si>
  <si>
    <t>21-10-2024 NEFT/AXISP00556268911/RIUP24/2148/YASHPAL SINGH/SBIN0005969 33749.00</t>
  </si>
  <si>
    <t>Advance / Surplus</t>
  </si>
  <si>
    <t>28-11-2024 NEFT/AXISP00575911960/RIUP24/2526/YASHPAL SINGH/SBIN0005969 61732.00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</si>
  <si>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</si>
  <si>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</si>
  <si>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</si>
  <si>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</si>
  <si>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</si>
  <si>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</si>
  <si>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</si>
  <si>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</si>
  <si>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</si>
  <si>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</si>
  <si>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</si>
  <si>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</si>
  <si>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</si>
  <si>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TDS_Amount</t>
  </si>
  <si>
    <t>SD_Amount</t>
  </si>
  <si>
    <t>On_Commission</t>
  </si>
  <si>
    <t>Hydro_Testing</t>
  </si>
  <si>
    <t>Final_Amount</t>
  </si>
  <si>
    <t>Payment_Amount</t>
  </si>
  <si>
    <t>TDS_Payment_Amount</t>
  </si>
  <si>
    <t>Total_Amount</t>
  </si>
  <si>
    <t>MAKHERI KADAGARH village BW work</t>
  </si>
  <si>
    <t xml:space="preserve"> KHANPUR village ROAD RESTORATION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</si>
</sst>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11"/>
      <color theme="1"/>
      <name val="Calibri"/>
      <family val="2"/>
      <scheme val="minor"/>
    </font>
    <font>
      <b/>
      <sz val="10"/>
      <color theme="1"/>
      <name val="Comic Sans MS"/>
      <family val="4"/>
    </font>
    <font>
      <sz val="10"/>
      <color theme="1"/>
      <name val="Comic Sans MS"/>
      <family val="4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1">
    <xf numFmtId="0" fontId="0" fillId="0" borderId="0" xfId="0"/>
    <xf numFmtId="0" fontId="0" fillId="2" borderId="0" xfId="0" applyFill="1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7" fillId="2" borderId="2" xfId="1" applyNumberFormat="1" applyFont="1" applyFill="1" applyBorder="1" applyAlignment="1">
      <alignment vertical="center"/>
    </xf>
    <xf numFmtId="15" fontId="7" fillId="2" borderId="2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164" fontId="7" fillId="3" borderId="1" xfId="1" applyNumberFormat="1" applyFont="1" applyFill="1" applyBorder="1" applyAlignment="1">
      <alignment vertical="center"/>
    </xf>
    <xf numFmtId="164" fontId="7" fillId="2" borderId="3" xfId="1" applyNumberFormat="1" applyFont="1" applyFill="1" applyBorder="1" applyAlignment="1">
      <alignment vertical="center"/>
    </xf>
    <xf numFmtId="9" fontId="7" fillId="3" borderId="1" xfId="1" applyNumberFormat="1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43" fontId="7" fillId="2" borderId="2" xfId="1" applyFont="1" applyFill="1" applyBorder="1" applyAlignment="1">
      <alignment vertical="center"/>
    </xf>
    <xf numFmtId="164" fontId="3" fillId="2" borderId="2" xfId="1" applyNumberFormat="1" applyFont="1" applyFill="1" applyBorder="1" applyAlignment="1">
      <alignment vertical="center"/>
    </xf>
    <xf numFmtId="164" fontId="6" fillId="2" borderId="2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7" fillId="2" borderId="5" xfId="1" applyNumberFormat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164" fontId="7" fillId="2" borderId="4" xfId="1" applyNumberFormat="1" applyFont="1" applyFill="1" applyBorder="1" applyAlignment="1">
      <alignment vertical="center"/>
    </xf>
    <xf numFmtId="164" fontId="6" fillId="2" borderId="4" xfId="1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9" fontId="7" fillId="2" borderId="5" xfId="1" applyNumberFormat="1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7" fillId="2" borderId="5" xfId="1" applyNumberFormat="1" applyFont="1" applyFill="1" applyBorder="1" applyAlignment="1">
      <alignment horizontal="center" vertical="center"/>
    </xf>
    <xf numFmtId="0" fontId="7" fillId="3" borderId="1" xfId="1" applyNumberFormat="1" applyFont="1" applyFill="1" applyBorder="1" applyAlignment="1">
      <alignment horizontal="center" vertical="center"/>
    </xf>
    <xf numFmtId="0" fontId="7" fillId="2" borderId="2" xfId="1" applyNumberFormat="1" applyFont="1" applyFill="1" applyBorder="1" applyAlignment="1">
      <alignment horizontal="center" vertical="center"/>
    </xf>
    <xf numFmtId="0" fontId="7" fillId="2" borderId="3" xfId="1" applyNumberFormat="1" applyFont="1" applyFill="1" applyBorder="1" applyAlignment="1">
      <alignment horizontal="center" vertical="center"/>
    </xf>
    <xf numFmtId="0" fontId="7" fillId="2" borderId="4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9" fillId="2" borderId="0" xfId="0" applyFont="1" applyFill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164" fontId="5" fillId="2" borderId="9" xfId="0" applyNumberFormat="1" applyFont="1" applyFill="1" applyBorder="1" applyAlignment="1">
      <alignment vertical="center"/>
    </xf>
    <xf numFmtId="0" fontId="5" fillId="0" borderId="0" xfId="0" applyFont="1"/>
    <xf numFmtId="164" fontId="11" fillId="2" borderId="14" xfId="2" applyFont="1" applyFill="1" applyBorder="1" applyAlignment="1">
      <alignment vertical="center"/>
    </xf>
    <xf numFmtId="164" fontId="11" fillId="2" borderId="15" xfId="2" applyFont="1" applyFill="1" applyBorder="1" applyAlignment="1">
      <alignment vertical="center"/>
    </xf>
    <xf numFmtId="0" fontId="12" fillId="2" borderId="15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14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64" fontId="5" fillId="2" borderId="4" xfId="2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14" fontId="10" fillId="2" borderId="10" xfId="0" applyNumberFormat="1" applyFont="1" applyFill="1" applyBorder="1" applyAlignment="1">
      <alignment horizontal="center" vertical="center"/>
    </xf>
    <xf numFmtId="14" fontId="10" fillId="2" borderId="11" xfId="0" applyNumberFormat="1" applyFont="1" applyFill="1" applyBorder="1" applyAlignment="1">
      <alignment horizontal="center" vertical="center"/>
    </xf>
  </cellXfs>
  <cellStyles count="3">
    <cellStyle name="Comma" xfId="1" builtinId="3"/>
    <cellStyle name="Comma 2" xfId="2" xr:uid="{3848D386-FC3E-4C6B-B9C5-12CDB2B55F0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3"/>
  <sheetViews>
    <sheetView tabSelected="1" zoomScaleNormal="100" workbookViewId="0">
      <pane ySplit="5" topLeftCell="A9" activePane="bottomLeft" state="frozen"/>
      <selection pane="bottomLeft" activeCell="B13" sqref="B13"/>
    </sheetView>
  </sheetViews>
  <sheetFormatPr defaultColWidth="9" defaultRowHeight="14.4" x14ac:dyDescent="0.3"/>
  <cols>
    <col min="1" max="1" width="9" style="1"/>
    <col min="2" max="2" width="30" style="1" customWidth="1"/>
    <col min="3" max="3" width="13.44140625" style="1" bestFit="1" customWidth="1"/>
    <col min="4" max="4" width="11.6640625" style="35" bestFit="1" customWidth="1"/>
    <col min="5" max="5" width="18.33203125" style="1" bestFit="1" customWidth="1"/>
    <col min="6" max="7" width="16.109375" style="1" bestFit="1" customWidth="1"/>
    <col min="8" max="8" width="16.109375" style="8" bestFit="1" customWidth="1"/>
    <col min="9" max="9" width="14.109375" style="1" customWidth="1"/>
    <col min="10" max="10" width="14.44140625" style="1" customWidth="1"/>
    <col min="11" max="11" width="13.6640625" style="1" bestFit="1" customWidth="1"/>
    <col min="12" max="12" width="16.6640625" style="1" customWidth="1"/>
    <col min="13" max="14" width="14.88671875" style="1" customWidth="1"/>
    <col min="15" max="15" width="16.109375" style="1" bestFit="1" customWidth="1"/>
    <col min="16" max="16" width="8.6640625" style="1" bestFit="1" customWidth="1"/>
    <col min="17" max="17" width="21.6640625" style="1" bestFit="1" customWidth="1"/>
    <col min="18" max="18" width="13.88671875" style="1" customWidth="1"/>
    <col min="19" max="19" width="14.5546875" style="1" bestFit="1" customWidth="1"/>
    <col min="20" max="20" width="18.109375" style="1" bestFit="1" customWidth="1"/>
    <col min="21" max="21" width="100.88671875" style="1" customWidth="1"/>
    <col min="22" max="22" width="16.109375" style="1" bestFit="1" customWidth="1"/>
    <col min="23" max="16384" width="9" style="1"/>
  </cols>
  <sheetData>
    <row r="1" spans="1:68" ht="21.6" thickBot="1" x14ac:dyDescent="0.35">
      <c r="A1" s="48" t="s">
        <v>16</v>
      </c>
      <c r="B1" s="43" t="s">
        <v>7</v>
      </c>
      <c r="E1" s="42"/>
      <c r="F1" s="42"/>
      <c r="G1" s="42"/>
      <c r="H1" s="2"/>
    </row>
    <row r="2" spans="1:68" ht="21.6" thickBot="1" x14ac:dyDescent="0.35">
      <c r="A2" s="48" t="s">
        <v>17</v>
      </c>
      <c r="B2" s="49" t="s">
        <v>18</v>
      </c>
      <c r="C2" s="3"/>
      <c r="D2" s="43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V2" s="5"/>
    </row>
    <row r="3" spans="1:68" ht="21.6" thickBot="1" x14ac:dyDescent="0.35">
      <c r="A3" s="48" t="s">
        <v>19</v>
      </c>
      <c r="B3" s="50" t="s">
        <v>20</v>
      </c>
      <c r="C3" s="3"/>
      <c r="D3" s="43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V3" s="5"/>
    </row>
    <row r="4" spans="1:68" ht="15" thickBot="1" x14ac:dyDescent="0.35">
      <c r="A4" s="48" t="s">
        <v>21</v>
      </c>
      <c r="B4" s="51" t="s">
        <v>20</v>
      </c>
      <c r="C4" s="5"/>
      <c r="D4" s="41"/>
      <c r="E4" s="5"/>
      <c r="F4" s="5"/>
      <c r="G4" s="5"/>
      <c r="H4" s="6"/>
      <c r="I4" s="5"/>
      <c r="J4" s="5"/>
      <c r="K4" s="5"/>
      <c r="L4" s="5"/>
      <c r="Q4" s="5"/>
      <c r="R4" s="7"/>
      <c r="S4" s="7"/>
      <c r="T4" s="7"/>
      <c r="U4" s="7"/>
    </row>
    <row r="5" spans="1:68" s="11" customFormat="1" ht="69.75" customHeight="1" x14ac:dyDescent="0.3">
      <c r="A5" s="52" t="s">
        <v>22</v>
      </c>
      <c r="B5" s="53" t="s">
        <v>23</v>
      </c>
      <c r="C5" s="54" t="s">
        <v>24</v>
      </c>
      <c r="D5" s="55" t="s">
        <v>25</v>
      </c>
      <c r="E5" s="53" t="s">
        <v>26</v>
      </c>
      <c r="F5" s="53" t="s">
        <v>27</v>
      </c>
      <c r="G5" s="55" t="s">
        <v>28</v>
      </c>
      <c r="H5" s="56" t="s">
        <v>0</v>
      </c>
      <c r="I5" s="53" t="s">
        <v>29</v>
      </c>
      <c r="J5" s="53" t="s">
        <v>30</v>
      </c>
      <c r="K5" s="53" t="s">
        <v>31</v>
      </c>
      <c r="L5" s="53" t="s">
        <v>32</v>
      </c>
      <c r="M5" s="16" t="s">
        <v>6</v>
      </c>
      <c r="N5" s="16" t="s">
        <v>5</v>
      </c>
      <c r="O5" s="53" t="s">
        <v>33</v>
      </c>
      <c r="P5" s="16"/>
      <c r="Q5" s="16" t="s">
        <v>1</v>
      </c>
      <c r="R5" s="53" t="s">
        <v>34</v>
      </c>
      <c r="S5" s="53" t="s">
        <v>35</v>
      </c>
      <c r="T5" s="53" t="s">
        <v>36</v>
      </c>
      <c r="U5" s="53" t="s">
        <v>2</v>
      </c>
      <c r="V5" s="16" t="s">
        <v>9</v>
      </c>
    </row>
    <row r="6" spans="1:68" ht="17.399999999999999" thickBot="1" x14ac:dyDescent="0.35">
      <c r="A6" s="32"/>
      <c r="B6" s="25"/>
      <c r="C6" s="25"/>
      <c r="D6" s="36"/>
      <c r="E6" s="25"/>
      <c r="F6" s="25"/>
      <c r="G6" s="25"/>
      <c r="H6" s="25"/>
      <c r="I6" s="33">
        <v>0.02</v>
      </c>
      <c r="J6" s="33">
        <v>0.05</v>
      </c>
      <c r="K6" s="33">
        <v>0.1</v>
      </c>
      <c r="L6" s="33">
        <v>0.1</v>
      </c>
      <c r="M6" s="25"/>
      <c r="N6" s="25"/>
      <c r="O6" s="25"/>
      <c r="P6" s="34"/>
      <c r="Q6" s="25"/>
      <c r="R6" s="25"/>
      <c r="S6" s="33">
        <v>0.02</v>
      </c>
      <c r="T6" s="25"/>
      <c r="U6" s="25"/>
      <c r="V6" s="25"/>
    </row>
    <row r="7" spans="1:68" s="12" customFormat="1" ht="16.8" x14ac:dyDescent="0.3">
      <c r="A7" s="30">
        <v>66119</v>
      </c>
      <c r="B7" s="13"/>
      <c r="C7" s="13"/>
      <c r="D7" s="37"/>
      <c r="E7" s="13"/>
      <c r="F7" s="13"/>
      <c r="G7" s="13"/>
      <c r="H7" s="13"/>
      <c r="I7" s="15"/>
      <c r="J7" s="15"/>
      <c r="K7" s="15"/>
      <c r="L7" s="15"/>
      <c r="M7" s="13"/>
      <c r="N7" s="13"/>
      <c r="O7" s="13"/>
      <c r="P7" s="31">
        <f>A7</f>
        <v>66119</v>
      </c>
      <c r="Q7" s="13"/>
      <c r="R7" s="13"/>
      <c r="S7" s="15"/>
      <c r="T7" s="13"/>
      <c r="U7" s="13"/>
      <c r="V7" s="13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pans="1:68" ht="32.4" x14ac:dyDescent="0.3">
      <c r="A8" s="30">
        <v>66119</v>
      </c>
      <c r="B8" s="19" t="s">
        <v>37</v>
      </c>
      <c r="C8" s="10">
        <v>45566</v>
      </c>
      <c r="D8" s="20">
        <v>1</v>
      </c>
      <c r="E8" s="9">
        <v>34090</v>
      </c>
      <c r="F8" s="9"/>
      <c r="G8" s="9">
        <f>E8-F8</f>
        <v>34090</v>
      </c>
      <c r="H8" s="9">
        <f>G8</f>
        <v>34090</v>
      </c>
      <c r="I8" s="9">
        <f>G8*1%</f>
        <v>340.90000000000003</v>
      </c>
      <c r="J8" s="9"/>
      <c r="K8" s="9"/>
      <c r="L8" s="9"/>
      <c r="M8" s="9"/>
      <c r="N8" s="9"/>
      <c r="O8" s="9">
        <f>H8-SUM(I8:N8)</f>
        <v>33749.1</v>
      </c>
      <c r="P8" s="18"/>
      <c r="Q8" s="9"/>
      <c r="R8" s="9"/>
      <c r="S8" s="21"/>
      <c r="T8" s="9">
        <v>33749</v>
      </c>
      <c r="U8" s="9" t="s">
        <v>13</v>
      </c>
      <c r="V8" s="9">
        <f>SUM(O8:O11)-SUM(T8:T11)</f>
        <v>9.9999999998544808E-2</v>
      </c>
    </row>
    <row r="9" spans="1:68" ht="16.8" x14ac:dyDescent="0.3">
      <c r="A9" s="30">
        <v>66119</v>
      </c>
      <c r="B9" s="19"/>
      <c r="C9" s="10"/>
      <c r="D9" s="20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8"/>
      <c r="Q9" s="9"/>
      <c r="R9" s="9"/>
      <c r="S9" s="21"/>
      <c r="T9" s="9"/>
      <c r="U9" s="9"/>
      <c r="V9" s="9"/>
    </row>
    <row r="10" spans="1:68" ht="16.8" x14ac:dyDescent="0.3">
      <c r="A10" s="17"/>
      <c r="B10" s="19"/>
      <c r="C10" s="10"/>
      <c r="D10" s="2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8"/>
      <c r="Q10" s="9"/>
      <c r="R10" s="9"/>
      <c r="S10" s="21"/>
      <c r="T10" s="9"/>
      <c r="U10" s="9"/>
      <c r="V10" s="9"/>
    </row>
    <row r="11" spans="1:68" s="12" customFormat="1" ht="16.8" x14ac:dyDescent="0.3">
      <c r="A11" s="30">
        <v>66237</v>
      </c>
      <c r="B11" s="13"/>
      <c r="C11" s="13"/>
      <c r="D11" s="37"/>
      <c r="E11" s="13"/>
      <c r="F11" s="13"/>
      <c r="G11" s="13"/>
      <c r="H11" s="13"/>
      <c r="I11" s="15"/>
      <c r="J11" s="15"/>
      <c r="K11" s="15"/>
      <c r="L11" s="15"/>
      <c r="M11" s="13"/>
      <c r="N11" s="13"/>
      <c r="O11" s="13"/>
      <c r="P11" s="31">
        <f>A11</f>
        <v>66237</v>
      </c>
      <c r="Q11" s="13"/>
      <c r="R11" s="13"/>
      <c r="S11" s="15"/>
      <c r="T11" s="13"/>
      <c r="U11" s="13"/>
      <c r="V11" s="13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pans="1:68" ht="32.4" x14ac:dyDescent="0.3">
      <c r="A12" s="30">
        <v>66237</v>
      </c>
      <c r="B12" s="19" t="s">
        <v>38</v>
      </c>
      <c r="C12" s="10">
        <v>45611</v>
      </c>
      <c r="D12" s="20">
        <v>2</v>
      </c>
      <c r="E12" s="9">
        <v>170992</v>
      </c>
      <c r="F12" s="9"/>
      <c r="G12" s="9">
        <f>E12-F12</f>
        <v>170992</v>
      </c>
      <c r="H12" s="9">
        <f>G12</f>
        <v>170992</v>
      </c>
      <c r="I12" s="9">
        <f>G12*1%</f>
        <v>1709.92</v>
      </c>
      <c r="J12" s="9">
        <f>G12*5%</f>
        <v>8549.6</v>
      </c>
      <c r="K12" s="9"/>
      <c r="L12" s="9"/>
      <c r="M12" s="9"/>
      <c r="N12" s="9"/>
      <c r="O12" s="9">
        <f>H12-SUM(I12:N12)</f>
        <v>160732.48000000001</v>
      </c>
      <c r="P12" s="18"/>
      <c r="Q12" s="9"/>
      <c r="R12" s="9"/>
      <c r="S12" s="21"/>
      <c r="T12" s="9">
        <v>99000</v>
      </c>
      <c r="U12" s="9" t="s">
        <v>8</v>
      </c>
      <c r="V12" s="9">
        <f>SUM(O12:O15)-SUM(T12:T15)</f>
        <v>31791.279999999999</v>
      </c>
    </row>
    <row r="13" spans="1:68" ht="32.4" x14ac:dyDescent="0.3">
      <c r="A13" s="30">
        <v>66237</v>
      </c>
      <c r="B13" s="19" t="s">
        <v>38</v>
      </c>
      <c r="C13" s="10">
        <v>45757</v>
      </c>
      <c r="D13" s="20">
        <v>1</v>
      </c>
      <c r="E13" s="9">
        <v>33820</v>
      </c>
      <c r="F13" s="9"/>
      <c r="G13" s="9">
        <f>E13-F13</f>
        <v>33820</v>
      </c>
      <c r="H13" s="9">
        <f>G13</f>
        <v>33820</v>
      </c>
      <c r="I13" s="9">
        <f>G13*1%</f>
        <v>338.2</v>
      </c>
      <c r="J13" s="9">
        <f>G13*5%</f>
        <v>1691</v>
      </c>
      <c r="K13" s="9"/>
      <c r="L13" s="9"/>
      <c r="M13" s="9"/>
      <c r="N13" s="9"/>
      <c r="O13" s="9">
        <f>H13-SUM(I13:N13)</f>
        <v>31790.799999999999</v>
      </c>
      <c r="P13" s="18"/>
      <c r="Q13" s="9"/>
      <c r="R13" s="9"/>
      <c r="S13" s="21"/>
      <c r="T13" s="9">
        <v>61732</v>
      </c>
      <c r="U13" s="9" t="s">
        <v>15</v>
      </c>
      <c r="V13" s="9"/>
    </row>
    <row r="14" spans="1:68" ht="16.8" x14ac:dyDescent="0.3">
      <c r="A14" s="30">
        <v>66237</v>
      </c>
      <c r="B14" s="19"/>
      <c r="C14" s="10"/>
      <c r="D14" s="2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8"/>
      <c r="Q14" s="9"/>
      <c r="R14" s="9"/>
      <c r="S14" s="21"/>
      <c r="T14" s="9"/>
      <c r="U14" s="9"/>
      <c r="V14" s="9"/>
    </row>
    <row r="15" spans="1:68" ht="16.8" x14ac:dyDescent="0.3">
      <c r="A15" s="30">
        <v>66237</v>
      </c>
      <c r="B15" s="19"/>
      <c r="C15" s="10"/>
      <c r="D15" s="2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8"/>
      <c r="Q15" s="9"/>
      <c r="R15" s="9"/>
      <c r="S15" s="21"/>
      <c r="T15" s="9"/>
      <c r="U15" s="9"/>
      <c r="V15" s="9"/>
    </row>
    <row r="16" spans="1:68" ht="16.8" x14ac:dyDescent="0.3">
      <c r="A16" s="30">
        <v>66237</v>
      </c>
      <c r="B16" s="19"/>
      <c r="C16" s="10"/>
      <c r="D16" s="2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8"/>
      <c r="Q16" s="9"/>
      <c r="R16" s="9"/>
      <c r="S16" s="21"/>
      <c r="T16" s="9"/>
      <c r="U16" s="9"/>
      <c r="V16" s="9"/>
    </row>
    <row r="17" spans="1:22" ht="16.8" x14ac:dyDescent="0.3">
      <c r="A17" s="17"/>
      <c r="B17" s="19"/>
      <c r="C17" s="10"/>
      <c r="D17" s="2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8"/>
      <c r="Q17" s="9"/>
      <c r="R17" s="9"/>
      <c r="S17" s="21"/>
      <c r="T17" s="9"/>
      <c r="U17" s="9"/>
      <c r="V17" s="9"/>
    </row>
    <row r="18" spans="1:22" ht="16.2" x14ac:dyDescent="0.3">
      <c r="A18" s="22"/>
      <c r="B18" s="9"/>
      <c r="C18" s="9"/>
      <c r="D18" s="38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6.8" thickBot="1" x14ac:dyDescent="0.35">
      <c r="A19" s="26"/>
      <c r="B19" s="14"/>
      <c r="C19" s="14"/>
      <c r="D19" s="39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ht="16.8" x14ac:dyDescent="0.3">
      <c r="A20" s="27"/>
      <c r="B20" s="28"/>
      <c r="C20" s="28"/>
      <c r="D20" s="40"/>
      <c r="E20" s="29" t="e">
        <f>SUM(E8:E17)-(#REF!-#REF!)</f>
        <v>#REF!</v>
      </c>
      <c r="F20" s="29">
        <f>SUM(F8:F17)</f>
        <v>0</v>
      </c>
      <c r="G20" s="29">
        <f>SUM(G8:G17)</f>
        <v>238902</v>
      </c>
      <c r="H20" s="29">
        <f>SUM(H8:H17)</f>
        <v>238902</v>
      </c>
      <c r="I20" s="28"/>
      <c r="J20" s="29">
        <f t="shared" ref="J20:N20" si="0">SUM(J8:J17)</f>
        <v>10240.6</v>
      </c>
      <c r="K20" s="29">
        <f t="shared" si="0"/>
        <v>0</v>
      </c>
      <c r="L20" s="29">
        <f t="shared" si="0"/>
        <v>0</v>
      </c>
      <c r="M20" s="29">
        <f t="shared" si="0"/>
        <v>0</v>
      </c>
      <c r="N20" s="29">
        <f t="shared" si="0"/>
        <v>0</v>
      </c>
      <c r="O20" s="29">
        <f>SUM(O8:O19)</f>
        <v>226272.38</v>
      </c>
      <c r="P20" s="29"/>
      <c r="Q20" s="29" t="s">
        <v>4</v>
      </c>
      <c r="R20" s="29"/>
      <c r="S20" s="29"/>
      <c r="T20" s="29">
        <f>SUM(T6:T19)</f>
        <v>194481</v>
      </c>
      <c r="U20" s="28"/>
      <c r="V20" s="29">
        <f>SUM(V6:V19)</f>
        <v>31791.379999999997</v>
      </c>
    </row>
    <row r="21" spans="1:22" ht="16.2" x14ac:dyDescent="0.3">
      <c r="A21" s="22"/>
      <c r="B21" s="9"/>
      <c r="C21" s="9"/>
      <c r="D21" s="38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16.8" x14ac:dyDescent="0.3">
      <c r="A22" s="22"/>
      <c r="B22" s="9"/>
      <c r="C22" s="9"/>
      <c r="D22" s="38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23" t="s">
        <v>3</v>
      </c>
      <c r="R22" s="9"/>
      <c r="S22" s="9"/>
      <c r="T22" s="23">
        <f>O20-T20</f>
        <v>31791.380000000005</v>
      </c>
      <c r="U22" s="9"/>
      <c r="V22" s="9"/>
    </row>
    <row r="23" spans="1:22" ht="16.8" thickBot="1" x14ac:dyDescent="0.35">
      <c r="A23" s="24"/>
      <c r="B23" s="25"/>
      <c r="C23" s="25"/>
      <c r="D23" s="36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</row>
    <row r="28" spans="1:22" ht="15" thickBot="1" x14ac:dyDescent="0.35"/>
    <row r="29" spans="1:22" ht="18" x14ac:dyDescent="0.3">
      <c r="L29" s="57" t="s">
        <v>10</v>
      </c>
      <c r="M29" s="58"/>
    </row>
    <row r="30" spans="1:22" ht="18" x14ac:dyDescent="0.3">
      <c r="L30" s="59">
        <v>45625</v>
      </c>
      <c r="M30" s="60"/>
    </row>
    <row r="31" spans="1:22" x14ac:dyDescent="0.3">
      <c r="L31" s="44" t="s">
        <v>14</v>
      </c>
      <c r="M31" s="46">
        <f>T22</f>
        <v>31791.380000000005</v>
      </c>
    </row>
    <row r="32" spans="1:22" x14ac:dyDescent="0.3">
      <c r="L32" s="44" t="s">
        <v>11</v>
      </c>
      <c r="M32" s="46">
        <f>J20+K20+L20</f>
        <v>10240.6</v>
      </c>
    </row>
    <row r="33" spans="12:13" ht="15" thickBot="1" x14ac:dyDescent="0.35">
      <c r="L33" s="45" t="s">
        <v>12</v>
      </c>
      <c r="M33" s="47">
        <f>N20</f>
        <v>0</v>
      </c>
    </row>
  </sheetData>
  <mergeCells count="2">
    <mergeCell ref="L29:M29"/>
    <mergeCell ref="L30:M30"/>
  </mergeCells>
  <phoneticPr fontId="8" type="noConversion"/>
  <pageMargins left="0.70866141732283472" right="0.70866141732283472" top="0.74803149606299213" bottom="0.74803149606299213" header="0.31496062992125984" footer="0.31496062992125984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2023-11-06T11:27:10Z</cp:lastPrinted>
  <dcterms:created xsi:type="dcterms:W3CDTF">2022-06-10T14:11:52Z</dcterms:created>
  <dcterms:modified xsi:type="dcterms:W3CDTF">2025-05-30T10:24:13Z</dcterms:modified>
</cp:coreProperties>
</file>