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iv Suraj Power Network\"/>
    </mc:Choice>
  </mc:AlternateContent>
  <xr:revisionPtr revIDLastSave="0" documentId="13_ncr:1_{AEC2A19C-6870-4865-A2C9-96E7AD7E060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9" i="1" l="1"/>
  <c r="X51" i="1"/>
  <c r="X11" i="1"/>
  <c r="X15" i="1"/>
  <c r="X19" i="1"/>
  <c r="X23" i="1"/>
  <c r="X26" i="1"/>
  <c r="X30" i="1"/>
  <c r="X34" i="1"/>
  <c r="X38" i="1"/>
  <c r="X44" i="1"/>
  <c r="X54" i="1"/>
  <c r="X57" i="1"/>
  <c r="X63" i="1"/>
  <c r="M35" i="1"/>
  <c r="G7" i="1" l="1"/>
  <c r="L7" i="1" s="1"/>
  <c r="J7" i="1" l="1"/>
  <c r="K7" i="1"/>
  <c r="J94" i="1"/>
  <c r="L94" i="1" s="1"/>
  <c r="V8" i="1" l="1"/>
  <c r="H7" i="1" l="1"/>
  <c r="I7" i="1" l="1"/>
  <c r="M7" i="1"/>
  <c r="V7" i="1"/>
  <c r="V86" i="1" s="1"/>
  <c r="O7" i="1" l="1"/>
  <c r="O86" i="1" l="1"/>
  <c r="V88" i="1" s="1"/>
  <c r="X8" i="1"/>
</calcChain>
</file>

<file path=xl/sharedStrings.xml><?xml version="1.0" encoding="utf-8"?>
<sst xmlns="http://schemas.openxmlformats.org/spreadsheetml/2006/main" count="139" uniqueCount="124">
  <si>
    <t>Amount</t>
  </si>
  <si>
    <t>PAYMENT NOTE No.</t>
  </si>
  <si>
    <t>UTR</t>
  </si>
  <si>
    <t>SD (5%)</t>
  </si>
  <si>
    <t>Advance paid</t>
  </si>
  <si>
    <t>Total Payable Amount Rs. -</t>
  </si>
  <si>
    <t>Total Paid Amount Rs. -</t>
  </si>
  <si>
    <t>Balance Payable Amount Rs. -</t>
  </si>
  <si>
    <t>M/s shiv suraj power network</t>
  </si>
  <si>
    <t>Boundary wall work</t>
  </si>
  <si>
    <t>Hold amount</t>
  </si>
  <si>
    <t>ITEM</t>
  </si>
  <si>
    <t>DPR</t>
  </si>
  <si>
    <t>CUM</t>
  </si>
  <si>
    <t>EXCESS</t>
  </si>
  <si>
    <t xml:space="preserve">RATE </t>
  </si>
  <si>
    <t>AMOUNT</t>
  </si>
  <si>
    <t>BOUNDRY WALL</t>
  </si>
  <si>
    <t>Painting &amp; Finishing (10%)</t>
  </si>
  <si>
    <t>20-06-2023 NEFT/AXISP00399675464/RIUP23/705/SHIV SURAJ POWER 324030.00</t>
  </si>
  <si>
    <t>RIUP23/705</t>
  </si>
  <si>
    <t>SPUP23/0190</t>
  </si>
  <si>
    <t>19-04-2023 19-04-2023 NEFT/AXISP00382928306/SPUP23/0190/SHIV SURAJ POWE 358140.00</t>
  </si>
  <si>
    <t>GST Release Note</t>
  </si>
  <si>
    <t>SPUP23/0260</t>
  </si>
  <si>
    <t>25-04-2023 25-04-2023 NEFT/AXISP00384260578/SPUP23/0260/SHIV SURAJ POWER 68580.00</t>
  </si>
  <si>
    <t>Khera kurtan Village Pump House work</t>
  </si>
  <si>
    <t>RIUP22/2526</t>
  </si>
  <si>
    <t>09-03-2023 NEFT/AXISP00370113956/RIUP22/2526/SHIV SURAJ POWE 358140.00</t>
  </si>
  <si>
    <t>RIUP22/2731</t>
  </si>
  <si>
    <t>27-03-2023 NEFT/AXISP00374579149/RIUP22/2731/SHIV SURAJ POWE 68580.00</t>
  </si>
  <si>
    <t>Meemla  Talab Village Pump House work</t>
  </si>
  <si>
    <t>RIUP22/2527</t>
  </si>
  <si>
    <t>09-03-2023 NEFT/AXISP00370113958/RIUP22/2527/SHIV SURAJ POWE 358140.00</t>
  </si>
  <si>
    <t>RIUP22/2732</t>
  </si>
  <si>
    <t>27-03-2023 NEFT/AXISP00374579150/RIUP22/2732/SHIV SURAJ POWE 68580.00</t>
  </si>
  <si>
    <t>RIUP22/2051</t>
  </si>
  <si>
    <t>01-02-2023 NEFT/AXISP00359583347/RIUP22/2051/SHIV SURAJ POWE ₹ 3,29,300.00</t>
  </si>
  <si>
    <t>RIUP22/2225</t>
  </si>
  <si>
    <t>20-02-2023 NEFT/AXISP00364387940/RIUP22/2225/SHIVSURAJ POWE 66600.00</t>
  </si>
  <si>
    <t>RIUP22/2050</t>
  </si>
  <si>
    <t>01-02-2023 NEFT/AXISP00359583346/RIUP22/2050/SHIV SURAJ POWE ₹ 3,29,300.00</t>
  </si>
  <si>
    <t>RIUP22/2224</t>
  </si>
  <si>
    <t>20-02-2023 NEFT/AXISP00364387941/RIUP22/2224/SHIV SURAJ POWE 66600.00</t>
  </si>
  <si>
    <t>RIUP22/2049</t>
  </si>
  <si>
    <t>31-01-2023 NEFT/AXISP00358502576/RIUP22/2049/SHIV SURAJ POWER ₹ 3,29,300.00</t>
  </si>
  <si>
    <t>RIUP22/2223</t>
  </si>
  <si>
    <t>20-02-2023 NEFT/AXISP00364387942/RIUP22/2223/SHIVSURAJ POWE 66600.00</t>
  </si>
  <si>
    <t>RIUP22/1675</t>
  </si>
  <si>
    <t>29-12-2022 NEFT/AXISP00349704440/RIUP22/1675/SHIV SURAJ POWE 3,47,800.00</t>
  </si>
  <si>
    <t>RIUP22/1932</t>
  </si>
  <si>
    <t>24-01-2023 NEFT/AXISP00356837278/RIUP22/1932/SHIVSURAJ POWE 66600.00</t>
  </si>
  <si>
    <t>RIUP22/1634</t>
  </si>
  <si>
    <t>27-12-2022 NEFT/AXISP00348925554/RIUP22/1634/SHIV SURAJ POWE 347800.00</t>
  </si>
  <si>
    <t>RIUP22/1635</t>
  </si>
  <si>
    <t>27-12-2022 NEFT/AXISP00348938373/RIUP22/1635/SHIV SURAJ POWE 66600.00</t>
  </si>
  <si>
    <t>RIUP22/686</t>
  </si>
  <si>
    <t>03-09-2022 NEFT/AXISP00317096344/RIUP22/686/SHIV SURAJ POWER 99000.00</t>
  </si>
  <si>
    <t>RIUP22/1636</t>
  </si>
  <si>
    <t>27-12-2022 NEFT/AXISP00348925555/RIUP22/1636/SHIV SURAJ POWE 248800.00</t>
  </si>
  <si>
    <t>RIUP22/1637</t>
  </si>
  <si>
    <t>27-12-2022 NEFT/AXISP00348938374/RIUP22/1637/SHIVSURAJ POWE 66600.00</t>
  </si>
  <si>
    <t>RIUP22/684</t>
  </si>
  <si>
    <t>03-09-2022 NEFT/AXISP00317096345/RIUP22/684/SHIV SURAJ POWER 99000.00</t>
  </si>
  <si>
    <t>RIUP22/1142</t>
  </si>
  <si>
    <t>01-11-2022 NEFT/AXISP00333506349/RIUP22/1142/SHIV SURAJ POWE 148500.00</t>
  </si>
  <si>
    <t>RIUP22/1663</t>
  </si>
  <si>
    <t>09-01-2023 NEFT/AXISP00353555429/RIUP22/1663/SHIVSURAJ POWE 100300.00</t>
  </si>
  <si>
    <t>RIUP22/1664</t>
  </si>
  <si>
    <t>09-01-2023 NEFT/AXISP00353555431/RIUP22/1664/SHIVSURAJ POWE 66600.00</t>
  </si>
  <si>
    <t>RIUP23/235</t>
  </si>
  <si>
    <t>16-05-2023 NEFT/AXISP00390411248/RIUP23/235/SHIVSURAJ POWER 5790.00</t>
  </si>
  <si>
    <t>RIUP23/593</t>
  </si>
  <si>
    <t>12-06-2023 NEFT/AXISP00397581455/RIUP23/593/SHIV SURAJ POWER 363251.00</t>
  </si>
  <si>
    <t>RIUP23/653</t>
  </si>
  <si>
    <t>15-06-2023 NEFT/AXISP00398841901/RIUP23/653/SHIV SURAJ POWER 324196.00</t>
  </si>
  <si>
    <t>Gogawan Village Pump House work</t>
  </si>
  <si>
    <t>RIUP22/477</t>
  </si>
  <si>
    <t>08-08-2022 NEFT/AXISP00310461063/RIUP22/477/SHIV SURAJ POWER 247500.00</t>
  </si>
  <si>
    <t>RIUP22/1033</t>
  </si>
  <si>
    <t>20-10-2022 NEFT/AXISP00330179781/RIUP22/1033/SHIV SURAJ POWE 60000.00</t>
  </si>
  <si>
    <t>RIUP22/1334</t>
  </si>
  <si>
    <t>23-11-2022 NEFT/AXISP00339736213/RIUP22/1334/SHIV SURAJ POWE 50640.00</t>
  </si>
  <si>
    <t>RIUP22/1335</t>
  </si>
  <si>
    <t>23-11-2022 NEFT/AXISP00339736214/RIUP22/1335/SHIV SURAJ POWE 68580.00</t>
  </si>
  <si>
    <t>03-09-2022 NEFT/AXISP00317096346/RIUP22/685/SHIV SURAJ POWER 148500.00</t>
  </si>
  <si>
    <t>21-10-2022 NEFT/AXISP00330625965/RIUP22/1067/SHIV SURAJ POWE 232641.00</t>
  </si>
  <si>
    <t>23-11-2022 NEFT/AXISP00339736215/RIUP22/1336/SHIV SURAJ POWE 85844.00</t>
  </si>
  <si>
    <t>19-07-2023 NEFT/AXISP00408122469/RIUP23/1145/SHIV SURAJ POWE ₹ 1,980.00</t>
  </si>
  <si>
    <t>15-07-2023 NEFT/AXISP00407207172/RIUP23/1025/SHIV SURAJ POWE 10340.00</t>
  </si>
  <si>
    <t>RIUP23/1025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</si>
  <si>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</si>
  <si>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</si>
  <si>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</si>
  <si>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</si>
  <si>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</si>
  <si>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</si>
  <si>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</si>
  <si>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</si>
  <si>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</si>
  <si>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</si>
  <si>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</si>
  <si>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</si>
  <si>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</si>
  <si>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</si>
  <si>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</si>
  <si>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</si>
  <si>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</si>
  <si>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</si>
  <si>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</si>
  <si>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</si>
  <si>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</si>
  <si>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 xml:space="preserve">MIMLA TALAB village Boundary wall  work  </t>
  </si>
  <si>
    <t xml:space="preserve">Dabhedi buzurg village Pump house work  </t>
  </si>
  <si>
    <t xml:space="preserve">Basera Nain village Pump house  work </t>
  </si>
  <si>
    <t>Mandwar Village Pump House work</t>
  </si>
  <si>
    <t xml:space="preserve">Bibipur Hatiya village Pump house  work </t>
  </si>
  <si>
    <t xml:space="preserve">Rampur Kherki village Pump house  work </t>
  </si>
  <si>
    <t>Ramra Village Pump House work</t>
  </si>
  <si>
    <t>Rasoolpur Village Pump House work</t>
  </si>
  <si>
    <t>Titayli Village  Pump House work</t>
  </si>
  <si>
    <t xml:space="preserve">Titayli village Boundary wall  work  </t>
  </si>
  <si>
    <t xml:space="preserve">Rasoolpur village Boundary wall  work  </t>
  </si>
  <si>
    <t>Gogawan Village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</si>
</sst>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b/>
      <i/>
      <sz val="11"/>
      <color theme="1"/>
      <name val="Comic Sans MS"/>
      <family val="4"/>
    </font>
    <font>
      <sz val="9"/>
      <color rgb="FF333333"/>
      <name val="Verdana"/>
      <family val="2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3" fillId="2" borderId="24" xfId="1" applyNumberFormat="1" applyFont="1" applyFill="1" applyBorder="1" applyAlignment="1">
      <alignment horizontal="right"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4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8" fillId="2" borderId="0" xfId="1" applyNumberFormat="1" applyFont="1" applyFill="1" applyBorder="1" applyAlignment="1">
      <alignment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9" fillId="2" borderId="12" xfId="1" applyNumberFormat="1" applyFont="1" applyFill="1" applyBorder="1" applyAlignment="1">
      <alignment horizontal="center" vertical="center"/>
    </xf>
    <xf numFmtId="164" fontId="8" fillId="2" borderId="12" xfId="1" applyNumberFormat="1" applyFont="1" applyFill="1" applyBorder="1" applyAlignment="1">
      <alignment horizontal="right"/>
    </xf>
    <xf numFmtId="164" fontId="3" fillId="2" borderId="35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top"/>
    </xf>
    <xf numFmtId="164" fontId="3" fillId="2" borderId="11" xfId="1" applyNumberFormat="1" applyFont="1" applyFill="1" applyBorder="1" applyAlignment="1">
      <alignment vertical="center"/>
    </xf>
    <xf numFmtId="164" fontId="3" fillId="2" borderId="36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3" borderId="12" xfId="0" applyFont="1" applyFill="1" applyBorder="1" applyAlignment="1">
      <alignment vertical="top"/>
    </xf>
    <xf numFmtId="164" fontId="3" fillId="3" borderId="33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164" fontId="3" fillId="3" borderId="12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164" fontId="3" fillId="3" borderId="29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4" fontId="3" fillId="3" borderId="23" xfId="1" applyNumberFormat="1" applyFont="1" applyFill="1" applyBorder="1" applyAlignment="1">
      <alignment vertical="center"/>
    </xf>
    <xf numFmtId="164" fontId="3" fillId="3" borderId="15" xfId="1" applyNumberFormat="1" applyFont="1" applyFill="1" applyBorder="1" applyAlignment="1">
      <alignment vertical="center"/>
    </xf>
    <xf numFmtId="0" fontId="5" fillId="3" borderId="16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14" fontId="3" fillId="2" borderId="18" xfId="1" applyNumberFormat="1" applyFont="1" applyFill="1" applyBorder="1" applyAlignment="1">
      <alignment vertical="center"/>
    </xf>
    <xf numFmtId="14" fontId="3" fillId="2" borderId="18" xfId="0" applyNumberFormat="1" applyFont="1" applyFill="1" applyBorder="1" applyAlignment="1">
      <alignment horizontal="center" vertical="center"/>
    </xf>
    <xf numFmtId="14" fontId="7" fillId="3" borderId="12" xfId="0" applyNumberFormat="1" applyFont="1" applyFill="1" applyBorder="1" applyAlignment="1">
      <alignment vertical="top"/>
    </xf>
    <xf numFmtId="14" fontId="7" fillId="2" borderId="12" xfId="0" applyNumberFormat="1" applyFont="1" applyFill="1" applyBorder="1" applyAlignment="1">
      <alignment vertical="top"/>
    </xf>
    <xf numFmtId="14" fontId="3" fillId="2" borderId="19" xfId="0" applyNumberFormat="1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vertical="center"/>
    </xf>
    <xf numFmtId="14" fontId="3" fillId="2" borderId="0" xfId="1" applyNumberFormat="1" applyFont="1" applyFill="1" applyBorder="1" applyAlignment="1">
      <alignment vertical="center"/>
    </xf>
    <xf numFmtId="0" fontId="10" fillId="0" borderId="0" xfId="0" applyFont="1"/>
    <xf numFmtId="43" fontId="0" fillId="3" borderId="0" xfId="0" applyNumberFormat="1" applyFill="1" applyAlignment="1">
      <alignment vertical="center"/>
    </xf>
    <xf numFmtId="164" fontId="3" fillId="2" borderId="0" xfId="1" applyNumberFormat="1" applyFont="1" applyFill="1" applyBorder="1" applyAlignment="1">
      <alignment horizontal="left" vertical="top" wrapText="1"/>
    </xf>
    <xf numFmtId="0" fontId="6" fillId="0" borderId="0" xfId="0" applyFont="1"/>
    <xf numFmtId="164" fontId="11" fillId="2" borderId="1" xfId="2" applyFont="1" applyFill="1" applyBorder="1" applyAlignment="1">
      <alignment vertical="center"/>
    </xf>
    <xf numFmtId="164" fontId="11" fillId="2" borderId="2" xfId="2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0" fontId="6" fillId="2" borderId="37" xfId="0" applyFont="1" applyFill="1" applyBorder="1" applyAlignment="1">
      <alignment horizontal="center" vertical="center" wrapText="1"/>
    </xf>
    <xf numFmtId="14" fontId="6" fillId="2" borderId="37" xfId="0" applyNumberFormat="1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164" fontId="13" fillId="2" borderId="37" xfId="2" applyFont="1" applyFill="1" applyBorder="1" applyAlignment="1">
      <alignment horizontal="center" vertical="center"/>
    </xf>
    <xf numFmtId="164" fontId="6" fillId="2" borderId="37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BF13EE02-F550-4305-9A2E-CFC49F113DF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abSelected="1" topLeftCell="A51" zoomScale="85" zoomScaleNormal="85" workbookViewId="0">
      <selection activeCell="B66" sqref="B66"/>
    </sheetView>
  </sheetViews>
  <sheetFormatPr defaultColWidth="9" defaultRowHeight="19.5" customHeight="1" x14ac:dyDescent="0.3"/>
  <cols>
    <col min="1" max="1" width="9" style="10"/>
    <col min="2" max="2" width="30" style="10" customWidth="1"/>
    <col min="3" max="3" width="13.44140625" style="82" bestFit="1" customWidth="1"/>
    <col min="4" max="4" width="11.5546875" style="10" bestFit="1" customWidth="1"/>
    <col min="5" max="5" width="13.21875" style="10" bestFit="1" customWidth="1"/>
    <col min="6" max="7" width="13.21875" style="10" customWidth="1"/>
    <col min="8" max="8" width="14.77734375" style="46" customWidth="1"/>
    <col min="9" max="9" width="12.77734375" style="46" bestFit="1" customWidth="1"/>
    <col min="10" max="10" width="10.77734375" style="10" bestFit="1" customWidth="1"/>
    <col min="11" max="12" width="16.21875" style="10" bestFit="1" customWidth="1"/>
    <col min="13" max="15" width="14.77734375" style="10" customWidth="1"/>
    <col min="16" max="16" width="7.21875" style="10" customWidth="1"/>
    <col min="17" max="17" width="21.77734375" style="10" bestFit="1" customWidth="1"/>
    <col min="18" max="18" width="12.77734375" style="10" bestFit="1" customWidth="1"/>
    <col min="19" max="19" width="14.5546875" style="10" bestFit="1" customWidth="1"/>
    <col min="20" max="21" width="14.5546875" style="10" customWidth="1"/>
    <col min="22" max="22" width="14" style="10" customWidth="1"/>
    <col min="23" max="23" width="72.44140625" style="10" bestFit="1" customWidth="1"/>
    <col min="24" max="24" width="10.33203125" style="10" bestFit="1" customWidth="1"/>
    <col min="25" max="16384" width="9" style="10"/>
  </cols>
  <sheetData>
    <row r="1" spans="1:24" ht="19.5" customHeight="1" thickBot="1" x14ac:dyDescent="0.35">
      <c r="A1" s="95" t="s">
        <v>91</v>
      </c>
      <c r="B1" s="13" t="s">
        <v>8</v>
      </c>
      <c r="E1" s="11"/>
      <c r="F1" s="11"/>
      <c r="G1" s="11"/>
      <c r="H1" s="12"/>
      <c r="I1" s="12"/>
    </row>
    <row r="2" spans="1:24" ht="19.5" customHeight="1" thickBot="1" x14ac:dyDescent="0.35">
      <c r="A2" s="95" t="s">
        <v>92</v>
      </c>
      <c r="B2" s="96" t="s">
        <v>93</v>
      </c>
      <c r="C2" s="83"/>
      <c r="D2" s="13"/>
      <c r="H2" s="50" t="s">
        <v>9</v>
      </c>
      <c r="I2" s="52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4" ht="19.5" customHeight="1" thickBot="1" x14ac:dyDescent="0.35">
      <c r="A3" s="95" t="s">
        <v>94</v>
      </c>
      <c r="B3" s="97" t="s">
        <v>95</v>
      </c>
      <c r="C3" s="83"/>
      <c r="D3" s="13"/>
      <c r="H3" s="50"/>
      <c r="I3" s="52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4" ht="19.5" customHeight="1" thickBot="1" x14ac:dyDescent="0.35">
      <c r="A4" s="95" t="s">
        <v>96</v>
      </c>
      <c r="B4" s="98" t="s">
        <v>95</v>
      </c>
      <c r="C4" s="84"/>
      <c r="D4" s="15"/>
      <c r="E4" s="15"/>
      <c r="F4" s="14"/>
      <c r="G4" s="14"/>
      <c r="H4" s="16"/>
      <c r="I4" s="16"/>
      <c r="J4" s="14"/>
      <c r="K4" s="14"/>
      <c r="L4" s="14"/>
      <c r="Q4" s="14"/>
      <c r="R4" s="17"/>
      <c r="S4" s="17"/>
      <c r="T4" s="17"/>
      <c r="U4" s="17"/>
      <c r="V4" s="17"/>
      <c r="W4" s="17"/>
    </row>
    <row r="5" spans="1:24" ht="29.4" thickBot="1" x14ac:dyDescent="0.35">
      <c r="A5" s="99" t="s">
        <v>97</v>
      </c>
      <c r="B5" s="100" t="s">
        <v>98</v>
      </c>
      <c r="C5" s="101" t="s">
        <v>99</v>
      </c>
      <c r="D5" s="102" t="s">
        <v>100</v>
      </c>
      <c r="E5" s="100" t="s">
        <v>101</v>
      </c>
      <c r="F5" s="100" t="s">
        <v>102</v>
      </c>
      <c r="G5" s="102" t="s">
        <v>103</v>
      </c>
      <c r="H5" s="103" t="s">
        <v>104</v>
      </c>
      <c r="I5" s="104" t="s">
        <v>0</v>
      </c>
      <c r="J5" s="100" t="s">
        <v>105</v>
      </c>
      <c r="K5" s="100" t="s">
        <v>106</v>
      </c>
      <c r="L5" s="9" t="s">
        <v>18</v>
      </c>
      <c r="M5" s="100" t="s">
        <v>107</v>
      </c>
      <c r="N5" s="9" t="s">
        <v>10</v>
      </c>
      <c r="O5" s="100" t="s">
        <v>108</v>
      </c>
      <c r="P5" s="3"/>
      <c r="Q5" s="2" t="s">
        <v>1</v>
      </c>
      <c r="R5" s="100" t="s">
        <v>109</v>
      </c>
      <c r="S5" s="100" t="s">
        <v>110</v>
      </c>
      <c r="T5" s="1" t="s">
        <v>3</v>
      </c>
      <c r="U5" s="2" t="s">
        <v>4</v>
      </c>
      <c r="V5" s="100" t="s">
        <v>111</v>
      </c>
      <c r="W5" s="100" t="s">
        <v>2</v>
      </c>
    </row>
    <row r="6" spans="1:24" ht="19.5" customHeight="1" x14ac:dyDescent="0.3">
      <c r="B6" s="18"/>
      <c r="C6" s="85"/>
      <c r="D6" s="19"/>
      <c r="E6" s="51"/>
      <c r="F6" s="49"/>
      <c r="G6" s="48"/>
      <c r="H6" s="21"/>
      <c r="I6" s="30"/>
      <c r="J6" s="22">
        <v>0.01</v>
      </c>
      <c r="K6" s="23">
        <v>0.05</v>
      </c>
      <c r="L6" s="23">
        <v>0.1</v>
      </c>
      <c r="M6" s="24"/>
      <c r="N6" s="24"/>
      <c r="O6" s="24"/>
      <c r="P6" s="3"/>
      <c r="Q6" s="25"/>
      <c r="R6" s="20"/>
      <c r="S6" s="26">
        <v>0.01</v>
      </c>
      <c r="T6" s="27">
        <v>0.05</v>
      </c>
      <c r="U6" s="21"/>
      <c r="V6" s="28"/>
      <c r="W6" s="24"/>
    </row>
    <row r="7" spans="1:24" ht="26.4" x14ac:dyDescent="0.3">
      <c r="A7" s="10">
        <v>57705</v>
      </c>
      <c r="B7" s="5" t="s">
        <v>112</v>
      </c>
      <c r="C7" s="86">
        <v>45040</v>
      </c>
      <c r="D7" s="7">
        <v>2</v>
      </c>
      <c r="E7" s="29">
        <v>462000</v>
      </c>
      <c r="F7" s="49">
        <v>0</v>
      </c>
      <c r="G7" s="49">
        <f>E7-F7</f>
        <v>462000</v>
      </c>
      <c r="H7" s="21">
        <f>ROUND(G7*18%,0)</f>
        <v>83160</v>
      </c>
      <c r="I7" s="30">
        <f>G7+H7</f>
        <v>545160</v>
      </c>
      <c r="J7" s="30">
        <f>ROUND(G7*$J$6,0)</f>
        <v>4620</v>
      </c>
      <c r="K7" s="63">
        <f>ROUND(G7*$K$6,0)</f>
        <v>23100</v>
      </c>
      <c r="L7" s="58">
        <f>ROUND(G7*$L$6,0)</f>
        <v>46200</v>
      </c>
      <c r="M7" s="63">
        <f>H7</f>
        <v>83160</v>
      </c>
      <c r="N7" s="24">
        <v>64050</v>
      </c>
      <c r="O7" s="24">
        <f>ROUND(I7-SUM(J7:N7),)</f>
        <v>324030</v>
      </c>
      <c r="P7" s="3"/>
      <c r="Q7" s="31" t="s">
        <v>20</v>
      </c>
      <c r="R7" s="20">
        <v>324030</v>
      </c>
      <c r="S7" s="20">
        <v>0</v>
      </c>
      <c r="T7" s="21">
        <v>0</v>
      </c>
      <c r="U7" s="21">
        <v>0</v>
      </c>
      <c r="V7" s="28">
        <f t="shared" ref="V7" si="0">ROUND(R7-S7-T7-U7,)</f>
        <v>324030</v>
      </c>
      <c r="W7" s="32" t="s">
        <v>19</v>
      </c>
    </row>
    <row r="8" spans="1:24" s="64" customFormat="1" ht="19.5" customHeight="1" x14ac:dyDescent="0.3">
      <c r="B8" s="65"/>
      <c r="C8" s="87"/>
      <c r="D8" s="65"/>
      <c r="E8" s="65"/>
      <c r="F8" s="65"/>
      <c r="G8" s="66"/>
      <c r="H8" s="67"/>
      <c r="I8" s="68"/>
      <c r="J8" s="69"/>
      <c r="K8" s="70"/>
      <c r="L8" s="70"/>
      <c r="M8" s="70"/>
      <c r="N8" s="71"/>
      <c r="O8" s="71"/>
      <c r="P8" s="72"/>
      <c r="Q8" s="73"/>
      <c r="R8" s="74"/>
      <c r="S8" s="74">
        <v>0</v>
      </c>
      <c r="T8" s="67">
        <v>0</v>
      </c>
      <c r="U8" s="67">
        <v>0</v>
      </c>
      <c r="V8" s="75">
        <f t="shared" ref="V8" si="1">ROUND(R8-S8-T8-U8,)</f>
        <v>0</v>
      </c>
      <c r="W8" s="76"/>
      <c r="X8" s="93">
        <f>SUM(O7)-SUM(V7)</f>
        <v>0</v>
      </c>
    </row>
    <row r="9" spans="1:24" ht="19.5" customHeight="1" x14ac:dyDescent="0.3">
      <c r="A9" s="10">
        <v>56365</v>
      </c>
      <c r="B9" s="61" t="s">
        <v>113</v>
      </c>
      <c r="C9" s="88">
        <v>45010</v>
      </c>
      <c r="D9" s="61">
        <v>16</v>
      </c>
      <c r="E9" s="61">
        <v>381000</v>
      </c>
      <c r="F9" s="61">
        <v>0</v>
      </c>
      <c r="G9" s="49">
        <v>381000</v>
      </c>
      <c r="H9" s="21">
        <v>68580</v>
      </c>
      <c r="I9" s="30">
        <v>449580</v>
      </c>
      <c r="J9" s="62">
        <v>3810</v>
      </c>
      <c r="K9" s="34">
        <v>19050</v>
      </c>
      <c r="L9" s="59"/>
      <c r="M9" s="34">
        <v>68580</v>
      </c>
      <c r="N9" s="24"/>
      <c r="O9" s="24">
        <v>358140</v>
      </c>
      <c r="P9" s="3"/>
      <c r="Q9" s="31" t="s">
        <v>21</v>
      </c>
      <c r="R9" s="20">
        <v>358140</v>
      </c>
      <c r="S9" s="20">
        <v>0</v>
      </c>
      <c r="T9" s="21">
        <v>0</v>
      </c>
      <c r="U9" s="21">
        <v>0</v>
      </c>
      <c r="V9" s="28">
        <v>358140</v>
      </c>
      <c r="W9" s="32" t="s">
        <v>22</v>
      </c>
    </row>
    <row r="10" spans="1:24" ht="19.5" customHeight="1" x14ac:dyDescent="0.3">
      <c r="A10" s="10">
        <v>56365</v>
      </c>
      <c r="B10" s="61" t="s">
        <v>23</v>
      </c>
      <c r="C10" s="88">
        <v>45036</v>
      </c>
      <c r="D10" s="61">
        <v>16</v>
      </c>
      <c r="E10" s="61">
        <v>68580</v>
      </c>
      <c r="F10" s="61"/>
      <c r="G10" s="49"/>
      <c r="H10" s="21"/>
      <c r="I10" s="30"/>
      <c r="J10" s="62"/>
      <c r="K10" s="34"/>
      <c r="L10" s="59"/>
      <c r="M10" s="34"/>
      <c r="N10" s="24"/>
      <c r="O10" s="24">
        <v>68580</v>
      </c>
      <c r="P10" s="3"/>
      <c r="Q10" s="31" t="s">
        <v>24</v>
      </c>
      <c r="R10" s="20">
        <v>68580</v>
      </c>
      <c r="S10" s="20">
        <v>0</v>
      </c>
      <c r="T10" s="21">
        <v>0</v>
      </c>
      <c r="U10" s="21">
        <v>0</v>
      </c>
      <c r="V10" s="28">
        <v>68580</v>
      </c>
      <c r="W10" s="32" t="s">
        <v>25</v>
      </c>
    </row>
    <row r="11" spans="1:24" s="64" customFormat="1" ht="19.5" customHeight="1" x14ac:dyDescent="0.3">
      <c r="A11" s="10"/>
      <c r="B11" s="65"/>
      <c r="C11" s="87"/>
      <c r="D11" s="65"/>
      <c r="E11" s="65"/>
      <c r="F11" s="65"/>
      <c r="G11" s="66"/>
      <c r="H11" s="67"/>
      <c r="I11" s="68"/>
      <c r="J11" s="69"/>
      <c r="K11" s="70"/>
      <c r="L11" s="77"/>
      <c r="M11" s="70"/>
      <c r="N11" s="71"/>
      <c r="O11" s="71"/>
      <c r="P11" s="72"/>
      <c r="Q11" s="73"/>
      <c r="R11" s="74"/>
      <c r="S11" s="74"/>
      <c r="T11" s="67"/>
      <c r="U11" s="67"/>
      <c r="V11" s="75"/>
      <c r="W11" s="76"/>
      <c r="X11" s="93">
        <f>SUM(O9:O10)-SUM(V9:V10)</f>
        <v>0</v>
      </c>
    </row>
    <row r="12" spans="1:24" ht="19.5" customHeight="1" x14ac:dyDescent="0.3">
      <c r="A12" s="10">
        <v>55442</v>
      </c>
      <c r="B12" s="61" t="s">
        <v>26</v>
      </c>
      <c r="C12" s="88">
        <v>44984</v>
      </c>
      <c r="D12" s="61">
        <v>12</v>
      </c>
      <c r="E12" s="61">
        <v>381000</v>
      </c>
      <c r="F12" s="61">
        <v>0</v>
      </c>
      <c r="G12" s="49">
        <v>381000</v>
      </c>
      <c r="H12" s="21">
        <v>68580</v>
      </c>
      <c r="I12" s="30">
        <v>449580</v>
      </c>
      <c r="J12" s="62">
        <v>3810</v>
      </c>
      <c r="K12" s="34">
        <v>19050</v>
      </c>
      <c r="L12" s="59"/>
      <c r="M12" s="34">
        <v>68580</v>
      </c>
      <c r="N12" s="24">
        <v>0</v>
      </c>
      <c r="O12" s="24">
        <v>358140</v>
      </c>
      <c r="P12" s="3"/>
      <c r="Q12" s="31" t="s">
        <v>27</v>
      </c>
      <c r="R12" s="20">
        <v>358140</v>
      </c>
      <c r="S12" s="20">
        <v>0</v>
      </c>
      <c r="T12" s="21">
        <v>0</v>
      </c>
      <c r="U12" s="21">
        <v>0</v>
      </c>
      <c r="V12" s="28">
        <v>358140</v>
      </c>
      <c r="W12" s="32" t="s">
        <v>28</v>
      </c>
    </row>
    <row r="13" spans="1:24" ht="19.5" customHeight="1" x14ac:dyDescent="0.3">
      <c r="A13" s="10">
        <v>55442</v>
      </c>
      <c r="B13" s="61" t="s">
        <v>23</v>
      </c>
      <c r="C13" s="88">
        <v>45009</v>
      </c>
      <c r="D13" s="61">
        <v>12</v>
      </c>
      <c r="E13" s="61">
        <v>68580</v>
      </c>
      <c r="F13" s="61"/>
      <c r="G13" s="49"/>
      <c r="H13" s="21"/>
      <c r="I13" s="30"/>
      <c r="J13" s="62"/>
      <c r="K13" s="34"/>
      <c r="L13" s="59"/>
      <c r="M13" s="34"/>
      <c r="N13" s="24"/>
      <c r="O13" s="24">
        <v>68580</v>
      </c>
      <c r="P13" s="3"/>
      <c r="Q13" s="31" t="s">
        <v>29</v>
      </c>
      <c r="R13" s="20">
        <v>68580</v>
      </c>
      <c r="S13" s="20">
        <v>0</v>
      </c>
      <c r="T13" s="21">
        <v>0</v>
      </c>
      <c r="U13" s="21">
        <v>0</v>
      </c>
      <c r="V13" s="28">
        <v>68580</v>
      </c>
      <c r="W13" s="32" t="s">
        <v>30</v>
      </c>
    </row>
    <row r="14" spans="1:24" ht="19.5" customHeight="1" x14ac:dyDescent="0.3">
      <c r="A14" s="10">
        <v>55442</v>
      </c>
      <c r="B14" s="61"/>
      <c r="C14" s="88"/>
      <c r="D14" s="61"/>
      <c r="E14" s="61"/>
      <c r="F14" s="61"/>
      <c r="G14" s="49"/>
      <c r="H14" s="21"/>
      <c r="I14" s="30"/>
      <c r="J14" s="62"/>
      <c r="K14" s="34"/>
      <c r="L14" s="59"/>
      <c r="M14" s="34"/>
      <c r="N14" s="24"/>
      <c r="O14" s="24"/>
      <c r="P14" s="3"/>
      <c r="Q14" s="31"/>
      <c r="R14" s="20"/>
      <c r="S14" s="20"/>
      <c r="T14" s="21"/>
      <c r="U14" s="21"/>
      <c r="V14" s="28"/>
      <c r="W14" s="32"/>
    </row>
    <row r="15" spans="1:24" s="64" customFormat="1" ht="19.5" customHeight="1" x14ac:dyDescent="0.3">
      <c r="B15" s="65"/>
      <c r="C15" s="87"/>
      <c r="D15" s="65"/>
      <c r="E15" s="65"/>
      <c r="F15" s="65"/>
      <c r="G15" s="66"/>
      <c r="H15" s="67"/>
      <c r="I15" s="68"/>
      <c r="J15" s="69"/>
      <c r="K15" s="70"/>
      <c r="L15" s="77"/>
      <c r="M15" s="70"/>
      <c r="N15" s="71"/>
      <c r="O15" s="71"/>
      <c r="P15" s="72"/>
      <c r="Q15" s="73"/>
      <c r="R15" s="74"/>
      <c r="S15" s="74"/>
      <c r="T15" s="67"/>
      <c r="U15" s="67"/>
      <c r="V15" s="75"/>
      <c r="W15" s="76"/>
      <c r="X15" s="93">
        <f>SUM(O12:O14)-SUM(V12:V14)</f>
        <v>0</v>
      </c>
    </row>
    <row r="16" spans="1:24" ht="19.5" customHeight="1" x14ac:dyDescent="0.3">
      <c r="A16" s="10">
        <v>55441</v>
      </c>
      <c r="B16" s="61" t="s">
        <v>31</v>
      </c>
      <c r="C16" s="88">
        <v>44984</v>
      </c>
      <c r="D16" s="61">
        <v>13</v>
      </c>
      <c r="E16" s="61">
        <v>381000</v>
      </c>
      <c r="F16" s="61">
        <v>0</v>
      </c>
      <c r="G16" s="49">
        <v>381000</v>
      </c>
      <c r="H16" s="21">
        <v>68580</v>
      </c>
      <c r="I16" s="30">
        <v>449580</v>
      </c>
      <c r="J16" s="62">
        <v>3810</v>
      </c>
      <c r="K16" s="34">
        <v>19050</v>
      </c>
      <c r="L16" s="59"/>
      <c r="M16" s="34">
        <v>68580</v>
      </c>
      <c r="N16" s="24">
        <v>0</v>
      </c>
      <c r="O16" s="24">
        <v>358140</v>
      </c>
      <c r="P16" s="3"/>
      <c r="Q16" s="31" t="s">
        <v>32</v>
      </c>
      <c r="R16" s="20">
        <v>358140</v>
      </c>
      <c r="S16" s="20">
        <v>0</v>
      </c>
      <c r="T16" s="21">
        <v>0</v>
      </c>
      <c r="U16" s="21">
        <v>0</v>
      </c>
      <c r="V16" s="28">
        <v>358140</v>
      </c>
      <c r="W16" s="32" t="s">
        <v>33</v>
      </c>
    </row>
    <row r="17" spans="1:24" ht="19.5" customHeight="1" x14ac:dyDescent="0.3">
      <c r="A17" s="10">
        <v>55441</v>
      </c>
      <c r="B17" s="61" t="s">
        <v>23</v>
      </c>
      <c r="C17" s="88">
        <v>45009</v>
      </c>
      <c r="D17" s="61">
        <v>13</v>
      </c>
      <c r="E17" s="61">
        <v>68580</v>
      </c>
      <c r="F17" s="61"/>
      <c r="G17" s="49"/>
      <c r="H17" s="21"/>
      <c r="I17" s="30"/>
      <c r="J17" s="62"/>
      <c r="K17" s="34"/>
      <c r="L17" s="59"/>
      <c r="M17" s="34"/>
      <c r="N17" s="24"/>
      <c r="O17" s="24">
        <v>68580</v>
      </c>
      <c r="P17" s="3"/>
      <c r="Q17" s="31" t="s">
        <v>34</v>
      </c>
      <c r="R17" s="20">
        <v>68580</v>
      </c>
      <c r="S17" s="20">
        <v>0</v>
      </c>
      <c r="T17" s="21">
        <v>0</v>
      </c>
      <c r="U17" s="21">
        <v>0</v>
      </c>
      <c r="V17" s="28">
        <v>68580</v>
      </c>
      <c r="W17" s="32" t="s">
        <v>35</v>
      </c>
    </row>
    <row r="18" spans="1:24" ht="19.5" customHeight="1" x14ac:dyDescent="0.3">
      <c r="A18" s="10">
        <v>55441</v>
      </c>
      <c r="B18" s="61"/>
      <c r="C18" s="88"/>
      <c r="D18" s="61"/>
      <c r="E18" s="61"/>
      <c r="F18" s="61"/>
      <c r="G18" s="49"/>
      <c r="H18" s="21"/>
      <c r="I18" s="30"/>
      <c r="J18" s="62"/>
      <c r="K18" s="34"/>
      <c r="L18" s="59"/>
      <c r="M18" s="34"/>
      <c r="N18" s="24"/>
      <c r="O18" s="24"/>
      <c r="P18" s="3"/>
      <c r="Q18" s="31"/>
      <c r="R18" s="20"/>
      <c r="S18" s="20"/>
      <c r="T18" s="21"/>
      <c r="U18" s="21"/>
      <c r="V18" s="28"/>
      <c r="W18" s="32"/>
    </row>
    <row r="19" spans="1:24" s="64" customFormat="1" ht="19.5" customHeight="1" x14ac:dyDescent="0.3">
      <c r="B19" s="65"/>
      <c r="C19" s="87"/>
      <c r="D19" s="65"/>
      <c r="E19" s="65"/>
      <c r="F19" s="65"/>
      <c r="G19" s="66"/>
      <c r="H19" s="67"/>
      <c r="I19" s="68"/>
      <c r="J19" s="69"/>
      <c r="K19" s="70"/>
      <c r="L19" s="77"/>
      <c r="M19" s="70"/>
      <c r="N19" s="71"/>
      <c r="O19" s="71"/>
      <c r="P19" s="72"/>
      <c r="Q19" s="73"/>
      <c r="R19" s="74"/>
      <c r="S19" s="74"/>
      <c r="T19" s="67"/>
      <c r="U19" s="67"/>
      <c r="V19" s="75"/>
      <c r="W19" s="76"/>
      <c r="X19" s="93">
        <f>SUM(O16:O18)-SUM(V16:V18)</f>
        <v>0</v>
      </c>
    </row>
    <row r="20" spans="1:24" ht="19.5" customHeight="1" x14ac:dyDescent="0.3">
      <c r="A20" s="10">
        <v>54744</v>
      </c>
      <c r="B20" s="61" t="s">
        <v>114</v>
      </c>
      <c r="C20" s="88">
        <v>44942</v>
      </c>
      <c r="D20" s="61">
        <v>11</v>
      </c>
      <c r="E20" s="61">
        <v>370000</v>
      </c>
      <c r="F20" s="61">
        <v>0</v>
      </c>
      <c r="G20" s="49">
        <v>370000</v>
      </c>
      <c r="H20" s="21">
        <v>66600</v>
      </c>
      <c r="I20" s="30">
        <v>436600</v>
      </c>
      <c r="J20" s="62">
        <v>3700</v>
      </c>
      <c r="K20" s="34">
        <v>18500</v>
      </c>
      <c r="L20" s="59"/>
      <c r="M20" s="34">
        <v>66600</v>
      </c>
      <c r="N20" s="24">
        <v>18500</v>
      </c>
      <c r="O20" s="24">
        <v>329300</v>
      </c>
      <c r="P20" s="3"/>
      <c r="Q20" s="31" t="s">
        <v>36</v>
      </c>
      <c r="R20" s="20">
        <v>329300</v>
      </c>
      <c r="S20" s="20">
        <v>0</v>
      </c>
      <c r="T20" s="21">
        <v>0</v>
      </c>
      <c r="U20" s="21">
        <v>0</v>
      </c>
      <c r="V20" s="28">
        <v>329300</v>
      </c>
      <c r="W20" s="32" t="s">
        <v>37</v>
      </c>
    </row>
    <row r="21" spans="1:24" ht="19.5" customHeight="1" x14ac:dyDescent="0.3">
      <c r="A21" s="10">
        <v>54744</v>
      </c>
      <c r="B21" s="61" t="s">
        <v>23</v>
      </c>
      <c r="C21" s="88">
        <v>44974</v>
      </c>
      <c r="D21" s="61">
        <v>11</v>
      </c>
      <c r="E21" s="61">
        <v>66600</v>
      </c>
      <c r="F21" s="61"/>
      <c r="G21" s="49"/>
      <c r="H21" s="21"/>
      <c r="I21" s="30"/>
      <c r="J21" s="62"/>
      <c r="K21" s="34"/>
      <c r="L21" s="59"/>
      <c r="M21" s="34"/>
      <c r="N21" s="24"/>
      <c r="O21" s="24">
        <v>66600</v>
      </c>
      <c r="P21" s="3"/>
      <c r="Q21" s="31" t="s">
        <v>38</v>
      </c>
      <c r="R21" s="20">
        <v>66600</v>
      </c>
      <c r="S21" s="20"/>
      <c r="T21" s="21"/>
      <c r="U21" s="21"/>
      <c r="V21" s="28">
        <v>66600</v>
      </c>
      <c r="W21" s="32" t="s">
        <v>39</v>
      </c>
    </row>
    <row r="22" spans="1:24" ht="19.5" customHeight="1" x14ac:dyDescent="0.3">
      <c r="B22" s="61"/>
      <c r="C22" s="88"/>
      <c r="D22" s="61"/>
      <c r="E22" s="61"/>
      <c r="F22" s="61"/>
      <c r="G22" s="49"/>
      <c r="H22" s="21"/>
      <c r="I22" s="30"/>
      <c r="J22" s="62"/>
      <c r="K22" s="34"/>
      <c r="L22" s="59"/>
      <c r="M22" s="34"/>
      <c r="N22" s="24"/>
      <c r="O22" s="24"/>
      <c r="P22" s="3"/>
      <c r="Q22" s="31"/>
      <c r="R22" s="20"/>
      <c r="S22" s="20"/>
      <c r="T22" s="21"/>
      <c r="U22" s="21"/>
      <c r="V22" s="28"/>
      <c r="W22" s="32"/>
    </row>
    <row r="23" spans="1:24" s="64" customFormat="1" ht="19.5" customHeight="1" x14ac:dyDescent="0.3">
      <c r="B23" s="65"/>
      <c r="C23" s="87"/>
      <c r="D23" s="65"/>
      <c r="E23" s="65"/>
      <c r="F23" s="65"/>
      <c r="G23" s="66"/>
      <c r="H23" s="67"/>
      <c r="I23" s="68"/>
      <c r="J23" s="69"/>
      <c r="K23" s="70"/>
      <c r="L23" s="77"/>
      <c r="M23" s="70"/>
      <c r="N23" s="71"/>
      <c r="O23" s="71"/>
      <c r="P23" s="72"/>
      <c r="Q23" s="73"/>
      <c r="R23" s="74"/>
      <c r="S23" s="74"/>
      <c r="T23" s="67"/>
      <c r="U23" s="67"/>
      <c r="V23" s="75"/>
      <c r="W23" s="76"/>
      <c r="X23" s="93">
        <f>SUM(O20:O22)-SUM(V20:V22)</f>
        <v>0</v>
      </c>
    </row>
    <row r="24" spans="1:24" ht="19.5" customHeight="1" x14ac:dyDescent="0.3">
      <c r="A24" s="10">
        <v>54743</v>
      </c>
      <c r="B24" s="61" t="s">
        <v>115</v>
      </c>
      <c r="C24" s="88">
        <v>44935</v>
      </c>
      <c r="D24" s="61">
        <v>9</v>
      </c>
      <c r="E24" s="61">
        <v>370000</v>
      </c>
      <c r="F24" s="61">
        <v>0</v>
      </c>
      <c r="G24" s="49">
        <v>370000</v>
      </c>
      <c r="H24" s="21">
        <v>66600</v>
      </c>
      <c r="I24" s="30">
        <v>436600</v>
      </c>
      <c r="J24" s="62">
        <v>3700</v>
      </c>
      <c r="K24" s="34">
        <v>18500</v>
      </c>
      <c r="L24" s="59"/>
      <c r="M24" s="34">
        <v>66600</v>
      </c>
      <c r="N24" s="24">
        <v>18500</v>
      </c>
      <c r="O24" s="24">
        <v>329300</v>
      </c>
      <c r="P24" s="3"/>
      <c r="Q24" s="31" t="s">
        <v>40</v>
      </c>
      <c r="R24" s="20">
        <v>329300</v>
      </c>
      <c r="S24" s="20">
        <v>0</v>
      </c>
      <c r="T24" s="21">
        <v>0</v>
      </c>
      <c r="U24" s="21">
        <v>0</v>
      </c>
      <c r="V24" s="28">
        <v>329300</v>
      </c>
      <c r="W24" s="32" t="s">
        <v>41</v>
      </c>
    </row>
    <row r="25" spans="1:24" ht="19.5" customHeight="1" x14ac:dyDescent="0.3">
      <c r="A25" s="10">
        <v>54743</v>
      </c>
      <c r="B25" s="61" t="s">
        <v>23</v>
      </c>
      <c r="C25" s="88">
        <v>44974</v>
      </c>
      <c r="D25" s="61">
        <v>9</v>
      </c>
      <c r="E25" s="61">
        <v>66600</v>
      </c>
      <c r="F25" s="61">
        <v>0</v>
      </c>
      <c r="G25" s="49">
        <v>66600</v>
      </c>
      <c r="H25" s="21">
        <v>0</v>
      </c>
      <c r="I25" s="30">
        <v>66600</v>
      </c>
      <c r="J25" s="62">
        <v>0</v>
      </c>
      <c r="K25" s="34">
        <v>0</v>
      </c>
      <c r="L25" s="59"/>
      <c r="M25" s="34">
        <v>0</v>
      </c>
      <c r="N25" s="24"/>
      <c r="O25" s="24">
        <v>66600</v>
      </c>
      <c r="P25" s="3"/>
      <c r="Q25" s="31" t="s">
        <v>42</v>
      </c>
      <c r="R25" s="20">
        <v>66600</v>
      </c>
      <c r="S25" s="20">
        <v>0</v>
      </c>
      <c r="T25" s="21">
        <v>0</v>
      </c>
      <c r="U25" s="21">
        <v>0</v>
      </c>
      <c r="V25" s="28">
        <v>66600</v>
      </c>
      <c r="W25" s="32" t="s">
        <v>43</v>
      </c>
    </row>
    <row r="26" spans="1:24" s="64" customFormat="1" ht="19.5" customHeight="1" x14ac:dyDescent="0.3">
      <c r="B26" s="65"/>
      <c r="C26" s="87"/>
      <c r="D26" s="65"/>
      <c r="E26" s="65"/>
      <c r="F26" s="65"/>
      <c r="G26" s="66"/>
      <c r="H26" s="67"/>
      <c r="I26" s="68"/>
      <c r="J26" s="69"/>
      <c r="K26" s="70"/>
      <c r="L26" s="77"/>
      <c r="M26" s="70"/>
      <c r="N26" s="71"/>
      <c r="O26" s="71"/>
      <c r="P26" s="72"/>
      <c r="Q26" s="73"/>
      <c r="R26" s="74"/>
      <c r="S26" s="74"/>
      <c r="T26" s="67"/>
      <c r="U26" s="67"/>
      <c r="V26" s="75"/>
      <c r="W26" s="76"/>
      <c r="X26" s="93">
        <f>SUM(O24:O25)-SUM(V24:V25)</f>
        <v>0</v>
      </c>
    </row>
    <row r="27" spans="1:24" ht="19.5" customHeight="1" x14ac:dyDescent="0.3">
      <c r="A27" s="10">
        <v>53122</v>
      </c>
      <c r="B27" s="61" t="s">
        <v>116</v>
      </c>
      <c r="C27" s="88">
        <v>44935</v>
      </c>
      <c r="D27" s="61">
        <v>8</v>
      </c>
      <c r="E27" s="61">
        <v>370000</v>
      </c>
      <c r="F27" s="61">
        <v>0</v>
      </c>
      <c r="G27" s="49">
        <v>370000</v>
      </c>
      <c r="H27" s="21">
        <v>66600</v>
      </c>
      <c r="I27" s="30">
        <v>436600</v>
      </c>
      <c r="J27" s="62">
        <v>3700</v>
      </c>
      <c r="K27" s="34">
        <v>18500</v>
      </c>
      <c r="L27" s="59"/>
      <c r="M27" s="34">
        <v>66600</v>
      </c>
      <c r="N27" s="24">
        <v>18500</v>
      </c>
      <c r="O27" s="24">
        <v>329300</v>
      </c>
      <c r="P27" s="3"/>
      <c r="Q27" s="31" t="s">
        <v>44</v>
      </c>
      <c r="R27" s="20">
        <v>329300</v>
      </c>
      <c r="S27" s="20">
        <v>0</v>
      </c>
      <c r="T27" s="21">
        <v>0</v>
      </c>
      <c r="U27" s="21">
        <v>0</v>
      </c>
      <c r="V27" s="28">
        <v>329300</v>
      </c>
      <c r="W27" s="32" t="s">
        <v>45</v>
      </c>
    </row>
    <row r="28" spans="1:24" ht="19.5" customHeight="1" x14ac:dyDescent="0.3">
      <c r="A28" s="10">
        <v>53122</v>
      </c>
      <c r="B28" s="61" t="s">
        <v>23</v>
      </c>
      <c r="C28" s="88">
        <v>44974</v>
      </c>
      <c r="D28" s="61">
        <v>8</v>
      </c>
      <c r="E28" s="61">
        <v>66600</v>
      </c>
      <c r="F28" s="61"/>
      <c r="G28" s="49"/>
      <c r="H28" s="21"/>
      <c r="I28" s="30"/>
      <c r="J28" s="62"/>
      <c r="K28" s="34"/>
      <c r="L28" s="59"/>
      <c r="M28" s="34"/>
      <c r="N28" s="24"/>
      <c r="O28" s="24">
        <v>66600</v>
      </c>
      <c r="P28" s="3"/>
      <c r="Q28" s="31" t="s">
        <v>46</v>
      </c>
      <c r="R28" s="20">
        <v>66600</v>
      </c>
      <c r="S28" s="20"/>
      <c r="T28" s="21"/>
      <c r="U28" s="21"/>
      <c r="V28" s="28">
        <v>66600</v>
      </c>
      <c r="W28" s="32" t="s">
        <v>47</v>
      </c>
    </row>
    <row r="29" spans="1:24" ht="19.5" customHeight="1" x14ac:dyDescent="0.3">
      <c r="B29" s="61"/>
      <c r="C29" s="88"/>
      <c r="D29" s="61"/>
      <c r="E29" s="61"/>
      <c r="F29" s="61"/>
      <c r="G29" s="49"/>
      <c r="H29" s="21"/>
      <c r="I29" s="30"/>
      <c r="J29" s="62"/>
      <c r="K29" s="34"/>
      <c r="L29" s="59"/>
      <c r="M29" s="34"/>
      <c r="N29" s="24"/>
      <c r="O29" s="24"/>
      <c r="P29" s="3"/>
      <c r="Q29" s="31"/>
      <c r="R29" s="20"/>
      <c r="S29" s="20"/>
      <c r="T29" s="21"/>
      <c r="U29" s="21"/>
      <c r="V29" s="28"/>
      <c r="W29" s="32"/>
    </row>
    <row r="30" spans="1:24" s="64" customFormat="1" ht="19.5" customHeight="1" x14ac:dyDescent="0.3">
      <c r="B30" s="65"/>
      <c r="C30" s="87"/>
      <c r="D30" s="65"/>
      <c r="E30" s="65"/>
      <c r="F30" s="65"/>
      <c r="G30" s="66"/>
      <c r="H30" s="67"/>
      <c r="I30" s="68"/>
      <c r="J30" s="69"/>
      <c r="K30" s="70"/>
      <c r="L30" s="77"/>
      <c r="M30" s="70"/>
      <c r="N30" s="71"/>
      <c r="O30" s="71"/>
      <c r="P30" s="72"/>
      <c r="Q30" s="73"/>
      <c r="R30" s="74"/>
      <c r="S30" s="74"/>
      <c r="T30" s="67"/>
      <c r="U30" s="67"/>
      <c r="V30" s="75"/>
      <c r="W30" s="76"/>
      <c r="X30" s="93">
        <f>SUM(O27:O29)-SUM(V27:V29)</f>
        <v>0</v>
      </c>
    </row>
    <row r="31" spans="1:24" ht="19.5" customHeight="1" x14ac:dyDescent="0.3">
      <c r="A31" s="10">
        <v>53119</v>
      </c>
      <c r="B31" s="61" t="s">
        <v>117</v>
      </c>
      <c r="C31" s="88">
        <v>44907</v>
      </c>
      <c r="D31" s="61">
        <v>7</v>
      </c>
      <c r="E31" s="61">
        <v>370000</v>
      </c>
      <c r="F31" s="61">
        <v>0</v>
      </c>
      <c r="G31" s="49">
        <v>370000</v>
      </c>
      <c r="H31" s="21">
        <v>66600</v>
      </c>
      <c r="I31" s="30">
        <v>436600</v>
      </c>
      <c r="J31" s="62">
        <v>3700</v>
      </c>
      <c r="K31" s="34">
        <v>18500</v>
      </c>
      <c r="L31" s="59"/>
      <c r="M31" s="34">
        <v>66600</v>
      </c>
      <c r="N31" s="24"/>
      <c r="O31" s="24">
        <v>347800</v>
      </c>
      <c r="P31" s="3"/>
      <c r="Q31" s="31" t="s">
        <v>48</v>
      </c>
      <c r="R31" s="20">
        <v>347800</v>
      </c>
      <c r="S31" s="20">
        <v>0</v>
      </c>
      <c r="T31" s="21">
        <v>0</v>
      </c>
      <c r="U31" s="21">
        <v>0</v>
      </c>
      <c r="V31" s="28">
        <v>347800</v>
      </c>
      <c r="W31" s="32" t="s">
        <v>49</v>
      </c>
    </row>
    <row r="32" spans="1:24" ht="19.5" customHeight="1" x14ac:dyDescent="0.3">
      <c r="A32" s="10">
        <v>53119</v>
      </c>
      <c r="B32" s="61" t="s">
        <v>23</v>
      </c>
      <c r="C32" s="88">
        <v>44945</v>
      </c>
      <c r="D32" s="61">
        <v>7</v>
      </c>
      <c r="E32" s="61">
        <v>66600</v>
      </c>
      <c r="F32" s="61"/>
      <c r="G32" s="49"/>
      <c r="H32" s="21"/>
      <c r="I32" s="30"/>
      <c r="J32" s="62"/>
      <c r="K32" s="34"/>
      <c r="L32" s="59"/>
      <c r="M32" s="34"/>
      <c r="N32" s="24"/>
      <c r="O32" s="24">
        <v>66600</v>
      </c>
      <c r="P32" s="3"/>
      <c r="Q32" s="31" t="s">
        <v>50</v>
      </c>
      <c r="R32" s="20">
        <v>66600</v>
      </c>
      <c r="S32" s="20"/>
      <c r="T32" s="21"/>
      <c r="U32" s="21"/>
      <c r="V32" s="28">
        <v>66600</v>
      </c>
      <c r="W32" s="32" t="s">
        <v>51</v>
      </c>
    </row>
    <row r="33" spans="1:24" ht="19.5" customHeight="1" x14ac:dyDescent="0.3">
      <c r="B33" s="61"/>
      <c r="C33" s="88"/>
      <c r="D33" s="61"/>
      <c r="E33" s="61"/>
      <c r="F33" s="61"/>
      <c r="G33" s="49"/>
      <c r="H33" s="21"/>
      <c r="I33" s="30"/>
      <c r="J33" s="62"/>
      <c r="K33" s="34"/>
      <c r="L33" s="59"/>
      <c r="M33" s="34"/>
      <c r="N33" s="24"/>
      <c r="O33" s="24"/>
      <c r="P33" s="3"/>
      <c r="Q33" s="31"/>
      <c r="R33" s="20"/>
      <c r="S33" s="20"/>
      <c r="T33" s="21"/>
      <c r="U33" s="21"/>
      <c r="V33" s="28"/>
      <c r="W33" s="32"/>
    </row>
    <row r="34" spans="1:24" s="64" customFormat="1" ht="19.5" customHeight="1" x14ac:dyDescent="0.3">
      <c r="B34" s="65"/>
      <c r="C34" s="87"/>
      <c r="D34" s="65"/>
      <c r="E34" s="65"/>
      <c r="F34" s="65"/>
      <c r="G34" s="66"/>
      <c r="H34" s="67"/>
      <c r="I34" s="68"/>
      <c r="J34" s="69"/>
      <c r="K34" s="70"/>
      <c r="L34" s="77"/>
      <c r="M34" s="70"/>
      <c r="N34" s="71"/>
      <c r="O34" s="71"/>
      <c r="P34" s="72"/>
      <c r="Q34" s="73"/>
      <c r="R34" s="74"/>
      <c r="S34" s="74"/>
      <c r="T34" s="67"/>
      <c r="U34" s="67"/>
      <c r="V34" s="75"/>
      <c r="W34" s="76"/>
      <c r="X34" s="93">
        <f>SUM(O31:O33)-SUM(V31:V33)</f>
        <v>0</v>
      </c>
    </row>
    <row r="35" spans="1:24" ht="19.5" customHeight="1" x14ac:dyDescent="0.3">
      <c r="A35" s="10">
        <v>53117</v>
      </c>
      <c r="B35" s="61" t="s">
        <v>118</v>
      </c>
      <c r="C35" s="88">
        <v>44893</v>
      </c>
      <c r="D35" s="61">
        <v>4</v>
      </c>
      <c r="E35" s="61">
        <v>370000</v>
      </c>
      <c r="F35" s="61">
        <v>0</v>
      </c>
      <c r="G35" s="49">
        <v>370000</v>
      </c>
      <c r="H35" s="21">
        <v>66600</v>
      </c>
      <c r="I35" s="30">
        <v>436600</v>
      </c>
      <c r="J35" s="62">
        <v>3700</v>
      </c>
      <c r="K35" s="34">
        <v>18500</v>
      </c>
      <c r="L35" s="59"/>
      <c r="M35" s="34">
        <f>+H35</f>
        <v>66600</v>
      </c>
      <c r="N35" s="24"/>
      <c r="O35" s="24">
        <v>347800</v>
      </c>
      <c r="P35" s="3"/>
      <c r="Q35" s="31" t="s">
        <v>52</v>
      </c>
      <c r="R35" s="20">
        <v>347800</v>
      </c>
      <c r="S35" s="20">
        <v>0</v>
      </c>
      <c r="T35" s="21">
        <v>0</v>
      </c>
      <c r="U35" s="21">
        <v>0</v>
      </c>
      <c r="V35" s="28">
        <v>347800</v>
      </c>
      <c r="W35" s="32" t="s">
        <v>53</v>
      </c>
    </row>
    <row r="36" spans="1:24" ht="19.5" customHeight="1" x14ac:dyDescent="0.3">
      <c r="A36" s="10">
        <v>53117</v>
      </c>
      <c r="B36" s="61" t="s">
        <v>23</v>
      </c>
      <c r="C36" s="88">
        <v>44919</v>
      </c>
      <c r="D36" s="61">
        <v>4</v>
      </c>
      <c r="E36" s="61">
        <v>66600</v>
      </c>
      <c r="F36" s="61">
        <v>0</v>
      </c>
      <c r="G36" s="49">
        <v>66600</v>
      </c>
      <c r="H36" s="21">
        <v>0</v>
      </c>
      <c r="I36" s="30">
        <v>66600</v>
      </c>
      <c r="J36" s="62">
        <v>0</v>
      </c>
      <c r="K36" s="34">
        <v>0</v>
      </c>
      <c r="L36" s="59"/>
      <c r="M36" s="34"/>
      <c r="N36" s="24"/>
      <c r="O36" s="24">
        <v>66600</v>
      </c>
      <c r="P36" s="3"/>
      <c r="Q36" s="31" t="s">
        <v>54</v>
      </c>
      <c r="R36" s="20">
        <v>66600</v>
      </c>
      <c r="S36" s="20">
        <v>0</v>
      </c>
      <c r="T36" s="21">
        <v>0</v>
      </c>
      <c r="U36" s="21">
        <v>0</v>
      </c>
      <c r="V36" s="28">
        <v>66600</v>
      </c>
      <c r="W36" s="32" t="s">
        <v>55</v>
      </c>
    </row>
    <row r="37" spans="1:24" ht="19.5" customHeight="1" x14ac:dyDescent="0.3">
      <c r="B37" s="61"/>
      <c r="C37" s="88"/>
      <c r="D37" s="61"/>
      <c r="E37" s="61"/>
      <c r="F37" s="61"/>
      <c r="G37" s="49"/>
      <c r="H37" s="21"/>
      <c r="I37" s="30"/>
      <c r="J37" s="62"/>
      <c r="K37" s="34"/>
      <c r="L37" s="59"/>
      <c r="M37" s="34"/>
      <c r="N37" s="24"/>
      <c r="O37" s="24"/>
      <c r="P37" s="3"/>
      <c r="Q37" s="31"/>
      <c r="R37" s="20"/>
      <c r="S37" s="20"/>
      <c r="T37" s="21"/>
      <c r="U37" s="21"/>
      <c r="V37" s="28"/>
      <c r="W37" s="32"/>
    </row>
    <row r="38" spans="1:24" s="64" customFormat="1" ht="19.5" customHeight="1" x14ac:dyDescent="0.3">
      <c r="B38" s="65"/>
      <c r="C38" s="87"/>
      <c r="D38" s="65"/>
      <c r="E38" s="65"/>
      <c r="F38" s="65"/>
      <c r="G38" s="66"/>
      <c r="H38" s="67"/>
      <c r="I38" s="68"/>
      <c r="J38" s="69"/>
      <c r="K38" s="70"/>
      <c r="L38" s="77"/>
      <c r="M38" s="70"/>
      <c r="N38" s="71"/>
      <c r="O38" s="71"/>
      <c r="P38" s="72"/>
      <c r="Q38" s="73"/>
      <c r="R38" s="74"/>
      <c r="S38" s="74"/>
      <c r="T38" s="67"/>
      <c r="U38" s="67"/>
      <c r="V38" s="75"/>
      <c r="W38" s="76"/>
      <c r="X38" s="93">
        <f>SUM(O35:O37)-SUM(V35:V37)</f>
        <v>0</v>
      </c>
    </row>
    <row r="39" spans="1:24" ht="19.5" customHeight="1" x14ac:dyDescent="0.3">
      <c r="A39" s="10">
        <v>52308</v>
      </c>
      <c r="B39" s="61" t="s">
        <v>119</v>
      </c>
      <c r="C39" s="88">
        <v>44893</v>
      </c>
      <c r="D39" s="61">
        <v>6</v>
      </c>
      <c r="E39" s="61">
        <v>370000</v>
      </c>
      <c r="F39" s="61">
        <v>0</v>
      </c>
      <c r="G39" s="49">
        <v>370000</v>
      </c>
      <c r="H39" s="21">
        <v>66600</v>
      </c>
      <c r="I39" s="30">
        <v>436600</v>
      </c>
      <c r="J39" s="62">
        <v>3700</v>
      </c>
      <c r="K39" s="34">
        <v>18500</v>
      </c>
      <c r="L39" s="59"/>
      <c r="M39" s="34">
        <v>66600</v>
      </c>
      <c r="N39" s="24"/>
      <c r="O39" s="24">
        <v>347800</v>
      </c>
      <c r="P39" s="3"/>
      <c r="Q39" s="31" t="s">
        <v>56</v>
      </c>
      <c r="R39" s="20">
        <v>100000</v>
      </c>
      <c r="S39" s="20">
        <v>1000</v>
      </c>
      <c r="T39" s="21">
        <v>0</v>
      </c>
      <c r="U39" s="21">
        <v>0</v>
      </c>
      <c r="V39" s="28">
        <v>99000</v>
      </c>
      <c r="W39" s="32" t="s">
        <v>57</v>
      </c>
    </row>
    <row r="40" spans="1:24" ht="19.5" customHeight="1" x14ac:dyDescent="0.3">
      <c r="A40" s="10">
        <v>52308</v>
      </c>
      <c r="B40" s="61" t="s">
        <v>23</v>
      </c>
      <c r="C40" s="88">
        <v>44919</v>
      </c>
      <c r="D40" s="61">
        <v>6</v>
      </c>
      <c r="E40" s="61">
        <v>66600</v>
      </c>
      <c r="F40" s="61">
        <v>0</v>
      </c>
      <c r="G40" s="49">
        <v>66600</v>
      </c>
      <c r="H40" s="21">
        <v>0</v>
      </c>
      <c r="I40" s="30">
        <v>66600</v>
      </c>
      <c r="J40" s="62">
        <v>0</v>
      </c>
      <c r="K40" s="34">
        <v>0</v>
      </c>
      <c r="L40" s="59"/>
      <c r="M40" s="34">
        <v>0</v>
      </c>
      <c r="N40" s="24"/>
      <c r="O40" s="24">
        <v>66600</v>
      </c>
      <c r="P40" s="3"/>
      <c r="Q40" s="31" t="s">
        <v>58</v>
      </c>
      <c r="R40" s="20">
        <v>248800</v>
      </c>
      <c r="S40" s="20">
        <v>0</v>
      </c>
      <c r="T40" s="21">
        <v>0</v>
      </c>
      <c r="U40" s="21">
        <v>0</v>
      </c>
      <c r="V40" s="28">
        <v>248800</v>
      </c>
      <c r="W40" s="32" t="s">
        <v>59</v>
      </c>
    </row>
    <row r="41" spans="1:24" ht="19.5" customHeight="1" x14ac:dyDescent="0.3">
      <c r="A41" s="10">
        <v>52308</v>
      </c>
      <c r="B41" s="61" t="s">
        <v>119</v>
      </c>
      <c r="C41" s="88">
        <v>45093</v>
      </c>
      <c r="D41" s="61">
        <v>9</v>
      </c>
      <c r="E41" s="61">
        <v>11000</v>
      </c>
      <c r="F41" s="61">
        <v>0</v>
      </c>
      <c r="G41" s="49">
        <v>11000</v>
      </c>
      <c r="H41" s="21">
        <v>1980</v>
      </c>
      <c r="I41" s="30">
        <v>12980</v>
      </c>
      <c r="J41" s="62">
        <v>110</v>
      </c>
      <c r="K41" s="34">
        <v>550</v>
      </c>
      <c r="L41" s="59"/>
      <c r="M41" s="34">
        <v>1980</v>
      </c>
      <c r="N41" s="24"/>
      <c r="O41" s="24">
        <v>10340</v>
      </c>
      <c r="P41" s="3"/>
      <c r="Q41" s="31" t="s">
        <v>60</v>
      </c>
      <c r="R41" s="20">
        <v>66600</v>
      </c>
      <c r="S41" s="20">
        <v>0</v>
      </c>
      <c r="T41" s="21">
        <v>0</v>
      </c>
      <c r="U41" s="21">
        <v>0</v>
      </c>
      <c r="V41" s="28">
        <v>66600</v>
      </c>
      <c r="W41" s="32" t="s">
        <v>61</v>
      </c>
    </row>
    <row r="42" spans="1:24" ht="19.5" customHeight="1" x14ac:dyDescent="0.2">
      <c r="A42" s="10">
        <v>52308</v>
      </c>
      <c r="B42" s="61"/>
      <c r="C42" s="88"/>
      <c r="D42" s="61"/>
      <c r="E42" s="61"/>
      <c r="F42" s="61"/>
      <c r="G42" s="49"/>
      <c r="H42" s="21"/>
      <c r="I42" s="30"/>
      <c r="J42" s="62"/>
      <c r="K42" s="34"/>
      <c r="L42" s="59"/>
      <c r="M42" s="34"/>
      <c r="N42" s="24"/>
      <c r="O42" s="24"/>
      <c r="P42" s="3"/>
      <c r="Q42" s="31" t="s">
        <v>90</v>
      </c>
      <c r="R42" s="20"/>
      <c r="S42" s="20"/>
      <c r="T42" s="21"/>
      <c r="U42" s="21"/>
      <c r="V42" s="28">
        <v>10340</v>
      </c>
      <c r="W42" s="92" t="s">
        <v>89</v>
      </c>
    </row>
    <row r="43" spans="1:24" ht="19.5" customHeight="1" x14ac:dyDescent="0.3">
      <c r="B43" s="61"/>
      <c r="C43" s="88"/>
      <c r="D43" s="61"/>
      <c r="E43" s="61"/>
      <c r="F43" s="61"/>
      <c r="G43" s="49"/>
      <c r="H43" s="21"/>
      <c r="I43" s="30"/>
      <c r="J43" s="62"/>
      <c r="K43" s="34"/>
      <c r="L43" s="59"/>
      <c r="M43" s="34"/>
      <c r="N43" s="24"/>
      <c r="O43" s="24"/>
      <c r="P43" s="3"/>
      <c r="Q43" s="31"/>
      <c r="R43" s="20"/>
      <c r="S43" s="20"/>
      <c r="T43" s="21"/>
      <c r="U43" s="21"/>
      <c r="V43" s="28"/>
      <c r="W43" s="32"/>
    </row>
    <row r="44" spans="1:24" s="64" customFormat="1" ht="19.5" customHeight="1" x14ac:dyDescent="0.3">
      <c r="B44" s="65"/>
      <c r="C44" s="87"/>
      <c r="D44" s="65"/>
      <c r="E44" s="65"/>
      <c r="F44" s="65"/>
      <c r="G44" s="66"/>
      <c r="H44" s="67"/>
      <c r="I44" s="68"/>
      <c r="J44" s="69"/>
      <c r="K44" s="70"/>
      <c r="L44" s="77"/>
      <c r="M44" s="70"/>
      <c r="N44" s="71"/>
      <c r="O44" s="71"/>
      <c r="P44" s="72"/>
      <c r="Q44" s="73"/>
      <c r="R44" s="74"/>
      <c r="S44" s="74"/>
      <c r="T44" s="67"/>
      <c r="U44" s="67"/>
      <c r="V44" s="75"/>
      <c r="W44" s="76"/>
      <c r="X44" s="93">
        <f>SUM(O39:O43)-SUM(V39:V43)</f>
        <v>0</v>
      </c>
    </row>
    <row r="45" spans="1:24" ht="19.5" customHeight="1" x14ac:dyDescent="0.3">
      <c r="A45" s="10">
        <v>52307</v>
      </c>
      <c r="B45" s="61" t="s">
        <v>120</v>
      </c>
      <c r="C45" s="88">
        <v>44893</v>
      </c>
      <c r="D45" s="61">
        <v>5</v>
      </c>
      <c r="E45" s="61">
        <v>370000</v>
      </c>
      <c r="F45" s="61">
        <v>0</v>
      </c>
      <c r="G45" s="49">
        <v>370000</v>
      </c>
      <c r="H45" s="21">
        <v>66600</v>
      </c>
      <c r="I45" s="30">
        <v>436600</v>
      </c>
      <c r="J45" s="62">
        <v>3700</v>
      </c>
      <c r="K45" s="34">
        <v>18500</v>
      </c>
      <c r="L45" s="59"/>
      <c r="M45" s="34"/>
      <c r="N45" s="24">
        <v>66600</v>
      </c>
      <c r="O45" s="24">
        <v>347800</v>
      </c>
      <c r="P45" s="3"/>
      <c r="Q45" s="31" t="s">
        <v>62</v>
      </c>
      <c r="R45" s="20">
        <v>100000</v>
      </c>
      <c r="S45" s="20">
        <v>1000</v>
      </c>
      <c r="T45" s="21">
        <v>0</v>
      </c>
      <c r="U45" s="21">
        <v>0</v>
      </c>
      <c r="V45" s="28">
        <v>99000</v>
      </c>
      <c r="W45" s="32" t="s">
        <v>63</v>
      </c>
    </row>
    <row r="46" spans="1:24" ht="19.5" customHeight="1" x14ac:dyDescent="0.3">
      <c r="A46" s="10">
        <v>52307</v>
      </c>
      <c r="B46" s="61" t="s">
        <v>120</v>
      </c>
      <c r="C46" s="88">
        <v>45043</v>
      </c>
      <c r="D46" s="61">
        <v>3</v>
      </c>
      <c r="E46" s="61">
        <v>11000</v>
      </c>
      <c r="F46" s="61">
        <v>0</v>
      </c>
      <c r="G46" s="34">
        <v>11000</v>
      </c>
      <c r="H46" s="35">
        <v>1980</v>
      </c>
      <c r="I46" s="30">
        <v>12980</v>
      </c>
      <c r="J46" s="30">
        <v>110</v>
      </c>
      <c r="K46" s="48">
        <v>550</v>
      </c>
      <c r="L46" s="59">
        <v>550</v>
      </c>
      <c r="M46" s="24">
        <v>4000</v>
      </c>
      <c r="N46" s="24">
        <v>1980</v>
      </c>
      <c r="O46" s="24">
        <v>5790</v>
      </c>
      <c r="P46" s="8">
        <v>1790</v>
      </c>
      <c r="Q46" s="31" t="s">
        <v>64</v>
      </c>
      <c r="R46" s="20">
        <v>150000</v>
      </c>
      <c r="S46" s="20">
        <v>1500</v>
      </c>
      <c r="T46" s="21">
        <v>0</v>
      </c>
      <c r="U46" s="21">
        <v>0</v>
      </c>
      <c r="V46" s="28">
        <v>148500</v>
      </c>
      <c r="W46" s="32" t="s">
        <v>65</v>
      </c>
    </row>
    <row r="47" spans="1:24" ht="19.5" customHeight="1" x14ac:dyDescent="0.3">
      <c r="A47" s="10">
        <v>52307</v>
      </c>
      <c r="B47" s="61" t="s">
        <v>23</v>
      </c>
      <c r="C47" s="88">
        <v>45287</v>
      </c>
      <c r="D47" s="61">
        <v>5</v>
      </c>
      <c r="E47" s="61">
        <v>66600</v>
      </c>
      <c r="F47" s="61">
        <v>0</v>
      </c>
      <c r="G47" s="33">
        <v>66600</v>
      </c>
      <c r="H47" s="35">
        <v>0</v>
      </c>
      <c r="I47" s="30">
        <v>66600</v>
      </c>
      <c r="J47" s="62">
        <v>0</v>
      </c>
      <c r="K47" s="34"/>
      <c r="L47" s="59"/>
      <c r="M47" s="34"/>
      <c r="N47" s="24"/>
      <c r="O47" s="24">
        <v>66600</v>
      </c>
      <c r="P47" s="8"/>
      <c r="Q47" s="31" t="s">
        <v>66</v>
      </c>
      <c r="R47" s="20">
        <v>100300</v>
      </c>
      <c r="S47" s="20">
        <v>0</v>
      </c>
      <c r="T47" s="21">
        <v>0</v>
      </c>
      <c r="U47" s="21">
        <v>0</v>
      </c>
      <c r="V47" s="28">
        <v>100300</v>
      </c>
      <c r="W47" s="38" t="s">
        <v>67</v>
      </c>
    </row>
    <row r="48" spans="1:24" ht="19.5" customHeight="1" x14ac:dyDescent="0.3">
      <c r="A48" s="10">
        <v>52307</v>
      </c>
      <c r="B48" s="61"/>
      <c r="C48" s="88"/>
      <c r="D48" s="61"/>
      <c r="E48" s="61"/>
      <c r="F48" s="61">
        <v>0</v>
      </c>
      <c r="G48" s="33">
        <v>0</v>
      </c>
      <c r="H48" s="35">
        <v>0</v>
      </c>
      <c r="I48" s="30">
        <v>0</v>
      </c>
      <c r="J48" s="62">
        <v>0</v>
      </c>
      <c r="K48" s="34">
        <v>0</v>
      </c>
      <c r="L48" s="59"/>
      <c r="M48" s="34"/>
      <c r="N48" s="24">
        <v>0</v>
      </c>
      <c r="O48" s="24">
        <v>0</v>
      </c>
      <c r="P48" s="8"/>
      <c r="Q48" s="31" t="s">
        <v>68</v>
      </c>
      <c r="R48" s="20">
        <v>66600</v>
      </c>
      <c r="S48" s="20">
        <v>0</v>
      </c>
      <c r="T48" s="21"/>
      <c r="U48" s="21">
        <v>0</v>
      </c>
      <c r="V48" s="28">
        <v>66600</v>
      </c>
      <c r="W48" s="38" t="s">
        <v>69</v>
      </c>
    </row>
    <row r="49" spans="1:24" ht="19.5" customHeight="1" x14ac:dyDescent="0.3">
      <c r="A49" s="10">
        <v>52307</v>
      </c>
      <c r="B49" s="61"/>
      <c r="C49" s="88"/>
      <c r="D49" s="61"/>
      <c r="E49" s="61"/>
      <c r="F49" s="61"/>
      <c r="G49" s="33"/>
      <c r="H49" s="35"/>
      <c r="I49" s="30"/>
      <c r="J49" s="62"/>
      <c r="K49" s="34"/>
      <c r="L49" s="59"/>
      <c r="M49" s="34"/>
      <c r="N49" s="24"/>
      <c r="O49" s="24"/>
      <c r="P49" s="8"/>
      <c r="Q49" s="31" t="s">
        <v>70</v>
      </c>
      <c r="R49" s="20">
        <v>5790</v>
      </c>
      <c r="S49" s="20"/>
      <c r="T49" s="21"/>
      <c r="U49" s="21"/>
      <c r="V49" s="28">
        <v>5790</v>
      </c>
      <c r="W49" s="38" t="s">
        <v>71</v>
      </c>
    </row>
    <row r="50" spans="1:24" ht="19.5" customHeight="1" x14ac:dyDescent="0.2">
      <c r="B50" s="61"/>
      <c r="C50" s="88"/>
      <c r="D50" s="61"/>
      <c r="E50" s="61"/>
      <c r="F50" s="61"/>
      <c r="G50" s="33"/>
      <c r="H50" s="35"/>
      <c r="I50" s="30"/>
      <c r="J50" s="62"/>
      <c r="K50" s="34"/>
      <c r="L50" s="59"/>
      <c r="M50" s="34"/>
      <c r="N50" s="24"/>
      <c r="O50" s="24"/>
      <c r="P50" s="8"/>
      <c r="Q50" s="31"/>
      <c r="R50" s="20"/>
      <c r="S50" s="20"/>
      <c r="T50" s="21"/>
      <c r="U50" s="21"/>
      <c r="V50" s="37">
        <v>1980</v>
      </c>
      <c r="W50" s="92" t="s">
        <v>88</v>
      </c>
    </row>
    <row r="51" spans="1:24" s="64" customFormat="1" ht="19.5" customHeight="1" x14ac:dyDescent="0.3">
      <c r="B51" s="65"/>
      <c r="C51" s="87"/>
      <c r="D51" s="65"/>
      <c r="E51" s="65"/>
      <c r="F51" s="65"/>
      <c r="G51" s="78"/>
      <c r="H51" s="79"/>
      <c r="I51" s="68"/>
      <c r="J51" s="69"/>
      <c r="K51" s="70"/>
      <c r="L51" s="77"/>
      <c r="M51" s="70"/>
      <c r="N51" s="71"/>
      <c r="O51" s="71"/>
      <c r="P51" s="80"/>
      <c r="Q51" s="73"/>
      <c r="R51" s="74"/>
      <c r="S51" s="74"/>
      <c r="T51" s="67"/>
      <c r="U51" s="67"/>
      <c r="V51" s="75"/>
      <c r="W51" s="81"/>
      <c r="X51" s="93">
        <f>SUM(O45:O50)-SUM(V45:V50)</f>
        <v>-1980</v>
      </c>
    </row>
    <row r="52" spans="1:24" ht="19.5" customHeight="1" x14ac:dyDescent="0.3">
      <c r="A52" s="10">
        <v>52306</v>
      </c>
      <c r="B52" s="61" t="s">
        <v>121</v>
      </c>
      <c r="C52" s="88">
        <v>45043</v>
      </c>
      <c r="D52" s="61">
        <v>1</v>
      </c>
      <c r="E52" s="61">
        <v>515900</v>
      </c>
      <c r="F52" s="61">
        <v>0</v>
      </c>
      <c r="G52" s="33">
        <v>515900</v>
      </c>
      <c r="H52" s="35">
        <v>92862</v>
      </c>
      <c r="I52" s="30">
        <v>608762</v>
      </c>
      <c r="J52" s="62">
        <v>5159</v>
      </c>
      <c r="K52" s="34">
        <v>25795</v>
      </c>
      <c r="L52" s="59">
        <v>92862</v>
      </c>
      <c r="M52" s="34">
        <v>25795</v>
      </c>
      <c r="N52" s="24">
        <v>95900</v>
      </c>
      <c r="O52" s="24">
        <v>363251</v>
      </c>
      <c r="P52" s="8"/>
      <c r="Q52" s="31" t="s">
        <v>72</v>
      </c>
      <c r="R52" s="20">
        <v>363251</v>
      </c>
      <c r="S52" s="20">
        <v>0</v>
      </c>
      <c r="T52" s="21">
        <v>0</v>
      </c>
      <c r="U52" s="21">
        <v>0</v>
      </c>
      <c r="V52" s="28">
        <v>363251</v>
      </c>
      <c r="W52" s="38" t="s">
        <v>73</v>
      </c>
    </row>
    <row r="53" spans="1:24" ht="19.5" customHeight="1" x14ac:dyDescent="0.3">
      <c r="A53" s="10">
        <v>52306</v>
      </c>
      <c r="B53" s="61"/>
      <c r="C53" s="88"/>
      <c r="D53" s="61"/>
      <c r="E53" s="61"/>
      <c r="F53" s="61"/>
      <c r="G53" s="33"/>
      <c r="H53" s="35"/>
      <c r="I53" s="30"/>
      <c r="J53" s="62"/>
      <c r="K53" s="34"/>
      <c r="L53" s="59"/>
      <c r="M53" s="34"/>
      <c r="N53" s="24"/>
      <c r="O53" s="24"/>
      <c r="P53" s="8"/>
      <c r="Q53" s="31"/>
      <c r="R53" s="20"/>
      <c r="S53" s="20"/>
      <c r="T53" s="21"/>
      <c r="U53" s="21"/>
      <c r="V53" s="28"/>
      <c r="W53" s="38"/>
    </row>
    <row r="54" spans="1:24" s="64" customFormat="1" ht="19.5" customHeight="1" x14ac:dyDescent="0.3">
      <c r="B54" s="65"/>
      <c r="C54" s="87"/>
      <c r="D54" s="65"/>
      <c r="E54" s="65"/>
      <c r="F54" s="65"/>
      <c r="G54" s="78"/>
      <c r="H54" s="79"/>
      <c r="I54" s="68"/>
      <c r="J54" s="69"/>
      <c r="K54" s="70"/>
      <c r="L54" s="77"/>
      <c r="M54" s="70"/>
      <c r="N54" s="71"/>
      <c r="O54" s="71"/>
      <c r="P54" s="80"/>
      <c r="Q54" s="73"/>
      <c r="R54" s="74"/>
      <c r="S54" s="74"/>
      <c r="T54" s="67"/>
      <c r="U54" s="67"/>
      <c r="V54" s="75"/>
      <c r="W54" s="81"/>
      <c r="X54" s="93">
        <f>SUM(O52:O53)-SUM(V52:V53)</f>
        <v>0</v>
      </c>
    </row>
    <row r="55" spans="1:24" ht="19.5" customHeight="1" x14ac:dyDescent="0.3">
      <c r="A55" s="10">
        <v>52305</v>
      </c>
      <c r="B55" s="61" t="s">
        <v>122</v>
      </c>
      <c r="C55" s="88">
        <v>45083</v>
      </c>
      <c r="D55" s="61">
        <v>5</v>
      </c>
      <c r="E55" s="61">
        <v>460949.99999999994</v>
      </c>
      <c r="F55" s="61">
        <v>0</v>
      </c>
      <c r="G55" s="33">
        <v>460949.99999999994</v>
      </c>
      <c r="H55" s="35">
        <v>82971</v>
      </c>
      <c r="I55" s="30">
        <v>543921</v>
      </c>
      <c r="J55" s="62">
        <v>4610</v>
      </c>
      <c r="K55" s="34">
        <v>23048</v>
      </c>
      <c r="L55" s="59">
        <v>82971</v>
      </c>
      <c r="M55" s="34">
        <v>46095</v>
      </c>
      <c r="N55" s="24">
        <v>62999.999999999949</v>
      </c>
      <c r="O55" s="24">
        <v>324197</v>
      </c>
      <c r="P55" s="8"/>
      <c r="Q55" s="31" t="s">
        <v>74</v>
      </c>
      <c r="R55" s="20">
        <v>324196</v>
      </c>
      <c r="S55" s="20">
        <v>0</v>
      </c>
      <c r="T55" s="21">
        <v>0</v>
      </c>
      <c r="U55" s="21">
        <v>0</v>
      </c>
      <c r="V55" s="28">
        <v>324196</v>
      </c>
      <c r="W55" s="38" t="s">
        <v>75</v>
      </c>
    </row>
    <row r="56" spans="1:24" ht="19.5" customHeight="1" x14ac:dyDescent="0.3">
      <c r="B56" s="61"/>
      <c r="C56" s="88"/>
      <c r="D56" s="61"/>
      <c r="E56" s="61"/>
      <c r="F56" s="61"/>
      <c r="G56" s="33"/>
      <c r="H56" s="35"/>
      <c r="I56" s="30"/>
      <c r="J56" s="62"/>
      <c r="K56" s="34"/>
      <c r="L56" s="59"/>
      <c r="M56" s="34"/>
      <c r="N56" s="24"/>
      <c r="O56" s="24"/>
      <c r="P56" s="8"/>
      <c r="Q56" s="31"/>
      <c r="R56" s="20"/>
      <c r="S56" s="20"/>
      <c r="T56" s="21"/>
      <c r="U56" s="21"/>
      <c r="V56" s="28"/>
      <c r="W56" s="38"/>
    </row>
    <row r="57" spans="1:24" s="64" customFormat="1" ht="19.5" customHeight="1" x14ac:dyDescent="0.3">
      <c r="B57" s="65"/>
      <c r="C57" s="87"/>
      <c r="D57" s="65"/>
      <c r="E57" s="65"/>
      <c r="F57" s="65"/>
      <c r="G57" s="78"/>
      <c r="H57" s="79"/>
      <c r="I57" s="68"/>
      <c r="J57" s="69"/>
      <c r="K57" s="70"/>
      <c r="L57" s="77"/>
      <c r="M57" s="70"/>
      <c r="N57" s="71"/>
      <c r="O57" s="71"/>
      <c r="P57" s="80"/>
      <c r="Q57" s="73"/>
      <c r="R57" s="74"/>
      <c r="S57" s="74"/>
      <c r="T57" s="67"/>
      <c r="U57" s="67"/>
      <c r="V57" s="75"/>
      <c r="W57" s="81"/>
      <c r="X57" s="93">
        <f>SUM(O55:O56)-SUM(V55:V56)</f>
        <v>1</v>
      </c>
    </row>
    <row r="58" spans="1:24" ht="19.5" customHeight="1" x14ac:dyDescent="0.3">
      <c r="A58" s="10">
        <v>51748</v>
      </c>
      <c r="B58" s="61" t="s">
        <v>76</v>
      </c>
      <c r="C58" s="88">
        <v>44846</v>
      </c>
      <c r="D58" s="61">
        <v>2</v>
      </c>
      <c r="E58" s="61">
        <v>381000</v>
      </c>
      <c r="F58" s="61">
        <v>0</v>
      </c>
      <c r="G58" s="33">
        <v>381000</v>
      </c>
      <c r="H58" s="35">
        <v>68580</v>
      </c>
      <c r="I58" s="30">
        <v>449580</v>
      </c>
      <c r="J58" s="62">
        <v>3810</v>
      </c>
      <c r="K58" s="34">
        <v>19050</v>
      </c>
      <c r="L58" s="59"/>
      <c r="M58" s="34">
        <v>68580</v>
      </c>
      <c r="N58" s="24"/>
      <c r="O58" s="24">
        <v>358140</v>
      </c>
      <c r="P58" s="8"/>
      <c r="Q58" s="31" t="s">
        <v>77</v>
      </c>
      <c r="R58" s="20">
        <v>250000</v>
      </c>
      <c r="S58" s="20">
        <v>2500</v>
      </c>
      <c r="T58" s="21">
        <v>0</v>
      </c>
      <c r="U58" s="21">
        <v>0</v>
      </c>
      <c r="V58" s="28">
        <v>247500</v>
      </c>
      <c r="W58" s="38" t="s">
        <v>78</v>
      </c>
    </row>
    <row r="59" spans="1:24" ht="19.5" customHeight="1" x14ac:dyDescent="0.3">
      <c r="A59" s="10">
        <v>51748</v>
      </c>
      <c r="B59" s="61" t="s">
        <v>23</v>
      </c>
      <c r="C59" s="88">
        <v>44879</v>
      </c>
      <c r="D59" s="61">
        <v>2</v>
      </c>
      <c r="E59" s="61">
        <v>68580</v>
      </c>
      <c r="F59" s="61">
        <v>0</v>
      </c>
      <c r="G59" s="33">
        <v>68580</v>
      </c>
      <c r="H59" s="35">
        <v>0</v>
      </c>
      <c r="I59" s="30">
        <v>68580</v>
      </c>
      <c r="J59" s="62">
        <v>0</v>
      </c>
      <c r="K59" s="34">
        <v>0</v>
      </c>
      <c r="L59" s="59"/>
      <c r="M59" s="34">
        <v>0</v>
      </c>
      <c r="N59" s="24"/>
      <c r="O59" s="24">
        <v>68580</v>
      </c>
      <c r="P59" s="8"/>
      <c r="Q59" s="31" t="s">
        <v>79</v>
      </c>
      <c r="R59" s="20">
        <v>60000</v>
      </c>
      <c r="S59" s="20">
        <v>0</v>
      </c>
      <c r="T59" s="21">
        <v>0</v>
      </c>
      <c r="U59" s="21">
        <v>0</v>
      </c>
      <c r="V59" s="28">
        <v>60000</v>
      </c>
      <c r="W59" s="38" t="s">
        <v>80</v>
      </c>
    </row>
    <row r="60" spans="1:24" ht="19.5" customHeight="1" x14ac:dyDescent="0.3">
      <c r="A60" s="10">
        <v>51748</v>
      </c>
      <c r="B60" s="61"/>
      <c r="C60" s="88"/>
      <c r="D60" s="61"/>
      <c r="E60" s="61"/>
      <c r="F60" s="61"/>
      <c r="G60" s="33"/>
      <c r="H60" s="35"/>
      <c r="I60" s="30"/>
      <c r="J60" s="62"/>
      <c r="K60" s="34"/>
      <c r="L60" s="59"/>
      <c r="M60" s="34"/>
      <c r="N60" s="24"/>
      <c r="O60" s="24"/>
      <c r="P60" s="8"/>
      <c r="Q60" s="31" t="s">
        <v>81</v>
      </c>
      <c r="R60" s="20">
        <v>50640</v>
      </c>
      <c r="S60" s="20">
        <v>0</v>
      </c>
      <c r="T60" s="21">
        <v>0</v>
      </c>
      <c r="U60" s="21"/>
      <c r="V60" s="28">
        <v>50640</v>
      </c>
      <c r="W60" s="38" t="s">
        <v>82</v>
      </c>
    </row>
    <row r="61" spans="1:24" ht="19.5" customHeight="1" x14ac:dyDescent="0.3">
      <c r="A61" s="10">
        <v>51748</v>
      </c>
      <c r="B61" s="61"/>
      <c r="C61" s="88"/>
      <c r="D61" s="61"/>
      <c r="E61" s="61"/>
      <c r="F61" s="61"/>
      <c r="G61" s="33"/>
      <c r="H61" s="35"/>
      <c r="I61" s="30"/>
      <c r="J61" s="62"/>
      <c r="K61" s="34"/>
      <c r="L61" s="59"/>
      <c r="M61" s="34"/>
      <c r="N61" s="24"/>
      <c r="O61" s="24"/>
      <c r="P61" s="8"/>
      <c r="Q61" s="31" t="s">
        <v>83</v>
      </c>
      <c r="R61" s="20">
        <v>68580</v>
      </c>
      <c r="S61" s="20"/>
      <c r="T61" s="21"/>
      <c r="U61" s="21"/>
      <c r="V61" s="28">
        <v>68580</v>
      </c>
      <c r="W61" s="38" t="s">
        <v>84</v>
      </c>
    </row>
    <row r="62" spans="1:24" ht="19.5" customHeight="1" x14ac:dyDescent="0.3">
      <c r="A62" s="10">
        <v>51748</v>
      </c>
      <c r="B62" s="61"/>
      <c r="C62" s="88"/>
      <c r="D62" s="61"/>
      <c r="E62" s="61"/>
      <c r="F62" s="61"/>
      <c r="G62" s="33"/>
      <c r="H62" s="35"/>
      <c r="I62" s="30"/>
      <c r="J62" s="62"/>
      <c r="K62" s="34"/>
      <c r="L62" s="59"/>
      <c r="M62" s="34"/>
      <c r="N62" s="24"/>
      <c r="O62" s="24"/>
      <c r="P62" s="8"/>
      <c r="Q62" s="31"/>
      <c r="R62" s="20"/>
      <c r="S62" s="20"/>
      <c r="T62" s="21"/>
      <c r="U62" s="21"/>
      <c r="V62" s="28"/>
      <c r="W62" s="38"/>
    </row>
    <row r="63" spans="1:24" s="64" customFormat="1" ht="19.5" customHeight="1" x14ac:dyDescent="0.3">
      <c r="B63" s="65"/>
      <c r="C63" s="87"/>
      <c r="D63" s="65"/>
      <c r="E63" s="65"/>
      <c r="F63" s="65"/>
      <c r="G63" s="78"/>
      <c r="H63" s="79"/>
      <c r="I63" s="68"/>
      <c r="J63" s="69"/>
      <c r="K63" s="70"/>
      <c r="L63" s="77"/>
      <c r="M63" s="70"/>
      <c r="N63" s="71"/>
      <c r="O63" s="71"/>
      <c r="P63" s="80"/>
      <c r="Q63" s="73"/>
      <c r="R63" s="74"/>
      <c r="S63" s="74"/>
      <c r="T63" s="67"/>
      <c r="U63" s="67"/>
      <c r="V63" s="75"/>
      <c r="W63" s="81"/>
      <c r="X63" s="93">
        <f>SUM(O58:O62)-SUM(V58:V62)</f>
        <v>0</v>
      </c>
    </row>
    <row r="64" spans="1:24" ht="19.5" customHeight="1" x14ac:dyDescent="0.3">
      <c r="A64" s="10">
        <v>51730</v>
      </c>
      <c r="B64" s="61" t="s">
        <v>123</v>
      </c>
      <c r="C64" s="88">
        <v>44841</v>
      </c>
      <c r="D64" s="61">
        <v>1</v>
      </c>
      <c r="E64" s="61">
        <v>476909.99999999994</v>
      </c>
      <c r="F64" s="61">
        <v>0</v>
      </c>
      <c r="G64" s="33">
        <v>476909.99999999994</v>
      </c>
      <c r="H64" s="35">
        <v>85844</v>
      </c>
      <c r="I64" s="30">
        <v>562754</v>
      </c>
      <c r="J64" s="62">
        <v>4769</v>
      </c>
      <c r="K64" s="34">
        <v>23846</v>
      </c>
      <c r="L64" s="59"/>
      <c r="M64" s="34">
        <v>85844</v>
      </c>
      <c r="N64" s="24">
        <v>67154</v>
      </c>
      <c r="O64" s="24">
        <v>381141</v>
      </c>
      <c r="P64" s="8"/>
      <c r="Q64" s="31"/>
      <c r="R64" s="20"/>
      <c r="S64" s="20"/>
      <c r="T64" s="21"/>
      <c r="U64" s="21"/>
      <c r="V64" s="28">
        <v>148500</v>
      </c>
      <c r="W64" s="38" t="s">
        <v>85</v>
      </c>
    </row>
    <row r="65" spans="1:24" ht="19.5" customHeight="1" x14ac:dyDescent="0.3">
      <c r="A65" s="10">
        <v>51730</v>
      </c>
      <c r="B65" s="61" t="s">
        <v>23</v>
      </c>
      <c r="C65" s="88">
        <v>44879</v>
      </c>
      <c r="D65" s="61">
        <v>1</v>
      </c>
      <c r="E65" s="61">
        <v>85844</v>
      </c>
      <c r="F65" s="61">
        <v>0</v>
      </c>
      <c r="G65" s="33">
        <v>85844</v>
      </c>
      <c r="H65" s="35">
        <v>0</v>
      </c>
      <c r="I65" s="30">
        <v>85844</v>
      </c>
      <c r="J65" s="62">
        <v>0</v>
      </c>
      <c r="K65" s="34">
        <v>0</v>
      </c>
      <c r="L65" s="59"/>
      <c r="M65" s="34">
        <v>0</v>
      </c>
      <c r="N65" s="24"/>
      <c r="O65" s="24">
        <v>85844</v>
      </c>
      <c r="P65" s="8"/>
      <c r="Q65" s="31"/>
      <c r="R65" s="20"/>
      <c r="S65" s="20"/>
      <c r="T65" s="21"/>
      <c r="U65" s="21"/>
      <c r="V65" s="28">
        <v>232641</v>
      </c>
      <c r="W65" s="38" t="s">
        <v>86</v>
      </c>
    </row>
    <row r="66" spans="1:24" ht="19.5" customHeight="1" x14ac:dyDescent="0.3">
      <c r="A66" s="10">
        <v>51730</v>
      </c>
      <c r="B66" s="61"/>
      <c r="C66" s="88"/>
      <c r="D66" s="61"/>
      <c r="E66" s="61"/>
      <c r="F66" s="61"/>
      <c r="G66" s="33"/>
      <c r="H66" s="35"/>
      <c r="I66" s="30"/>
      <c r="J66" s="62"/>
      <c r="K66" s="34"/>
      <c r="L66" s="59"/>
      <c r="M66" s="34"/>
      <c r="N66" s="24"/>
      <c r="O66" s="24"/>
      <c r="P66" s="8"/>
      <c r="Q66" s="31"/>
      <c r="R66" s="20"/>
      <c r="S66" s="20"/>
      <c r="T66" s="21"/>
      <c r="U66" s="21"/>
      <c r="V66" s="28">
        <v>85844</v>
      </c>
      <c r="W66" s="38" t="s">
        <v>87</v>
      </c>
    </row>
    <row r="67" spans="1:24" ht="19.5" customHeight="1" x14ac:dyDescent="0.3">
      <c r="A67" s="10">
        <v>51730</v>
      </c>
      <c r="B67" s="61"/>
      <c r="C67" s="88"/>
      <c r="D67" s="61"/>
      <c r="E67" s="61"/>
      <c r="F67" s="61"/>
      <c r="G67" s="33"/>
      <c r="H67" s="35"/>
      <c r="I67" s="30"/>
      <c r="J67" s="62"/>
      <c r="K67" s="34"/>
      <c r="L67" s="59"/>
      <c r="M67" s="34"/>
      <c r="N67" s="24"/>
      <c r="O67" s="24"/>
      <c r="P67" s="8"/>
      <c r="Q67" s="31"/>
      <c r="R67" s="20"/>
      <c r="S67" s="20"/>
      <c r="T67" s="21"/>
      <c r="U67" s="21"/>
      <c r="V67" s="28"/>
      <c r="W67" s="38"/>
    </row>
    <row r="68" spans="1:24" ht="19.5" customHeight="1" x14ac:dyDescent="0.3">
      <c r="A68" s="10">
        <v>51730</v>
      </c>
      <c r="B68" s="61"/>
      <c r="C68" s="88"/>
      <c r="D68" s="61"/>
      <c r="E68" s="61"/>
      <c r="F68" s="61"/>
      <c r="G68" s="33"/>
      <c r="H68" s="35"/>
      <c r="I68" s="30"/>
      <c r="J68" s="62"/>
      <c r="K68" s="34"/>
      <c r="L68" s="59"/>
      <c r="M68" s="34"/>
      <c r="N68" s="24"/>
      <c r="O68" s="24"/>
      <c r="P68" s="8"/>
      <c r="Q68" s="31"/>
      <c r="R68" s="20"/>
      <c r="S68" s="20"/>
      <c r="T68" s="21"/>
      <c r="U68" s="21"/>
      <c r="V68" s="28"/>
      <c r="W68" s="38"/>
    </row>
    <row r="69" spans="1:24" s="64" customFormat="1" ht="19.5" customHeight="1" x14ac:dyDescent="0.3">
      <c r="B69" s="65"/>
      <c r="C69" s="87"/>
      <c r="D69" s="65"/>
      <c r="E69" s="65"/>
      <c r="F69" s="65"/>
      <c r="G69" s="78"/>
      <c r="H69" s="79"/>
      <c r="I69" s="68"/>
      <c r="J69" s="69"/>
      <c r="K69" s="70"/>
      <c r="L69" s="77"/>
      <c r="M69" s="70"/>
      <c r="N69" s="71"/>
      <c r="O69" s="71"/>
      <c r="P69" s="80"/>
      <c r="Q69" s="73"/>
      <c r="R69" s="74"/>
      <c r="S69" s="74"/>
      <c r="T69" s="67"/>
      <c r="U69" s="67"/>
      <c r="V69" s="75"/>
      <c r="W69" s="81"/>
      <c r="X69" s="93">
        <f>SUM(O64:O68)-SUM(V64:V68)</f>
        <v>0</v>
      </c>
    </row>
    <row r="70" spans="1:24" ht="19.5" customHeight="1" x14ac:dyDescent="0.3">
      <c r="B70" s="61"/>
      <c r="C70" s="88"/>
      <c r="D70" s="61"/>
      <c r="E70" s="61"/>
      <c r="F70" s="61"/>
      <c r="G70" s="33"/>
      <c r="H70" s="35"/>
      <c r="I70" s="30"/>
      <c r="J70" s="62"/>
      <c r="K70" s="34"/>
      <c r="L70" s="59"/>
      <c r="M70" s="34"/>
      <c r="N70" s="24"/>
      <c r="O70" s="24"/>
      <c r="P70" s="8"/>
      <c r="Q70" s="31"/>
      <c r="R70" s="20"/>
      <c r="S70" s="20"/>
      <c r="T70" s="21"/>
      <c r="U70" s="21"/>
      <c r="V70" s="28"/>
      <c r="W70" s="38"/>
    </row>
    <row r="71" spans="1:24" ht="19.5" customHeight="1" x14ac:dyDescent="0.3">
      <c r="B71" s="61"/>
      <c r="C71" s="88"/>
      <c r="D71" s="61"/>
      <c r="E71" s="61"/>
      <c r="F71" s="61"/>
      <c r="G71" s="33"/>
      <c r="H71" s="35"/>
      <c r="I71" s="30"/>
      <c r="J71" s="62"/>
      <c r="K71" s="34"/>
      <c r="L71" s="59"/>
      <c r="M71" s="34"/>
      <c r="N71" s="24"/>
      <c r="O71" s="24"/>
      <c r="P71" s="8"/>
      <c r="Q71" s="31"/>
      <c r="R71" s="20"/>
      <c r="S71" s="20"/>
      <c r="T71" s="21"/>
      <c r="U71" s="21"/>
      <c r="V71" s="28"/>
      <c r="W71" s="38"/>
    </row>
    <row r="72" spans="1:24" ht="19.5" customHeight="1" x14ac:dyDescent="0.3">
      <c r="B72" s="61"/>
      <c r="C72" s="88"/>
      <c r="D72" s="61"/>
      <c r="E72" s="61"/>
      <c r="F72" s="61"/>
      <c r="G72" s="33"/>
      <c r="H72" s="35"/>
      <c r="I72" s="30"/>
      <c r="J72" s="62"/>
      <c r="K72" s="34"/>
      <c r="L72" s="59"/>
      <c r="M72" s="34"/>
      <c r="N72" s="24"/>
      <c r="O72" s="24"/>
      <c r="P72" s="8"/>
      <c r="Q72" s="31"/>
      <c r="R72" s="20"/>
      <c r="S72" s="20"/>
      <c r="T72" s="21"/>
      <c r="U72" s="21"/>
      <c r="V72" s="28"/>
      <c r="W72" s="38"/>
    </row>
    <row r="73" spans="1:24" ht="19.5" customHeight="1" x14ac:dyDescent="0.3">
      <c r="B73" s="61"/>
      <c r="C73" s="88"/>
      <c r="D73" s="61"/>
      <c r="E73" s="61"/>
      <c r="F73" s="61"/>
      <c r="G73" s="33"/>
      <c r="H73" s="35"/>
      <c r="I73" s="30"/>
      <c r="J73" s="62"/>
      <c r="K73" s="34"/>
      <c r="L73" s="59"/>
      <c r="M73" s="34"/>
      <c r="N73" s="24"/>
      <c r="O73" s="24"/>
      <c r="P73" s="8"/>
      <c r="Q73" s="31"/>
      <c r="R73" s="20"/>
      <c r="S73" s="20"/>
      <c r="T73" s="21"/>
      <c r="U73" s="21"/>
      <c r="V73" s="28"/>
      <c r="W73" s="38"/>
    </row>
    <row r="74" spans="1:24" ht="19.5" customHeight="1" x14ac:dyDescent="0.3">
      <c r="B74" s="61"/>
      <c r="C74" s="88"/>
      <c r="D74" s="61"/>
      <c r="E74" s="61"/>
      <c r="F74" s="61"/>
      <c r="G74" s="33"/>
      <c r="H74" s="35"/>
      <c r="I74" s="30"/>
      <c r="J74" s="62"/>
      <c r="K74" s="34"/>
      <c r="L74" s="59"/>
      <c r="M74" s="34"/>
      <c r="N74" s="24"/>
      <c r="O74" s="24"/>
      <c r="P74" s="8"/>
      <c r="Q74" s="31"/>
      <c r="R74" s="20"/>
      <c r="S74" s="20"/>
      <c r="T74" s="21"/>
      <c r="U74" s="21"/>
      <c r="V74" s="28"/>
      <c r="W74" s="38"/>
    </row>
    <row r="75" spans="1:24" ht="19.5" customHeight="1" x14ac:dyDescent="0.3">
      <c r="B75" s="61"/>
      <c r="C75" s="88"/>
      <c r="D75" s="61"/>
      <c r="E75" s="61"/>
      <c r="F75" s="61"/>
      <c r="G75" s="33"/>
      <c r="H75" s="35"/>
      <c r="I75" s="30"/>
      <c r="J75" s="62"/>
      <c r="K75" s="34"/>
      <c r="L75" s="59"/>
      <c r="M75" s="34"/>
      <c r="N75" s="24"/>
      <c r="O75" s="24"/>
      <c r="P75" s="8"/>
      <c r="Q75" s="31"/>
      <c r="R75" s="20"/>
      <c r="S75" s="20"/>
      <c r="T75" s="21"/>
      <c r="U75" s="21"/>
      <c r="V75" s="28"/>
      <c r="W75" s="38"/>
    </row>
    <row r="76" spans="1:24" ht="19.5" customHeight="1" x14ac:dyDescent="0.3">
      <c r="B76" s="61"/>
      <c r="C76" s="88"/>
      <c r="D76" s="61"/>
      <c r="E76" s="61"/>
      <c r="F76" s="61"/>
      <c r="G76" s="33"/>
      <c r="H76" s="35"/>
      <c r="I76" s="30"/>
      <c r="J76" s="62"/>
      <c r="K76" s="34"/>
      <c r="L76" s="59"/>
      <c r="M76" s="34"/>
      <c r="N76" s="24"/>
      <c r="O76" s="24"/>
      <c r="P76" s="8"/>
      <c r="Q76" s="31"/>
      <c r="R76" s="20"/>
      <c r="S76" s="20"/>
      <c r="T76" s="21"/>
      <c r="U76" s="21"/>
      <c r="V76" s="28"/>
      <c r="W76" s="38"/>
    </row>
    <row r="77" spans="1:24" ht="19.5" customHeight="1" x14ac:dyDescent="0.3">
      <c r="B77" s="61"/>
      <c r="C77" s="88"/>
      <c r="D77" s="61"/>
      <c r="E77" s="61"/>
      <c r="F77" s="61"/>
      <c r="G77" s="33"/>
      <c r="H77" s="35"/>
      <c r="I77" s="30"/>
      <c r="J77" s="62"/>
      <c r="K77" s="34"/>
      <c r="L77" s="59"/>
      <c r="M77" s="34"/>
      <c r="N77" s="24"/>
      <c r="O77" s="24"/>
      <c r="P77" s="8"/>
      <c r="Q77" s="31"/>
      <c r="R77" s="20"/>
      <c r="S77" s="20"/>
      <c r="T77" s="21"/>
      <c r="U77" s="21"/>
      <c r="V77" s="28"/>
      <c r="W77" s="38"/>
    </row>
    <row r="78" spans="1:24" ht="19.5" customHeight="1" x14ac:dyDescent="0.3">
      <c r="B78" s="61"/>
      <c r="C78" s="88"/>
      <c r="D78" s="61"/>
      <c r="E78" s="61"/>
      <c r="F78" s="61"/>
      <c r="G78" s="33"/>
      <c r="H78" s="35"/>
      <c r="I78" s="30"/>
      <c r="J78" s="62"/>
      <c r="K78" s="34"/>
      <c r="L78" s="59"/>
      <c r="M78" s="34"/>
      <c r="N78" s="24"/>
      <c r="O78" s="24"/>
      <c r="P78" s="8"/>
      <c r="Q78" s="31"/>
      <c r="R78" s="20"/>
      <c r="S78" s="20"/>
      <c r="T78" s="21"/>
      <c r="U78" s="21"/>
      <c r="V78" s="28"/>
      <c r="W78" s="38"/>
    </row>
    <row r="79" spans="1:24" ht="19.5" customHeight="1" x14ac:dyDescent="0.3">
      <c r="B79" s="61"/>
      <c r="C79" s="88"/>
      <c r="D79" s="61"/>
      <c r="E79" s="61"/>
      <c r="F79" s="61"/>
      <c r="G79" s="33"/>
      <c r="H79" s="35"/>
      <c r="I79" s="30"/>
      <c r="J79" s="62"/>
      <c r="K79" s="34"/>
      <c r="L79" s="59"/>
      <c r="M79" s="34"/>
      <c r="N79" s="24"/>
      <c r="O79" s="24"/>
      <c r="P79" s="8"/>
      <c r="Q79" s="31"/>
      <c r="R79" s="20"/>
      <c r="S79" s="20"/>
      <c r="T79" s="21"/>
      <c r="U79" s="21"/>
      <c r="V79" s="28"/>
      <c r="W79" s="38"/>
    </row>
    <row r="80" spans="1:24" ht="19.5" customHeight="1" x14ac:dyDescent="0.3">
      <c r="B80" s="61"/>
      <c r="C80" s="88"/>
      <c r="D80" s="61"/>
      <c r="E80" s="61"/>
      <c r="F80" s="61"/>
      <c r="G80" s="33"/>
      <c r="H80" s="35"/>
      <c r="I80" s="30"/>
      <c r="J80" s="62"/>
      <c r="K80" s="34"/>
      <c r="L80" s="59"/>
      <c r="M80" s="34"/>
      <c r="N80" s="24"/>
      <c r="O80" s="24"/>
      <c r="P80" s="8"/>
      <c r="Q80" s="31"/>
      <c r="R80" s="20"/>
      <c r="S80" s="20"/>
      <c r="T80" s="21"/>
      <c r="U80" s="21"/>
      <c r="V80" s="28"/>
      <c r="W80" s="38"/>
    </row>
    <row r="81" spans="1:23" ht="19.5" customHeight="1" x14ac:dyDescent="0.3">
      <c r="B81" s="61"/>
      <c r="C81" s="88"/>
      <c r="D81" s="61"/>
      <c r="E81" s="61"/>
      <c r="F81" s="61"/>
      <c r="G81" s="33"/>
      <c r="H81" s="35"/>
      <c r="I81" s="30"/>
      <c r="J81" s="62"/>
      <c r="K81" s="34"/>
      <c r="L81" s="59"/>
      <c r="M81" s="34"/>
      <c r="N81" s="24"/>
      <c r="O81" s="24"/>
      <c r="P81" s="8"/>
      <c r="Q81" s="31"/>
      <c r="R81" s="20"/>
      <c r="S81" s="20"/>
      <c r="T81" s="21"/>
      <c r="U81" s="21"/>
      <c r="V81" s="28"/>
      <c r="W81" s="38"/>
    </row>
    <row r="82" spans="1:23" ht="19.5" customHeight="1" x14ac:dyDescent="0.3">
      <c r="B82" s="61"/>
      <c r="C82" s="88"/>
      <c r="D82" s="61"/>
      <c r="E82" s="61"/>
      <c r="F82" s="61"/>
      <c r="G82" s="33"/>
      <c r="H82" s="35"/>
      <c r="I82" s="19"/>
      <c r="J82" s="18"/>
      <c r="K82" s="34"/>
      <c r="L82" s="59"/>
      <c r="M82" s="34"/>
      <c r="N82" s="36"/>
      <c r="O82" s="36"/>
      <c r="P82" s="8"/>
      <c r="Q82" s="31"/>
      <c r="R82" s="34"/>
      <c r="S82" s="34"/>
      <c r="T82" s="34"/>
      <c r="U82" s="34"/>
      <c r="V82" s="37"/>
      <c r="W82" s="38"/>
    </row>
    <row r="83" spans="1:23" ht="19.5" customHeight="1" thickBot="1" x14ac:dyDescent="0.35">
      <c r="B83" s="4"/>
      <c r="C83" s="89"/>
      <c r="D83" s="6"/>
      <c r="E83" s="39"/>
      <c r="F83" s="39"/>
      <c r="G83" s="39"/>
      <c r="H83" s="41"/>
      <c r="I83" s="42"/>
      <c r="J83" s="42"/>
      <c r="K83" s="43"/>
      <c r="L83" s="42"/>
      <c r="M83" s="43"/>
      <c r="N83" s="43"/>
      <c r="O83" s="43"/>
      <c r="P83" s="8"/>
      <c r="Q83" s="44"/>
      <c r="R83" s="40"/>
      <c r="S83" s="40"/>
      <c r="T83" s="40"/>
      <c r="U83" s="40"/>
      <c r="V83" s="45"/>
      <c r="W83" s="43"/>
    </row>
    <row r="84" spans="1:23" ht="19.5" customHeight="1" x14ac:dyDescent="0.3">
      <c r="A84" s="20"/>
      <c r="B84" s="20"/>
      <c r="C84" s="9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1"/>
      <c r="W84" s="20"/>
    </row>
    <row r="85" spans="1:23" ht="19.5" customHeight="1" x14ac:dyDescent="0.3">
      <c r="A85" s="20"/>
      <c r="B85" s="20"/>
      <c r="C85" s="9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1"/>
      <c r="W85" s="34"/>
    </row>
    <row r="86" spans="1:23" ht="19.5" customHeight="1" x14ac:dyDescent="0.3">
      <c r="A86" s="20"/>
      <c r="B86" s="20"/>
      <c r="C86" s="90"/>
      <c r="D86" s="20"/>
      <c r="E86" s="20"/>
      <c r="F86" s="20"/>
      <c r="G86" s="20"/>
      <c r="H86" s="20"/>
      <c r="I86" s="20"/>
      <c r="J86" s="53" t="s">
        <v>5</v>
      </c>
      <c r="K86" s="53"/>
      <c r="L86" s="53"/>
      <c r="M86" s="53"/>
      <c r="N86" s="53"/>
      <c r="O86" s="53">
        <f>SUM(O7:O83)</f>
        <v>6046773</v>
      </c>
      <c r="P86" s="53"/>
      <c r="Q86" s="53"/>
      <c r="R86" s="53"/>
      <c r="S86" s="53" t="s">
        <v>6</v>
      </c>
      <c r="T86" s="53"/>
      <c r="U86" s="53"/>
      <c r="V86" s="47">
        <f>SUM(V6:V83)</f>
        <v>6048752</v>
      </c>
      <c r="W86" s="34"/>
    </row>
    <row r="87" spans="1:23" ht="19.5" customHeight="1" x14ac:dyDescent="0.3">
      <c r="A87" s="20"/>
      <c r="B87" s="20"/>
      <c r="C87" s="9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1"/>
      <c r="W87" s="34"/>
    </row>
    <row r="88" spans="1:23" ht="19.5" customHeight="1" x14ac:dyDescent="0.3">
      <c r="A88" s="20"/>
      <c r="B88" s="20"/>
      <c r="C88" s="9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53" t="s">
        <v>7</v>
      </c>
      <c r="T88" s="20"/>
      <c r="U88" s="20"/>
      <c r="V88" s="47">
        <f>O86-V86</f>
        <v>-1979</v>
      </c>
      <c r="W88" s="34"/>
    </row>
    <row r="89" spans="1:23" ht="19.5" customHeight="1" x14ac:dyDescent="0.3">
      <c r="A89" s="20"/>
      <c r="B89" s="20"/>
      <c r="C89" s="9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1"/>
      <c r="W89" s="34"/>
    </row>
    <row r="90" spans="1:23" ht="19.5" customHeight="1" x14ac:dyDescent="0.3">
      <c r="A90" s="16"/>
      <c r="B90" s="16"/>
      <c r="C90" s="9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19.5" customHeight="1" x14ac:dyDescent="0.3">
      <c r="A91" s="16"/>
      <c r="B91" s="60"/>
      <c r="C91" s="9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19.5" customHeight="1" x14ac:dyDescent="0.3">
      <c r="A92" s="16"/>
      <c r="B92" s="16"/>
      <c r="C92" s="91"/>
      <c r="D92" s="16"/>
      <c r="E92" s="16"/>
      <c r="F92" s="16"/>
      <c r="G92" s="54"/>
      <c r="H92" s="54"/>
      <c r="I92" s="54"/>
      <c r="J92" s="54"/>
      <c r="K92" s="54"/>
      <c r="L92" s="54"/>
      <c r="M92" s="54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19.5" customHeight="1" x14ac:dyDescent="0.3">
      <c r="A93" s="16"/>
      <c r="B93" s="16"/>
      <c r="C93" s="91"/>
      <c r="D93" s="16"/>
      <c r="E93" s="16"/>
      <c r="F93" s="16"/>
      <c r="G93" s="55" t="s">
        <v>11</v>
      </c>
      <c r="H93" s="55" t="s">
        <v>12</v>
      </c>
      <c r="I93" s="55" t="s">
        <v>13</v>
      </c>
      <c r="J93" s="55" t="s">
        <v>14</v>
      </c>
      <c r="K93" s="55" t="s">
        <v>15</v>
      </c>
      <c r="L93" s="55" t="s">
        <v>16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3" ht="19.5" customHeight="1" x14ac:dyDescent="0.35">
      <c r="A94" s="16"/>
      <c r="B94" s="16"/>
      <c r="C94" s="91"/>
      <c r="D94" s="16"/>
      <c r="E94" s="16"/>
      <c r="F94" s="16"/>
      <c r="G94" s="57" t="s">
        <v>17</v>
      </c>
      <c r="H94" s="55">
        <v>113.7</v>
      </c>
      <c r="I94" s="55">
        <v>132</v>
      </c>
      <c r="J94" s="55">
        <f>I94-H94</f>
        <v>18.299999999999997</v>
      </c>
      <c r="K94" s="55">
        <v>3500</v>
      </c>
      <c r="L94" s="55">
        <f>K94*J94</f>
        <v>64049.999999999993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3" ht="19.5" customHeight="1" x14ac:dyDescent="0.3">
      <c r="A95" s="16"/>
      <c r="B95" s="16"/>
      <c r="C95" s="91"/>
      <c r="D95" s="16"/>
      <c r="E95" s="16"/>
      <c r="F95" s="16"/>
      <c r="G95" s="55"/>
      <c r="H95" s="55"/>
      <c r="I95" s="55"/>
      <c r="J95" s="55"/>
      <c r="K95" s="56" t="s">
        <v>10</v>
      </c>
      <c r="L95" s="56">
        <v>64050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3" ht="19.5" customHeight="1" x14ac:dyDescent="0.3">
      <c r="A96" s="16"/>
      <c r="B96" s="16"/>
      <c r="C96" s="9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19.5" customHeight="1" x14ac:dyDescent="0.3">
      <c r="A97" s="16"/>
      <c r="B97" s="16"/>
      <c r="C97" s="9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19.5" customHeight="1" x14ac:dyDescent="0.3">
      <c r="A98" s="16"/>
      <c r="B98" s="16"/>
      <c r="C98" s="9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19.5" customHeight="1" x14ac:dyDescent="0.3">
      <c r="A99" s="16"/>
      <c r="B99" s="16"/>
      <c r="C99" s="91"/>
      <c r="D99" s="16"/>
      <c r="E99" s="16"/>
      <c r="F99" s="16"/>
      <c r="G99" s="94"/>
      <c r="H99" s="94"/>
      <c r="I99" s="94"/>
      <c r="J99" s="94"/>
      <c r="K99" s="94"/>
      <c r="L99" s="94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19.5" customHeight="1" x14ac:dyDescent="0.3">
      <c r="A100" s="16"/>
      <c r="B100" s="16"/>
      <c r="C100" s="91"/>
      <c r="D100" s="16"/>
      <c r="E100" s="16"/>
      <c r="F100" s="16"/>
      <c r="G100" s="94"/>
      <c r="H100" s="94"/>
      <c r="I100" s="94"/>
      <c r="J100" s="94"/>
      <c r="K100" s="94"/>
      <c r="L100" s="94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19.5" customHeight="1" x14ac:dyDescent="0.3">
      <c r="A101" s="16"/>
      <c r="B101" s="16"/>
      <c r="C101" s="91"/>
      <c r="D101" s="16"/>
      <c r="E101" s="16"/>
      <c r="F101" s="16"/>
      <c r="G101" s="94"/>
      <c r="H101" s="94"/>
      <c r="I101" s="94"/>
      <c r="J101" s="94"/>
      <c r="K101" s="94"/>
      <c r="L101" s="94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19.5" customHeight="1" x14ac:dyDescent="0.3">
      <c r="A102" s="16"/>
      <c r="B102" s="16"/>
      <c r="C102" s="91"/>
      <c r="D102" s="16"/>
      <c r="E102" s="16"/>
      <c r="F102" s="16"/>
      <c r="G102" s="94"/>
      <c r="H102" s="94"/>
      <c r="I102" s="94"/>
      <c r="J102" s="94"/>
      <c r="K102" s="94"/>
      <c r="L102" s="94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19.5" customHeight="1" x14ac:dyDescent="0.3">
      <c r="A103" s="16"/>
      <c r="B103" s="16"/>
      <c r="C103" s="91"/>
      <c r="D103" s="16"/>
      <c r="E103" s="16"/>
      <c r="F103" s="16"/>
      <c r="G103" s="94"/>
      <c r="H103" s="94"/>
      <c r="I103" s="94"/>
      <c r="J103" s="94"/>
      <c r="K103" s="94"/>
      <c r="L103" s="94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19.5" customHeight="1" x14ac:dyDescent="0.3">
      <c r="A104" s="16"/>
      <c r="B104" s="16"/>
      <c r="C104" s="91"/>
      <c r="D104" s="16"/>
      <c r="E104" s="16"/>
      <c r="F104" s="16"/>
      <c r="G104" s="94"/>
      <c r="H104" s="94"/>
      <c r="I104" s="94"/>
      <c r="J104" s="94"/>
      <c r="K104" s="94"/>
      <c r="L104" s="94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19.5" customHeight="1" x14ac:dyDescent="0.3">
      <c r="A105" s="16"/>
      <c r="B105" s="16"/>
      <c r="C105" s="91"/>
      <c r="D105" s="16"/>
      <c r="E105" s="16"/>
      <c r="F105" s="16"/>
      <c r="G105" s="94"/>
      <c r="H105" s="94"/>
      <c r="I105" s="94"/>
      <c r="J105" s="94"/>
      <c r="K105" s="94"/>
      <c r="L105" s="94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19.5" customHeight="1" x14ac:dyDescent="0.3">
      <c r="A106" s="16"/>
      <c r="B106" s="16"/>
      <c r="C106" s="91"/>
      <c r="D106" s="16"/>
      <c r="E106" s="16"/>
      <c r="F106" s="16"/>
      <c r="G106" s="94"/>
      <c r="H106" s="94"/>
      <c r="I106" s="94"/>
      <c r="J106" s="94"/>
      <c r="K106" s="94"/>
      <c r="L106" s="94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19.5" customHeight="1" x14ac:dyDescent="0.3">
      <c r="A107" s="16"/>
      <c r="B107" s="16"/>
      <c r="C107" s="91"/>
      <c r="D107" s="16"/>
      <c r="E107" s="16"/>
      <c r="F107" s="16"/>
      <c r="G107" s="94"/>
      <c r="H107" s="94"/>
      <c r="I107" s="94"/>
      <c r="J107" s="94"/>
      <c r="K107" s="94"/>
      <c r="L107" s="94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19.5" customHeight="1" x14ac:dyDescent="0.3">
      <c r="A108" s="16"/>
      <c r="B108" s="16"/>
      <c r="C108" s="91"/>
      <c r="D108" s="16"/>
      <c r="E108" s="16"/>
      <c r="F108" s="16"/>
      <c r="G108" s="94"/>
      <c r="H108" s="94"/>
      <c r="I108" s="94"/>
      <c r="J108" s="94"/>
      <c r="K108" s="94"/>
      <c r="L108" s="94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19.5" customHeight="1" x14ac:dyDescent="0.3">
      <c r="A109" s="16"/>
      <c r="B109" s="16"/>
      <c r="C109" s="9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19.5" customHeight="1" x14ac:dyDescent="0.3">
      <c r="A110" s="16"/>
      <c r="B110" s="16"/>
      <c r="C110" s="9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9.5" customHeight="1" x14ac:dyDescent="0.3">
      <c r="A111" s="16"/>
      <c r="B111" s="16"/>
      <c r="C111" s="9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9.5" customHeight="1" x14ac:dyDescent="0.3">
      <c r="A112" s="16"/>
      <c r="B112" s="16"/>
      <c r="C112" s="9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9.5" customHeight="1" x14ac:dyDescent="0.3">
      <c r="A113" s="16"/>
      <c r="B113" s="16"/>
      <c r="C113" s="9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19.5" customHeight="1" x14ac:dyDescent="0.3">
      <c r="A114" s="16"/>
      <c r="B114" s="16"/>
      <c r="C114" s="9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19.5" customHeight="1" x14ac:dyDescent="0.3">
      <c r="A115" s="16"/>
      <c r="B115" s="16"/>
      <c r="C115" s="9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19.5" customHeight="1" x14ac:dyDescent="0.3">
      <c r="A116" s="16"/>
      <c r="B116" s="16"/>
      <c r="C116" s="9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19.5" customHeight="1" x14ac:dyDescent="0.3">
      <c r="A117" s="16"/>
      <c r="B117" s="16"/>
      <c r="C117" s="9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19.5" customHeight="1" x14ac:dyDescent="0.3">
      <c r="A118" s="16"/>
      <c r="B118" s="16"/>
      <c r="C118" s="9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19.5" customHeight="1" x14ac:dyDescent="0.3">
      <c r="A119" s="16"/>
      <c r="B119" s="16"/>
      <c r="C119" s="91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19.5" customHeight="1" x14ac:dyDescent="0.3">
      <c r="A120" s="16"/>
      <c r="B120" s="16"/>
      <c r="C120" s="91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19.5" customHeight="1" x14ac:dyDescent="0.3">
      <c r="A121" s="16"/>
      <c r="B121" s="16"/>
      <c r="C121" s="91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19.5" customHeight="1" x14ac:dyDescent="0.3">
      <c r="A122" s="16"/>
      <c r="B122" s="16"/>
      <c r="C122" s="91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19.5" customHeight="1" x14ac:dyDescent="0.3">
      <c r="A123" s="16"/>
      <c r="B123" s="16"/>
      <c r="C123" s="91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19.5" customHeight="1" x14ac:dyDescent="0.3">
      <c r="A124" s="16"/>
      <c r="B124" s="16"/>
      <c r="C124" s="91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19.5" customHeight="1" x14ac:dyDescent="0.3">
      <c r="A125" s="16"/>
      <c r="B125" s="16"/>
      <c r="C125" s="91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19.5" customHeight="1" x14ac:dyDescent="0.3">
      <c r="A126" s="16"/>
      <c r="B126" s="16"/>
      <c r="C126" s="91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19.5" customHeight="1" x14ac:dyDescent="0.3">
      <c r="A127" s="16"/>
      <c r="B127" s="16"/>
      <c r="C127" s="91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19.5" customHeight="1" x14ac:dyDescent="0.3">
      <c r="A128" s="16"/>
      <c r="B128" s="16"/>
      <c r="C128" s="91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19.5" customHeight="1" x14ac:dyDescent="0.3">
      <c r="A129" s="16"/>
      <c r="B129" s="16"/>
      <c r="C129" s="91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9.5" customHeight="1" x14ac:dyDescent="0.3">
      <c r="A130" s="16"/>
      <c r="B130" s="16"/>
      <c r="C130" s="91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9.5" customHeight="1" x14ac:dyDescent="0.3">
      <c r="A131" s="16"/>
      <c r="B131" s="16"/>
      <c r="C131" s="91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19.5" customHeight="1" x14ac:dyDescent="0.3">
      <c r="A132" s="16"/>
      <c r="B132" s="16"/>
      <c r="C132" s="91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19.5" customHeight="1" x14ac:dyDescent="0.3">
      <c r="A133" s="16"/>
      <c r="B133" s="16"/>
      <c r="C133" s="91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19.5" customHeight="1" x14ac:dyDescent="0.3">
      <c r="A134" s="16"/>
      <c r="B134" s="16"/>
      <c r="C134" s="91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19.5" customHeight="1" x14ac:dyDescent="0.3">
      <c r="A135" s="16"/>
      <c r="B135" s="16"/>
      <c r="C135" s="91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19.5" customHeight="1" x14ac:dyDescent="0.3">
      <c r="A136" s="16"/>
      <c r="B136" s="16"/>
      <c r="C136" s="91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19.5" customHeight="1" x14ac:dyDescent="0.3">
      <c r="A137" s="16"/>
      <c r="B137" s="16"/>
      <c r="C137" s="91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19.5" customHeight="1" x14ac:dyDescent="0.3">
      <c r="A138" s="16"/>
      <c r="B138" s="16"/>
      <c r="C138" s="91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19.5" customHeight="1" x14ac:dyDescent="0.3">
      <c r="A139" s="16"/>
      <c r="B139" s="16"/>
      <c r="C139" s="91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19.5" customHeight="1" x14ac:dyDescent="0.3">
      <c r="A140" s="16"/>
      <c r="B140" s="16"/>
      <c r="C140" s="91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19.5" customHeight="1" x14ac:dyDescent="0.3">
      <c r="A141" s="16"/>
      <c r="B141" s="16"/>
      <c r="C141" s="91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19.5" customHeight="1" x14ac:dyDescent="0.3">
      <c r="A142" s="16"/>
      <c r="B142" s="16"/>
      <c r="C142" s="91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19.5" customHeight="1" x14ac:dyDescent="0.3">
      <c r="A143" s="16"/>
      <c r="B143" s="16"/>
      <c r="C143" s="91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19.5" customHeight="1" x14ac:dyDescent="0.3">
      <c r="A144" s="16"/>
      <c r="B144" s="16"/>
      <c r="C144" s="91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19.5" customHeight="1" x14ac:dyDescent="0.3">
      <c r="A145" s="16"/>
      <c r="B145" s="16"/>
      <c r="C145" s="91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19.5" customHeight="1" x14ac:dyDescent="0.3">
      <c r="A146" s="16"/>
      <c r="B146" s="16"/>
      <c r="C146" s="91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19.5" customHeight="1" x14ac:dyDescent="0.3">
      <c r="A147" s="16"/>
      <c r="B147" s="16"/>
      <c r="C147" s="91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9.5" customHeight="1" x14ac:dyDescent="0.3">
      <c r="A148" s="16"/>
      <c r="B148" s="16"/>
      <c r="C148" s="91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9.5" customHeight="1" x14ac:dyDescent="0.3">
      <c r="A149" s="16"/>
      <c r="B149" s="16"/>
      <c r="C149" s="91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9.5" customHeight="1" x14ac:dyDescent="0.3">
      <c r="A150" s="16"/>
      <c r="B150" s="16"/>
      <c r="C150" s="91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9.5" customHeight="1" x14ac:dyDescent="0.3">
      <c r="A151" s="16"/>
      <c r="B151" s="16"/>
      <c r="C151" s="91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</sheetData>
  <mergeCells count="1">
    <mergeCell ref="G99:L1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2025-05-28T09:08:25Z</dcterms:modified>
</cp:coreProperties>
</file>