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ta\Desktop\ASSIGNMENTS 2-1\"/>
    </mc:Choice>
  </mc:AlternateContent>
  <xr:revisionPtr revIDLastSave="0" documentId="13_ncr:1_{F8DA7B5D-BE3C-4490-A076-CE2794424B9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APL" sheetId="1" r:id="rId1"/>
    <sheet name="Weak EMH" sheetId="2" r:id="rId2"/>
    <sheet name="Semi Strong EMH" sheetId="3" r:id="rId3"/>
    <sheet name="Earnings Surprise" sheetId="5" r:id="rId4"/>
    <sheet name="January Effec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5" l="1"/>
  <c r="D4" i="5"/>
  <c r="G28" i="4"/>
  <c r="E256" i="2"/>
  <c r="K12" i="2"/>
  <c r="K10" i="2"/>
  <c r="K9" i="2"/>
  <c r="K8" i="2"/>
  <c r="K7" i="2"/>
  <c r="F4" i="3"/>
  <c r="E4" i="3"/>
  <c r="F5" i="3"/>
  <c r="G64" i="4"/>
  <c r="G60" i="4"/>
  <c r="G56" i="4"/>
  <c r="G52" i="4"/>
  <c r="G48" i="4"/>
  <c r="G44" i="4"/>
  <c r="G40" i="4"/>
  <c r="G36" i="4"/>
  <c r="G32" i="4"/>
  <c r="G24" i="4"/>
  <c r="H6" i="4"/>
  <c r="H3" i="4"/>
  <c r="H2" i="4"/>
  <c r="D13" i="2"/>
  <c r="F9" i="2"/>
  <c r="G5" i="2"/>
  <c r="F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5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F24" i="2" s="1"/>
  <c r="D25" i="2"/>
  <c r="D26" i="2"/>
  <c r="D27" i="2"/>
  <c r="D28" i="2"/>
  <c r="F28" i="2" s="1"/>
  <c r="D29" i="2"/>
  <c r="D30" i="2"/>
  <c r="D31" i="2"/>
  <c r="D32" i="2"/>
  <c r="D33" i="2"/>
  <c r="D34" i="2"/>
  <c r="D35" i="2"/>
  <c r="D36" i="2"/>
  <c r="F36" i="2" s="1"/>
  <c r="D37" i="2"/>
  <c r="D38" i="2"/>
  <c r="D39" i="2"/>
  <c r="D40" i="2"/>
  <c r="F40" i="2" s="1"/>
  <c r="D41" i="2"/>
  <c r="D42" i="2"/>
  <c r="D43" i="2"/>
  <c r="D44" i="2"/>
  <c r="D45" i="2"/>
  <c r="D46" i="2"/>
  <c r="D47" i="2"/>
  <c r="D48" i="2"/>
  <c r="F48" i="2" s="1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F64" i="2" s="1"/>
  <c r="D65" i="2"/>
  <c r="D66" i="2"/>
  <c r="D67" i="2"/>
  <c r="D68" i="2"/>
  <c r="F68" i="2" s="1"/>
  <c r="D69" i="2"/>
  <c r="D70" i="2"/>
  <c r="D71" i="2"/>
  <c r="D72" i="2"/>
  <c r="F72" i="2" s="1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F96" i="2" s="1"/>
  <c r="D97" i="2"/>
  <c r="D98" i="2"/>
  <c r="D99" i="2"/>
  <c r="D100" i="2"/>
  <c r="D101" i="2"/>
  <c r="D102" i="2"/>
  <c r="D103" i="2"/>
  <c r="D104" i="2"/>
  <c r="F104" i="2" s="1"/>
  <c r="D105" i="2"/>
  <c r="D106" i="2"/>
  <c r="D107" i="2"/>
  <c r="D108" i="2"/>
  <c r="D109" i="2"/>
  <c r="D110" i="2"/>
  <c r="D111" i="2"/>
  <c r="D112" i="2"/>
  <c r="D113" i="2"/>
  <c r="D114" i="2"/>
  <c r="D115" i="2"/>
  <c r="D116" i="2"/>
  <c r="F116" i="2" s="1"/>
  <c r="D117" i="2"/>
  <c r="D118" i="2"/>
  <c r="D119" i="2"/>
  <c r="D120" i="2"/>
  <c r="F120" i="2" s="1"/>
  <c r="D121" i="2"/>
  <c r="D122" i="2"/>
  <c r="D123" i="2"/>
  <c r="D124" i="2"/>
  <c r="D125" i="2"/>
  <c r="D126" i="2"/>
  <c r="D127" i="2"/>
  <c r="D128" i="2"/>
  <c r="F128" i="2" s="1"/>
  <c r="D129" i="2"/>
  <c r="D130" i="2"/>
  <c r="D131" i="2"/>
  <c r="D132" i="2"/>
  <c r="F132" i="2" s="1"/>
  <c r="D133" i="2"/>
  <c r="D134" i="2"/>
  <c r="D135" i="2"/>
  <c r="D136" i="2"/>
  <c r="F136" i="2" s="1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F160" i="2" s="1"/>
  <c r="D161" i="2"/>
  <c r="D162" i="2"/>
  <c r="D163" i="2"/>
  <c r="D164" i="2"/>
  <c r="D165" i="2"/>
  <c r="D166" i="2"/>
  <c r="D167" i="2"/>
  <c r="D168" i="2"/>
  <c r="F168" i="2" s="1"/>
  <c r="D169" i="2"/>
  <c r="D170" i="2"/>
  <c r="E171" i="2" s="1"/>
  <c r="D171" i="2"/>
  <c r="D172" i="2"/>
  <c r="D173" i="2"/>
  <c r="D174" i="2"/>
  <c r="D175" i="2"/>
  <c r="D176" i="2"/>
  <c r="D177" i="2"/>
  <c r="D178" i="2"/>
  <c r="D179" i="2"/>
  <c r="D180" i="2"/>
  <c r="F180" i="2" s="1"/>
  <c r="D181" i="2"/>
  <c r="D182" i="2"/>
  <c r="D183" i="2"/>
  <c r="D184" i="2"/>
  <c r="F184" i="2" s="1"/>
  <c r="D185" i="2"/>
  <c r="D186" i="2"/>
  <c r="D187" i="2"/>
  <c r="D188" i="2"/>
  <c r="D189" i="2"/>
  <c r="D190" i="2"/>
  <c r="D191" i="2"/>
  <c r="D192" i="2"/>
  <c r="F192" i="2" s="1"/>
  <c r="D193" i="2"/>
  <c r="D194" i="2"/>
  <c r="D195" i="2"/>
  <c r="D196" i="2"/>
  <c r="F196" i="2" s="1"/>
  <c r="D197" i="2"/>
  <c r="D198" i="2"/>
  <c r="D199" i="2"/>
  <c r="D200" i="2"/>
  <c r="F200" i="2" s="1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F224" i="2" s="1"/>
  <c r="D225" i="2"/>
  <c r="D226" i="2"/>
  <c r="D227" i="2"/>
  <c r="D228" i="2"/>
  <c r="D229" i="2"/>
  <c r="D230" i="2"/>
  <c r="D231" i="2"/>
  <c r="D232" i="2"/>
  <c r="F232" i="2" s="1"/>
  <c r="D233" i="2"/>
  <c r="D234" i="2"/>
  <c r="D235" i="2"/>
  <c r="D236" i="2"/>
  <c r="D237" i="2"/>
  <c r="D238" i="2"/>
  <c r="D239" i="2"/>
  <c r="D240" i="2"/>
  <c r="D241" i="2"/>
  <c r="D242" i="2"/>
  <c r="D243" i="2"/>
  <c r="D244" i="2"/>
  <c r="F244" i="2" s="1"/>
  <c r="D245" i="2"/>
  <c r="D246" i="2"/>
  <c r="D247" i="2"/>
  <c r="D248" i="2"/>
  <c r="F248" i="2" s="1"/>
  <c r="D249" i="2"/>
  <c r="D250" i="2"/>
  <c r="D251" i="2"/>
  <c r="D252" i="2"/>
  <c r="D253" i="2"/>
  <c r="D4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F6" i="2"/>
  <c r="F16" i="2"/>
  <c r="F22" i="2"/>
  <c r="F38" i="2"/>
  <c r="F54" i="2"/>
  <c r="F56" i="2"/>
  <c r="F70" i="2"/>
  <c r="F86" i="2"/>
  <c r="F102" i="2"/>
  <c r="F118" i="2"/>
  <c r="F134" i="2"/>
  <c r="F150" i="2"/>
  <c r="F166" i="2"/>
  <c r="F182" i="2"/>
  <c r="F198" i="2"/>
  <c r="F214" i="2"/>
  <c r="F230" i="2"/>
  <c r="F246" i="2"/>
  <c r="F5" i="2"/>
  <c r="F7" i="2"/>
  <c r="F11" i="2"/>
  <c r="F12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4" i="2"/>
  <c r="F45" i="2"/>
  <c r="F47" i="2"/>
  <c r="F49" i="2"/>
  <c r="F50" i="2"/>
  <c r="F51" i="2"/>
  <c r="F53" i="2"/>
  <c r="F55" i="2"/>
  <c r="F57" i="2"/>
  <c r="F59" i="2"/>
  <c r="F61" i="2"/>
  <c r="F62" i="2"/>
  <c r="F63" i="2"/>
  <c r="F65" i="2"/>
  <c r="F66" i="2"/>
  <c r="F67" i="2"/>
  <c r="F69" i="2"/>
  <c r="F71" i="2"/>
  <c r="F73" i="2"/>
  <c r="F75" i="2"/>
  <c r="F77" i="2"/>
  <c r="F78" i="2"/>
  <c r="F79" i="2"/>
  <c r="F81" i="2"/>
  <c r="F82" i="2"/>
  <c r="F83" i="2"/>
  <c r="F84" i="2"/>
  <c r="F85" i="2"/>
  <c r="F87" i="2"/>
  <c r="F88" i="2"/>
  <c r="F89" i="2"/>
  <c r="F92" i="2"/>
  <c r="F93" i="2"/>
  <c r="F94" i="2"/>
  <c r="F97" i="2"/>
  <c r="F98" i="2"/>
  <c r="F99" i="2"/>
  <c r="F101" i="2"/>
  <c r="F103" i="2"/>
  <c r="F105" i="2"/>
  <c r="F107" i="2"/>
  <c r="F109" i="2"/>
  <c r="F110" i="2"/>
  <c r="F111" i="2"/>
  <c r="F113" i="2"/>
  <c r="F114" i="2"/>
  <c r="F115" i="2"/>
  <c r="F117" i="2"/>
  <c r="F119" i="2"/>
  <c r="F121" i="2"/>
  <c r="F123" i="2"/>
  <c r="F125" i="2"/>
  <c r="F126" i="2"/>
  <c r="F127" i="2"/>
  <c r="F129" i="2"/>
  <c r="F130" i="2"/>
  <c r="F131" i="2"/>
  <c r="F133" i="2"/>
  <c r="F135" i="2"/>
  <c r="F137" i="2"/>
  <c r="F139" i="2"/>
  <c r="F141" i="2"/>
  <c r="F142" i="2"/>
  <c r="F143" i="2"/>
  <c r="F145" i="2"/>
  <c r="F146" i="2"/>
  <c r="F147" i="2"/>
  <c r="F148" i="2"/>
  <c r="F149" i="2"/>
  <c r="F151" i="2"/>
  <c r="F152" i="2"/>
  <c r="F153" i="2"/>
  <c r="F155" i="2"/>
  <c r="F156" i="2"/>
  <c r="F157" i="2"/>
  <c r="F158" i="2"/>
  <c r="F159" i="2"/>
  <c r="F161" i="2"/>
  <c r="F162" i="2"/>
  <c r="F163" i="2"/>
  <c r="F165" i="2"/>
  <c r="F167" i="2"/>
  <c r="F171" i="2"/>
  <c r="F173" i="2"/>
  <c r="F174" i="2"/>
  <c r="F175" i="2"/>
  <c r="F177" i="2"/>
  <c r="F178" i="2"/>
  <c r="F179" i="2"/>
  <c r="F181" i="2"/>
  <c r="F183" i="2"/>
  <c r="F185" i="2"/>
  <c r="F187" i="2"/>
  <c r="F189" i="2"/>
  <c r="F190" i="2"/>
  <c r="F191" i="2"/>
  <c r="F193" i="2"/>
  <c r="F194" i="2"/>
  <c r="F195" i="2"/>
  <c r="F197" i="2"/>
  <c r="F199" i="2"/>
  <c r="F201" i="2"/>
  <c r="F205" i="2"/>
  <c r="F206" i="2"/>
  <c r="F207" i="2"/>
  <c r="F209" i="2"/>
  <c r="F210" i="2"/>
  <c r="F211" i="2"/>
  <c r="F212" i="2"/>
  <c r="F213" i="2"/>
  <c r="F215" i="2"/>
  <c r="F216" i="2"/>
  <c r="F217" i="2"/>
  <c r="F220" i="2"/>
  <c r="F221" i="2"/>
  <c r="F222" i="2"/>
  <c r="F223" i="2"/>
  <c r="F225" i="2"/>
  <c r="F226" i="2"/>
  <c r="F227" i="2"/>
  <c r="F229" i="2"/>
  <c r="F231" i="2"/>
  <c r="F233" i="2"/>
  <c r="F237" i="2"/>
  <c r="F238" i="2"/>
  <c r="F239" i="2"/>
  <c r="F241" i="2"/>
  <c r="F242" i="2"/>
  <c r="F243" i="2"/>
  <c r="F245" i="2"/>
  <c r="F247" i="2"/>
  <c r="F249" i="2"/>
  <c r="F253" i="2"/>
  <c r="S14" i="3" l="1"/>
  <c r="S11" i="3"/>
  <c r="E170" i="2"/>
  <c r="D255" i="2" s="1"/>
  <c r="F169" i="2"/>
  <c r="F236" i="2"/>
  <c r="F228" i="2"/>
  <c r="F172" i="2"/>
  <c r="F164" i="2"/>
  <c r="F108" i="2"/>
  <c r="F100" i="2"/>
  <c r="F52" i="2"/>
  <c r="F20" i="2"/>
  <c r="F240" i="2"/>
  <c r="F208" i="2"/>
  <c r="F176" i="2"/>
  <c r="F144" i="2"/>
  <c r="F112" i="2"/>
  <c r="F80" i="2"/>
  <c r="F32" i="2"/>
  <c r="F8" i="2"/>
  <c r="F124" i="2"/>
  <c r="F60" i="2"/>
  <c r="F252" i="2"/>
  <c r="F188" i="2"/>
  <c r="F204" i="2"/>
  <c r="F140" i="2"/>
  <c r="F76" i="2"/>
  <c r="G6" i="2"/>
  <c r="G7" i="2" s="1"/>
  <c r="G8" i="2" s="1"/>
  <c r="G9" i="2" s="1"/>
  <c r="F250" i="2"/>
  <c r="F234" i="2"/>
  <c r="F218" i="2"/>
  <c r="F202" i="2"/>
  <c r="F186" i="2"/>
  <c r="F170" i="2"/>
  <c r="F154" i="2"/>
  <c r="F138" i="2"/>
  <c r="F122" i="2"/>
  <c r="F106" i="2"/>
  <c r="F95" i="2"/>
  <c r="F90" i="2"/>
  <c r="F74" i="2"/>
  <c r="F58" i="2"/>
  <c r="F42" i="2"/>
  <c r="F26" i="2"/>
  <c r="F10" i="2"/>
  <c r="F251" i="2"/>
  <c r="F235" i="2"/>
  <c r="F219" i="2"/>
  <c r="F203" i="2"/>
  <c r="F91" i="2"/>
  <c r="F46" i="2"/>
  <c r="F30" i="2"/>
  <c r="F14" i="2"/>
  <c r="S13" i="3"/>
  <c r="S12" i="3"/>
  <c r="F34" i="2"/>
  <c r="F18" i="2"/>
  <c r="G55" i="3" l="1"/>
  <c r="H55" i="3" s="1"/>
  <c r="J55" i="3" s="1"/>
  <c r="G59" i="3"/>
  <c r="H59" i="3" s="1"/>
  <c r="J59" i="3" s="1"/>
  <c r="G63" i="3"/>
  <c r="H63" i="3" s="1"/>
  <c r="J63" i="3" s="1"/>
  <c r="G67" i="3"/>
  <c r="H67" i="3" s="1"/>
  <c r="J67" i="3" s="1"/>
  <c r="G71" i="3"/>
  <c r="H71" i="3" s="1"/>
  <c r="J71" i="3" s="1"/>
  <c r="G75" i="3"/>
  <c r="H75" i="3" s="1"/>
  <c r="J75" i="3" s="1"/>
  <c r="G79" i="3"/>
  <c r="H79" i="3" s="1"/>
  <c r="J79" i="3" s="1"/>
  <c r="G83" i="3"/>
  <c r="H83" i="3" s="1"/>
  <c r="J83" i="3" s="1"/>
  <c r="G87" i="3"/>
  <c r="H87" i="3" s="1"/>
  <c r="J87" i="3" s="1"/>
  <c r="G91" i="3"/>
  <c r="H91" i="3" s="1"/>
  <c r="J91" i="3" s="1"/>
  <c r="G95" i="3"/>
  <c r="H95" i="3" s="1"/>
  <c r="J95" i="3" s="1"/>
  <c r="G99" i="3"/>
  <c r="H99" i="3" s="1"/>
  <c r="J99" i="3" s="1"/>
  <c r="G103" i="3"/>
  <c r="H103" i="3" s="1"/>
  <c r="J103" i="3" s="1"/>
  <c r="G107" i="3"/>
  <c r="H107" i="3" s="1"/>
  <c r="J107" i="3" s="1"/>
  <c r="G111" i="3"/>
  <c r="H111" i="3" s="1"/>
  <c r="J111" i="3" s="1"/>
  <c r="G115" i="3"/>
  <c r="H115" i="3" s="1"/>
  <c r="J115" i="3" s="1"/>
  <c r="G119" i="3"/>
  <c r="H119" i="3" s="1"/>
  <c r="J119" i="3" s="1"/>
  <c r="G123" i="3"/>
  <c r="H123" i="3" s="1"/>
  <c r="J123" i="3" s="1"/>
  <c r="G127" i="3"/>
  <c r="H127" i="3" s="1"/>
  <c r="J127" i="3" s="1"/>
  <c r="G131" i="3"/>
  <c r="H131" i="3" s="1"/>
  <c r="J131" i="3" s="1"/>
  <c r="G135" i="3"/>
  <c r="H135" i="3" s="1"/>
  <c r="J135" i="3" s="1"/>
  <c r="G139" i="3"/>
  <c r="H139" i="3" s="1"/>
  <c r="G143" i="3"/>
  <c r="H143" i="3" s="1"/>
  <c r="J143" i="3" s="1"/>
  <c r="K143" i="3" s="1"/>
  <c r="G147" i="3"/>
  <c r="H147" i="3" s="1"/>
  <c r="J147" i="3" s="1"/>
  <c r="K147" i="3" s="1"/>
  <c r="G11" i="3"/>
  <c r="H11" i="3" s="1"/>
  <c r="J11" i="3" s="1"/>
  <c r="G15" i="3"/>
  <c r="H15" i="3" s="1"/>
  <c r="J15" i="3" s="1"/>
  <c r="G19" i="3"/>
  <c r="H19" i="3" s="1"/>
  <c r="J19" i="3" s="1"/>
  <c r="G23" i="3"/>
  <c r="H23" i="3" s="1"/>
  <c r="J23" i="3" s="1"/>
  <c r="G27" i="3"/>
  <c r="H27" i="3" s="1"/>
  <c r="J27" i="3" s="1"/>
  <c r="G31" i="3"/>
  <c r="H31" i="3" s="1"/>
  <c r="J31" i="3" s="1"/>
  <c r="G35" i="3"/>
  <c r="H35" i="3" s="1"/>
  <c r="J35" i="3" s="1"/>
  <c r="G39" i="3"/>
  <c r="H39" i="3" s="1"/>
  <c r="J39" i="3" s="1"/>
  <c r="G43" i="3"/>
  <c r="H43" i="3" s="1"/>
  <c r="J43" i="3" s="1"/>
  <c r="G47" i="3"/>
  <c r="H47" i="3" s="1"/>
  <c r="J47" i="3" s="1"/>
  <c r="G51" i="3"/>
  <c r="H51" i="3" s="1"/>
  <c r="J51" i="3" s="1"/>
  <c r="G6" i="3"/>
  <c r="H6" i="3" s="1"/>
  <c r="J6" i="3" s="1"/>
  <c r="G57" i="3"/>
  <c r="H57" i="3" s="1"/>
  <c r="J57" i="3" s="1"/>
  <c r="G61" i="3"/>
  <c r="H61" i="3" s="1"/>
  <c r="J61" i="3" s="1"/>
  <c r="G65" i="3"/>
  <c r="H65" i="3" s="1"/>
  <c r="J65" i="3" s="1"/>
  <c r="G69" i="3"/>
  <c r="H69" i="3" s="1"/>
  <c r="J69" i="3" s="1"/>
  <c r="G73" i="3"/>
  <c r="H73" i="3" s="1"/>
  <c r="J73" i="3" s="1"/>
  <c r="G77" i="3"/>
  <c r="H77" i="3" s="1"/>
  <c r="J77" i="3" s="1"/>
  <c r="G81" i="3"/>
  <c r="H81" i="3" s="1"/>
  <c r="J81" i="3" s="1"/>
  <c r="G85" i="3"/>
  <c r="H85" i="3" s="1"/>
  <c r="J85" i="3" s="1"/>
  <c r="G89" i="3"/>
  <c r="H89" i="3" s="1"/>
  <c r="J89" i="3" s="1"/>
  <c r="G93" i="3"/>
  <c r="H93" i="3" s="1"/>
  <c r="J93" i="3" s="1"/>
  <c r="G97" i="3"/>
  <c r="H97" i="3" s="1"/>
  <c r="J97" i="3" s="1"/>
  <c r="G101" i="3"/>
  <c r="H101" i="3" s="1"/>
  <c r="J101" i="3" s="1"/>
  <c r="G105" i="3"/>
  <c r="H105" i="3" s="1"/>
  <c r="J105" i="3" s="1"/>
  <c r="G109" i="3"/>
  <c r="H109" i="3" s="1"/>
  <c r="J109" i="3" s="1"/>
  <c r="G56" i="3"/>
  <c r="H56" i="3" s="1"/>
  <c r="J56" i="3" s="1"/>
  <c r="G60" i="3"/>
  <c r="H60" i="3" s="1"/>
  <c r="J60" i="3" s="1"/>
  <c r="G64" i="3"/>
  <c r="H64" i="3" s="1"/>
  <c r="J64" i="3" s="1"/>
  <c r="G68" i="3"/>
  <c r="H68" i="3" s="1"/>
  <c r="J68" i="3" s="1"/>
  <c r="G72" i="3"/>
  <c r="H72" i="3" s="1"/>
  <c r="J72" i="3" s="1"/>
  <c r="G76" i="3"/>
  <c r="H76" i="3" s="1"/>
  <c r="J76" i="3" s="1"/>
  <c r="G80" i="3"/>
  <c r="H80" i="3" s="1"/>
  <c r="J80" i="3" s="1"/>
  <c r="G84" i="3"/>
  <c r="H84" i="3" s="1"/>
  <c r="J84" i="3" s="1"/>
  <c r="G88" i="3"/>
  <c r="H88" i="3" s="1"/>
  <c r="J88" i="3" s="1"/>
  <c r="G92" i="3"/>
  <c r="H92" i="3" s="1"/>
  <c r="J92" i="3" s="1"/>
  <c r="G96" i="3"/>
  <c r="H96" i="3" s="1"/>
  <c r="J96" i="3" s="1"/>
  <c r="G100" i="3"/>
  <c r="H100" i="3" s="1"/>
  <c r="J100" i="3" s="1"/>
  <c r="G104" i="3"/>
  <c r="H104" i="3" s="1"/>
  <c r="J104" i="3" s="1"/>
  <c r="G108" i="3"/>
  <c r="H108" i="3" s="1"/>
  <c r="J108" i="3" s="1"/>
  <c r="G112" i="3"/>
  <c r="H112" i="3" s="1"/>
  <c r="J112" i="3" s="1"/>
  <c r="G116" i="3"/>
  <c r="H116" i="3" s="1"/>
  <c r="J116" i="3" s="1"/>
  <c r="G120" i="3"/>
  <c r="H120" i="3" s="1"/>
  <c r="J120" i="3" s="1"/>
  <c r="G124" i="3"/>
  <c r="H124" i="3" s="1"/>
  <c r="J124" i="3" s="1"/>
  <c r="G128" i="3"/>
  <c r="H128" i="3" s="1"/>
  <c r="J128" i="3" s="1"/>
  <c r="G132" i="3"/>
  <c r="H132" i="3" s="1"/>
  <c r="J132" i="3" s="1"/>
  <c r="G136" i="3"/>
  <c r="H136" i="3" s="1"/>
  <c r="J136" i="3" s="1"/>
  <c r="G140" i="3"/>
  <c r="H140" i="3" s="1"/>
  <c r="J140" i="3" s="1"/>
  <c r="K140" i="3" s="1"/>
  <c r="G144" i="3"/>
  <c r="H144" i="3" s="1"/>
  <c r="G148" i="3"/>
  <c r="H148" i="3" s="1"/>
  <c r="G8" i="3"/>
  <c r="H8" i="3" s="1"/>
  <c r="J8" i="3" s="1"/>
  <c r="G12" i="3"/>
  <c r="H12" i="3" s="1"/>
  <c r="J12" i="3" s="1"/>
  <c r="G16" i="3"/>
  <c r="H16" i="3" s="1"/>
  <c r="J16" i="3" s="1"/>
  <c r="G20" i="3"/>
  <c r="H20" i="3" s="1"/>
  <c r="J20" i="3" s="1"/>
  <c r="G24" i="3"/>
  <c r="H24" i="3" s="1"/>
  <c r="J24" i="3" s="1"/>
  <c r="G28" i="3"/>
  <c r="H28" i="3" s="1"/>
  <c r="J28" i="3" s="1"/>
  <c r="G32" i="3"/>
  <c r="H32" i="3" s="1"/>
  <c r="J32" i="3" s="1"/>
  <c r="G36" i="3"/>
  <c r="H36" i="3" s="1"/>
  <c r="J36" i="3" s="1"/>
  <c r="G40" i="3"/>
  <c r="H40" i="3" s="1"/>
  <c r="J40" i="3" s="1"/>
  <c r="G44" i="3"/>
  <c r="H44" i="3" s="1"/>
  <c r="J44" i="3" s="1"/>
  <c r="G48" i="3"/>
  <c r="H48" i="3" s="1"/>
  <c r="J48" i="3" s="1"/>
  <c r="G52" i="3"/>
  <c r="H52" i="3" s="1"/>
  <c r="J52" i="3" s="1"/>
  <c r="G7" i="3"/>
  <c r="H7" i="3" s="1"/>
  <c r="J7" i="3" s="1"/>
  <c r="G62" i="3"/>
  <c r="H62" i="3" s="1"/>
  <c r="J62" i="3" s="1"/>
  <c r="G78" i="3"/>
  <c r="H78" i="3" s="1"/>
  <c r="J78" i="3" s="1"/>
  <c r="G94" i="3"/>
  <c r="H94" i="3" s="1"/>
  <c r="J94" i="3" s="1"/>
  <c r="G110" i="3"/>
  <c r="H110" i="3" s="1"/>
  <c r="J110" i="3" s="1"/>
  <c r="G118" i="3"/>
  <c r="H118" i="3" s="1"/>
  <c r="J118" i="3" s="1"/>
  <c r="G126" i="3"/>
  <c r="H126" i="3" s="1"/>
  <c r="J126" i="3" s="1"/>
  <c r="G134" i="3"/>
  <c r="H134" i="3" s="1"/>
  <c r="J134" i="3" s="1"/>
  <c r="G142" i="3"/>
  <c r="H142" i="3" s="1"/>
  <c r="J142" i="3" s="1"/>
  <c r="K142" i="3" s="1"/>
  <c r="G14" i="3"/>
  <c r="H14" i="3" s="1"/>
  <c r="J14" i="3" s="1"/>
  <c r="G22" i="3"/>
  <c r="H22" i="3" s="1"/>
  <c r="J22" i="3" s="1"/>
  <c r="G30" i="3"/>
  <c r="H30" i="3" s="1"/>
  <c r="J30" i="3" s="1"/>
  <c r="G38" i="3"/>
  <c r="H38" i="3" s="1"/>
  <c r="J38" i="3" s="1"/>
  <c r="G46" i="3"/>
  <c r="H46" i="3" s="1"/>
  <c r="J46" i="3" s="1"/>
  <c r="G54" i="3"/>
  <c r="H54" i="3" s="1"/>
  <c r="J54" i="3" s="1"/>
  <c r="G66" i="3"/>
  <c r="H66" i="3" s="1"/>
  <c r="J66" i="3" s="1"/>
  <c r="G82" i="3"/>
  <c r="H82" i="3" s="1"/>
  <c r="J82" i="3" s="1"/>
  <c r="G98" i="3"/>
  <c r="H98" i="3" s="1"/>
  <c r="J98" i="3" s="1"/>
  <c r="G113" i="3"/>
  <c r="H113" i="3" s="1"/>
  <c r="J113" i="3" s="1"/>
  <c r="G121" i="3"/>
  <c r="H121" i="3" s="1"/>
  <c r="J121" i="3" s="1"/>
  <c r="G129" i="3"/>
  <c r="H129" i="3" s="1"/>
  <c r="J129" i="3" s="1"/>
  <c r="G137" i="3"/>
  <c r="H137" i="3" s="1"/>
  <c r="J137" i="3" s="1"/>
  <c r="G145" i="3"/>
  <c r="H145" i="3" s="1"/>
  <c r="J145" i="3" s="1"/>
  <c r="K145" i="3" s="1"/>
  <c r="G9" i="3"/>
  <c r="H9" i="3" s="1"/>
  <c r="J9" i="3" s="1"/>
  <c r="G17" i="3"/>
  <c r="H17" i="3" s="1"/>
  <c r="J17" i="3" s="1"/>
  <c r="G25" i="3"/>
  <c r="H25" i="3" s="1"/>
  <c r="J25" i="3" s="1"/>
  <c r="G33" i="3"/>
  <c r="H33" i="3" s="1"/>
  <c r="J33" i="3" s="1"/>
  <c r="G41" i="3"/>
  <c r="H41" i="3" s="1"/>
  <c r="J41" i="3" s="1"/>
  <c r="G49" i="3"/>
  <c r="H49" i="3" s="1"/>
  <c r="J49" i="3" s="1"/>
  <c r="G5" i="3"/>
  <c r="H5" i="3" s="1"/>
  <c r="J5" i="3" s="1"/>
  <c r="G70" i="3"/>
  <c r="H70" i="3" s="1"/>
  <c r="J70" i="3" s="1"/>
  <c r="G86" i="3"/>
  <c r="H86" i="3" s="1"/>
  <c r="J86" i="3" s="1"/>
  <c r="G102" i="3"/>
  <c r="H102" i="3" s="1"/>
  <c r="J102" i="3" s="1"/>
  <c r="G114" i="3"/>
  <c r="H114" i="3" s="1"/>
  <c r="J114" i="3" s="1"/>
  <c r="G122" i="3"/>
  <c r="H122" i="3" s="1"/>
  <c r="J122" i="3" s="1"/>
  <c r="G130" i="3"/>
  <c r="H130" i="3" s="1"/>
  <c r="J130" i="3" s="1"/>
  <c r="G138" i="3"/>
  <c r="H138" i="3" s="1"/>
  <c r="J138" i="3" s="1"/>
  <c r="G146" i="3"/>
  <c r="H146" i="3" s="1"/>
  <c r="J146" i="3" s="1"/>
  <c r="K146" i="3" s="1"/>
  <c r="G10" i="3"/>
  <c r="H10" i="3" s="1"/>
  <c r="J10" i="3" s="1"/>
  <c r="G18" i="3"/>
  <c r="H18" i="3" s="1"/>
  <c r="J18" i="3" s="1"/>
  <c r="G26" i="3"/>
  <c r="H26" i="3" s="1"/>
  <c r="J26" i="3" s="1"/>
  <c r="G34" i="3"/>
  <c r="H34" i="3" s="1"/>
  <c r="J34" i="3" s="1"/>
  <c r="G42" i="3"/>
  <c r="H42" i="3" s="1"/>
  <c r="J42" i="3" s="1"/>
  <c r="G50" i="3"/>
  <c r="H50" i="3" s="1"/>
  <c r="J50" i="3" s="1"/>
  <c r="G4" i="3"/>
  <c r="H4" i="3" s="1"/>
  <c r="J4" i="3" s="1"/>
  <c r="G58" i="3"/>
  <c r="H58" i="3" s="1"/>
  <c r="J58" i="3" s="1"/>
  <c r="G74" i="3"/>
  <c r="H74" i="3" s="1"/>
  <c r="J74" i="3" s="1"/>
  <c r="G90" i="3"/>
  <c r="H90" i="3" s="1"/>
  <c r="J90" i="3" s="1"/>
  <c r="G106" i="3"/>
  <c r="H106" i="3" s="1"/>
  <c r="J106" i="3" s="1"/>
  <c r="G117" i="3"/>
  <c r="H117" i="3" s="1"/>
  <c r="J117" i="3" s="1"/>
  <c r="G125" i="3"/>
  <c r="H125" i="3" s="1"/>
  <c r="J125" i="3" s="1"/>
  <c r="G133" i="3"/>
  <c r="H133" i="3" s="1"/>
  <c r="J133" i="3" s="1"/>
  <c r="G141" i="3"/>
  <c r="H141" i="3" s="1"/>
  <c r="J141" i="3" s="1"/>
  <c r="K141" i="3" s="1"/>
  <c r="G149" i="3"/>
  <c r="H149" i="3" s="1"/>
  <c r="G13" i="3"/>
  <c r="H13" i="3" s="1"/>
  <c r="J13" i="3" s="1"/>
  <c r="G21" i="3"/>
  <c r="H21" i="3" s="1"/>
  <c r="J21" i="3" s="1"/>
  <c r="G29" i="3"/>
  <c r="H29" i="3" s="1"/>
  <c r="J29" i="3" s="1"/>
  <c r="G37" i="3"/>
  <c r="H37" i="3" s="1"/>
  <c r="J37" i="3" s="1"/>
  <c r="G45" i="3"/>
  <c r="H45" i="3" s="1"/>
  <c r="J45" i="3" s="1"/>
  <c r="G53" i="3"/>
  <c r="H53" i="3" s="1"/>
  <c r="J53" i="3" s="1"/>
  <c r="J148" i="3"/>
  <c r="K148" i="3" s="1"/>
  <c r="J149" i="3"/>
  <c r="K149" i="3" s="1"/>
  <c r="J144" i="3"/>
  <c r="K144" i="3" s="1"/>
  <c r="K4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D256" i="2"/>
  <c r="K5" i="2"/>
  <c r="K6" i="2" s="1"/>
  <c r="J139" i="3" l="1"/>
  <c r="K139" i="3" s="1"/>
  <c r="I139" i="3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K11" i="2"/>
  <c r="K13" i="2" l="1"/>
</calcChain>
</file>

<file path=xl/sharedStrings.xml><?xml version="1.0" encoding="utf-8"?>
<sst xmlns="http://schemas.openxmlformats.org/spreadsheetml/2006/main" count="104" uniqueCount="92">
  <si>
    <t>Date</t>
  </si>
  <si>
    <t>Open</t>
  </si>
  <si>
    <t>High</t>
  </si>
  <si>
    <t>Low</t>
  </si>
  <si>
    <t>Close</t>
  </si>
  <si>
    <t>Adj Close</t>
  </si>
  <si>
    <t>Volume</t>
  </si>
  <si>
    <t>AAPL HISTORICAL PRICES</t>
  </si>
  <si>
    <t>WEAK FORM EMH</t>
  </si>
  <si>
    <t>Returns t</t>
  </si>
  <si>
    <t>Returns t-1</t>
  </si>
  <si>
    <t>Correlation</t>
  </si>
  <si>
    <t>price change</t>
  </si>
  <si>
    <t>Runs</t>
  </si>
  <si>
    <t>n1</t>
  </si>
  <si>
    <t>n2</t>
  </si>
  <si>
    <t>n</t>
  </si>
  <si>
    <t>E(runs)</t>
  </si>
  <si>
    <t>Numerator</t>
  </si>
  <si>
    <t>Denominator</t>
  </si>
  <si>
    <t>var(runs)</t>
  </si>
  <si>
    <t>stddev(runs)</t>
  </si>
  <si>
    <t>Z</t>
  </si>
  <si>
    <t>&lt;1.96</t>
  </si>
  <si>
    <t>Conclusion:Price cannot be predicted</t>
  </si>
  <si>
    <t>(Is less than stat)</t>
  </si>
  <si>
    <t>Fail to reject at 5% LOS</t>
  </si>
  <si>
    <t>Fail to reject RW at 5% LOS</t>
  </si>
  <si>
    <t>SEMI STRONG FORM EMH</t>
  </si>
  <si>
    <t>Rm</t>
  </si>
  <si>
    <t>intercept</t>
  </si>
  <si>
    <t>slope</t>
  </si>
  <si>
    <t>r-squared</t>
  </si>
  <si>
    <t>std error</t>
  </si>
  <si>
    <t>exp_ret</t>
  </si>
  <si>
    <t>ret</t>
  </si>
  <si>
    <t>AR</t>
  </si>
  <si>
    <t>Runs count</t>
  </si>
  <si>
    <t>Monthly ret Dec-2020</t>
  </si>
  <si>
    <t>Monthly ret Jan-2021</t>
  </si>
  <si>
    <t>January effect</t>
  </si>
  <si>
    <t>Monthly ret Feb-2021</t>
  </si>
  <si>
    <t>Monthly ret Mar-2021</t>
  </si>
  <si>
    <t>Monthly ret Apr-2021</t>
  </si>
  <si>
    <t>Monthly ret May-2021</t>
  </si>
  <si>
    <t>Monthly ret Jun-2021</t>
  </si>
  <si>
    <t>Monthly ret Jul-2021</t>
  </si>
  <si>
    <t>Monthly ret Aug-2021</t>
  </si>
  <si>
    <t>Monthly ret Sep-2021</t>
  </si>
  <si>
    <t>Monthly ret Oct-2021</t>
  </si>
  <si>
    <t>Monthly ret Nov-2021</t>
  </si>
  <si>
    <t>Monthly ret Dec-2021</t>
  </si>
  <si>
    <t>NASDAQ close</t>
  </si>
  <si>
    <t>AAPL close</t>
  </si>
  <si>
    <t>event window</t>
  </si>
  <si>
    <t>CAR</t>
  </si>
  <si>
    <t>t-test</t>
  </si>
  <si>
    <t>3rd Quarter results 2021</t>
  </si>
  <si>
    <t xml:space="preserve">Does semi-strong EMH hold?  </t>
  </si>
  <si>
    <t>Actual EPS and revenue taken from Apple's official site</t>
  </si>
  <si>
    <t>Q3</t>
  </si>
  <si>
    <t>Wall Street is expecting Apple to report earnings around $73 billion and earnings-per-share of $1.01.</t>
  </si>
  <si>
    <t>The Company posted a June quarter record revenue of $81.4 billion, up 36 percent year over year, and quarterly earnings per diluted share of $1.30.</t>
  </si>
  <si>
    <t>Reported</t>
  </si>
  <si>
    <t>Change</t>
  </si>
  <si>
    <t>Positive surprise</t>
  </si>
  <si>
    <t>Expected EPS(in $)</t>
  </si>
  <si>
    <t>https://appleinsider.com/articles/21/07/21/what-to-expect-from-apples-q3-2021-earnings-on-july-27</t>
  </si>
  <si>
    <t>https://www.apple.com/in/newsroom/2021/07/apple-reports-third-quarter-results/</t>
  </si>
  <si>
    <t>Predicted</t>
  </si>
  <si>
    <t>Actual</t>
  </si>
  <si>
    <t>January Effect</t>
  </si>
  <si>
    <t xml:space="preserve">Weak form Efficient Market Hypothesis holds true. Hence, it can be concluded that future share prices cannot be predicted on the basis of current prices. </t>
  </si>
  <si>
    <r>
      <rPr>
        <sz val="10"/>
        <color theme="1"/>
        <rFont val="Arial"/>
        <family val="2"/>
      </rPr>
      <t xml:space="preserve">January effect cannot be observed for Monster Beverage Corp in 2021. Returns for the month of January were </t>
    </r>
    <r>
      <rPr>
        <b/>
        <sz val="10"/>
        <color theme="1"/>
        <rFont val="Arial"/>
        <family val="2"/>
      </rPr>
      <t xml:space="preserve">not </t>
    </r>
    <r>
      <rPr>
        <sz val="10"/>
        <color theme="1"/>
        <rFont val="Arial"/>
        <family val="2"/>
      </rPr>
      <t xml:space="preserve">higher compared to other months. This is consistent with semi-strong form EMH. </t>
    </r>
  </si>
  <si>
    <t>Conclusion</t>
  </si>
  <si>
    <t>Runs test(Weak EMH)</t>
  </si>
  <si>
    <t>Event studies(Semi strong EMH)</t>
  </si>
  <si>
    <t>Hypothesis</t>
  </si>
  <si>
    <t>Failed to reject</t>
  </si>
  <si>
    <t>Reject</t>
  </si>
  <si>
    <t>comments</t>
  </si>
  <si>
    <t>Positive surprise observed in earnings of Q3 2021</t>
  </si>
  <si>
    <t>Higher returns were observed in December than January</t>
  </si>
  <si>
    <t>January returns were not the highest as compared to other motnhs of 2021</t>
  </si>
  <si>
    <t>APPLE(AAPL)</t>
  </si>
  <si>
    <t>positive surprise</t>
  </si>
  <si>
    <t>Expected Earnings(in billion$)</t>
  </si>
  <si>
    <t>Fail to reject</t>
  </si>
  <si>
    <t>Post earnings drift not there</t>
  </si>
  <si>
    <t>Semi-strong form Efficient Market Hypothesis hold as post earnings drift does not exist for Q3</t>
  </si>
  <si>
    <t>yes</t>
  </si>
  <si>
    <t>tstat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</si>
</sst>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111516"/>
      <name val="Georgia"/>
      <family val="1"/>
    </font>
    <font>
      <sz val="10"/>
      <color theme="1"/>
      <name val="Arial"/>
      <family val="2"/>
    </font>
    <font>
      <sz val="11"/>
      <color theme="1"/>
      <name val="Inter"/>
    </font>
    <font>
      <sz val="11"/>
      <color rgb="FF1D1D1F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Helvetica Neue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/>
    <xf numFmtId="0" fontId="0" fillId="34" borderId="0" xfId="0" applyFill="1"/>
    <xf numFmtId="17" fontId="0" fillId="0" borderId="0" xfId="0" applyNumberFormat="1"/>
    <xf numFmtId="17" fontId="0" fillId="34" borderId="0" xfId="0" applyNumberFormat="1" applyFill="1"/>
    <xf numFmtId="0" fontId="0" fillId="0" borderId="0" xfId="0" applyFill="1"/>
    <xf numFmtId="14" fontId="0" fillId="35" borderId="0" xfId="0" applyNumberFormat="1" applyFill="1"/>
    <xf numFmtId="0" fontId="0" fillId="35" borderId="0" xfId="0" applyFill="1"/>
    <xf numFmtId="14" fontId="0" fillId="36" borderId="0" xfId="0" applyNumberFormat="1" applyFill="1"/>
    <xf numFmtId="0" fontId="0" fillId="36" borderId="0" xfId="0" applyFill="1"/>
    <xf numFmtId="14" fontId="0" fillId="0" borderId="0" xfId="0" applyNumberFormat="1" applyFill="1"/>
    <xf numFmtId="0" fontId="20" fillId="37" borderId="0" xfId="0" applyFont="1" applyFill="1"/>
    <xf numFmtId="0" fontId="21" fillId="0" borderId="0" xfId="0" applyFont="1"/>
    <xf numFmtId="0" fontId="22" fillId="0" borderId="0" xfId="0" applyFont="1"/>
    <xf numFmtId="2" fontId="19" fillId="0" borderId="0" xfId="0" applyNumberFormat="1" applyFont="1"/>
    <xf numFmtId="2" fontId="0" fillId="0" borderId="0" xfId="0" applyNumberFormat="1"/>
    <xf numFmtId="2" fontId="0" fillId="33" borderId="0" xfId="0" applyNumberFormat="1" applyFill="1"/>
    <xf numFmtId="0" fontId="20" fillId="38" borderId="0" xfId="0" applyFont="1" applyFill="1"/>
    <xf numFmtId="0" fontId="20" fillId="0" borderId="0" xfId="0" applyFont="1"/>
    <xf numFmtId="0" fontId="26" fillId="0" borderId="0" xfId="0" applyFont="1" applyFill="1"/>
    <xf numFmtId="0" fontId="24" fillId="38" borderId="0" xfId="0" applyFont="1" applyFill="1" applyBorder="1"/>
    <xf numFmtId="0" fontId="25" fillId="38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0" fillId="0" borderId="0" xfId="0" applyFont="1" applyBorder="1"/>
    <xf numFmtId="0" fontId="0" fillId="0" borderId="0" xfId="0" applyBorder="1"/>
    <xf numFmtId="0" fontId="20" fillId="0" borderId="0" xfId="0" applyFont="1" applyFill="1" applyBorder="1"/>
    <xf numFmtId="0" fontId="20" fillId="0" borderId="0" xfId="0" applyFont="1" applyFill="1"/>
    <xf numFmtId="2" fontId="28" fillId="0" borderId="0" xfId="42" applyNumberFormat="1" applyFill="1"/>
    <xf numFmtId="2" fontId="28" fillId="0" borderId="0" xfId="42" applyNumberFormat="1"/>
    <xf numFmtId="0" fontId="23" fillId="0" borderId="0" xfId="0" applyFont="1" applyFill="1" applyAlignment="1">
      <alignment horizontal="center" vertical="center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pple.com/in/newsroom/2021/07/apple-reports-third-quarter-results/" TargetMode="External"/><Relationship Id="rId1" Type="http://schemas.openxmlformats.org/officeDocument/2006/relationships/hyperlink" Target="https://appleinsider.com/articles/21/07/21/what-to-expect-from-apples-q3-2021-earnings-on-july-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3"/>
  <sheetViews>
    <sheetView topLeftCell="C10" zoomScale="85" zoomScaleNormal="85" workbookViewId="0">
      <selection activeCell="M19" sqref="M19"/>
    </sheetView>
  </sheetViews>
  <sheetFormatPr defaultRowHeight="14.4"/>
  <cols>
    <col min="1" max="1" width="10.33203125" bestFit="1" customWidth="1"/>
    <col min="13" max="13" width="36.33203125" customWidth="1"/>
    <col min="14" max="14" width="18.77734375" customWidth="1"/>
    <col min="15" max="15" width="31.5546875" customWidth="1"/>
    <col min="16" max="16" width="62.88671875" bestFit="1" customWidth="1"/>
  </cols>
  <sheetData>
    <row r="1" spans="1:16" s="2" customFormat="1">
      <c r="A1" s="2" t="s">
        <v>7</v>
      </c>
    </row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6">
      <c r="A3" s="1">
        <v>44200</v>
      </c>
      <c r="B3">
        <v>133.520004</v>
      </c>
      <c r="C3">
        <v>133.61000100000001</v>
      </c>
      <c r="D3">
        <v>126.760002</v>
      </c>
      <c r="E3">
        <v>129.41000399999999</v>
      </c>
      <c r="F3">
        <v>128.453461</v>
      </c>
      <c r="G3">
        <v>143301900</v>
      </c>
    </row>
    <row r="4" spans="1:16">
      <c r="A4" s="1">
        <v>44201</v>
      </c>
      <c r="B4">
        <v>128.88999899999999</v>
      </c>
      <c r="C4">
        <v>131.740005</v>
      </c>
      <c r="D4">
        <v>128.429993</v>
      </c>
      <c r="E4">
        <v>131.009995</v>
      </c>
      <c r="F4">
        <v>130.04161099999999</v>
      </c>
      <c r="G4">
        <v>97664900</v>
      </c>
    </row>
    <row r="5" spans="1:16">
      <c r="A5" s="1">
        <v>44202</v>
      </c>
      <c r="B5">
        <v>127.720001</v>
      </c>
      <c r="C5">
        <v>131.050003</v>
      </c>
      <c r="D5">
        <v>126.379997</v>
      </c>
      <c r="E5">
        <v>126.599998</v>
      </c>
      <c r="F5">
        <v>125.66422300000001</v>
      </c>
      <c r="G5">
        <v>155088000</v>
      </c>
    </row>
    <row r="6" spans="1:16">
      <c r="A6" s="1">
        <v>44203</v>
      </c>
      <c r="B6">
        <v>128.36000100000001</v>
      </c>
      <c r="C6">
        <v>131.63000500000001</v>
      </c>
      <c r="D6">
        <v>127.860001</v>
      </c>
      <c r="E6">
        <v>130.91999799999999</v>
      </c>
      <c r="F6">
        <v>129.952271</v>
      </c>
      <c r="G6">
        <v>109578200</v>
      </c>
    </row>
    <row r="7" spans="1:16">
      <c r="A7" s="1">
        <v>44204</v>
      </c>
      <c r="B7">
        <v>132.429993</v>
      </c>
      <c r="C7">
        <v>132.63000500000001</v>
      </c>
      <c r="D7">
        <v>130.229996</v>
      </c>
      <c r="E7">
        <v>132.050003</v>
      </c>
      <c r="F7">
        <v>131.07392899999999</v>
      </c>
      <c r="G7">
        <v>105158200</v>
      </c>
    </row>
    <row r="8" spans="1:16">
      <c r="A8" s="1">
        <v>44207</v>
      </c>
      <c r="B8">
        <v>129.19000199999999</v>
      </c>
      <c r="C8">
        <v>130.16999799999999</v>
      </c>
      <c r="D8">
        <v>128.5</v>
      </c>
      <c r="E8">
        <v>128.979996</v>
      </c>
      <c r="F8">
        <v>128.026611</v>
      </c>
      <c r="G8">
        <v>100384500</v>
      </c>
    </row>
    <row r="9" spans="1:16">
      <c r="A9" s="1">
        <v>44208</v>
      </c>
      <c r="B9">
        <v>128.5</v>
      </c>
      <c r="C9">
        <v>129.69000199999999</v>
      </c>
      <c r="D9">
        <v>126.860001</v>
      </c>
      <c r="E9">
        <v>128.800003</v>
      </c>
      <c r="F9">
        <v>127.84794599999999</v>
      </c>
      <c r="G9">
        <v>91951100</v>
      </c>
    </row>
    <row r="10" spans="1:16">
      <c r="A10" s="1">
        <v>44209</v>
      </c>
      <c r="B10">
        <v>128.759995</v>
      </c>
      <c r="C10">
        <v>131.449997</v>
      </c>
      <c r="D10">
        <v>128.490005</v>
      </c>
      <c r="E10">
        <v>130.88999899999999</v>
      </c>
      <c r="F10">
        <v>129.92250100000001</v>
      </c>
      <c r="G10">
        <v>88636800</v>
      </c>
      <c r="O10" t="s">
        <v>84</v>
      </c>
    </row>
    <row r="11" spans="1:16" ht="17.399999999999999">
      <c r="A11" s="1">
        <v>44210</v>
      </c>
      <c r="B11">
        <v>130.800003</v>
      </c>
      <c r="C11">
        <v>131</v>
      </c>
      <c r="D11">
        <v>128.759995</v>
      </c>
      <c r="E11">
        <v>128.91000399999999</v>
      </c>
      <c r="F11">
        <v>127.95715300000001</v>
      </c>
      <c r="G11">
        <v>90221800</v>
      </c>
      <c r="M11" s="32" t="s">
        <v>74</v>
      </c>
      <c r="N11" s="33"/>
      <c r="O11" s="33"/>
      <c r="P11" s="33"/>
    </row>
    <row r="12" spans="1:16" ht="15.6">
      <c r="A12" s="1">
        <v>44211</v>
      </c>
      <c r="B12">
        <v>128.779999</v>
      </c>
      <c r="C12">
        <v>130.220001</v>
      </c>
      <c r="D12">
        <v>127</v>
      </c>
      <c r="E12">
        <v>127.139999</v>
      </c>
      <c r="F12">
        <v>126.200226</v>
      </c>
      <c r="G12">
        <v>111598500</v>
      </c>
      <c r="M12" s="22"/>
      <c r="N12" s="22" t="s">
        <v>77</v>
      </c>
      <c r="O12" s="22"/>
      <c r="P12" s="23" t="s">
        <v>80</v>
      </c>
    </row>
    <row r="13" spans="1:16" ht="15.6">
      <c r="A13" s="1">
        <v>44215</v>
      </c>
      <c r="B13">
        <v>127.779999</v>
      </c>
      <c r="C13">
        <v>128.71000699999999</v>
      </c>
      <c r="D13">
        <v>126.94000200000001</v>
      </c>
      <c r="E13">
        <v>127.83000199999999</v>
      </c>
      <c r="F13">
        <v>126.885132</v>
      </c>
      <c r="G13">
        <v>90757300</v>
      </c>
      <c r="M13" s="24" t="s">
        <v>75</v>
      </c>
      <c r="N13" s="25" t="s">
        <v>78</v>
      </c>
      <c r="O13" s="25"/>
      <c r="P13" s="26"/>
    </row>
    <row r="14" spans="1:16" ht="15.6">
      <c r="A14" s="1">
        <v>44216</v>
      </c>
      <c r="B14">
        <v>128.66000399999999</v>
      </c>
      <c r="C14">
        <v>132.490005</v>
      </c>
      <c r="D14">
        <v>128.550003</v>
      </c>
      <c r="E14">
        <v>132.029999</v>
      </c>
      <c r="F14">
        <v>131.05406199999999</v>
      </c>
      <c r="G14">
        <v>104319500</v>
      </c>
      <c r="M14" s="24" t="s">
        <v>76</v>
      </c>
      <c r="N14" s="25" t="s">
        <v>87</v>
      </c>
      <c r="O14" s="25" t="s">
        <v>88</v>
      </c>
      <c r="P14" s="26" t="s">
        <v>81</v>
      </c>
    </row>
    <row r="15" spans="1:16" ht="15.6">
      <c r="A15" s="1">
        <v>44217</v>
      </c>
      <c r="B15">
        <v>133.800003</v>
      </c>
      <c r="C15">
        <v>139.66999799999999</v>
      </c>
      <c r="D15">
        <v>133.58999600000001</v>
      </c>
      <c r="E15">
        <v>136.86999499999999</v>
      </c>
      <c r="F15">
        <v>135.85829200000001</v>
      </c>
      <c r="G15">
        <v>120150900</v>
      </c>
      <c r="M15" s="24" t="s">
        <v>71</v>
      </c>
      <c r="N15" s="25" t="s">
        <v>79</v>
      </c>
      <c r="O15" s="25"/>
      <c r="P15" s="26" t="s">
        <v>82</v>
      </c>
    </row>
    <row r="16" spans="1:16">
      <c r="A16" s="1">
        <v>44218</v>
      </c>
      <c r="B16">
        <v>136.279999</v>
      </c>
      <c r="C16">
        <v>139.85000600000001</v>
      </c>
      <c r="D16">
        <v>135.020004</v>
      </c>
      <c r="E16">
        <v>139.070007</v>
      </c>
      <c r="F16">
        <v>138.04205300000001</v>
      </c>
      <c r="G16">
        <v>114459400</v>
      </c>
      <c r="M16" s="27"/>
      <c r="N16" s="27"/>
      <c r="O16" s="27"/>
      <c r="P16" s="28" t="s">
        <v>83</v>
      </c>
    </row>
    <row r="17" spans="1:16" ht="15.6">
      <c r="A17" s="1">
        <v>44221</v>
      </c>
      <c r="B17">
        <v>143.070007</v>
      </c>
      <c r="C17">
        <v>145.08999600000001</v>
      </c>
      <c r="D17">
        <v>136.53999300000001</v>
      </c>
      <c r="E17">
        <v>142.91999799999999</v>
      </c>
      <c r="F17">
        <v>141.86360199999999</v>
      </c>
      <c r="G17">
        <v>157611700</v>
      </c>
      <c r="M17" s="21"/>
    </row>
    <row r="18" spans="1:16">
      <c r="A18" s="1">
        <v>44222</v>
      </c>
      <c r="B18">
        <v>143.60000600000001</v>
      </c>
      <c r="C18">
        <v>144.300003</v>
      </c>
      <c r="D18">
        <v>141.36999499999999</v>
      </c>
      <c r="E18">
        <v>143.16000399999999</v>
      </c>
      <c r="F18">
        <v>142.10180700000001</v>
      </c>
      <c r="G18">
        <v>98390600</v>
      </c>
      <c r="M18" s="19" t="s">
        <v>72</v>
      </c>
      <c r="N18" s="19"/>
      <c r="O18" s="19"/>
      <c r="P18" s="19"/>
    </row>
    <row r="19" spans="1:16">
      <c r="A19" s="1">
        <v>44223</v>
      </c>
      <c r="B19">
        <v>143.429993</v>
      </c>
      <c r="C19">
        <v>144.300003</v>
      </c>
      <c r="D19">
        <v>140.41000399999999</v>
      </c>
      <c r="E19">
        <v>142.05999800000001</v>
      </c>
      <c r="F19">
        <v>141.00994900000001</v>
      </c>
      <c r="G19">
        <v>140843800</v>
      </c>
      <c r="M19" s="20" t="s">
        <v>89</v>
      </c>
    </row>
    <row r="20" spans="1:16">
      <c r="A20" s="1">
        <v>44224</v>
      </c>
      <c r="B20">
        <v>139.520004</v>
      </c>
      <c r="C20">
        <v>141.990005</v>
      </c>
      <c r="D20">
        <v>136.699997</v>
      </c>
      <c r="E20">
        <v>137.08999600000001</v>
      </c>
      <c r="F20">
        <v>136.07667499999999</v>
      </c>
      <c r="G20">
        <v>142621100</v>
      </c>
      <c r="M20" s="19" t="s">
        <v>73</v>
      </c>
      <c r="N20" s="19"/>
      <c r="O20" s="19"/>
      <c r="P20" s="19"/>
    </row>
    <row r="21" spans="1:16">
      <c r="A21" s="1">
        <v>44225</v>
      </c>
      <c r="B21">
        <v>135.83000200000001</v>
      </c>
      <c r="C21">
        <v>136.740005</v>
      </c>
      <c r="D21">
        <v>130.21000699999999</v>
      </c>
      <c r="E21">
        <v>131.96000699999999</v>
      </c>
      <c r="F21">
        <v>130.98460399999999</v>
      </c>
      <c r="G21">
        <v>177523800</v>
      </c>
    </row>
    <row r="22" spans="1:16">
      <c r="A22" s="1">
        <v>44228</v>
      </c>
      <c r="B22">
        <v>133.75</v>
      </c>
      <c r="C22">
        <v>135.38000500000001</v>
      </c>
      <c r="D22">
        <v>130.929993</v>
      </c>
      <c r="E22">
        <v>134.13999899999999</v>
      </c>
      <c r="F22">
        <v>133.148483</v>
      </c>
      <c r="G22">
        <v>106239800</v>
      </c>
    </row>
    <row r="23" spans="1:16">
      <c r="A23" s="1">
        <v>44229</v>
      </c>
      <c r="B23">
        <v>135.729996</v>
      </c>
      <c r="C23">
        <v>136.30999800000001</v>
      </c>
      <c r="D23">
        <v>134.61000100000001</v>
      </c>
      <c r="E23">
        <v>134.990005</v>
      </c>
      <c r="F23">
        <v>133.99221800000001</v>
      </c>
      <c r="G23">
        <v>83305400</v>
      </c>
    </row>
    <row r="24" spans="1:16">
      <c r="A24" s="1">
        <v>44230</v>
      </c>
      <c r="B24">
        <v>135.759995</v>
      </c>
      <c r="C24">
        <v>135.770004</v>
      </c>
      <c r="D24">
        <v>133.61000100000001</v>
      </c>
      <c r="E24">
        <v>133.94000199999999</v>
      </c>
      <c r="F24">
        <v>132.94998200000001</v>
      </c>
      <c r="G24">
        <v>89880900</v>
      </c>
    </row>
    <row r="25" spans="1:16">
      <c r="A25" s="1">
        <v>44231</v>
      </c>
      <c r="B25">
        <v>136.300003</v>
      </c>
      <c r="C25">
        <v>137.39999399999999</v>
      </c>
      <c r="D25">
        <v>134.58999600000001</v>
      </c>
      <c r="E25">
        <v>137.38999899999999</v>
      </c>
      <c r="F25">
        <v>136.37446600000001</v>
      </c>
      <c r="G25">
        <v>84183100</v>
      </c>
    </row>
    <row r="26" spans="1:16">
      <c r="A26" s="1">
        <v>44232</v>
      </c>
      <c r="B26">
        <v>137.35000600000001</v>
      </c>
      <c r="C26">
        <v>137.41999799999999</v>
      </c>
      <c r="D26">
        <v>135.86000100000001</v>
      </c>
      <c r="E26">
        <v>136.759995</v>
      </c>
      <c r="F26">
        <v>135.951965</v>
      </c>
      <c r="G26">
        <v>75693800</v>
      </c>
    </row>
    <row r="27" spans="1:16">
      <c r="A27" s="1">
        <v>44235</v>
      </c>
      <c r="B27">
        <v>136.029999</v>
      </c>
      <c r="C27">
        <v>136.96000699999999</v>
      </c>
      <c r="D27">
        <v>134.91999799999999</v>
      </c>
      <c r="E27">
        <v>136.91000399999999</v>
      </c>
      <c r="F27">
        <v>136.101089</v>
      </c>
      <c r="G27">
        <v>71297200</v>
      </c>
    </row>
    <row r="28" spans="1:16">
      <c r="A28" s="1">
        <v>44236</v>
      </c>
      <c r="B28">
        <v>136.61999499999999</v>
      </c>
      <c r="C28">
        <v>137.88000500000001</v>
      </c>
      <c r="D28">
        <v>135.85000600000001</v>
      </c>
      <c r="E28">
        <v>136.009995</v>
      </c>
      <c r="F28">
        <v>135.20639</v>
      </c>
      <c r="G28">
        <v>76774200</v>
      </c>
    </row>
    <row r="29" spans="1:16">
      <c r="A29" s="1">
        <v>44237</v>
      </c>
      <c r="B29">
        <v>136.479996</v>
      </c>
      <c r="C29">
        <v>136.990005</v>
      </c>
      <c r="D29">
        <v>134.39999399999999</v>
      </c>
      <c r="E29">
        <v>135.38999899999999</v>
      </c>
      <c r="F29">
        <v>134.590057</v>
      </c>
      <c r="G29">
        <v>73046600</v>
      </c>
    </row>
    <row r="30" spans="1:16">
      <c r="A30" s="1">
        <v>44238</v>
      </c>
      <c r="B30">
        <v>135.89999399999999</v>
      </c>
      <c r="C30">
        <v>136.38999899999999</v>
      </c>
      <c r="D30">
        <v>133.770004</v>
      </c>
      <c r="E30">
        <v>135.13000500000001</v>
      </c>
      <c r="F30">
        <v>134.331604</v>
      </c>
      <c r="G30">
        <v>64280000</v>
      </c>
    </row>
    <row r="31" spans="1:16">
      <c r="A31" s="1">
        <v>44239</v>
      </c>
      <c r="B31">
        <v>134.35000600000001</v>
      </c>
      <c r="C31">
        <v>135.529999</v>
      </c>
      <c r="D31">
        <v>133.69000199999999</v>
      </c>
      <c r="E31">
        <v>135.36999499999999</v>
      </c>
      <c r="F31">
        <v>134.57017500000001</v>
      </c>
      <c r="G31">
        <v>60145100</v>
      </c>
    </row>
    <row r="32" spans="1:16">
      <c r="A32" s="1">
        <v>44243</v>
      </c>
      <c r="B32">
        <v>135.490005</v>
      </c>
      <c r="C32">
        <v>136.009995</v>
      </c>
      <c r="D32">
        <v>132.78999300000001</v>
      </c>
      <c r="E32">
        <v>133.19000199999999</v>
      </c>
      <c r="F32">
        <v>132.403076</v>
      </c>
      <c r="G32">
        <v>80576300</v>
      </c>
    </row>
    <row r="33" spans="1:7">
      <c r="A33" s="1">
        <v>44244</v>
      </c>
      <c r="B33">
        <v>131.25</v>
      </c>
      <c r="C33">
        <v>132.220001</v>
      </c>
      <c r="D33">
        <v>129.470001</v>
      </c>
      <c r="E33">
        <v>130.83999600000001</v>
      </c>
      <c r="F33">
        <v>130.066956</v>
      </c>
      <c r="G33">
        <v>97918500</v>
      </c>
    </row>
    <row r="34" spans="1:7">
      <c r="A34" s="1">
        <v>44245</v>
      </c>
      <c r="B34">
        <v>129.199997</v>
      </c>
      <c r="C34">
        <v>130</v>
      </c>
      <c r="D34">
        <v>127.410004</v>
      </c>
      <c r="E34">
        <v>129.71000699999999</v>
      </c>
      <c r="F34">
        <v>128.943634</v>
      </c>
      <c r="G34">
        <v>96856700</v>
      </c>
    </row>
    <row r="35" spans="1:7">
      <c r="A35" s="1">
        <v>44246</v>
      </c>
      <c r="B35">
        <v>130.240005</v>
      </c>
      <c r="C35">
        <v>130.71000699999999</v>
      </c>
      <c r="D35">
        <v>128.800003</v>
      </c>
      <c r="E35">
        <v>129.86999499999999</v>
      </c>
      <c r="F35">
        <v>129.10266100000001</v>
      </c>
      <c r="G35">
        <v>87668800</v>
      </c>
    </row>
    <row r="36" spans="1:7">
      <c r="A36" s="1">
        <v>44249</v>
      </c>
      <c r="B36">
        <v>128.009995</v>
      </c>
      <c r="C36">
        <v>129.720001</v>
      </c>
      <c r="D36">
        <v>125.599998</v>
      </c>
      <c r="E36">
        <v>126</v>
      </c>
      <c r="F36">
        <v>125.255539</v>
      </c>
      <c r="G36">
        <v>103916400</v>
      </c>
    </row>
    <row r="37" spans="1:7">
      <c r="A37" s="1">
        <v>44250</v>
      </c>
      <c r="B37">
        <v>123.760002</v>
      </c>
      <c r="C37">
        <v>126.709999</v>
      </c>
      <c r="D37">
        <v>118.389999</v>
      </c>
      <c r="E37">
        <v>125.860001</v>
      </c>
      <c r="F37">
        <v>125.116364</v>
      </c>
      <c r="G37">
        <v>158273000</v>
      </c>
    </row>
    <row r="38" spans="1:7">
      <c r="A38" s="1">
        <v>44251</v>
      </c>
      <c r="B38">
        <v>124.94000200000001</v>
      </c>
      <c r="C38">
        <v>125.55999799999999</v>
      </c>
      <c r="D38">
        <v>122.230003</v>
      </c>
      <c r="E38">
        <v>125.349998</v>
      </c>
      <c r="F38">
        <v>124.60939</v>
      </c>
      <c r="G38">
        <v>111039900</v>
      </c>
    </row>
    <row r="39" spans="1:7">
      <c r="A39" s="1">
        <v>44252</v>
      </c>
      <c r="B39">
        <v>124.68</v>
      </c>
      <c r="C39">
        <v>126.459999</v>
      </c>
      <c r="D39">
        <v>120.540001</v>
      </c>
      <c r="E39">
        <v>120.989998</v>
      </c>
      <c r="F39">
        <v>120.27514600000001</v>
      </c>
      <c r="G39">
        <v>148199500</v>
      </c>
    </row>
    <row r="40" spans="1:7">
      <c r="A40" s="1">
        <v>44253</v>
      </c>
      <c r="B40">
        <v>122.589996</v>
      </c>
      <c r="C40">
        <v>124.849998</v>
      </c>
      <c r="D40">
        <v>121.199997</v>
      </c>
      <c r="E40">
        <v>121.260002</v>
      </c>
      <c r="F40">
        <v>120.543549</v>
      </c>
      <c r="G40">
        <v>164560400</v>
      </c>
    </row>
    <row r="41" spans="1:7">
      <c r="A41" s="1">
        <v>44256</v>
      </c>
      <c r="B41">
        <v>123.75</v>
      </c>
      <c r="C41">
        <v>127.93</v>
      </c>
      <c r="D41">
        <v>122.790001</v>
      </c>
      <c r="E41">
        <v>127.790001</v>
      </c>
      <c r="F41">
        <v>127.034966</v>
      </c>
      <c r="G41">
        <v>116307900</v>
      </c>
    </row>
    <row r="42" spans="1:7">
      <c r="A42" s="1">
        <v>44257</v>
      </c>
      <c r="B42">
        <v>128.41000399999999</v>
      </c>
      <c r="C42">
        <v>128.720001</v>
      </c>
      <c r="D42">
        <v>125.010002</v>
      </c>
      <c r="E42">
        <v>125.120003</v>
      </c>
      <c r="F42">
        <v>124.380745</v>
      </c>
      <c r="G42">
        <v>102260900</v>
      </c>
    </row>
    <row r="43" spans="1:7">
      <c r="A43" s="1">
        <v>44258</v>
      </c>
      <c r="B43">
        <v>124.80999799999999</v>
      </c>
      <c r="C43">
        <v>125.709999</v>
      </c>
      <c r="D43">
        <v>121.839996</v>
      </c>
      <c r="E43">
        <v>122.05999799999999</v>
      </c>
      <c r="F43">
        <v>121.338821</v>
      </c>
      <c r="G43">
        <v>112966300</v>
      </c>
    </row>
    <row r="44" spans="1:7">
      <c r="A44" s="1">
        <v>44259</v>
      </c>
      <c r="B44">
        <v>121.75</v>
      </c>
      <c r="C44">
        <v>123.599998</v>
      </c>
      <c r="D44">
        <v>118.620003</v>
      </c>
      <c r="E44">
        <v>120.129997</v>
      </c>
      <c r="F44">
        <v>119.420219</v>
      </c>
      <c r="G44">
        <v>178155000</v>
      </c>
    </row>
    <row r="45" spans="1:7">
      <c r="A45" s="1">
        <v>44260</v>
      </c>
      <c r="B45">
        <v>120.980003</v>
      </c>
      <c r="C45">
        <v>121.94000200000001</v>
      </c>
      <c r="D45">
        <v>117.57</v>
      </c>
      <c r="E45">
        <v>121.41999800000001</v>
      </c>
      <c r="F45">
        <v>120.70259900000001</v>
      </c>
      <c r="G45">
        <v>153766600</v>
      </c>
    </row>
    <row r="46" spans="1:7">
      <c r="A46" s="1">
        <v>44263</v>
      </c>
      <c r="B46">
        <v>120.93</v>
      </c>
      <c r="C46">
        <v>121</v>
      </c>
      <c r="D46">
        <v>116.209999</v>
      </c>
      <c r="E46">
        <v>116.360001</v>
      </c>
      <c r="F46">
        <v>115.672493</v>
      </c>
      <c r="G46">
        <v>154376600</v>
      </c>
    </row>
    <row r="47" spans="1:7">
      <c r="A47" s="1">
        <v>44264</v>
      </c>
      <c r="B47">
        <v>119.029999</v>
      </c>
      <c r="C47">
        <v>122.05999799999999</v>
      </c>
      <c r="D47">
        <v>118.790001</v>
      </c>
      <c r="E47">
        <v>121.089996</v>
      </c>
      <c r="F47">
        <v>120.37455</v>
      </c>
      <c r="G47">
        <v>129525800</v>
      </c>
    </row>
    <row r="48" spans="1:7">
      <c r="A48" s="1">
        <v>44265</v>
      </c>
      <c r="B48">
        <v>121.69000200000001</v>
      </c>
      <c r="C48">
        <v>122.16999800000001</v>
      </c>
      <c r="D48">
        <v>119.449997</v>
      </c>
      <c r="E48">
        <v>119.980003</v>
      </c>
      <c r="F48">
        <v>119.271111</v>
      </c>
      <c r="G48">
        <v>111943300</v>
      </c>
    </row>
    <row r="49" spans="1:7">
      <c r="A49" s="1">
        <v>44266</v>
      </c>
      <c r="B49">
        <v>122.540001</v>
      </c>
      <c r="C49">
        <v>123.209999</v>
      </c>
      <c r="D49">
        <v>121.260002</v>
      </c>
      <c r="E49">
        <v>121.959999</v>
      </c>
      <c r="F49">
        <v>121.23941000000001</v>
      </c>
      <c r="G49">
        <v>103026500</v>
      </c>
    </row>
    <row r="50" spans="1:7">
      <c r="A50" s="1">
        <v>44267</v>
      </c>
      <c r="B50">
        <v>120.400002</v>
      </c>
      <c r="C50">
        <v>121.16999800000001</v>
      </c>
      <c r="D50">
        <v>119.160004</v>
      </c>
      <c r="E50">
        <v>121.029999</v>
      </c>
      <c r="F50">
        <v>120.314903</v>
      </c>
      <c r="G50">
        <v>88105100</v>
      </c>
    </row>
    <row r="51" spans="1:7">
      <c r="A51" s="1">
        <v>44270</v>
      </c>
      <c r="B51">
        <v>121.410004</v>
      </c>
      <c r="C51">
        <v>124</v>
      </c>
      <c r="D51">
        <v>120.41999800000001</v>
      </c>
      <c r="E51">
        <v>123.989998</v>
      </c>
      <c r="F51">
        <v>123.25741600000001</v>
      </c>
      <c r="G51">
        <v>92403800</v>
      </c>
    </row>
    <row r="52" spans="1:7">
      <c r="A52" s="1">
        <v>44271</v>
      </c>
      <c r="B52">
        <v>125.699997</v>
      </c>
      <c r="C52">
        <v>127.220001</v>
      </c>
      <c r="D52">
        <v>124.720001</v>
      </c>
      <c r="E52">
        <v>125.57</v>
      </c>
      <c r="F52">
        <v>124.828079</v>
      </c>
      <c r="G52">
        <v>115227900</v>
      </c>
    </row>
    <row r="53" spans="1:7">
      <c r="A53" s="1">
        <v>44272</v>
      </c>
      <c r="B53">
        <v>124.050003</v>
      </c>
      <c r="C53">
        <v>125.860001</v>
      </c>
      <c r="D53">
        <v>122.339996</v>
      </c>
      <c r="E53">
        <v>124.760002</v>
      </c>
      <c r="F53">
        <v>124.022873</v>
      </c>
      <c r="G53">
        <v>111932600</v>
      </c>
    </row>
    <row r="54" spans="1:7">
      <c r="A54" s="1">
        <v>44273</v>
      </c>
      <c r="B54">
        <v>122.879997</v>
      </c>
      <c r="C54">
        <v>123.18</v>
      </c>
      <c r="D54">
        <v>120.32</v>
      </c>
      <c r="E54">
        <v>120.529999</v>
      </c>
      <c r="F54">
        <v>119.81785600000001</v>
      </c>
      <c r="G54">
        <v>121229700</v>
      </c>
    </row>
    <row r="55" spans="1:7">
      <c r="A55" s="1">
        <v>44274</v>
      </c>
      <c r="B55">
        <v>119.900002</v>
      </c>
      <c r="C55">
        <v>121.43</v>
      </c>
      <c r="D55">
        <v>119.68</v>
      </c>
      <c r="E55">
        <v>119.989998</v>
      </c>
      <c r="F55">
        <v>119.281052</v>
      </c>
      <c r="G55">
        <v>185549500</v>
      </c>
    </row>
    <row r="56" spans="1:7">
      <c r="A56" s="1">
        <v>44277</v>
      </c>
      <c r="B56">
        <v>120.33000199999999</v>
      </c>
      <c r="C56">
        <v>123.870003</v>
      </c>
      <c r="D56">
        <v>120.260002</v>
      </c>
      <c r="E56">
        <v>123.389999</v>
      </c>
      <c r="F56">
        <v>122.660965</v>
      </c>
      <c r="G56">
        <v>111912300</v>
      </c>
    </row>
    <row r="57" spans="1:7">
      <c r="A57" s="1">
        <v>44278</v>
      </c>
      <c r="B57">
        <v>123.33000199999999</v>
      </c>
      <c r="C57">
        <v>124.239998</v>
      </c>
      <c r="D57">
        <v>122.139999</v>
      </c>
      <c r="E57">
        <v>122.540001</v>
      </c>
      <c r="F57">
        <v>121.81598700000001</v>
      </c>
      <c r="G57">
        <v>95467100</v>
      </c>
    </row>
    <row r="58" spans="1:7">
      <c r="A58" s="1">
        <v>44279</v>
      </c>
      <c r="B58">
        <v>122.82</v>
      </c>
      <c r="C58">
        <v>122.900002</v>
      </c>
      <c r="D58">
        <v>120.07</v>
      </c>
      <c r="E58">
        <v>120.089996</v>
      </c>
      <c r="F58">
        <v>119.380455</v>
      </c>
      <c r="G58">
        <v>88530500</v>
      </c>
    </row>
    <row r="59" spans="1:7">
      <c r="A59" s="1">
        <v>44280</v>
      </c>
      <c r="B59">
        <v>119.540001</v>
      </c>
      <c r="C59">
        <v>121.660004</v>
      </c>
      <c r="D59">
        <v>119</v>
      </c>
      <c r="E59">
        <v>120.589996</v>
      </c>
      <c r="F59">
        <v>119.87750200000001</v>
      </c>
      <c r="G59">
        <v>98844700</v>
      </c>
    </row>
    <row r="60" spans="1:7">
      <c r="A60" s="1">
        <v>44281</v>
      </c>
      <c r="B60">
        <v>120.349998</v>
      </c>
      <c r="C60">
        <v>121.480003</v>
      </c>
      <c r="D60">
        <v>118.91999800000001</v>
      </c>
      <c r="E60">
        <v>121.209999</v>
      </c>
      <c r="F60">
        <v>120.493835</v>
      </c>
      <c r="G60">
        <v>94071200</v>
      </c>
    </row>
    <row r="61" spans="1:7">
      <c r="A61" s="1">
        <v>44284</v>
      </c>
      <c r="B61">
        <v>121.650002</v>
      </c>
      <c r="C61">
        <v>122.58000199999999</v>
      </c>
      <c r="D61">
        <v>120.730003</v>
      </c>
      <c r="E61">
        <v>121.389999</v>
      </c>
      <c r="F61">
        <v>120.672775</v>
      </c>
      <c r="G61">
        <v>80819200</v>
      </c>
    </row>
    <row r="62" spans="1:7">
      <c r="A62" s="1">
        <v>44285</v>
      </c>
      <c r="B62">
        <v>120.110001</v>
      </c>
      <c r="C62">
        <v>120.400002</v>
      </c>
      <c r="D62">
        <v>118.860001</v>
      </c>
      <c r="E62">
        <v>119.900002</v>
      </c>
      <c r="F62">
        <v>119.191582</v>
      </c>
      <c r="G62">
        <v>85671900</v>
      </c>
    </row>
    <row r="63" spans="1:7">
      <c r="A63" s="1">
        <v>44286</v>
      </c>
      <c r="B63">
        <v>121.650002</v>
      </c>
      <c r="C63">
        <v>123.519997</v>
      </c>
      <c r="D63">
        <v>121.150002</v>
      </c>
      <c r="E63">
        <v>122.150002</v>
      </c>
      <c r="F63">
        <v>121.428291</v>
      </c>
      <c r="G63">
        <v>118323800</v>
      </c>
    </row>
    <row r="64" spans="1:7">
      <c r="A64" s="1">
        <v>44287</v>
      </c>
      <c r="B64">
        <v>123.660004</v>
      </c>
      <c r="C64">
        <v>124.18</v>
      </c>
      <c r="D64">
        <v>122.489998</v>
      </c>
      <c r="E64">
        <v>123</v>
      </c>
      <c r="F64">
        <v>122.273262</v>
      </c>
      <c r="G64">
        <v>75089100</v>
      </c>
    </row>
    <row r="65" spans="1:7">
      <c r="A65" s="1">
        <v>44291</v>
      </c>
      <c r="B65">
        <v>123.870003</v>
      </c>
      <c r="C65">
        <v>126.160004</v>
      </c>
      <c r="D65">
        <v>123.07</v>
      </c>
      <c r="E65">
        <v>125.900002</v>
      </c>
      <c r="F65">
        <v>125.156143</v>
      </c>
      <c r="G65">
        <v>88651200</v>
      </c>
    </row>
    <row r="66" spans="1:7">
      <c r="A66" s="1">
        <v>44292</v>
      </c>
      <c r="B66">
        <v>126.5</v>
      </c>
      <c r="C66">
        <v>127.129997</v>
      </c>
      <c r="D66">
        <v>125.650002</v>
      </c>
      <c r="E66">
        <v>126.209999</v>
      </c>
      <c r="F66">
        <v>125.464302</v>
      </c>
      <c r="G66">
        <v>80171300</v>
      </c>
    </row>
    <row r="67" spans="1:7">
      <c r="A67" s="1">
        <v>44293</v>
      </c>
      <c r="B67">
        <v>125.83000199999999</v>
      </c>
      <c r="C67">
        <v>127.91999800000001</v>
      </c>
      <c r="D67">
        <v>125.139999</v>
      </c>
      <c r="E67">
        <v>127.900002</v>
      </c>
      <c r="F67">
        <v>127.14432499999999</v>
      </c>
      <c r="G67">
        <v>83466700</v>
      </c>
    </row>
    <row r="68" spans="1:7">
      <c r="A68" s="1">
        <v>44294</v>
      </c>
      <c r="B68">
        <v>128.949997</v>
      </c>
      <c r="C68">
        <v>130.38999899999999</v>
      </c>
      <c r="D68">
        <v>128.520004</v>
      </c>
      <c r="E68">
        <v>130.36000100000001</v>
      </c>
      <c r="F68">
        <v>129.58978300000001</v>
      </c>
      <c r="G68">
        <v>88844600</v>
      </c>
    </row>
    <row r="69" spans="1:7">
      <c r="A69" s="1">
        <v>44295</v>
      </c>
      <c r="B69">
        <v>129.800003</v>
      </c>
      <c r="C69">
        <v>133.03999300000001</v>
      </c>
      <c r="D69">
        <v>129.470001</v>
      </c>
      <c r="E69">
        <v>133</v>
      </c>
      <c r="F69">
        <v>132.21418800000001</v>
      </c>
      <c r="G69">
        <v>106686700</v>
      </c>
    </row>
    <row r="70" spans="1:7">
      <c r="A70" s="1">
        <v>44298</v>
      </c>
      <c r="B70">
        <v>132.520004</v>
      </c>
      <c r="C70">
        <v>132.85000600000001</v>
      </c>
      <c r="D70">
        <v>130.63000500000001</v>
      </c>
      <c r="E70">
        <v>131.240005</v>
      </c>
      <c r="F70">
        <v>130.46459999999999</v>
      </c>
      <c r="G70">
        <v>91420000</v>
      </c>
    </row>
    <row r="71" spans="1:7">
      <c r="A71" s="1">
        <v>44299</v>
      </c>
      <c r="B71">
        <v>132.44000199999999</v>
      </c>
      <c r="C71">
        <v>134.66000399999999</v>
      </c>
      <c r="D71">
        <v>131.929993</v>
      </c>
      <c r="E71">
        <v>134.429993</v>
      </c>
      <c r="F71">
        <v>133.635727</v>
      </c>
      <c r="G71">
        <v>91266500</v>
      </c>
    </row>
    <row r="72" spans="1:7">
      <c r="A72" s="1">
        <v>44300</v>
      </c>
      <c r="B72">
        <v>134.94000199999999</v>
      </c>
      <c r="C72">
        <v>135</v>
      </c>
      <c r="D72">
        <v>131.66000399999999</v>
      </c>
      <c r="E72">
        <v>132.029999</v>
      </c>
      <c r="F72">
        <v>131.249908</v>
      </c>
      <c r="G72">
        <v>87222800</v>
      </c>
    </row>
    <row r="73" spans="1:7">
      <c r="A73" s="1">
        <v>44301</v>
      </c>
      <c r="B73">
        <v>133.820007</v>
      </c>
      <c r="C73">
        <v>135</v>
      </c>
      <c r="D73">
        <v>133.63999899999999</v>
      </c>
      <c r="E73">
        <v>134.5</v>
      </c>
      <c r="F73">
        <v>133.705322</v>
      </c>
      <c r="G73">
        <v>89347100</v>
      </c>
    </row>
    <row r="74" spans="1:7">
      <c r="A74" s="1">
        <v>44302</v>
      </c>
      <c r="B74">
        <v>134.300003</v>
      </c>
      <c r="C74">
        <v>134.66999799999999</v>
      </c>
      <c r="D74">
        <v>133.279999</v>
      </c>
      <c r="E74">
        <v>134.16000399999999</v>
      </c>
      <c r="F74">
        <v>133.36734000000001</v>
      </c>
      <c r="G74">
        <v>84922400</v>
      </c>
    </row>
    <row r="75" spans="1:7">
      <c r="A75" s="1">
        <v>44305</v>
      </c>
      <c r="B75">
        <v>133.509995</v>
      </c>
      <c r="C75">
        <v>135.470001</v>
      </c>
      <c r="D75">
        <v>133.33999600000001</v>
      </c>
      <c r="E75">
        <v>134.83999600000001</v>
      </c>
      <c r="F75">
        <v>134.04331999999999</v>
      </c>
      <c r="G75">
        <v>94264200</v>
      </c>
    </row>
    <row r="76" spans="1:7">
      <c r="A76" s="1">
        <v>44306</v>
      </c>
      <c r="B76">
        <v>135.020004</v>
      </c>
      <c r="C76">
        <v>135.529999</v>
      </c>
      <c r="D76">
        <v>131.80999800000001</v>
      </c>
      <c r="E76">
        <v>133.11000100000001</v>
      </c>
      <c r="F76">
        <v>132.323532</v>
      </c>
      <c r="G76">
        <v>94812300</v>
      </c>
    </row>
    <row r="77" spans="1:7">
      <c r="A77" s="1">
        <v>44307</v>
      </c>
      <c r="B77">
        <v>132.36000100000001</v>
      </c>
      <c r="C77">
        <v>133.75</v>
      </c>
      <c r="D77">
        <v>131.300003</v>
      </c>
      <c r="E77">
        <v>133.5</v>
      </c>
      <c r="F77">
        <v>132.71121199999999</v>
      </c>
      <c r="G77">
        <v>68847100</v>
      </c>
    </row>
    <row r="78" spans="1:7">
      <c r="A78" s="1">
        <v>44308</v>
      </c>
      <c r="B78">
        <v>133.03999300000001</v>
      </c>
      <c r="C78">
        <v>134.14999399999999</v>
      </c>
      <c r="D78">
        <v>131.41000399999999</v>
      </c>
      <c r="E78">
        <v>131.94000199999999</v>
      </c>
      <c r="F78">
        <v>131.160461</v>
      </c>
      <c r="G78">
        <v>84566500</v>
      </c>
    </row>
    <row r="79" spans="1:7">
      <c r="A79" s="1">
        <v>44309</v>
      </c>
      <c r="B79">
        <v>132.16000399999999</v>
      </c>
      <c r="C79">
        <v>135.11999499999999</v>
      </c>
      <c r="D79">
        <v>132.16000399999999</v>
      </c>
      <c r="E79">
        <v>134.320007</v>
      </c>
      <c r="F79">
        <v>133.52638200000001</v>
      </c>
      <c r="G79">
        <v>78657500</v>
      </c>
    </row>
    <row r="80" spans="1:7">
      <c r="A80" s="1">
        <v>44312</v>
      </c>
      <c r="B80">
        <v>134.83000200000001</v>
      </c>
      <c r="C80">
        <v>135.05999800000001</v>
      </c>
      <c r="D80">
        <v>133.55999800000001</v>
      </c>
      <c r="E80">
        <v>134.720001</v>
      </c>
      <c r="F80">
        <v>133.924026</v>
      </c>
      <c r="G80">
        <v>66905100</v>
      </c>
    </row>
    <row r="81" spans="1:7">
      <c r="A81" s="1">
        <v>44313</v>
      </c>
      <c r="B81">
        <v>135.009995</v>
      </c>
      <c r="C81">
        <v>135.41000399999999</v>
      </c>
      <c r="D81">
        <v>134.11000100000001</v>
      </c>
      <c r="E81">
        <v>134.38999899999999</v>
      </c>
      <c r="F81">
        <v>133.595978</v>
      </c>
      <c r="G81">
        <v>66015800</v>
      </c>
    </row>
    <row r="82" spans="1:7">
      <c r="A82" s="1">
        <v>44314</v>
      </c>
      <c r="B82">
        <v>134.30999800000001</v>
      </c>
      <c r="C82">
        <v>135.020004</v>
      </c>
      <c r="D82">
        <v>133.08000200000001</v>
      </c>
      <c r="E82">
        <v>133.58000200000001</v>
      </c>
      <c r="F82">
        <v>132.79075599999999</v>
      </c>
      <c r="G82">
        <v>107760100</v>
      </c>
    </row>
    <row r="83" spans="1:7">
      <c r="A83" s="1">
        <v>44315</v>
      </c>
      <c r="B83">
        <v>136.470001</v>
      </c>
      <c r="C83">
        <v>137.070007</v>
      </c>
      <c r="D83">
        <v>132.449997</v>
      </c>
      <c r="E83">
        <v>133.479996</v>
      </c>
      <c r="F83">
        <v>132.69134500000001</v>
      </c>
      <c r="G83">
        <v>151101000</v>
      </c>
    </row>
    <row r="84" spans="1:7">
      <c r="A84" s="1">
        <v>44316</v>
      </c>
      <c r="B84">
        <v>131.779999</v>
      </c>
      <c r="C84">
        <v>133.55999800000001</v>
      </c>
      <c r="D84">
        <v>131.070007</v>
      </c>
      <c r="E84">
        <v>131.46000699999999</v>
      </c>
      <c r="F84">
        <v>130.683289</v>
      </c>
      <c r="G84">
        <v>109839500</v>
      </c>
    </row>
    <row r="85" spans="1:7">
      <c r="A85" s="1">
        <v>44319</v>
      </c>
      <c r="B85">
        <v>132.03999300000001</v>
      </c>
      <c r="C85">
        <v>134.070007</v>
      </c>
      <c r="D85">
        <v>131.83000200000001</v>
      </c>
      <c r="E85">
        <v>132.53999300000001</v>
      </c>
      <c r="F85">
        <v>131.75689700000001</v>
      </c>
      <c r="G85">
        <v>75135100</v>
      </c>
    </row>
    <row r="86" spans="1:7">
      <c r="A86" s="1">
        <v>44320</v>
      </c>
      <c r="B86">
        <v>131.19000199999999</v>
      </c>
      <c r="C86">
        <v>131.490005</v>
      </c>
      <c r="D86">
        <v>126.699997</v>
      </c>
      <c r="E86">
        <v>127.849998</v>
      </c>
      <c r="F86">
        <v>127.094612</v>
      </c>
      <c r="G86">
        <v>137564700</v>
      </c>
    </row>
    <row r="87" spans="1:7">
      <c r="A87" s="1">
        <v>44321</v>
      </c>
      <c r="B87">
        <v>129.199997</v>
      </c>
      <c r="C87">
        <v>130.449997</v>
      </c>
      <c r="D87">
        <v>127.970001</v>
      </c>
      <c r="E87">
        <v>128.10000600000001</v>
      </c>
      <c r="F87">
        <v>127.343132</v>
      </c>
      <c r="G87">
        <v>84000900</v>
      </c>
    </row>
    <row r="88" spans="1:7">
      <c r="A88" s="1">
        <v>44322</v>
      </c>
      <c r="B88">
        <v>127.889999</v>
      </c>
      <c r="C88">
        <v>129.75</v>
      </c>
      <c r="D88">
        <v>127.129997</v>
      </c>
      <c r="E88">
        <v>129.740005</v>
      </c>
      <c r="F88">
        <v>128.97345000000001</v>
      </c>
      <c r="G88">
        <v>78128300</v>
      </c>
    </row>
    <row r="89" spans="1:7">
      <c r="A89" s="1">
        <v>44323</v>
      </c>
      <c r="B89">
        <v>130.85000600000001</v>
      </c>
      <c r="C89">
        <v>131.259995</v>
      </c>
      <c r="D89">
        <v>129.479996</v>
      </c>
      <c r="E89">
        <v>130.21000699999999</v>
      </c>
      <c r="F89">
        <v>129.66055299999999</v>
      </c>
      <c r="G89">
        <v>78973300</v>
      </c>
    </row>
    <row r="90" spans="1:7">
      <c r="A90" s="1">
        <v>44326</v>
      </c>
      <c r="B90">
        <v>129.41000399999999</v>
      </c>
      <c r="C90">
        <v>129.53999300000001</v>
      </c>
      <c r="D90">
        <v>126.80999799999999</v>
      </c>
      <c r="E90">
        <v>126.849998</v>
      </c>
      <c r="F90">
        <v>126.314705</v>
      </c>
      <c r="G90">
        <v>88071200</v>
      </c>
    </row>
    <row r="91" spans="1:7">
      <c r="A91" s="1">
        <v>44327</v>
      </c>
      <c r="B91">
        <v>123.5</v>
      </c>
      <c r="C91">
        <v>126.269997</v>
      </c>
      <c r="D91">
        <v>122.769997</v>
      </c>
      <c r="E91">
        <v>125.910004</v>
      </c>
      <c r="F91">
        <v>125.378685</v>
      </c>
      <c r="G91">
        <v>126142800</v>
      </c>
    </row>
    <row r="92" spans="1:7">
      <c r="A92" s="1">
        <v>44328</v>
      </c>
      <c r="B92">
        <v>123.400002</v>
      </c>
      <c r="C92">
        <v>124.639999</v>
      </c>
      <c r="D92">
        <v>122.25</v>
      </c>
      <c r="E92">
        <v>122.769997</v>
      </c>
      <c r="F92">
        <v>122.25193</v>
      </c>
      <c r="G92">
        <v>112172300</v>
      </c>
    </row>
    <row r="93" spans="1:7">
      <c r="A93" s="1">
        <v>44329</v>
      </c>
      <c r="B93">
        <v>124.58000199999999</v>
      </c>
      <c r="C93">
        <v>126.150002</v>
      </c>
      <c r="D93">
        <v>124.260002</v>
      </c>
      <c r="E93">
        <v>124.970001</v>
      </c>
      <c r="F93">
        <v>124.44264200000001</v>
      </c>
      <c r="G93">
        <v>105861300</v>
      </c>
    </row>
    <row r="94" spans="1:7">
      <c r="A94" s="1">
        <v>44330</v>
      </c>
      <c r="B94">
        <v>126.25</v>
      </c>
      <c r="C94">
        <v>127.889999</v>
      </c>
      <c r="D94">
        <v>125.849998</v>
      </c>
      <c r="E94">
        <v>127.449997</v>
      </c>
      <c r="F94">
        <v>126.91217</v>
      </c>
      <c r="G94">
        <v>81918000</v>
      </c>
    </row>
    <row r="95" spans="1:7">
      <c r="A95" s="1">
        <v>44333</v>
      </c>
      <c r="B95">
        <v>126.82</v>
      </c>
      <c r="C95">
        <v>126.93</v>
      </c>
      <c r="D95">
        <v>125.16999800000001</v>
      </c>
      <c r="E95">
        <v>126.269997</v>
      </c>
      <c r="F95">
        <v>125.73716</v>
      </c>
      <c r="G95">
        <v>74244600</v>
      </c>
    </row>
    <row r="96" spans="1:7">
      <c r="A96" s="1">
        <v>44334</v>
      </c>
      <c r="B96">
        <v>126.55999799999999</v>
      </c>
      <c r="C96">
        <v>126.989998</v>
      </c>
      <c r="D96">
        <v>124.779999</v>
      </c>
      <c r="E96">
        <v>124.849998</v>
      </c>
      <c r="F96">
        <v>124.323151</v>
      </c>
      <c r="G96">
        <v>63342900</v>
      </c>
    </row>
    <row r="97" spans="1:7">
      <c r="A97" s="1">
        <v>44335</v>
      </c>
      <c r="B97">
        <v>123.160004</v>
      </c>
      <c r="C97">
        <v>124.91999800000001</v>
      </c>
      <c r="D97">
        <v>122.860001</v>
      </c>
      <c r="E97">
        <v>124.69000200000001</v>
      </c>
      <c r="F97">
        <v>124.163826</v>
      </c>
      <c r="G97">
        <v>92612000</v>
      </c>
    </row>
    <row r="98" spans="1:7">
      <c r="A98" s="1">
        <v>44336</v>
      </c>
      <c r="B98">
        <v>125.230003</v>
      </c>
      <c r="C98">
        <v>127.720001</v>
      </c>
      <c r="D98">
        <v>125.099998</v>
      </c>
      <c r="E98">
        <v>127.30999799999999</v>
      </c>
      <c r="F98">
        <v>126.772766</v>
      </c>
      <c r="G98">
        <v>76857100</v>
      </c>
    </row>
    <row r="99" spans="1:7">
      <c r="A99" s="1">
        <v>44337</v>
      </c>
      <c r="B99">
        <v>127.82</v>
      </c>
      <c r="C99">
        <v>128</v>
      </c>
      <c r="D99">
        <v>125.209999</v>
      </c>
      <c r="E99">
        <v>125.43</v>
      </c>
      <c r="F99">
        <v>124.90070299999999</v>
      </c>
      <c r="G99">
        <v>79295400</v>
      </c>
    </row>
    <row r="100" spans="1:7">
      <c r="A100" s="1">
        <v>44340</v>
      </c>
      <c r="B100">
        <v>126.010002</v>
      </c>
      <c r="C100">
        <v>127.94000200000001</v>
      </c>
      <c r="D100">
        <v>125.94000200000001</v>
      </c>
      <c r="E100">
        <v>127.099998</v>
      </c>
      <c r="F100">
        <v>126.563652</v>
      </c>
      <c r="G100">
        <v>63092900</v>
      </c>
    </row>
    <row r="101" spans="1:7">
      <c r="A101" s="1">
        <v>44341</v>
      </c>
      <c r="B101">
        <v>127.82</v>
      </c>
      <c r="C101">
        <v>128.320007</v>
      </c>
      <c r="D101">
        <v>126.32</v>
      </c>
      <c r="E101">
        <v>126.900002</v>
      </c>
      <c r="F101">
        <v>126.364502</v>
      </c>
      <c r="G101">
        <v>72009500</v>
      </c>
    </row>
    <row r="102" spans="1:7">
      <c r="A102" s="1">
        <v>44342</v>
      </c>
      <c r="B102">
        <v>126.959999</v>
      </c>
      <c r="C102">
        <v>127.389999</v>
      </c>
      <c r="D102">
        <v>126.41999800000001</v>
      </c>
      <c r="E102">
        <v>126.849998</v>
      </c>
      <c r="F102">
        <v>126.314705</v>
      </c>
      <c r="G102">
        <v>56575900</v>
      </c>
    </row>
    <row r="103" spans="1:7">
      <c r="A103" s="1">
        <v>44343</v>
      </c>
      <c r="B103">
        <v>126.44000200000001</v>
      </c>
      <c r="C103">
        <v>127.639999</v>
      </c>
      <c r="D103">
        <v>125.08000199999999</v>
      </c>
      <c r="E103">
        <v>125.279999</v>
      </c>
      <c r="F103">
        <v>124.751328</v>
      </c>
      <c r="G103">
        <v>94625600</v>
      </c>
    </row>
    <row r="104" spans="1:7">
      <c r="A104" s="1">
        <v>44344</v>
      </c>
      <c r="B104">
        <v>125.57</v>
      </c>
      <c r="C104">
        <v>125.800003</v>
      </c>
      <c r="D104">
        <v>124.550003</v>
      </c>
      <c r="E104">
        <v>124.610001</v>
      </c>
      <c r="F104">
        <v>124.08416699999999</v>
      </c>
      <c r="G104">
        <v>71311100</v>
      </c>
    </row>
    <row r="105" spans="1:7">
      <c r="A105" s="1">
        <v>44348</v>
      </c>
      <c r="B105">
        <v>125.08000199999999</v>
      </c>
      <c r="C105">
        <v>125.349998</v>
      </c>
      <c r="D105">
        <v>123.94000200000001</v>
      </c>
      <c r="E105">
        <v>124.279999</v>
      </c>
      <c r="F105">
        <v>123.755554</v>
      </c>
      <c r="G105">
        <v>67637100</v>
      </c>
    </row>
    <row r="106" spans="1:7">
      <c r="A106" s="1">
        <v>44349</v>
      </c>
      <c r="B106">
        <v>124.279999</v>
      </c>
      <c r="C106">
        <v>125.239998</v>
      </c>
      <c r="D106">
        <v>124.050003</v>
      </c>
      <c r="E106">
        <v>125.05999799999999</v>
      </c>
      <c r="F106">
        <v>124.532257</v>
      </c>
      <c r="G106">
        <v>59278900</v>
      </c>
    </row>
    <row r="107" spans="1:7">
      <c r="A107" s="1">
        <v>44350</v>
      </c>
      <c r="B107">
        <v>124.68</v>
      </c>
      <c r="C107">
        <v>124.849998</v>
      </c>
      <c r="D107">
        <v>123.129997</v>
      </c>
      <c r="E107">
        <v>123.540001</v>
      </c>
      <c r="F107">
        <v>123.01868399999999</v>
      </c>
      <c r="G107">
        <v>76229200</v>
      </c>
    </row>
    <row r="108" spans="1:7">
      <c r="A108" s="1">
        <v>44351</v>
      </c>
      <c r="B108">
        <v>124.07</v>
      </c>
      <c r="C108">
        <v>126.160004</v>
      </c>
      <c r="D108">
        <v>123.849998</v>
      </c>
      <c r="E108">
        <v>125.889999</v>
      </c>
      <c r="F108">
        <v>125.35876500000001</v>
      </c>
      <c r="G108">
        <v>75169300</v>
      </c>
    </row>
    <row r="109" spans="1:7">
      <c r="A109" s="1">
        <v>44354</v>
      </c>
      <c r="B109">
        <v>126.16999800000001</v>
      </c>
      <c r="C109">
        <v>126.32</v>
      </c>
      <c r="D109">
        <v>124.83000199999999</v>
      </c>
      <c r="E109">
        <v>125.900002</v>
      </c>
      <c r="F109">
        <v>125.36872099999999</v>
      </c>
      <c r="G109">
        <v>71057600</v>
      </c>
    </row>
    <row r="110" spans="1:7">
      <c r="A110" s="1">
        <v>44355</v>
      </c>
      <c r="B110">
        <v>126.599998</v>
      </c>
      <c r="C110">
        <v>128.46000699999999</v>
      </c>
      <c r="D110">
        <v>126.209999</v>
      </c>
      <c r="E110">
        <v>126.739998</v>
      </c>
      <c r="F110">
        <v>126.20517700000001</v>
      </c>
      <c r="G110">
        <v>74403800</v>
      </c>
    </row>
    <row r="111" spans="1:7">
      <c r="A111" s="1">
        <v>44356</v>
      </c>
      <c r="B111">
        <v>127.209999</v>
      </c>
      <c r="C111">
        <v>127.75</v>
      </c>
      <c r="D111">
        <v>126.519997</v>
      </c>
      <c r="E111">
        <v>127.129997</v>
      </c>
      <c r="F111">
        <v>126.593536</v>
      </c>
      <c r="G111">
        <v>56877900</v>
      </c>
    </row>
    <row r="112" spans="1:7">
      <c r="A112" s="1">
        <v>44357</v>
      </c>
      <c r="B112">
        <v>127.019997</v>
      </c>
      <c r="C112">
        <v>128.19000199999999</v>
      </c>
      <c r="D112">
        <v>125.94000200000001</v>
      </c>
      <c r="E112">
        <v>126.110001</v>
      </c>
      <c r="F112">
        <v>125.57783499999999</v>
      </c>
      <c r="G112">
        <v>71186400</v>
      </c>
    </row>
    <row r="113" spans="1:7">
      <c r="A113" s="1">
        <v>44358</v>
      </c>
      <c r="B113">
        <v>126.529999</v>
      </c>
      <c r="C113">
        <v>127.44000200000001</v>
      </c>
      <c r="D113">
        <v>126.099998</v>
      </c>
      <c r="E113">
        <v>127.349998</v>
      </c>
      <c r="F113">
        <v>126.81259900000001</v>
      </c>
      <c r="G113">
        <v>53522400</v>
      </c>
    </row>
    <row r="114" spans="1:7">
      <c r="A114" s="1">
        <v>44361</v>
      </c>
      <c r="B114">
        <v>127.82</v>
      </c>
      <c r="C114">
        <v>130.53999300000001</v>
      </c>
      <c r="D114">
        <v>127.07</v>
      </c>
      <c r="E114">
        <v>130.479996</v>
      </c>
      <c r="F114">
        <v>129.929382</v>
      </c>
      <c r="G114">
        <v>96906500</v>
      </c>
    </row>
    <row r="115" spans="1:7">
      <c r="A115" s="1">
        <v>44362</v>
      </c>
      <c r="B115">
        <v>129.94000199999999</v>
      </c>
      <c r="C115">
        <v>130.60000600000001</v>
      </c>
      <c r="D115">
        <v>129.38999899999999</v>
      </c>
      <c r="E115">
        <v>129.63999899999999</v>
      </c>
      <c r="F115">
        <v>129.092941</v>
      </c>
      <c r="G115">
        <v>62746300</v>
      </c>
    </row>
    <row r="116" spans="1:7">
      <c r="A116" s="1">
        <v>44363</v>
      </c>
      <c r="B116">
        <v>130.36999499999999</v>
      </c>
      <c r="C116">
        <v>130.88999899999999</v>
      </c>
      <c r="D116">
        <v>128.46000699999999</v>
      </c>
      <c r="E116">
        <v>130.14999399999999</v>
      </c>
      <c r="F116">
        <v>129.600784</v>
      </c>
      <c r="G116">
        <v>91815000</v>
      </c>
    </row>
    <row r="117" spans="1:7">
      <c r="A117" s="1">
        <v>44364</v>
      </c>
      <c r="B117">
        <v>129.800003</v>
      </c>
      <c r="C117">
        <v>132.550003</v>
      </c>
      <c r="D117">
        <v>129.64999399999999</v>
      </c>
      <c r="E117">
        <v>131.78999300000001</v>
      </c>
      <c r="F117">
        <v>131.233856</v>
      </c>
      <c r="G117">
        <v>96721700</v>
      </c>
    </row>
    <row r="118" spans="1:7">
      <c r="A118" s="1">
        <v>44365</v>
      </c>
      <c r="B118">
        <v>130.71000699999999</v>
      </c>
      <c r="C118">
        <v>131.509995</v>
      </c>
      <c r="D118">
        <v>130.240005</v>
      </c>
      <c r="E118">
        <v>130.46000699999999</v>
      </c>
      <c r="F118">
        <v>129.90948499999999</v>
      </c>
      <c r="G118">
        <v>108953300</v>
      </c>
    </row>
    <row r="119" spans="1:7">
      <c r="A119" s="1">
        <v>44368</v>
      </c>
      <c r="B119">
        <v>130.300003</v>
      </c>
      <c r="C119">
        <v>132.41000399999999</v>
      </c>
      <c r="D119">
        <v>129.21000699999999</v>
      </c>
      <c r="E119">
        <v>132.300003</v>
      </c>
      <c r="F119">
        <v>131.741714</v>
      </c>
      <c r="G119">
        <v>79663300</v>
      </c>
    </row>
    <row r="120" spans="1:7">
      <c r="A120" s="1">
        <v>44369</v>
      </c>
      <c r="B120">
        <v>132.13000500000001</v>
      </c>
      <c r="C120">
        <v>134.08000200000001</v>
      </c>
      <c r="D120">
        <v>131.61999499999999</v>
      </c>
      <c r="E120">
        <v>133.979996</v>
      </c>
      <c r="F120">
        <v>133.41461200000001</v>
      </c>
      <c r="G120">
        <v>74783600</v>
      </c>
    </row>
    <row r="121" spans="1:7">
      <c r="A121" s="1">
        <v>44370</v>
      </c>
      <c r="B121">
        <v>133.770004</v>
      </c>
      <c r="C121">
        <v>134.320007</v>
      </c>
      <c r="D121">
        <v>133.229996</v>
      </c>
      <c r="E121">
        <v>133.699997</v>
      </c>
      <c r="F121">
        <v>133.135818</v>
      </c>
      <c r="G121">
        <v>60214200</v>
      </c>
    </row>
    <row r="122" spans="1:7">
      <c r="A122" s="1">
        <v>44371</v>
      </c>
      <c r="B122">
        <v>134.449997</v>
      </c>
      <c r="C122">
        <v>134.63999899999999</v>
      </c>
      <c r="D122">
        <v>132.929993</v>
      </c>
      <c r="E122">
        <v>133.41000399999999</v>
      </c>
      <c r="F122">
        <v>132.84703099999999</v>
      </c>
      <c r="G122">
        <v>68711000</v>
      </c>
    </row>
    <row r="123" spans="1:7">
      <c r="A123" s="1">
        <v>44372</v>
      </c>
      <c r="B123">
        <v>133.46000699999999</v>
      </c>
      <c r="C123">
        <v>133.88999899999999</v>
      </c>
      <c r="D123">
        <v>132.80999800000001</v>
      </c>
      <c r="E123">
        <v>133.11000100000001</v>
      </c>
      <c r="F123">
        <v>132.54830899999999</v>
      </c>
      <c r="G123">
        <v>70783700</v>
      </c>
    </row>
    <row r="124" spans="1:7">
      <c r="A124" s="1">
        <v>44375</v>
      </c>
      <c r="B124">
        <v>133.41000399999999</v>
      </c>
      <c r="C124">
        <v>135.25</v>
      </c>
      <c r="D124">
        <v>133.35000600000001</v>
      </c>
      <c r="E124">
        <v>134.779999</v>
      </c>
      <c r="F124">
        <v>134.21125799999999</v>
      </c>
      <c r="G124">
        <v>62111300</v>
      </c>
    </row>
    <row r="125" spans="1:7">
      <c r="A125" s="1">
        <v>44376</v>
      </c>
      <c r="B125">
        <v>134.800003</v>
      </c>
      <c r="C125">
        <v>136.490005</v>
      </c>
      <c r="D125">
        <v>134.35000600000001</v>
      </c>
      <c r="E125">
        <v>136.33000200000001</v>
      </c>
      <c r="F125">
        <v>135.754715</v>
      </c>
      <c r="G125">
        <v>64556100</v>
      </c>
    </row>
    <row r="126" spans="1:7">
      <c r="A126" s="1">
        <v>44377</v>
      </c>
      <c r="B126">
        <v>136.16999799999999</v>
      </c>
      <c r="C126">
        <v>137.41000399999999</v>
      </c>
      <c r="D126">
        <v>135.86999499999999</v>
      </c>
      <c r="E126">
        <v>136.96000699999999</v>
      </c>
      <c r="F126">
        <v>136.38206500000001</v>
      </c>
      <c r="G126">
        <v>63261400</v>
      </c>
    </row>
    <row r="127" spans="1:7">
      <c r="A127" s="1">
        <v>44378</v>
      </c>
      <c r="B127">
        <v>136.60000600000001</v>
      </c>
      <c r="C127">
        <v>137.33000200000001</v>
      </c>
      <c r="D127">
        <v>135.759995</v>
      </c>
      <c r="E127">
        <v>137.270004</v>
      </c>
      <c r="F127">
        <v>136.69075000000001</v>
      </c>
      <c r="G127">
        <v>52485800</v>
      </c>
    </row>
    <row r="128" spans="1:7">
      <c r="A128" s="1">
        <v>44379</v>
      </c>
      <c r="B128">
        <v>137.89999399999999</v>
      </c>
      <c r="C128">
        <v>140</v>
      </c>
      <c r="D128">
        <v>137.75</v>
      </c>
      <c r="E128">
        <v>139.96000699999999</v>
      </c>
      <c r="F128">
        <v>139.36940000000001</v>
      </c>
      <c r="G128">
        <v>78852600</v>
      </c>
    </row>
    <row r="129" spans="1:7">
      <c r="A129" s="1">
        <v>44383</v>
      </c>
      <c r="B129">
        <v>140.070007</v>
      </c>
      <c r="C129">
        <v>143.14999399999999</v>
      </c>
      <c r="D129">
        <v>140.070007</v>
      </c>
      <c r="E129">
        <v>142.020004</v>
      </c>
      <c r="F129">
        <v>141.42070000000001</v>
      </c>
      <c r="G129">
        <v>108181800</v>
      </c>
    </row>
    <row r="130" spans="1:7">
      <c r="A130" s="1">
        <v>44384</v>
      </c>
      <c r="B130">
        <v>143.53999300000001</v>
      </c>
      <c r="C130">
        <v>144.88999899999999</v>
      </c>
      <c r="D130">
        <v>142.66000399999999</v>
      </c>
      <c r="E130">
        <v>144.570007</v>
      </c>
      <c r="F130">
        <v>143.959946</v>
      </c>
      <c r="G130">
        <v>104911600</v>
      </c>
    </row>
    <row r="131" spans="1:7">
      <c r="A131" s="1">
        <v>44385</v>
      </c>
      <c r="B131">
        <v>141.58000200000001</v>
      </c>
      <c r="C131">
        <v>144.05999800000001</v>
      </c>
      <c r="D131">
        <v>140.66999799999999</v>
      </c>
      <c r="E131">
        <v>143.240005</v>
      </c>
      <c r="F131">
        <v>142.63554400000001</v>
      </c>
      <c r="G131">
        <v>105575500</v>
      </c>
    </row>
    <row r="132" spans="1:7">
      <c r="A132" s="1">
        <v>44386</v>
      </c>
      <c r="B132">
        <v>142.75</v>
      </c>
      <c r="C132">
        <v>145.64999399999999</v>
      </c>
      <c r="D132">
        <v>142.64999399999999</v>
      </c>
      <c r="E132">
        <v>145.11000100000001</v>
      </c>
      <c r="F132">
        <v>144.49766500000001</v>
      </c>
      <c r="G132">
        <v>99890800</v>
      </c>
    </row>
    <row r="133" spans="1:7">
      <c r="A133" s="1">
        <v>44389</v>
      </c>
      <c r="B133">
        <v>146.21000699999999</v>
      </c>
      <c r="C133">
        <v>146.320007</v>
      </c>
      <c r="D133">
        <v>144</v>
      </c>
      <c r="E133">
        <v>144.5</v>
      </c>
      <c r="F133">
        <v>143.890244</v>
      </c>
      <c r="G133">
        <v>76299700</v>
      </c>
    </row>
    <row r="134" spans="1:7">
      <c r="A134" s="1">
        <v>44390</v>
      </c>
      <c r="B134">
        <v>144.029999</v>
      </c>
      <c r="C134">
        <v>147.46000699999999</v>
      </c>
      <c r="D134">
        <v>143.63000500000001</v>
      </c>
      <c r="E134">
        <v>145.63999899999999</v>
      </c>
      <c r="F134">
        <v>145.02542099999999</v>
      </c>
      <c r="G134">
        <v>100827100</v>
      </c>
    </row>
    <row r="135" spans="1:7">
      <c r="A135" s="1">
        <v>44391</v>
      </c>
      <c r="B135">
        <v>148.10000600000001</v>
      </c>
      <c r="C135">
        <v>149.570007</v>
      </c>
      <c r="D135">
        <v>147.679993</v>
      </c>
      <c r="E135">
        <v>149.14999399999999</v>
      </c>
      <c r="F135">
        <v>148.520599</v>
      </c>
      <c r="G135">
        <v>127050800</v>
      </c>
    </row>
    <row r="136" spans="1:7">
      <c r="A136" s="1">
        <v>44392</v>
      </c>
      <c r="B136">
        <v>149.240005</v>
      </c>
      <c r="C136">
        <v>150</v>
      </c>
      <c r="D136">
        <v>147.08999600000001</v>
      </c>
      <c r="E136">
        <v>148.479996</v>
      </c>
      <c r="F136">
        <v>147.85343900000001</v>
      </c>
      <c r="G136">
        <v>106820300</v>
      </c>
    </row>
    <row r="137" spans="1:7">
      <c r="A137" s="1">
        <v>44393</v>
      </c>
      <c r="B137">
        <v>148.46000699999999</v>
      </c>
      <c r="C137">
        <v>149.759995</v>
      </c>
      <c r="D137">
        <v>145.88000500000001</v>
      </c>
      <c r="E137">
        <v>146.38999899999999</v>
      </c>
      <c r="F137">
        <v>145.77224699999999</v>
      </c>
      <c r="G137">
        <v>93251400</v>
      </c>
    </row>
    <row r="138" spans="1:7">
      <c r="A138" s="1">
        <v>44396</v>
      </c>
      <c r="B138">
        <v>143.75</v>
      </c>
      <c r="C138">
        <v>144.070007</v>
      </c>
      <c r="D138">
        <v>141.66999799999999</v>
      </c>
      <c r="E138">
        <v>142.449997</v>
      </c>
      <c r="F138">
        <v>141.84887699999999</v>
      </c>
      <c r="G138">
        <v>121434600</v>
      </c>
    </row>
    <row r="139" spans="1:7">
      <c r="A139" s="1">
        <v>44397</v>
      </c>
      <c r="B139">
        <v>143.46000699999999</v>
      </c>
      <c r="C139">
        <v>147.10000600000001</v>
      </c>
      <c r="D139">
        <v>142.96000699999999</v>
      </c>
      <c r="E139">
        <v>146.14999399999999</v>
      </c>
      <c r="F139">
        <v>145.53324900000001</v>
      </c>
      <c r="G139">
        <v>96350000</v>
      </c>
    </row>
    <row r="140" spans="1:7">
      <c r="A140" s="1">
        <v>44398</v>
      </c>
      <c r="B140">
        <v>145.529999</v>
      </c>
      <c r="C140">
        <v>146.13000500000001</v>
      </c>
      <c r="D140">
        <v>144.63000500000001</v>
      </c>
      <c r="E140">
        <v>145.39999399999999</v>
      </c>
      <c r="F140">
        <v>144.786438</v>
      </c>
      <c r="G140">
        <v>74993500</v>
      </c>
    </row>
    <row r="141" spans="1:7">
      <c r="A141" s="1">
        <v>44399</v>
      </c>
      <c r="B141">
        <v>145.94000199999999</v>
      </c>
      <c r="C141">
        <v>148.199997</v>
      </c>
      <c r="D141">
        <v>145.80999800000001</v>
      </c>
      <c r="E141">
        <v>146.800003</v>
      </c>
      <c r="F141">
        <v>146.180511</v>
      </c>
      <c r="G141">
        <v>77338200</v>
      </c>
    </row>
    <row r="142" spans="1:7">
      <c r="A142" s="1">
        <v>44400</v>
      </c>
      <c r="B142">
        <v>147.550003</v>
      </c>
      <c r="C142">
        <v>148.720001</v>
      </c>
      <c r="D142">
        <v>146.91999799999999</v>
      </c>
      <c r="E142">
        <v>148.55999800000001</v>
      </c>
      <c r="F142">
        <v>147.93310500000001</v>
      </c>
      <c r="G142">
        <v>71447400</v>
      </c>
    </row>
    <row r="143" spans="1:7">
      <c r="A143" s="1">
        <v>44403</v>
      </c>
      <c r="B143">
        <v>148.270004</v>
      </c>
      <c r="C143">
        <v>149.83000200000001</v>
      </c>
      <c r="D143">
        <v>147.699997</v>
      </c>
      <c r="E143">
        <v>148.990005</v>
      </c>
      <c r="F143">
        <v>148.36129800000001</v>
      </c>
      <c r="G143">
        <v>72434100</v>
      </c>
    </row>
    <row r="144" spans="1:7">
      <c r="A144" s="1">
        <v>44404</v>
      </c>
      <c r="B144">
        <v>149.11999499999999</v>
      </c>
      <c r="C144">
        <v>149.21000699999999</v>
      </c>
      <c r="D144">
        <v>145.550003</v>
      </c>
      <c r="E144">
        <v>146.770004</v>
      </c>
      <c r="F144">
        <v>146.15065000000001</v>
      </c>
      <c r="G144">
        <v>104818600</v>
      </c>
    </row>
    <row r="145" spans="1:7">
      <c r="A145" s="1">
        <v>44405</v>
      </c>
      <c r="B145">
        <v>144.80999800000001</v>
      </c>
      <c r="C145">
        <v>146.970001</v>
      </c>
      <c r="D145">
        <v>142.53999300000001</v>
      </c>
      <c r="E145">
        <v>144.979996</v>
      </c>
      <c r="F145">
        <v>144.36821</v>
      </c>
      <c r="G145">
        <v>118931200</v>
      </c>
    </row>
    <row r="146" spans="1:7">
      <c r="A146" s="1">
        <v>44406</v>
      </c>
      <c r="B146">
        <v>144.69000199999999</v>
      </c>
      <c r="C146">
        <v>146.550003</v>
      </c>
      <c r="D146">
        <v>144.58000200000001</v>
      </c>
      <c r="E146">
        <v>145.63999899999999</v>
      </c>
      <c r="F146">
        <v>145.02542099999999</v>
      </c>
      <c r="G146">
        <v>56699500</v>
      </c>
    </row>
    <row r="147" spans="1:7">
      <c r="A147" s="1">
        <v>44407</v>
      </c>
      <c r="B147">
        <v>144.38000500000001</v>
      </c>
      <c r="C147">
        <v>146.33000200000001</v>
      </c>
      <c r="D147">
        <v>144.11000100000001</v>
      </c>
      <c r="E147">
        <v>145.86000100000001</v>
      </c>
      <c r="F147">
        <v>145.24449200000001</v>
      </c>
      <c r="G147">
        <v>70382000</v>
      </c>
    </row>
    <row r="148" spans="1:7">
      <c r="A148" s="1">
        <v>44410</v>
      </c>
      <c r="B148">
        <v>146.36000100000001</v>
      </c>
      <c r="C148">
        <v>146.949997</v>
      </c>
      <c r="D148">
        <v>145.25</v>
      </c>
      <c r="E148">
        <v>145.520004</v>
      </c>
      <c r="F148">
        <v>144.90593000000001</v>
      </c>
      <c r="G148">
        <v>62880000</v>
      </c>
    </row>
    <row r="149" spans="1:7">
      <c r="A149" s="1">
        <v>44411</v>
      </c>
      <c r="B149">
        <v>145.80999800000001</v>
      </c>
      <c r="C149">
        <v>148.03999300000001</v>
      </c>
      <c r="D149">
        <v>145.179993</v>
      </c>
      <c r="E149">
        <v>147.36000100000001</v>
      </c>
      <c r="F149">
        <v>146.738159</v>
      </c>
      <c r="G149">
        <v>64786600</v>
      </c>
    </row>
    <row r="150" spans="1:7">
      <c r="A150" s="1">
        <v>44412</v>
      </c>
      <c r="B150">
        <v>147.270004</v>
      </c>
      <c r="C150">
        <v>147.78999300000001</v>
      </c>
      <c r="D150">
        <v>146.279999</v>
      </c>
      <c r="E150">
        <v>146.949997</v>
      </c>
      <c r="F150">
        <v>146.32989499999999</v>
      </c>
      <c r="G150">
        <v>56368300</v>
      </c>
    </row>
    <row r="151" spans="1:7">
      <c r="A151" s="1">
        <v>44413</v>
      </c>
      <c r="B151">
        <v>146.979996</v>
      </c>
      <c r="C151">
        <v>147.83999600000001</v>
      </c>
      <c r="D151">
        <v>146.16999799999999</v>
      </c>
      <c r="E151">
        <v>147.05999800000001</v>
      </c>
      <c r="F151">
        <v>146.439438</v>
      </c>
      <c r="G151">
        <v>46397700</v>
      </c>
    </row>
    <row r="152" spans="1:7">
      <c r="A152" s="1">
        <v>44414</v>
      </c>
      <c r="B152">
        <v>146.35000600000001</v>
      </c>
      <c r="C152">
        <v>147.11000100000001</v>
      </c>
      <c r="D152">
        <v>145.63000500000001</v>
      </c>
      <c r="E152">
        <v>146.13999899999999</v>
      </c>
      <c r="F152">
        <v>145.741333</v>
      </c>
      <c r="G152">
        <v>54067400</v>
      </c>
    </row>
    <row r="153" spans="1:7">
      <c r="A153" s="1">
        <v>44417</v>
      </c>
      <c r="B153">
        <v>146.199997</v>
      </c>
      <c r="C153">
        <v>146.699997</v>
      </c>
      <c r="D153">
        <v>145.520004</v>
      </c>
      <c r="E153">
        <v>146.08999600000001</v>
      </c>
      <c r="F153">
        <v>145.69146699999999</v>
      </c>
      <c r="G153">
        <v>48908700</v>
      </c>
    </row>
    <row r="154" spans="1:7">
      <c r="A154" s="1">
        <v>44418</v>
      </c>
      <c r="B154">
        <v>146.44000199999999</v>
      </c>
      <c r="C154">
        <v>147.71000699999999</v>
      </c>
      <c r="D154">
        <v>145.300003</v>
      </c>
      <c r="E154">
        <v>145.60000600000001</v>
      </c>
      <c r="F154">
        <v>145.20282</v>
      </c>
      <c r="G154">
        <v>69023100</v>
      </c>
    </row>
    <row r="155" spans="1:7">
      <c r="A155" s="1">
        <v>44419</v>
      </c>
      <c r="B155">
        <v>146.050003</v>
      </c>
      <c r="C155">
        <v>146.720001</v>
      </c>
      <c r="D155">
        <v>145.529999</v>
      </c>
      <c r="E155">
        <v>145.86000100000001</v>
      </c>
      <c r="F155">
        <v>145.462097</v>
      </c>
      <c r="G155">
        <v>48493500</v>
      </c>
    </row>
    <row r="156" spans="1:7">
      <c r="A156" s="1">
        <v>44420</v>
      </c>
      <c r="B156">
        <v>146.19000199999999</v>
      </c>
      <c r="C156">
        <v>149.050003</v>
      </c>
      <c r="D156">
        <v>145.83999600000001</v>
      </c>
      <c r="E156">
        <v>148.88999899999999</v>
      </c>
      <c r="F156">
        <v>148.48384100000001</v>
      </c>
      <c r="G156">
        <v>72282600</v>
      </c>
    </row>
    <row r="157" spans="1:7">
      <c r="A157" s="1">
        <v>44421</v>
      </c>
      <c r="B157">
        <v>148.970001</v>
      </c>
      <c r="C157">
        <v>149.44000199999999</v>
      </c>
      <c r="D157">
        <v>148.270004</v>
      </c>
      <c r="E157">
        <v>149.10000600000001</v>
      </c>
      <c r="F157">
        <v>148.69328300000001</v>
      </c>
      <c r="G157">
        <v>59318800</v>
      </c>
    </row>
    <row r="158" spans="1:7">
      <c r="A158" s="1">
        <v>44424</v>
      </c>
      <c r="B158">
        <v>148.53999300000001</v>
      </c>
      <c r="C158">
        <v>151.19000199999999</v>
      </c>
      <c r="D158">
        <v>146.470001</v>
      </c>
      <c r="E158">
        <v>151.11999499999999</v>
      </c>
      <c r="F158">
        <v>150.70774800000001</v>
      </c>
      <c r="G158">
        <v>103296000</v>
      </c>
    </row>
    <row r="159" spans="1:7">
      <c r="A159" s="1">
        <v>44425</v>
      </c>
      <c r="B159">
        <v>150.229996</v>
      </c>
      <c r="C159">
        <v>151.679993</v>
      </c>
      <c r="D159">
        <v>149.08999600000001</v>
      </c>
      <c r="E159">
        <v>150.19000199999999</v>
      </c>
      <c r="F159">
        <v>149.780304</v>
      </c>
      <c r="G159">
        <v>92229700</v>
      </c>
    </row>
    <row r="160" spans="1:7">
      <c r="A160" s="1">
        <v>44426</v>
      </c>
      <c r="B160">
        <v>149.800003</v>
      </c>
      <c r="C160">
        <v>150.720001</v>
      </c>
      <c r="D160">
        <v>146.14999399999999</v>
      </c>
      <c r="E160">
        <v>146.36000100000001</v>
      </c>
      <c r="F160">
        <v>145.96073899999999</v>
      </c>
      <c r="G160">
        <v>86326000</v>
      </c>
    </row>
    <row r="161" spans="1:7">
      <c r="A161" s="1">
        <v>44427</v>
      </c>
      <c r="B161">
        <v>145.029999</v>
      </c>
      <c r="C161">
        <v>148</v>
      </c>
      <c r="D161">
        <v>144.5</v>
      </c>
      <c r="E161">
        <v>146.699997</v>
      </c>
      <c r="F161">
        <v>146.29980499999999</v>
      </c>
      <c r="G161">
        <v>86960300</v>
      </c>
    </row>
    <row r="162" spans="1:7">
      <c r="A162" s="1">
        <v>44428</v>
      </c>
      <c r="B162">
        <v>147.44000199999999</v>
      </c>
      <c r="C162">
        <v>148.5</v>
      </c>
      <c r="D162">
        <v>146.779999</v>
      </c>
      <c r="E162">
        <v>148.19000199999999</v>
      </c>
      <c r="F162">
        <v>147.785751</v>
      </c>
      <c r="G162">
        <v>59947400</v>
      </c>
    </row>
    <row r="163" spans="1:7">
      <c r="A163" s="1">
        <v>44431</v>
      </c>
      <c r="B163">
        <v>148.30999800000001</v>
      </c>
      <c r="C163">
        <v>150.19000199999999</v>
      </c>
      <c r="D163">
        <v>147.88999899999999</v>
      </c>
      <c r="E163">
        <v>149.71000699999999</v>
      </c>
      <c r="F163">
        <v>149.30162000000001</v>
      </c>
      <c r="G163">
        <v>60131800</v>
      </c>
    </row>
    <row r="164" spans="1:7">
      <c r="A164" s="1">
        <v>44432</v>
      </c>
      <c r="B164">
        <v>149.449997</v>
      </c>
      <c r="C164">
        <v>150.86000100000001</v>
      </c>
      <c r="D164">
        <v>149.14999399999999</v>
      </c>
      <c r="E164">
        <v>149.61999499999999</v>
      </c>
      <c r="F164">
        <v>149.211838</v>
      </c>
      <c r="G164">
        <v>48606400</v>
      </c>
    </row>
    <row r="165" spans="1:7">
      <c r="A165" s="1">
        <v>44433</v>
      </c>
      <c r="B165">
        <v>149.80999800000001</v>
      </c>
      <c r="C165">
        <v>150.320007</v>
      </c>
      <c r="D165">
        <v>147.800003</v>
      </c>
      <c r="E165">
        <v>148.36000100000001</v>
      </c>
      <c r="F165">
        <v>147.955276</v>
      </c>
      <c r="G165">
        <v>58991300</v>
      </c>
    </row>
    <row r="166" spans="1:7">
      <c r="A166" s="1">
        <v>44434</v>
      </c>
      <c r="B166">
        <v>148.35000600000001</v>
      </c>
      <c r="C166">
        <v>149.11999499999999</v>
      </c>
      <c r="D166">
        <v>147.509995</v>
      </c>
      <c r="E166">
        <v>147.53999300000001</v>
      </c>
      <c r="F166">
        <v>147.13751199999999</v>
      </c>
      <c r="G166">
        <v>48597200</v>
      </c>
    </row>
    <row r="167" spans="1:7">
      <c r="A167" s="1">
        <v>44435</v>
      </c>
      <c r="B167">
        <v>147.479996</v>
      </c>
      <c r="C167">
        <v>148.75</v>
      </c>
      <c r="D167">
        <v>146.83000200000001</v>
      </c>
      <c r="E167">
        <v>148.60000600000001</v>
      </c>
      <c r="F167">
        <v>148.19464099999999</v>
      </c>
      <c r="G167">
        <v>55721500</v>
      </c>
    </row>
    <row r="168" spans="1:7">
      <c r="A168" s="1">
        <v>44438</v>
      </c>
      <c r="B168">
        <v>149</v>
      </c>
      <c r="C168">
        <v>153.490005</v>
      </c>
      <c r="D168">
        <v>148.61000100000001</v>
      </c>
      <c r="E168">
        <v>153.11999499999999</v>
      </c>
      <c r="F168">
        <v>152.70230100000001</v>
      </c>
      <c r="G168">
        <v>90956700</v>
      </c>
    </row>
    <row r="169" spans="1:7">
      <c r="A169" s="1">
        <v>44439</v>
      </c>
      <c r="B169">
        <v>152.66000399999999</v>
      </c>
      <c r="C169">
        <v>152.800003</v>
      </c>
      <c r="D169">
        <v>151.28999300000001</v>
      </c>
      <c r="E169">
        <v>151.83000200000001</v>
      </c>
      <c r="F169">
        <v>151.415817</v>
      </c>
      <c r="G169">
        <v>86453100</v>
      </c>
    </row>
    <row r="170" spans="1:7">
      <c r="A170" s="1">
        <v>44440</v>
      </c>
      <c r="B170">
        <v>152.83000200000001</v>
      </c>
      <c r="C170">
        <v>154.979996</v>
      </c>
      <c r="D170">
        <v>152.33999600000001</v>
      </c>
      <c r="E170">
        <v>152.509995</v>
      </c>
      <c r="F170">
        <v>152.093964</v>
      </c>
      <c r="G170">
        <v>80313700</v>
      </c>
    </row>
    <row r="171" spans="1:7">
      <c r="A171" s="1">
        <v>44441</v>
      </c>
      <c r="B171">
        <v>153.86999499999999</v>
      </c>
      <c r="C171">
        <v>154.720001</v>
      </c>
      <c r="D171">
        <v>152.39999399999999</v>
      </c>
      <c r="E171">
        <v>153.64999399999999</v>
      </c>
      <c r="F171">
        <v>153.23085</v>
      </c>
      <c r="G171">
        <v>71115500</v>
      </c>
    </row>
    <row r="172" spans="1:7">
      <c r="A172" s="1">
        <v>44442</v>
      </c>
      <c r="B172">
        <v>153.759995</v>
      </c>
      <c r="C172">
        <v>154.63000500000001</v>
      </c>
      <c r="D172">
        <v>153.08999600000001</v>
      </c>
      <c r="E172">
        <v>154.300003</v>
      </c>
      <c r="F172">
        <v>153.87908899999999</v>
      </c>
      <c r="G172">
        <v>57808700</v>
      </c>
    </row>
    <row r="173" spans="1:7">
      <c r="A173" s="1">
        <v>44446</v>
      </c>
      <c r="B173">
        <v>154.970001</v>
      </c>
      <c r="C173">
        <v>157.259995</v>
      </c>
      <c r="D173">
        <v>154.38999899999999</v>
      </c>
      <c r="E173">
        <v>156.69000199999999</v>
      </c>
      <c r="F173">
        <v>156.262573</v>
      </c>
      <c r="G173">
        <v>82278300</v>
      </c>
    </row>
    <row r="174" spans="1:7">
      <c r="A174" s="1">
        <v>44447</v>
      </c>
      <c r="B174">
        <v>156.979996</v>
      </c>
      <c r="C174">
        <v>157.03999300000001</v>
      </c>
      <c r="D174">
        <v>153.979996</v>
      </c>
      <c r="E174">
        <v>155.11000100000001</v>
      </c>
      <c r="F174">
        <v>154.68687399999999</v>
      </c>
      <c r="G174">
        <v>74420200</v>
      </c>
    </row>
    <row r="175" spans="1:7">
      <c r="A175" s="1">
        <v>44448</v>
      </c>
      <c r="B175">
        <v>155.490005</v>
      </c>
      <c r="C175">
        <v>156.11000100000001</v>
      </c>
      <c r="D175">
        <v>153.949997</v>
      </c>
      <c r="E175">
        <v>154.070007</v>
      </c>
      <c r="F175">
        <v>153.649719</v>
      </c>
      <c r="G175">
        <v>57305700</v>
      </c>
    </row>
    <row r="176" spans="1:7">
      <c r="A176" s="1">
        <v>44449</v>
      </c>
      <c r="B176">
        <v>155</v>
      </c>
      <c r="C176">
        <v>155.479996</v>
      </c>
      <c r="D176">
        <v>148.699997</v>
      </c>
      <c r="E176">
        <v>148.970001</v>
      </c>
      <c r="F176">
        <v>148.563614</v>
      </c>
      <c r="G176">
        <v>140646400</v>
      </c>
    </row>
    <row r="177" spans="1:7">
      <c r="A177" s="1">
        <v>44452</v>
      </c>
      <c r="B177">
        <v>150.63000500000001</v>
      </c>
      <c r="C177">
        <v>151.41999799999999</v>
      </c>
      <c r="D177">
        <v>148.75</v>
      </c>
      <c r="E177">
        <v>149.550003</v>
      </c>
      <c r="F177">
        <v>149.142044</v>
      </c>
      <c r="G177">
        <v>102404300</v>
      </c>
    </row>
    <row r="178" spans="1:7">
      <c r="A178" s="1">
        <v>44453</v>
      </c>
      <c r="B178">
        <v>150.35000600000001</v>
      </c>
      <c r="C178">
        <v>151.070007</v>
      </c>
      <c r="D178">
        <v>146.91000399999999</v>
      </c>
      <c r="E178">
        <v>148.11999499999999</v>
      </c>
      <c r="F178">
        <v>147.71592699999999</v>
      </c>
      <c r="G178">
        <v>109296300</v>
      </c>
    </row>
    <row r="179" spans="1:7">
      <c r="A179" s="1">
        <v>44454</v>
      </c>
      <c r="B179">
        <v>148.55999800000001</v>
      </c>
      <c r="C179">
        <v>149.44000199999999</v>
      </c>
      <c r="D179">
        <v>146.36999499999999</v>
      </c>
      <c r="E179">
        <v>149.029999</v>
      </c>
      <c r="F179">
        <v>148.62344400000001</v>
      </c>
      <c r="G179">
        <v>83281300</v>
      </c>
    </row>
    <row r="180" spans="1:7">
      <c r="A180" s="1">
        <v>44455</v>
      </c>
      <c r="B180">
        <v>148.44000199999999</v>
      </c>
      <c r="C180">
        <v>148.970001</v>
      </c>
      <c r="D180">
        <v>147.220001</v>
      </c>
      <c r="E180">
        <v>148.78999300000001</v>
      </c>
      <c r="F180">
        <v>148.384094</v>
      </c>
      <c r="G180">
        <v>68034100</v>
      </c>
    </row>
    <row r="181" spans="1:7">
      <c r="A181" s="1">
        <v>44456</v>
      </c>
      <c r="B181">
        <v>148.820007</v>
      </c>
      <c r="C181">
        <v>148.820007</v>
      </c>
      <c r="D181">
        <v>145.759995</v>
      </c>
      <c r="E181">
        <v>146.05999800000001</v>
      </c>
      <c r="F181">
        <v>145.66156000000001</v>
      </c>
      <c r="G181">
        <v>129868800</v>
      </c>
    </row>
    <row r="182" spans="1:7">
      <c r="A182" s="1">
        <v>44459</v>
      </c>
      <c r="B182">
        <v>143.800003</v>
      </c>
      <c r="C182">
        <v>144.83999600000001</v>
      </c>
      <c r="D182">
        <v>141.270004</v>
      </c>
      <c r="E182">
        <v>142.94000199999999</v>
      </c>
      <c r="F182">
        <v>142.55007900000001</v>
      </c>
      <c r="G182">
        <v>123478900</v>
      </c>
    </row>
    <row r="183" spans="1:7">
      <c r="A183" s="1">
        <v>44460</v>
      </c>
      <c r="B183">
        <v>143.929993</v>
      </c>
      <c r="C183">
        <v>144.60000600000001</v>
      </c>
      <c r="D183">
        <v>142.779999</v>
      </c>
      <c r="E183">
        <v>143.429993</v>
      </c>
      <c r="F183">
        <v>143.03872699999999</v>
      </c>
      <c r="G183">
        <v>75834000</v>
      </c>
    </row>
    <row r="184" spans="1:7">
      <c r="A184" s="1">
        <v>44461</v>
      </c>
      <c r="B184">
        <v>144.449997</v>
      </c>
      <c r="C184">
        <v>146.429993</v>
      </c>
      <c r="D184">
        <v>143.699997</v>
      </c>
      <c r="E184">
        <v>145.85000600000001</v>
      </c>
      <c r="F184">
        <v>145.452133</v>
      </c>
      <c r="G184">
        <v>76404300</v>
      </c>
    </row>
    <row r="185" spans="1:7">
      <c r="A185" s="1">
        <v>44462</v>
      </c>
      <c r="B185">
        <v>146.64999399999999</v>
      </c>
      <c r="C185">
        <v>147.08000200000001</v>
      </c>
      <c r="D185">
        <v>145.63999899999999</v>
      </c>
      <c r="E185">
        <v>146.83000200000001</v>
      </c>
      <c r="F185">
        <v>146.429474</v>
      </c>
      <c r="G185">
        <v>64838200</v>
      </c>
    </row>
    <row r="186" spans="1:7">
      <c r="A186" s="1">
        <v>44463</v>
      </c>
      <c r="B186">
        <v>145.66000399999999</v>
      </c>
      <c r="C186">
        <v>147.470001</v>
      </c>
      <c r="D186">
        <v>145.55999800000001</v>
      </c>
      <c r="E186">
        <v>146.91999799999999</v>
      </c>
      <c r="F186">
        <v>146.51921100000001</v>
      </c>
      <c r="G186">
        <v>53477900</v>
      </c>
    </row>
    <row r="187" spans="1:7">
      <c r="A187" s="1">
        <v>44466</v>
      </c>
      <c r="B187">
        <v>145.470001</v>
      </c>
      <c r="C187">
        <v>145.96000699999999</v>
      </c>
      <c r="D187">
        <v>143.820007</v>
      </c>
      <c r="E187">
        <v>145.36999499999999</v>
      </c>
      <c r="F187">
        <v>144.973434</v>
      </c>
      <c r="G187">
        <v>74150700</v>
      </c>
    </row>
    <row r="188" spans="1:7">
      <c r="A188" s="1">
        <v>44467</v>
      </c>
      <c r="B188">
        <v>143.25</v>
      </c>
      <c r="C188">
        <v>144.75</v>
      </c>
      <c r="D188">
        <v>141.69000199999999</v>
      </c>
      <c r="E188">
        <v>141.91000399999999</v>
      </c>
      <c r="F188">
        <v>141.522873</v>
      </c>
      <c r="G188">
        <v>108972300</v>
      </c>
    </row>
    <row r="189" spans="1:7">
      <c r="A189" s="1">
        <v>44468</v>
      </c>
      <c r="B189">
        <v>142.470001</v>
      </c>
      <c r="C189">
        <v>144.449997</v>
      </c>
      <c r="D189">
        <v>142.029999</v>
      </c>
      <c r="E189">
        <v>142.83000200000001</v>
      </c>
      <c r="F189">
        <v>142.44038399999999</v>
      </c>
      <c r="G189">
        <v>74602000</v>
      </c>
    </row>
    <row r="190" spans="1:7">
      <c r="A190" s="1">
        <v>44469</v>
      </c>
      <c r="B190">
        <v>143.66000399999999</v>
      </c>
      <c r="C190">
        <v>144.38000500000001</v>
      </c>
      <c r="D190">
        <v>141.279999</v>
      </c>
      <c r="E190">
        <v>141.5</v>
      </c>
      <c r="F190">
        <v>141.11399800000001</v>
      </c>
      <c r="G190">
        <v>88934200</v>
      </c>
    </row>
    <row r="191" spans="1:7">
      <c r="A191" s="1">
        <v>44470</v>
      </c>
      <c r="B191">
        <v>141.89999399999999</v>
      </c>
      <c r="C191">
        <v>142.91999799999999</v>
      </c>
      <c r="D191">
        <v>139.11000100000001</v>
      </c>
      <c r="E191">
        <v>142.64999399999999</v>
      </c>
      <c r="F191">
        <v>142.260864</v>
      </c>
      <c r="G191">
        <v>94639600</v>
      </c>
    </row>
    <row r="192" spans="1:7">
      <c r="A192" s="1">
        <v>44473</v>
      </c>
      <c r="B192">
        <v>141.759995</v>
      </c>
      <c r="C192">
        <v>142.21000699999999</v>
      </c>
      <c r="D192">
        <v>138.270004</v>
      </c>
      <c r="E192">
        <v>139.13999899999999</v>
      </c>
      <c r="F192">
        <v>138.760437</v>
      </c>
      <c r="G192">
        <v>98322000</v>
      </c>
    </row>
    <row r="193" spans="1:7">
      <c r="A193" s="1">
        <v>44474</v>
      </c>
      <c r="B193">
        <v>139.490005</v>
      </c>
      <c r="C193">
        <v>142.240005</v>
      </c>
      <c r="D193">
        <v>139.36000100000001</v>
      </c>
      <c r="E193">
        <v>141.11000100000001</v>
      </c>
      <c r="F193">
        <v>140.725067</v>
      </c>
      <c r="G193">
        <v>80861100</v>
      </c>
    </row>
    <row r="194" spans="1:7">
      <c r="A194" s="1">
        <v>44475</v>
      </c>
      <c r="B194">
        <v>139.470001</v>
      </c>
      <c r="C194">
        <v>142.14999399999999</v>
      </c>
      <c r="D194">
        <v>138.36999499999999</v>
      </c>
      <c r="E194">
        <v>142</v>
      </c>
      <c r="F194">
        <v>141.61264</v>
      </c>
      <c r="G194">
        <v>83221100</v>
      </c>
    </row>
    <row r="195" spans="1:7">
      <c r="A195" s="1">
        <v>44476</v>
      </c>
      <c r="B195">
        <v>143.05999800000001</v>
      </c>
      <c r="C195">
        <v>144.220001</v>
      </c>
      <c r="D195">
        <v>142.720001</v>
      </c>
      <c r="E195">
        <v>143.28999300000001</v>
      </c>
      <c r="F195">
        <v>142.89910900000001</v>
      </c>
      <c r="G195">
        <v>61732700</v>
      </c>
    </row>
    <row r="196" spans="1:7">
      <c r="A196" s="1">
        <v>44477</v>
      </c>
      <c r="B196">
        <v>144.029999</v>
      </c>
      <c r="C196">
        <v>144.179993</v>
      </c>
      <c r="D196">
        <v>142.55999800000001</v>
      </c>
      <c r="E196">
        <v>142.89999399999999</v>
      </c>
      <c r="F196">
        <v>142.510178</v>
      </c>
      <c r="G196">
        <v>58718700</v>
      </c>
    </row>
    <row r="197" spans="1:7">
      <c r="A197" s="1">
        <v>44480</v>
      </c>
      <c r="B197">
        <v>142.270004</v>
      </c>
      <c r="C197">
        <v>144.80999800000001</v>
      </c>
      <c r="D197">
        <v>141.80999800000001</v>
      </c>
      <c r="E197">
        <v>142.80999800000001</v>
      </c>
      <c r="F197">
        <v>142.42042499999999</v>
      </c>
      <c r="G197">
        <v>64452200</v>
      </c>
    </row>
    <row r="198" spans="1:7">
      <c r="A198" s="1">
        <v>44481</v>
      </c>
      <c r="B198">
        <v>143.229996</v>
      </c>
      <c r="C198">
        <v>143.25</v>
      </c>
      <c r="D198">
        <v>141.03999300000001</v>
      </c>
      <c r="E198">
        <v>141.509995</v>
      </c>
      <c r="F198">
        <v>141.12397799999999</v>
      </c>
      <c r="G198">
        <v>73035900</v>
      </c>
    </row>
    <row r="199" spans="1:7">
      <c r="A199" s="1">
        <v>44482</v>
      </c>
      <c r="B199">
        <v>141.240005</v>
      </c>
      <c r="C199">
        <v>141.39999399999999</v>
      </c>
      <c r="D199">
        <v>139.199997</v>
      </c>
      <c r="E199">
        <v>140.91000399999999</v>
      </c>
      <c r="F199">
        <v>140.52562</v>
      </c>
      <c r="G199">
        <v>78762700</v>
      </c>
    </row>
    <row r="200" spans="1:7">
      <c r="A200" s="1">
        <v>44483</v>
      </c>
      <c r="B200">
        <v>142.11000100000001</v>
      </c>
      <c r="C200">
        <v>143.88000500000001</v>
      </c>
      <c r="D200">
        <v>141.509995</v>
      </c>
      <c r="E200">
        <v>143.759995</v>
      </c>
      <c r="F200">
        <v>143.367828</v>
      </c>
      <c r="G200">
        <v>69907100</v>
      </c>
    </row>
    <row r="201" spans="1:7">
      <c r="A201" s="1">
        <v>44484</v>
      </c>
      <c r="B201">
        <v>143.770004</v>
      </c>
      <c r="C201">
        <v>144.89999399999999</v>
      </c>
      <c r="D201">
        <v>143.509995</v>
      </c>
      <c r="E201">
        <v>144.83999600000001</v>
      </c>
      <c r="F201">
        <v>144.444885</v>
      </c>
      <c r="G201">
        <v>67885200</v>
      </c>
    </row>
    <row r="202" spans="1:7">
      <c r="A202" s="1">
        <v>44487</v>
      </c>
      <c r="B202">
        <v>143.449997</v>
      </c>
      <c r="C202">
        <v>146.83999600000001</v>
      </c>
      <c r="D202">
        <v>143.16000399999999</v>
      </c>
      <c r="E202">
        <v>146.550003</v>
      </c>
      <c r="F202">
        <v>146.15022300000001</v>
      </c>
      <c r="G202">
        <v>85589200</v>
      </c>
    </row>
    <row r="203" spans="1:7">
      <c r="A203" s="1">
        <v>44488</v>
      </c>
      <c r="B203">
        <v>147.009995</v>
      </c>
      <c r="C203">
        <v>149.16999799999999</v>
      </c>
      <c r="D203">
        <v>146.550003</v>
      </c>
      <c r="E203">
        <v>148.759995</v>
      </c>
      <c r="F203">
        <v>148.354187</v>
      </c>
      <c r="G203">
        <v>76378900</v>
      </c>
    </row>
    <row r="204" spans="1:7">
      <c r="A204" s="1">
        <v>44489</v>
      </c>
      <c r="B204">
        <v>148.699997</v>
      </c>
      <c r="C204">
        <v>149.75</v>
      </c>
      <c r="D204">
        <v>148.11999499999999</v>
      </c>
      <c r="E204">
        <v>149.259995</v>
      </c>
      <c r="F204">
        <v>148.85282900000001</v>
      </c>
      <c r="G204">
        <v>58418800</v>
      </c>
    </row>
    <row r="205" spans="1:7">
      <c r="A205" s="1">
        <v>44490</v>
      </c>
      <c r="B205">
        <v>148.80999800000001</v>
      </c>
      <c r="C205">
        <v>149.63999899999999</v>
      </c>
      <c r="D205">
        <v>147.86999499999999</v>
      </c>
      <c r="E205">
        <v>149.479996</v>
      </c>
      <c r="F205">
        <v>149.07221999999999</v>
      </c>
      <c r="G205">
        <v>61421000</v>
      </c>
    </row>
    <row r="206" spans="1:7">
      <c r="A206" s="1">
        <v>44491</v>
      </c>
      <c r="B206">
        <v>149.69000199999999</v>
      </c>
      <c r="C206">
        <v>150.179993</v>
      </c>
      <c r="D206">
        <v>148.63999899999999</v>
      </c>
      <c r="E206">
        <v>148.69000199999999</v>
      </c>
      <c r="F206">
        <v>148.28439299999999</v>
      </c>
      <c r="G206">
        <v>58883400</v>
      </c>
    </row>
    <row r="207" spans="1:7">
      <c r="A207" s="1">
        <v>44494</v>
      </c>
      <c r="B207">
        <v>148.679993</v>
      </c>
      <c r="C207">
        <v>149.36999499999999</v>
      </c>
      <c r="D207">
        <v>147.61999499999999</v>
      </c>
      <c r="E207">
        <v>148.63999899999999</v>
      </c>
      <c r="F207">
        <v>148.23452800000001</v>
      </c>
      <c r="G207">
        <v>50720600</v>
      </c>
    </row>
    <row r="208" spans="1:7">
      <c r="A208" s="1">
        <v>44495</v>
      </c>
      <c r="B208">
        <v>149.33000200000001</v>
      </c>
      <c r="C208">
        <v>150.83999600000001</v>
      </c>
      <c r="D208">
        <v>149.009995</v>
      </c>
      <c r="E208">
        <v>149.320007</v>
      </c>
      <c r="F208">
        <v>148.91267400000001</v>
      </c>
      <c r="G208">
        <v>60893400</v>
      </c>
    </row>
    <row r="209" spans="1:7">
      <c r="A209" s="1">
        <v>44496</v>
      </c>
      <c r="B209">
        <v>149.36000100000001</v>
      </c>
      <c r="C209">
        <v>149.729996</v>
      </c>
      <c r="D209">
        <v>148.490005</v>
      </c>
      <c r="E209">
        <v>148.85000600000001</v>
      </c>
      <c r="F209">
        <v>148.44395399999999</v>
      </c>
      <c r="G209">
        <v>56094900</v>
      </c>
    </row>
    <row r="210" spans="1:7">
      <c r="A210" s="1">
        <v>44497</v>
      </c>
      <c r="B210">
        <v>149.820007</v>
      </c>
      <c r="C210">
        <v>153.16999799999999</v>
      </c>
      <c r="D210">
        <v>149.720001</v>
      </c>
      <c r="E210">
        <v>152.570007</v>
      </c>
      <c r="F210">
        <v>152.153809</v>
      </c>
      <c r="G210">
        <v>100077900</v>
      </c>
    </row>
    <row r="211" spans="1:7">
      <c r="A211" s="1">
        <v>44498</v>
      </c>
      <c r="B211">
        <v>147.220001</v>
      </c>
      <c r="C211">
        <v>149.94000199999999</v>
      </c>
      <c r="D211">
        <v>146.41000399999999</v>
      </c>
      <c r="E211">
        <v>149.800003</v>
      </c>
      <c r="F211">
        <v>149.391357</v>
      </c>
      <c r="G211">
        <v>124850400</v>
      </c>
    </row>
    <row r="212" spans="1:7">
      <c r="A212" s="1">
        <v>44501</v>
      </c>
      <c r="B212">
        <v>148.990005</v>
      </c>
      <c r="C212">
        <v>149.699997</v>
      </c>
      <c r="D212">
        <v>147.800003</v>
      </c>
      <c r="E212">
        <v>148.96000699999999</v>
      </c>
      <c r="F212">
        <v>148.55365</v>
      </c>
      <c r="G212">
        <v>74588300</v>
      </c>
    </row>
    <row r="213" spans="1:7">
      <c r="A213" s="1">
        <v>44502</v>
      </c>
      <c r="B213">
        <v>148.66000399999999</v>
      </c>
      <c r="C213">
        <v>151.570007</v>
      </c>
      <c r="D213">
        <v>148.64999399999999</v>
      </c>
      <c r="E213">
        <v>150.020004</v>
      </c>
      <c r="F213">
        <v>149.61076399999999</v>
      </c>
      <c r="G213">
        <v>69122000</v>
      </c>
    </row>
    <row r="214" spans="1:7">
      <c r="A214" s="1">
        <v>44503</v>
      </c>
      <c r="B214">
        <v>150.38999899999999</v>
      </c>
      <c r="C214">
        <v>151.970001</v>
      </c>
      <c r="D214">
        <v>149.820007</v>
      </c>
      <c r="E214">
        <v>151.490005</v>
      </c>
      <c r="F214">
        <v>151.07676699999999</v>
      </c>
      <c r="G214">
        <v>54511500</v>
      </c>
    </row>
    <row r="215" spans="1:7">
      <c r="A215" s="1">
        <v>44504</v>
      </c>
      <c r="B215">
        <v>151.58000200000001</v>
      </c>
      <c r="C215">
        <v>152.429993</v>
      </c>
      <c r="D215">
        <v>150.63999899999999</v>
      </c>
      <c r="E215">
        <v>150.96000699999999</v>
      </c>
      <c r="F215">
        <v>150.548203</v>
      </c>
      <c r="G215">
        <v>60394600</v>
      </c>
    </row>
    <row r="216" spans="1:7">
      <c r="A216" s="1">
        <v>44505</v>
      </c>
      <c r="B216">
        <v>151.88999899999999</v>
      </c>
      <c r="C216">
        <v>152.199997</v>
      </c>
      <c r="D216">
        <v>150.05999800000001</v>
      </c>
      <c r="E216">
        <v>151.279999</v>
      </c>
      <c r="F216">
        <v>151.08750900000001</v>
      </c>
      <c r="G216">
        <v>65414600</v>
      </c>
    </row>
    <row r="217" spans="1:7">
      <c r="A217" s="1">
        <v>44508</v>
      </c>
      <c r="B217">
        <v>151.41000399999999</v>
      </c>
      <c r="C217">
        <v>151.570007</v>
      </c>
      <c r="D217">
        <v>150.16000399999999</v>
      </c>
      <c r="E217">
        <v>150.44000199999999</v>
      </c>
      <c r="F217">
        <v>150.248581</v>
      </c>
      <c r="G217">
        <v>55020900</v>
      </c>
    </row>
    <row r="218" spans="1:7">
      <c r="A218" s="1">
        <v>44509</v>
      </c>
      <c r="B218">
        <v>150.199997</v>
      </c>
      <c r="C218">
        <v>151.429993</v>
      </c>
      <c r="D218">
        <v>150.05999800000001</v>
      </c>
      <c r="E218">
        <v>150.80999800000001</v>
      </c>
      <c r="F218">
        <v>150.61810299999999</v>
      </c>
      <c r="G218">
        <v>56787900</v>
      </c>
    </row>
    <row r="219" spans="1:7">
      <c r="A219" s="1">
        <v>44510</v>
      </c>
      <c r="B219">
        <v>150.020004</v>
      </c>
      <c r="C219">
        <v>150.13000500000001</v>
      </c>
      <c r="D219">
        <v>147.85000600000001</v>
      </c>
      <c r="E219">
        <v>147.91999799999999</v>
      </c>
      <c r="F219">
        <v>147.73178100000001</v>
      </c>
      <c r="G219">
        <v>65187100</v>
      </c>
    </row>
    <row r="220" spans="1:7">
      <c r="A220" s="1">
        <v>44511</v>
      </c>
      <c r="B220">
        <v>148.96000699999999</v>
      </c>
      <c r="C220">
        <v>149.429993</v>
      </c>
      <c r="D220">
        <v>147.679993</v>
      </c>
      <c r="E220">
        <v>147.86999499999999</v>
      </c>
      <c r="F220">
        <v>147.681839</v>
      </c>
      <c r="G220">
        <v>41000000</v>
      </c>
    </row>
    <row r="221" spans="1:7">
      <c r="A221" s="1">
        <v>44512</v>
      </c>
      <c r="B221">
        <v>148.429993</v>
      </c>
      <c r="C221">
        <v>150.39999399999999</v>
      </c>
      <c r="D221">
        <v>147.479996</v>
      </c>
      <c r="E221">
        <v>149.990005</v>
      </c>
      <c r="F221">
        <v>149.799149</v>
      </c>
      <c r="G221">
        <v>63632600</v>
      </c>
    </row>
    <row r="222" spans="1:7">
      <c r="A222" s="1">
        <v>44515</v>
      </c>
      <c r="B222">
        <v>150.36999499999999</v>
      </c>
      <c r="C222">
        <v>151.88000500000001</v>
      </c>
      <c r="D222">
        <v>149.429993</v>
      </c>
      <c r="E222">
        <v>150</v>
      </c>
      <c r="F222">
        <v>149.80912799999999</v>
      </c>
      <c r="G222">
        <v>59222800</v>
      </c>
    </row>
    <row r="223" spans="1:7">
      <c r="A223" s="1">
        <v>44516</v>
      </c>
      <c r="B223">
        <v>149.94000199999999</v>
      </c>
      <c r="C223">
        <v>151.490005</v>
      </c>
      <c r="D223">
        <v>149.33999600000001</v>
      </c>
      <c r="E223">
        <v>151</v>
      </c>
      <c r="F223">
        <v>150.807861</v>
      </c>
      <c r="G223">
        <v>59256200</v>
      </c>
    </row>
    <row r="224" spans="1:7">
      <c r="A224" s="1">
        <v>44517</v>
      </c>
      <c r="B224">
        <v>151</v>
      </c>
      <c r="C224">
        <v>155</v>
      </c>
      <c r="D224">
        <v>150.990005</v>
      </c>
      <c r="E224">
        <v>153.490005</v>
      </c>
      <c r="F224">
        <v>153.294693</v>
      </c>
      <c r="G224">
        <v>88807000</v>
      </c>
    </row>
    <row r="225" spans="1:7">
      <c r="A225" s="1">
        <v>44518</v>
      </c>
      <c r="B225">
        <v>153.71000699999999</v>
      </c>
      <c r="C225">
        <v>158.66999799999999</v>
      </c>
      <c r="D225">
        <v>153.050003</v>
      </c>
      <c r="E225">
        <v>157.86999499999999</v>
      </c>
      <c r="F225">
        <v>157.66911300000001</v>
      </c>
      <c r="G225">
        <v>137827700</v>
      </c>
    </row>
    <row r="226" spans="1:7">
      <c r="A226" s="1">
        <v>44519</v>
      </c>
      <c r="B226">
        <v>157.64999399999999</v>
      </c>
      <c r="C226">
        <v>161.020004</v>
      </c>
      <c r="D226">
        <v>156.529999</v>
      </c>
      <c r="E226">
        <v>160.550003</v>
      </c>
      <c r="F226">
        <v>160.34571800000001</v>
      </c>
      <c r="G226">
        <v>117305600</v>
      </c>
    </row>
    <row r="227" spans="1:7">
      <c r="A227" s="1">
        <v>44522</v>
      </c>
      <c r="B227">
        <v>161.679993</v>
      </c>
      <c r="C227">
        <v>165.699997</v>
      </c>
      <c r="D227">
        <v>161</v>
      </c>
      <c r="E227">
        <v>161.020004</v>
      </c>
      <c r="F227">
        <v>160.81510900000001</v>
      </c>
      <c r="G227">
        <v>117467900</v>
      </c>
    </row>
    <row r="228" spans="1:7">
      <c r="A228" s="1">
        <v>44523</v>
      </c>
      <c r="B228">
        <v>161.11999499999999</v>
      </c>
      <c r="C228">
        <v>161.800003</v>
      </c>
      <c r="D228">
        <v>159.05999800000001</v>
      </c>
      <c r="E228">
        <v>161.41000399999999</v>
      </c>
      <c r="F228">
        <v>161.20462000000001</v>
      </c>
      <c r="G228">
        <v>96041900</v>
      </c>
    </row>
    <row r="229" spans="1:7">
      <c r="A229" s="1">
        <v>44524</v>
      </c>
      <c r="B229">
        <v>160.75</v>
      </c>
      <c r="C229">
        <v>162.13999899999999</v>
      </c>
      <c r="D229">
        <v>159.63999899999999</v>
      </c>
      <c r="E229">
        <v>161.94000199999999</v>
      </c>
      <c r="F229">
        <v>161.733948</v>
      </c>
      <c r="G229">
        <v>69463600</v>
      </c>
    </row>
    <row r="230" spans="1:7">
      <c r="A230" s="1">
        <v>44526</v>
      </c>
      <c r="B230">
        <v>159.570007</v>
      </c>
      <c r="C230">
        <v>160.449997</v>
      </c>
      <c r="D230">
        <v>156.36000100000001</v>
      </c>
      <c r="E230">
        <v>156.80999800000001</v>
      </c>
      <c r="F230">
        <v>156.61047400000001</v>
      </c>
      <c r="G230">
        <v>76959800</v>
      </c>
    </row>
    <row r="231" spans="1:7">
      <c r="A231" s="1">
        <v>44529</v>
      </c>
      <c r="B231">
        <v>159.36999499999999</v>
      </c>
      <c r="C231">
        <v>161.19000199999999</v>
      </c>
      <c r="D231">
        <v>158.78999300000001</v>
      </c>
      <c r="E231">
        <v>160.240005</v>
      </c>
      <c r="F231">
        <v>160.036102</v>
      </c>
      <c r="G231">
        <v>88748200</v>
      </c>
    </row>
    <row r="232" spans="1:7">
      <c r="A232" s="1">
        <v>44530</v>
      </c>
      <c r="B232">
        <v>159.990005</v>
      </c>
      <c r="C232">
        <v>165.520004</v>
      </c>
      <c r="D232">
        <v>159.91999799999999</v>
      </c>
      <c r="E232">
        <v>165.300003</v>
      </c>
      <c r="F232">
        <v>165.089676</v>
      </c>
      <c r="G232">
        <v>174048100</v>
      </c>
    </row>
    <row r="233" spans="1:7">
      <c r="A233" s="1">
        <v>44531</v>
      </c>
      <c r="B233">
        <v>167.479996</v>
      </c>
      <c r="C233">
        <v>170.300003</v>
      </c>
      <c r="D233">
        <v>164.529999</v>
      </c>
      <c r="E233">
        <v>164.770004</v>
      </c>
      <c r="F233">
        <v>164.560349</v>
      </c>
      <c r="G233">
        <v>152052500</v>
      </c>
    </row>
    <row r="234" spans="1:7">
      <c r="A234" s="1">
        <v>44532</v>
      </c>
      <c r="B234">
        <v>158.740005</v>
      </c>
      <c r="C234">
        <v>164.199997</v>
      </c>
      <c r="D234">
        <v>157.800003</v>
      </c>
      <c r="E234">
        <v>163.759995</v>
      </c>
      <c r="F234">
        <v>163.55162000000001</v>
      </c>
      <c r="G234">
        <v>136739200</v>
      </c>
    </row>
    <row r="235" spans="1:7">
      <c r="A235" s="1">
        <v>44533</v>
      </c>
      <c r="B235">
        <v>164.020004</v>
      </c>
      <c r="C235">
        <v>164.96000699999999</v>
      </c>
      <c r="D235">
        <v>159.720001</v>
      </c>
      <c r="E235">
        <v>161.83999600000001</v>
      </c>
      <c r="F235">
        <v>161.634064</v>
      </c>
      <c r="G235">
        <v>117938300</v>
      </c>
    </row>
    <row r="236" spans="1:7">
      <c r="A236" s="1">
        <v>44536</v>
      </c>
      <c r="B236">
        <v>164.28999300000001</v>
      </c>
      <c r="C236">
        <v>167.88000500000001</v>
      </c>
      <c r="D236">
        <v>164.279999</v>
      </c>
      <c r="E236">
        <v>165.320007</v>
      </c>
      <c r="F236">
        <v>165.10964999999999</v>
      </c>
      <c r="G236">
        <v>107497000</v>
      </c>
    </row>
    <row r="237" spans="1:7">
      <c r="A237" s="1">
        <v>44537</v>
      </c>
      <c r="B237">
        <v>169.08000200000001</v>
      </c>
      <c r="C237">
        <v>171.58000200000001</v>
      </c>
      <c r="D237">
        <v>168.33999600000001</v>
      </c>
      <c r="E237">
        <v>171.179993</v>
      </c>
      <c r="F237">
        <v>170.96217300000001</v>
      </c>
      <c r="G237">
        <v>120405400</v>
      </c>
    </row>
    <row r="238" spans="1:7">
      <c r="A238" s="1">
        <v>44538</v>
      </c>
      <c r="B238">
        <v>172.13000500000001</v>
      </c>
      <c r="C238">
        <v>175.96000699999999</v>
      </c>
      <c r="D238">
        <v>170.699997</v>
      </c>
      <c r="E238">
        <v>175.08000200000001</v>
      </c>
      <c r="F238">
        <v>174.857224</v>
      </c>
      <c r="G238">
        <v>116998900</v>
      </c>
    </row>
    <row r="239" spans="1:7">
      <c r="A239" s="1">
        <v>44539</v>
      </c>
      <c r="B239">
        <v>174.91000399999999</v>
      </c>
      <c r="C239">
        <v>176.75</v>
      </c>
      <c r="D239">
        <v>173.91999799999999</v>
      </c>
      <c r="E239">
        <v>174.55999800000001</v>
      </c>
      <c r="F239">
        <v>174.337875</v>
      </c>
      <c r="G239">
        <v>108923700</v>
      </c>
    </row>
    <row r="240" spans="1:7">
      <c r="A240" s="1">
        <v>44540</v>
      </c>
      <c r="B240">
        <v>175.21000699999999</v>
      </c>
      <c r="C240">
        <v>179.63000500000001</v>
      </c>
      <c r="D240">
        <v>174.69000199999999</v>
      </c>
      <c r="E240">
        <v>179.449997</v>
      </c>
      <c r="F240">
        <v>179.221664</v>
      </c>
      <c r="G240">
        <v>115228100</v>
      </c>
    </row>
    <row r="241" spans="1:7">
      <c r="A241" s="1">
        <v>44543</v>
      </c>
      <c r="B241">
        <v>181.11999499999999</v>
      </c>
      <c r="C241">
        <v>182.13000500000001</v>
      </c>
      <c r="D241">
        <v>175.529999</v>
      </c>
      <c r="E241">
        <v>175.740005</v>
      </c>
      <c r="F241">
        <v>175.51638800000001</v>
      </c>
      <c r="G241">
        <v>153237000</v>
      </c>
    </row>
    <row r="242" spans="1:7">
      <c r="A242" s="1">
        <v>44544</v>
      </c>
      <c r="B242">
        <v>175.25</v>
      </c>
      <c r="C242">
        <v>177.740005</v>
      </c>
      <c r="D242">
        <v>172.21000699999999</v>
      </c>
      <c r="E242">
        <v>174.33000200000001</v>
      </c>
      <c r="F242">
        <v>174.10818499999999</v>
      </c>
      <c r="G242">
        <v>139380400</v>
      </c>
    </row>
    <row r="243" spans="1:7">
      <c r="A243" s="1">
        <v>44545</v>
      </c>
      <c r="B243">
        <v>175.11000100000001</v>
      </c>
      <c r="C243">
        <v>179.5</v>
      </c>
      <c r="D243">
        <v>172.30999800000001</v>
      </c>
      <c r="E243">
        <v>179.300003</v>
      </c>
      <c r="F243">
        <v>179.071854</v>
      </c>
      <c r="G243">
        <v>131063300</v>
      </c>
    </row>
    <row r="244" spans="1:7">
      <c r="A244" s="1">
        <v>44546</v>
      </c>
      <c r="B244">
        <v>179.279999</v>
      </c>
      <c r="C244">
        <v>181.13999899999999</v>
      </c>
      <c r="D244">
        <v>170.75</v>
      </c>
      <c r="E244">
        <v>172.259995</v>
      </c>
      <c r="F244">
        <v>172.04080200000001</v>
      </c>
      <c r="G244">
        <v>150185800</v>
      </c>
    </row>
    <row r="245" spans="1:7">
      <c r="A245" s="1">
        <v>44547</v>
      </c>
      <c r="B245">
        <v>169.929993</v>
      </c>
      <c r="C245">
        <v>173.470001</v>
      </c>
      <c r="D245">
        <v>169.69000199999999</v>
      </c>
      <c r="E245">
        <v>171.13999899999999</v>
      </c>
      <c r="F245">
        <v>170.92224100000001</v>
      </c>
      <c r="G245">
        <v>195432700</v>
      </c>
    </row>
    <row r="246" spans="1:7">
      <c r="A246" s="1">
        <v>44550</v>
      </c>
      <c r="B246">
        <v>168.279999</v>
      </c>
      <c r="C246">
        <v>170.58000200000001</v>
      </c>
      <c r="D246">
        <v>167.46000699999999</v>
      </c>
      <c r="E246">
        <v>169.75</v>
      </c>
      <c r="F246">
        <v>169.533997</v>
      </c>
      <c r="G246">
        <v>107499100</v>
      </c>
    </row>
    <row r="247" spans="1:7">
      <c r="A247" s="1">
        <v>44551</v>
      </c>
      <c r="B247">
        <v>171.55999800000001</v>
      </c>
      <c r="C247">
        <v>173.199997</v>
      </c>
      <c r="D247">
        <v>169.11999499999999</v>
      </c>
      <c r="E247">
        <v>172.990005</v>
      </c>
      <c r="F247">
        <v>172.769882</v>
      </c>
      <c r="G247">
        <v>91185900</v>
      </c>
    </row>
    <row r="248" spans="1:7">
      <c r="A248" s="1">
        <v>44552</v>
      </c>
      <c r="B248">
        <v>173.03999300000001</v>
      </c>
      <c r="C248">
        <v>175.86000100000001</v>
      </c>
      <c r="D248">
        <v>172.14999399999999</v>
      </c>
      <c r="E248">
        <v>175.63999899999999</v>
      </c>
      <c r="F248">
        <v>175.416504</v>
      </c>
      <c r="G248">
        <v>92135300</v>
      </c>
    </row>
    <row r="249" spans="1:7">
      <c r="A249" s="1">
        <v>44553</v>
      </c>
      <c r="B249">
        <v>175.85000600000001</v>
      </c>
      <c r="C249">
        <v>176.85000600000001</v>
      </c>
      <c r="D249">
        <v>175.270004</v>
      </c>
      <c r="E249">
        <v>176.279999</v>
      </c>
      <c r="F249">
        <v>176.05569499999999</v>
      </c>
      <c r="G249">
        <v>68356600</v>
      </c>
    </row>
    <row r="250" spans="1:7">
      <c r="A250" s="1">
        <v>44557</v>
      </c>
      <c r="B250">
        <v>177.08999600000001</v>
      </c>
      <c r="C250">
        <v>180.41999799999999</v>
      </c>
      <c r="D250">
        <v>177.070007</v>
      </c>
      <c r="E250">
        <v>180.33000200000001</v>
      </c>
      <c r="F250">
        <v>180.10054</v>
      </c>
      <c r="G250">
        <v>74919600</v>
      </c>
    </row>
    <row r="251" spans="1:7">
      <c r="A251" s="1">
        <v>44558</v>
      </c>
      <c r="B251">
        <v>180.16000399999999</v>
      </c>
      <c r="C251">
        <v>181.33000200000001</v>
      </c>
      <c r="D251">
        <v>178.529999</v>
      </c>
      <c r="E251">
        <v>179.28999300000001</v>
      </c>
      <c r="F251">
        <v>179.061859</v>
      </c>
      <c r="G251">
        <v>79144300</v>
      </c>
    </row>
    <row r="252" spans="1:7">
      <c r="A252" s="1">
        <v>44559</v>
      </c>
      <c r="B252">
        <v>179.33000200000001</v>
      </c>
      <c r="C252">
        <v>180.63000500000001</v>
      </c>
      <c r="D252">
        <v>178.13999899999999</v>
      </c>
      <c r="E252">
        <v>179.38000500000001</v>
      </c>
      <c r="F252">
        <v>179.151749</v>
      </c>
      <c r="G252">
        <v>62348900</v>
      </c>
    </row>
    <row r="253" spans="1:7">
      <c r="A253" s="1">
        <v>44560</v>
      </c>
      <c r="B253">
        <v>179.470001</v>
      </c>
      <c r="C253">
        <v>180.570007</v>
      </c>
      <c r="D253">
        <v>178.08999600000001</v>
      </c>
      <c r="E253">
        <v>178.199997</v>
      </c>
      <c r="F253">
        <v>177.973251</v>
      </c>
      <c r="G253">
        <v>59773000</v>
      </c>
    </row>
  </sheetData>
  <mergeCells count="1">
    <mergeCell ref="M11:P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7"/>
  <sheetViews>
    <sheetView topLeftCell="A232" workbookViewId="0">
      <selection activeCell="I260" sqref="I260"/>
    </sheetView>
  </sheetViews>
  <sheetFormatPr defaultRowHeight="14.4"/>
  <cols>
    <col min="1" max="1" width="11.44140625" customWidth="1"/>
    <col min="4" max="5" width="12.6640625" bestFit="1" customWidth="1"/>
    <col min="6" max="6" width="11.21875" bestFit="1" customWidth="1"/>
    <col min="7" max="7" width="10.44140625" customWidth="1"/>
    <col min="10" max="10" width="11.77734375" bestFit="1" customWidth="1"/>
    <col min="11" max="11" width="10" bestFit="1" customWidth="1"/>
  </cols>
  <sheetData>
    <row r="1" spans="1:16" s="7" customFormat="1">
      <c r="A1" s="2" t="s">
        <v>8</v>
      </c>
      <c r="B1" s="2"/>
      <c r="C1" s="2"/>
      <c r="D1" s="2"/>
      <c r="E1" s="2"/>
      <c r="F1" s="2"/>
      <c r="G1" s="2"/>
    </row>
    <row r="2" spans="1:16" s="7" customFormat="1">
      <c r="A2" s="4" t="s">
        <v>0</v>
      </c>
      <c r="B2" s="4" t="s">
        <v>1</v>
      </c>
      <c r="C2" s="4" t="s">
        <v>4</v>
      </c>
      <c r="D2" s="4" t="s">
        <v>9</v>
      </c>
      <c r="E2" s="4" t="s">
        <v>10</v>
      </c>
      <c r="F2" s="4" t="s">
        <v>12</v>
      </c>
      <c r="G2" s="4" t="s">
        <v>37</v>
      </c>
    </row>
    <row r="3" spans="1:16">
      <c r="A3" s="1">
        <v>44200</v>
      </c>
      <c r="B3">
        <v>133.520004</v>
      </c>
      <c r="C3">
        <v>129.41000399999999</v>
      </c>
      <c r="J3" s="4" t="s">
        <v>13</v>
      </c>
      <c r="K3">
        <v>126</v>
      </c>
    </row>
    <row r="4" spans="1:16">
      <c r="A4" s="1">
        <v>44201</v>
      </c>
      <c r="B4">
        <v>128.88999899999999</v>
      </c>
      <c r="C4">
        <v>131.009995</v>
      </c>
      <c r="D4">
        <f>(C4-C3)/C3</f>
        <v>1.2363735032416947E-2</v>
      </c>
      <c r="F4" t="str">
        <f>IF(D4&gt;0,"+","-")</f>
        <v>+</v>
      </c>
      <c r="G4">
        <v>1</v>
      </c>
      <c r="J4" s="4" t="s">
        <v>14</v>
      </c>
      <c r="K4">
        <f>COUNTIF(F4:F253,"+")</f>
        <v>134</v>
      </c>
    </row>
    <row r="5" spans="1:16">
      <c r="A5" s="1">
        <v>44202</v>
      </c>
      <c r="B5">
        <v>127.720001</v>
      </c>
      <c r="C5">
        <v>126.599998</v>
      </c>
      <c r="D5">
        <f t="shared" ref="D5:D68" si="0">(C5-C4)/C4</f>
        <v>-3.3661530938918091E-2</v>
      </c>
      <c r="E5">
        <f>D4</f>
        <v>1.2363735032416947E-2</v>
      </c>
      <c r="F5" t="str">
        <f>IF(D5&gt;0,"+","-")</f>
        <v>-</v>
      </c>
      <c r="G5">
        <f>IF(F5=F4,G4,G4+1)</f>
        <v>2</v>
      </c>
      <c r="J5" s="4" t="s">
        <v>15</v>
      </c>
      <c r="K5">
        <f>COUNTIF(F4:F253,"-")</f>
        <v>116</v>
      </c>
    </row>
    <row r="6" spans="1:16">
      <c r="A6" s="1">
        <v>44203</v>
      </c>
      <c r="B6">
        <v>128.36000100000001</v>
      </c>
      <c r="C6">
        <v>130.91999799999999</v>
      </c>
      <c r="D6">
        <f t="shared" si="0"/>
        <v>3.412322328788657E-2</v>
      </c>
      <c r="E6">
        <f t="shared" ref="E6:E69" si="1">D5</f>
        <v>-3.3661530938918091E-2</v>
      </c>
      <c r="F6" t="str">
        <f t="shared" ref="F6:F69" si="2">IF(D6&gt;0,"+","-")</f>
        <v>+</v>
      </c>
      <c r="G6">
        <f t="shared" ref="G6:G69" si="3">IF(F6=F5,G5,G5+1)</f>
        <v>3</v>
      </c>
      <c r="J6" s="4" t="s">
        <v>16</v>
      </c>
      <c r="K6">
        <f>K4+K5</f>
        <v>250</v>
      </c>
    </row>
    <row r="7" spans="1:16">
      <c r="A7" s="1">
        <v>44204</v>
      </c>
      <c r="B7">
        <v>132.429993</v>
      </c>
      <c r="C7">
        <v>132.050003</v>
      </c>
      <c r="D7">
        <f t="shared" si="0"/>
        <v>8.6312634987972675E-3</v>
      </c>
      <c r="E7">
        <f t="shared" si="1"/>
        <v>3.412322328788657E-2</v>
      </c>
      <c r="F7" t="str">
        <f t="shared" si="2"/>
        <v>+</v>
      </c>
      <c r="G7">
        <f t="shared" si="3"/>
        <v>3</v>
      </c>
      <c r="J7" s="4" t="s">
        <v>17</v>
      </c>
      <c r="K7">
        <f>1+((2*K4*K5)/K6)</f>
        <v>125.352</v>
      </c>
    </row>
    <row r="8" spans="1:16">
      <c r="A8" s="1">
        <v>44207</v>
      </c>
      <c r="B8">
        <v>129.19000199999999</v>
      </c>
      <c r="C8">
        <v>128.979996</v>
      </c>
      <c r="D8">
        <f t="shared" si="0"/>
        <v>-2.3248821887569392E-2</v>
      </c>
      <c r="E8">
        <f t="shared" si="1"/>
        <v>8.6312634987972675E-3</v>
      </c>
      <c r="F8" t="str">
        <f t="shared" si="2"/>
        <v>-</v>
      </c>
      <c r="G8">
        <f t="shared" si="3"/>
        <v>4</v>
      </c>
      <c r="J8" s="4" t="s">
        <v>18</v>
      </c>
      <c r="K8" s="3">
        <f>2*K4*K5*((2*K4*K5)-K6)</f>
        <v>958691744</v>
      </c>
    </row>
    <row r="9" spans="1:16">
      <c r="A9" s="1">
        <v>44208</v>
      </c>
      <c r="B9">
        <v>128.5</v>
      </c>
      <c r="C9">
        <v>128.800003</v>
      </c>
      <c r="D9">
        <f t="shared" si="0"/>
        <v>-1.3955109752057681E-3</v>
      </c>
      <c r="E9">
        <f t="shared" si="1"/>
        <v>-2.3248821887569392E-2</v>
      </c>
      <c r="F9" t="str">
        <f>IF(D9&gt;0,"+","-")</f>
        <v>-</v>
      </c>
      <c r="G9">
        <f t="shared" si="3"/>
        <v>4</v>
      </c>
      <c r="J9" s="4" t="s">
        <v>19</v>
      </c>
      <c r="K9">
        <f>K6^2*(K6-1)</f>
        <v>15562500</v>
      </c>
    </row>
    <row r="10" spans="1:16">
      <c r="A10" s="1">
        <v>44209</v>
      </c>
      <c r="B10">
        <v>128.759995</v>
      </c>
      <c r="C10">
        <v>130.88999899999999</v>
      </c>
      <c r="D10">
        <f t="shared" si="0"/>
        <v>1.6226676640682881E-2</v>
      </c>
      <c r="E10">
        <f t="shared" si="1"/>
        <v>-1.3955109752057681E-3</v>
      </c>
      <c r="F10" t="str">
        <f t="shared" si="2"/>
        <v>+</v>
      </c>
      <c r="G10">
        <f t="shared" si="3"/>
        <v>5</v>
      </c>
      <c r="J10" s="4" t="s">
        <v>20</v>
      </c>
      <c r="K10">
        <f>K8/K9</f>
        <v>61.602682345381524</v>
      </c>
    </row>
    <row r="11" spans="1:16">
      <c r="A11" s="1">
        <v>44210</v>
      </c>
      <c r="B11">
        <v>130.800003</v>
      </c>
      <c r="C11">
        <v>128.91000399999999</v>
      </c>
      <c r="D11">
        <f t="shared" si="0"/>
        <v>-1.512716796643877E-2</v>
      </c>
      <c r="E11">
        <f t="shared" si="1"/>
        <v>1.6226676640682881E-2</v>
      </c>
      <c r="F11" t="str">
        <f t="shared" si="2"/>
        <v>-</v>
      </c>
      <c r="G11">
        <f t="shared" si="3"/>
        <v>6</v>
      </c>
      <c r="J11" s="4" t="s">
        <v>21</v>
      </c>
      <c r="K11">
        <f>SQRT(K10)</f>
        <v>7.8487376275030067</v>
      </c>
    </row>
    <row r="12" spans="1:16">
      <c r="A12" s="1">
        <v>44211</v>
      </c>
      <c r="B12">
        <v>128.779999</v>
      </c>
      <c r="C12">
        <v>127.139999</v>
      </c>
      <c r="D12">
        <f t="shared" si="0"/>
        <v>-1.3730548018600509E-2</v>
      </c>
      <c r="E12">
        <f t="shared" si="1"/>
        <v>-1.512716796643877E-2</v>
      </c>
      <c r="F12" t="str">
        <f t="shared" si="2"/>
        <v>-</v>
      </c>
      <c r="G12">
        <f t="shared" si="3"/>
        <v>6</v>
      </c>
      <c r="J12" s="4" t="s">
        <v>22</v>
      </c>
      <c r="K12">
        <f>(K3-K7)/K11</f>
        <v>8.2561047489894304E-2</v>
      </c>
    </row>
    <row r="13" spans="1:16">
      <c r="A13" s="1">
        <v>44215</v>
      </c>
      <c r="B13">
        <v>127.779999</v>
      </c>
      <c r="C13">
        <v>127.83000199999999</v>
      </c>
      <c r="D13">
        <f>(C13-C12)/C12</f>
        <v>5.4271118878960363E-3</v>
      </c>
      <c r="E13">
        <f t="shared" si="1"/>
        <v>-1.3730548018600509E-2</v>
      </c>
      <c r="F13" t="str">
        <f t="shared" si="2"/>
        <v>+</v>
      </c>
      <c r="G13">
        <f t="shared" si="3"/>
        <v>7</v>
      </c>
      <c r="K13" s="2">
        <f>K12</f>
        <v>8.2561047489894304E-2</v>
      </c>
      <c r="L13" s="2" t="s">
        <v>23</v>
      </c>
      <c r="M13" s="2" t="s">
        <v>27</v>
      </c>
      <c r="N13" s="2"/>
      <c r="O13" s="2"/>
      <c r="P13" s="2"/>
    </row>
    <row r="14" spans="1:16">
      <c r="A14" s="1">
        <v>44216</v>
      </c>
      <c r="B14">
        <v>128.66000399999999</v>
      </c>
      <c r="C14">
        <v>132.029999</v>
      </c>
      <c r="D14">
        <f t="shared" si="0"/>
        <v>3.2856113074300121E-2</v>
      </c>
      <c r="E14">
        <f t="shared" si="1"/>
        <v>5.4271118878960363E-3</v>
      </c>
      <c r="F14" t="str">
        <f t="shared" si="2"/>
        <v>+</v>
      </c>
      <c r="G14">
        <f t="shared" si="3"/>
        <v>7</v>
      </c>
      <c r="M14" s="2" t="s">
        <v>24</v>
      </c>
      <c r="N14" s="2"/>
      <c r="O14" s="2"/>
      <c r="P14" s="2"/>
    </row>
    <row r="15" spans="1:16">
      <c r="A15" s="1">
        <v>44217</v>
      </c>
      <c r="B15">
        <v>133.800003</v>
      </c>
      <c r="C15">
        <v>136.86999499999999</v>
      </c>
      <c r="D15">
        <f t="shared" si="0"/>
        <v>3.6658305208348785E-2</v>
      </c>
      <c r="E15">
        <f t="shared" si="1"/>
        <v>3.2856113074300121E-2</v>
      </c>
      <c r="F15" t="str">
        <f t="shared" si="2"/>
        <v>+</v>
      </c>
      <c r="G15">
        <f t="shared" si="3"/>
        <v>7</v>
      </c>
    </row>
    <row r="16" spans="1:16">
      <c r="A16" s="1">
        <v>44218</v>
      </c>
      <c r="B16">
        <v>136.279999</v>
      </c>
      <c r="C16">
        <v>139.070007</v>
      </c>
      <c r="D16">
        <f t="shared" si="0"/>
        <v>1.607373478752604E-2</v>
      </c>
      <c r="E16">
        <f t="shared" si="1"/>
        <v>3.6658305208348785E-2</v>
      </c>
      <c r="F16" t="str">
        <f t="shared" si="2"/>
        <v>+</v>
      </c>
      <c r="G16">
        <f t="shared" si="3"/>
        <v>7</v>
      </c>
    </row>
    <row r="17" spans="1:7">
      <c r="A17" s="1">
        <v>44221</v>
      </c>
      <c r="B17">
        <v>143.070007</v>
      </c>
      <c r="C17">
        <v>142.91999799999999</v>
      </c>
      <c r="D17">
        <f t="shared" si="0"/>
        <v>2.7683834085087726E-2</v>
      </c>
      <c r="E17">
        <f t="shared" si="1"/>
        <v>1.607373478752604E-2</v>
      </c>
      <c r="F17" t="str">
        <f t="shared" si="2"/>
        <v>+</v>
      </c>
      <c r="G17">
        <f t="shared" si="3"/>
        <v>7</v>
      </c>
    </row>
    <row r="18" spans="1:7">
      <c r="A18" s="1">
        <v>44222</v>
      </c>
      <c r="B18">
        <v>143.60000600000001</v>
      </c>
      <c r="C18">
        <v>143.16000399999999</v>
      </c>
      <c r="D18">
        <f t="shared" si="0"/>
        <v>1.6793031301329431E-3</v>
      </c>
      <c r="E18">
        <f t="shared" si="1"/>
        <v>2.7683834085087726E-2</v>
      </c>
      <c r="F18" t="str">
        <f t="shared" si="2"/>
        <v>+</v>
      </c>
      <c r="G18">
        <f t="shared" si="3"/>
        <v>7</v>
      </c>
    </row>
    <row r="19" spans="1:7">
      <c r="A19" s="1">
        <v>44223</v>
      </c>
      <c r="B19">
        <v>143.429993</v>
      </c>
      <c r="C19">
        <v>142.05999800000001</v>
      </c>
      <c r="D19">
        <f t="shared" si="0"/>
        <v>-7.683752230126923E-3</v>
      </c>
      <c r="E19">
        <f t="shared" si="1"/>
        <v>1.6793031301329431E-3</v>
      </c>
      <c r="F19" t="str">
        <f t="shared" si="2"/>
        <v>-</v>
      </c>
      <c r="G19">
        <f t="shared" si="3"/>
        <v>8</v>
      </c>
    </row>
    <row r="20" spans="1:7">
      <c r="A20" s="1">
        <v>44224</v>
      </c>
      <c r="B20">
        <v>139.520004</v>
      </c>
      <c r="C20">
        <v>137.08999600000001</v>
      </c>
      <c r="D20">
        <f t="shared" si="0"/>
        <v>-3.4985232084826533E-2</v>
      </c>
      <c r="E20">
        <f t="shared" si="1"/>
        <v>-7.683752230126923E-3</v>
      </c>
      <c r="F20" t="str">
        <f t="shared" si="2"/>
        <v>-</v>
      </c>
      <c r="G20">
        <f t="shared" si="3"/>
        <v>8</v>
      </c>
    </row>
    <row r="21" spans="1:7">
      <c r="A21" s="1">
        <v>44225</v>
      </c>
      <c r="B21">
        <v>135.83000200000001</v>
      </c>
      <c r="C21">
        <v>131.96000699999999</v>
      </c>
      <c r="D21">
        <f t="shared" si="0"/>
        <v>-3.7420593403475061E-2</v>
      </c>
      <c r="E21">
        <f t="shared" si="1"/>
        <v>-3.4985232084826533E-2</v>
      </c>
      <c r="F21" t="str">
        <f t="shared" si="2"/>
        <v>-</v>
      </c>
      <c r="G21">
        <f t="shared" si="3"/>
        <v>8</v>
      </c>
    </row>
    <row r="22" spans="1:7">
      <c r="A22" s="1">
        <v>44228</v>
      </c>
      <c r="B22">
        <v>133.75</v>
      </c>
      <c r="C22">
        <v>134.13999899999999</v>
      </c>
      <c r="D22">
        <f t="shared" si="0"/>
        <v>1.6520096122759367E-2</v>
      </c>
      <c r="E22">
        <f t="shared" si="1"/>
        <v>-3.7420593403475061E-2</v>
      </c>
      <c r="F22" t="str">
        <f t="shared" si="2"/>
        <v>+</v>
      </c>
      <c r="G22">
        <f t="shared" si="3"/>
        <v>9</v>
      </c>
    </row>
    <row r="23" spans="1:7">
      <c r="A23" s="1">
        <v>44229</v>
      </c>
      <c r="B23">
        <v>135.729996</v>
      </c>
      <c r="C23">
        <v>134.990005</v>
      </c>
      <c r="D23">
        <f t="shared" si="0"/>
        <v>6.3367079643411031E-3</v>
      </c>
      <c r="E23">
        <f t="shared" si="1"/>
        <v>1.6520096122759367E-2</v>
      </c>
      <c r="F23" t="str">
        <f t="shared" si="2"/>
        <v>+</v>
      </c>
      <c r="G23">
        <f t="shared" si="3"/>
        <v>9</v>
      </c>
    </row>
    <row r="24" spans="1:7">
      <c r="A24" s="1">
        <v>44230</v>
      </c>
      <c r="B24">
        <v>135.759995</v>
      </c>
      <c r="C24">
        <v>133.94000199999999</v>
      </c>
      <c r="D24">
        <f t="shared" si="0"/>
        <v>-7.7783758879037294E-3</v>
      </c>
      <c r="E24">
        <f t="shared" si="1"/>
        <v>6.3367079643411031E-3</v>
      </c>
      <c r="F24" t="str">
        <f t="shared" si="2"/>
        <v>-</v>
      </c>
      <c r="G24">
        <f t="shared" si="3"/>
        <v>10</v>
      </c>
    </row>
    <row r="25" spans="1:7">
      <c r="A25" s="1">
        <v>44231</v>
      </c>
      <c r="B25">
        <v>136.300003</v>
      </c>
      <c r="C25">
        <v>137.38999899999999</v>
      </c>
      <c r="D25">
        <f t="shared" si="0"/>
        <v>2.5757779218190519E-2</v>
      </c>
      <c r="E25">
        <f t="shared" si="1"/>
        <v>-7.7783758879037294E-3</v>
      </c>
      <c r="F25" t="str">
        <f t="shared" si="2"/>
        <v>+</v>
      </c>
      <c r="G25">
        <f t="shared" si="3"/>
        <v>11</v>
      </c>
    </row>
    <row r="26" spans="1:7">
      <c r="A26" s="1">
        <v>44232</v>
      </c>
      <c r="B26">
        <v>137.35000600000001</v>
      </c>
      <c r="C26">
        <v>136.759995</v>
      </c>
      <c r="D26">
        <f t="shared" si="0"/>
        <v>-4.5855157186512931E-3</v>
      </c>
      <c r="E26">
        <f t="shared" si="1"/>
        <v>2.5757779218190519E-2</v>
      </c>
      <c r="F26" t="str">
        <f t="shared" si="2"/>
        <v>-</v>
      </c>
      <c r="G26">
        <f t="shared" si="3"/>
        <v>12</v>
      </c>
    </row>
    <row r="27" spans="1:7">
      <c r="A27" s="1">
        <v>44235</v>
      </c>
      <c r="B27">
        <v>136.029999</v>
      </c>
      <c r="C27">
        <v>136.91000399999999</v>
      </c>
      <c r="D27">
        <f t="shared" si="0"/>
        <v>1.0968777821319968E-3</v>
      </c>
      <c r="E27">
        <f t="shared" si="1"/>
        <v>-4.5855157186512931E-3</v>
      </c>
      <c r="F27" t="str">
        <f t="shared" si="2"/>
        <v>+</v>
      </c>
      <c r="G27">
        <f t="shared" si="3"/>
        <v>13</v>
      </c>
    </row>
    <row r="28" spans="1:7">
      <c r="A28" s="1">
        <v>44236</v>
      </c>
      <c r="B28">
        <v>136.61999499999999</v>
      </c>
      <c r="C28">
        <v>136.009995</v>
      </c>
      <c r="D28">
        <f t="shared" si="0"/>
        <v>-6.5737270740272788E-3</v>
      </c>
      <c r="E28">
        <f t="shared" si="1"/>
        <v>1.0968777821319968E-3</v>
      </c>
      <c r="F28" t="str">
        <f t="shared" si="2"/>
        <v>-</v>
      </c>
      <c r="G28">
        <f t="shared" si="3"/>
        <v>14</v>
      </c>
    </row>
    <row r="29" spans="1:7">
      <c r="A29" s="1">
        <v>44237</v>
      </c>
      <c r="B29">
        <v>136.479996</v>
      </c>
      <c r="C29">
        <v>135.38999899999999</v>
      </c>
      <c r="D29">
        <f t="shared" si="0"/>
        <v>-4.5584591044210733E-3</v>
      </c>
      <c r="E29">
        <f t="shared" si="1"/>
        <v>-6.5737270740272788E-3</v>
      </c>
      <c r="F29" t="str">
        <f t="shared" si="2"/>
        <v>-</v>
      </c>
      <c r="G29">
        <f t="shared" si="3"/>
        <v>14</v>
      </c>
    </row>
    <row r="30" spans="1:7">
      <c r="A30" s="1">
        <v>44238</v>
      </c>
      <c r="B30">
        <v>135.89999399999999</v>
      </c>
      <c r="C30">
        <v>135.13000500000001</v>
      </c>
      <c r="D30">
        <f t="shared" si="0"/>
        <v>-1.9203338645417795E-3</v>
      </c>
      <c r="E30">
        <f t="shared" si="1"/>
        <v>-4.5584591044210733E-3</v>
      </c>
      <c r="F30" t="str">
        <f t="shared" si="2"/>
        <v>-</v>
      </c>
      <c r="G30">
        <f t="shared" si="3"/>
        <v>14</v>
      </c>
    </row>
    <row r="31" spans="1:7">
      <c r="A31" s="1">
        <v>44239</v>
      </c>
      <c r="B31">
        <v>134.35000600000001</v>
      </c>
      <c r="C31">
        <v>135.36999499999999</v>
      </c>
      <c r="D31">
        <f t="shared" si="0"/>
        <v>1.7759934220381141E-3</v>
      </c>
      <c r="E31">
        <f t="shared" si="1"/>
        <v>-1.9203338645417795E-3</v>
      </c>
      <c r="F31" t="str">
        <f t="shared" si="2"/>
        <v>+</v>
      </c>
      <c r="G31">
        <f t="shared" si="3"/>
        <v>15</v>
      </c>
    </row>
    <row r="32" spans="1:7">
      <c r="A32" s="1">
        <v>44243</v>
      </c>
      <c r="B32">
        <v>135.490005</v>
      </c>
      <c r="C32">
        <v>133.19000199999999</v>
      </c>
      <c r="D32">
        <f t="shared" si="0"/>
        <v>-1.6103960113169807E-2</v>
      </c>
      <c r="E32">
        <f t="shared" si="1"/>
        <v>1.7759934220381141E-3</v>
      </c>
      <c r="F32" t="str">
        <f t="shared" si="2"/>
        <v>-</v>
      </c>
      <c r="G32">
        <f t="shared" si="3"/>
        <v>16</v>
      </c>
    </row>
    <row r="33" spans="1:7">
      <c r="A33" s="1">
        <v>44244</v>
      </c>
      <c r="B33">
        <v>131.25</v>
      </c>
      <c r="C33">
        <v>130.83999600000001</v>
      </c>
      <c r="D33">
        <f t="shared" si="0"/>
        <v>-1.7644012048291576E-2</v>
      </c>
      <c r="E33">
        <f t="shared" si="1"/>
        <v>-1.6103960113169807E-2</v>
      </c>
      <c r="F33" t="str">
        <f t="shared" si="2"/>
        <v>-</v>
      </c>
      <c r="G33">
        <f t="shared" si="3"/>
        <v>16</v>
      </c>
    </row>
    <row r="34" spans="1:7">
      <c r="A34" s="1">
        <v>44245</v>
      </c>
      <c r="B34">
        <v>129.199997</v>
      </c>
      <c r="C34">
        <v>129.71000699999999</v>
      </c>
      <c r="D34">
        <f t="shared" si="0"/>
        <v>-8.6364187904746127E-3</v>
      </c>
      <c r="E34">
        <f t="shared" si="1"/>
        <v>-1.7644012048291576E-2</v>
      </c>
      <c r="F34" t="str">
        <f t="shared" si="2"/>
        <v>-</v>
      </c>
      <c r="G34">
        <f t="shared" si="3"/>
        <v>16</v>
      </c>
    </row>
    <row r="35" spans="1:7">
      <c r="A35" s="1">
        <v>44246</v>
      </c>
      <c r="B35">
        <v>130.240005</v>
      </c>
      <c r="C35">
        <v>129.86999499999999</v>
      </c>
      <c r="D35">
        <f t="shared" si="0"/>
        <v>1.233428350674582E-3</v>
      </c>
      <c r="E35">
        <f t="shared" si="1"/>
        <v>-8.6364187904746127E-3</v>
      </c>
      <c r="F35" t="str">
        <f t="shared" si="2"/>
        <v>+</v>
      </c>
      <c r="G35">
        <f t="shared" si="3"/>
        <v>17</v>
      </c>
    </row>
    <row r="36" spans="1:7">
      <c r="A36" s="1">
        <v>44249</v>
      </c>
      <c r="B36">
        <v>128.009995</v>
      </c>
      <c r="C36">
        <v>126</v>
      </c>
      <c r="D36">
        <f t="shared" si="0"/>
        <v>-2.9798992446253572E-2</v>
      </c>
      <c r="E36">
        <f t="shared" si="1"/>
        <v>1.233428350674582E-3</v>
      </c>
      <c r="F36" t="str">
        <f t="shared" si="2"/>
        <v>-</v>
      </c>
      <c r="G36">
        <f t="shared" si="3"/>
        <v>18</v>
      </c>
    </row>
    <row r="37" spans="1:7">
      <c r="A37" s="1">
        <v>44250</v>
      </c>
      <c r="B37">
        <v>123.760002</v>
      </c>
      <c r="C37">
        <v>125.860001</v>
      </c>
      <c r="D37">
        <f t="shared" si="0"/>
        <v>-1.1111031746031991E-3</v>
      </c>
      <c r="E37">
        <f t="shared" si="1"/>
        <v>-2.9798992446253572E-2</v>
      </c>
      <c r="F37" t="str">
        <f t="shared" si="2"/>
        <v>-</v>
      </c>
      <c r="G37">
        <f t="shared" si="3"/>
        <v>18</v>
      </c>
    </row>
    <row r="38" spans="1:7">
      <c r="A38" s="1">
        <v>44251</v>
      </c>
      <c r="B38">
        <v>124.94000200000001</v>
      </c>
      <c r="C38">
        <v>125.349998</v>
      </c>
      <c r="D38">
        <f t="shared" si="0"/>
        <v>-4.0521452085480088E-3</v>
      </c>
      <c r="E38">
        <f t="shared" si="1"/>
        <v>-1.1111031746031991E-3</v>
      </c>
      <c r="F38" t="str">
        <f t="shared" si="2"/>
        <v>-</v>
      </c>
      <c r="G38">
        <f t="shared" si="3"/>
        <v>18</v>
      </c>
    </row>
    <row r="39" spans="1:7">
      <c r="A39" s="1">
        <v>44252</v>
      </c>
      <c r="B39">
        <v>124.68</v>
      </c>
      <c r="C39">
        <v>120.989998</v>
      </c>
      <c r="D39">
        <f t="shared" si="0"/>
        <v>-3.478260925062001E-2</v>
      </c>
      <c r="E39">
        <f t="shared" si="1"/>
        <v>-4.0521452085480088E-3</v>
      </c>
      <c r="F39" t="str">
        <f t="shared" si="2"/>
        <v>-</v>
      </c>
      <c r="G39">
        <f t="shared" si="3"/>
        <v>18</v>
      </c>
    </row>
    <row r="40" spans="1:7">
      <c r="A40" s="1">
        <v>44253</v>
      </c>
      <c r="B40">
        <v>122.589996</v>
      </c>
      <c r="C40">
        <v>121.260002</v>
      </c>
      <c r="D40">
        <f t="shared" si="0"/>
        <v>2.2316224850255813E-3</v>
      </c>
      <c r="E40">
        <f t="shared" si="1"/>
        <v>-3.478260925062001E-2</v>
      </c>
      <c r="F40" t="str">
        <f t="shared" si="2"/>
        <v>+</v>
      </c>
      <c r="G40">
        <f t="shared" si="3"/>
        <v>19</v>
      </c>
    </row>
    <row r="41" spans="1:7">
      <c r="A41" s="1">
        <v>44256</v>
      </c>
      <c r="B41">
        <v>123.75</v>
      </c>
      <c r="C41">
        <v>127.790001</v>
      </c>
      <c r="D41">
        <f t="shared" si="0"/>
        <v>5.3851219629701172E-2</v>
      </c>
      <c r="E41">
        <f t="shared" si="1"/>
        <v>2.2316224850255813E-3</v>
      </c>
      <c r="F41" t="str">
        <f t="shared" si="2"/>
        <v>+</v>
      </c>
      <c r="G41">
        <f t="shared" si="3"/>
        <v>19</v>
      </c>
    </row>
    <row r="42" spans="1:7">
      <c r="A42" s="1">
        <v>44257</v>
      </c>
      <c r="B42">
        <v>128.41000399999999</v>
      </c>
      <c r="C42">
        <v>125.120003</v>
      </c>
      <c r="D42">
        <f t="shared" si="0"/>
        <v>-2.0893637836343758E-2</v>
      </c>
      <c r="E42">
        <f t="shared" si="1"/>
        <v>5.3851219629701172E-2</v>
      </c>
      <c r="F42" t="str">
        <f t="shared" si="2"/>
        <v>-</v>
      </c>
      <c r="G42">
        <f t="shared" si="3"/>
        <v>20</v>
      </c>
    </row>
    <row r="43" spans="1:7">
      <c r="A43" s="1">
        <v>44258</v>
      </c>
      <c r="B43">
        <v>124.80999799999999</v>
      </c>
      <c r="C43">
        <v>122.05999799999999</v>
      </c>
      <c r="D43">
        <f t="shared" si="0"/>
        <v>-2.4456561114372766E-2</v>
      </c>
      <c r="E43">
        <f t="shared" si="1"/>
        <v>-2.0893637836343758E-2</v>
      </c>
      <c r="F43" t="str">
        <f t="shared" si="2"/>
        <v>-</v>
      </c>
      <c r="G43">
        <f t="shared" si="3"/>
        <v>20</v>
      </c>
    </row>
    <row r="44" spans="1:7">
      <c r="A44" s="1">
        <v>44259</v>
      </c>
      <c r="B44">
        <v>121.75</v>
      </c>
      <c r="C44">
        <v>120.129997</v>
      </c>
      <c r="D44">
        <f t="shared" si="0"/>
        <v>-1.5811904240732415E-2</v>
      </c>
      <c r="E44">
        <f t="shared" si="1"/>
        <v>-2.4456561114372766E-2</v>
      </c>
      <c r="F44" t="str">
        <f t="shared" si="2"/>
        <v>-</v>
      </c>
      <c r="G44">
        <f t="shared" si="3"/>
        <v>20</v>
      </c>
    </row>
    <row r="45" spans="1:7">
      <c r="A45" s="1">
        <v>44260</v>
      </c>
      <c r="B45">
        <v>120.980003</v>
      </c>
      <c r="C45">
        <v>121.41999800000001</v>
      </c>
      <c r="D45">
        <f t="shared" si="0"/>
        <v>1.0738375361817445E-2</v>
      </c>
      <c r="E45">
        <f t="shared" si="1"/>
        <v>-1.5811904240732415E-2</v>
      </c>
      <c r="F45" t="str">
        <f t="shared" si="2"/>
        <v>+</v>
      </c>
      <c r="G45">
        <f t="shared" si="3"/>
        <v>21</v>
      </c>
    </row>
    <row r="46" spans="1:7">
      <c r="A46" s="1">
        <v>44263</v>
      </c>
      <c r="B46">
        <v>120.93</v>
      </c>
      <c r="C46">
        <v>116.360001</v>
      </c>
      <c r="D46">
        <f t="shared" si="0"/>
        <v>-4.1673505875037237E-2</v>
      </c>
      <c r="E46">
        <f t="shared" si="1"/>
        <v>1.0738375361817445E-2</v>
      </c>
      <c r="F46" t="str">
        <f t="shared" si="2"/>
        <v>-</v>
      </c>
      <c r="G46">
        <f t="shared" si="3"/>
        <v>22</v>
      </c>
    </row>
    <row r="47" spans="1:7">
      <c r="A47" s="1">
        <v>44264</v>
      </c>
      <c r="B47">
        <v>119.029999</v>
      </c>
      <c r="C47">
        <v>121.089996</v>
      </c>
      <c r="D47">
        <f t="shared" si="0"/>
        <v>4.0649664483932091E-2</v>
      </c>
      <c r="E47">
        <f t="shared" si="1"/>
        <v>-4.1673505875037237E-2</v>
      </c>
      <c r="F47" t="str">
        <f t="shared" si="2"/>
        <v>+</v>
      </c>
      <c r="G47">
        <f t="shared" si="3"/>
        <v>23</v>
      </c>
    </row>
    <row r="48" spans="1:7">
      <c r="A48" s="1">
        <v>44265</v>
      </c>
      <c r="B48">
        <v>121.69000200000001</v>
      </c>
      <c r="C48">
        <v>119.980003</v>
      </c>
      <c r="D48">
        <f t="shared" si="0"/>
        <v>-9.1666779805658176E-3</v>
      </c>
      <c r="E48">
        <f t="shared" si="1"/>
        <v>4.0649664483932091E-2</v>
      </c>
      <c r="F48" t="str">
        <f t="shared" si="2"/>
        <v>-</v>
      </c>
      <c r="G48">
        <f t="shared" si="3"/>
        <v>24</v>
      </c>
    </row>
    <row r="49" spans="1:7">
      <c r="A49" s="1">
        <v>44266</v>
      </c>
      <c r="B49">
        <v>122.540001</v>
      </c>
      <c r="C49">
        <v>121.959999</v>
      </c>
      <c r="D49">
        <f t="shared" si="0"/>
        <v>1.650271670688323E-2</v>
      </c>
      <c r="E49">
        <f t="shared" si="1"/>
        <v>-9.1666779805658176E-3</v>
      </c>
      <c r="F49" t="str">
        <f t="shared" si="2"/>
        <v>+</v>
      </c>
      <c r="G49">
        <f t="shared" si="3"/>
        <v>25</v>
      </c>
    </row>
    <row r="50" spans="1:7">
      <c r="A50" s="1">
        <v>44267</v>
      </c>
      <c r="B50">
        <v>120.400002</v>
      </c>
      <c r="C50">
        <v>121.029999</v>
      </c>
      <c r="D50">
        <f t="shared" si="0"/>
        <v>-7.6254510300544738E-3</v>
      </c>
      <c r="E50">
        <f t="shared" si="1"/>
        <v>1.650271670688323E-2</v>
      </c>
      <c r="F50" t="str">
        <f t="shared" si="2"/>
        <v>-</v>
      </c>
      <c r="G50">
        <f t="shared" si="3"/>
        <v>26</v>
      </c>
    </row>
    <row r="51" spans="1:7">
      <c r="A51" s="1">
        <v>44270</v>
      </c>
      <c r="B51">
        <v>121.410004</v>
      </c>
      <c r="C51">
        <v>123.989998</v>
      </c>
      <c r="D51">
        <f t="shared" si="0"/>
        <v>2.4456738200914933E-2</v>
      </c>
      <c r="E51">
        <f t="shared" si="1"/>
        <v>-7.6254510300544738E-3</v>
      </c>
      <c r="F51" t="str">
        <f t="shared" si="2"/>
        <v>+</v>
      </c>
      <c r="G51">
        <f t="shared" si="3"/>
        <v>27</v>
      </c>
    </row>
    <row r="52" spans="1:7">
      <c r="A52" s="1">
        <v>44271</v>
      </c>
      <c r="B52">
        <v>125.699997</v>
      </c>
      <c r="C52">
        <v>125.57</v>
      </c>
      <c r="D52">
        <f t="shared" si="0"/>
        <v>1.2742979478070427E-2</v>
      </c>
      <c r="E52">
        <f t="shared" si="1"/>
        <v>2.4456738200914933E-2</v>
      </c>
      <c r="F52" t="str">
        <f t="shared" si="2"/>
        <v>+</v>
      </c>
      <c r="G52">
        <f t="shared" si="3"/>
        <v>27</v>
      </c>
    </row>
    <row r="53" spans="1:7">
      <c r="A53" s="1">
        <v>44272</v>
      </c>
      <c r="B53">
        <v>124.050003</v>
      </c>
      <c r="C53">
        <v>124.760002</v>
      </c>
      <c r="D53">
        <f t="shared" si="0"/>
        <v>-6.4505694035198943E-3</v>
      </c>
      <c r="E53">
        <f t="shared" si="1"/>
        <v>1.2742979478070427E-2</v>
      </c>
      <c r="F53" t="str">
        <f t="shared" si="2"/>
        <v>-</v>
      </c>
      <c r="G53">
        <f t="shared" si="3"/>
        <v>28</v>
      </c>
    </row>
    <row r="54" spans="1:7">
      <c r="A54" s="1">
        <v>44273</v>
      </c>
      <c r="B54">
        <v>122.879997</v>
      </c>
      <c r="C54">
        <v>120.529999</v>
      </c>
      <c r="D54">
        <f t="shared" si="0"/>
        <v>-3.3905121290395593E-2</v>
      </c>
      <c r="E54">
        <f t="shared" si="1"/>
        <v>-6.4505694035198943E-3</v>
      </c>
      <c r="F54" t="str">
        <f t="shared" si="2"/>
        <v>-</v>
      </c>
      <c r="G54">
        <f t="shared" si="3"/>
        <v>28</v>
      </c>
    </row>
    <row r="55" spans="1:7">
      <c r="A55" s="1">
        <v>44274</v>
      </c>
      <c r="B55">
        <v>119.900002</v>
      </c>
      <c r="C55">
        <v>119.989998</v>
      </c>
      <c r="D55">
        <f t="shared" si="0"/>
        <v>-4.4802207291149464E-3</v>
      </c>
      <c r="E55">
        <f t="shared" si="1"/>
        <v>-3.3905121290395593E-2</v>
      </c>
      <c r="F55" t="str">
        <f t="shared" si="2"/>
        <v>-</v>
      </c>
      <c r="G55">
        <f t="shared" si="3"/>
        <v>28</v>
      </c>
    </row>
    <row r="56" spans="1:7">
      <c r="A56" s="1">
        <v>44277</v>
      </c>
      <c r="B56">
        <v>120.33000199999999</v>
      </c>
      <c r="C56">
        <v>123.389999</v>
      </c>
      <c r="D56">
        <f t="shared" si="0"/>
        <v>2.8335703447549047E-2</v>
      </c>
      <c r="E56">
        <f t="shared" si="1"/>
        <v>-4.4802207291149464E-3</v>
      </c>
      <c r="F56" t="str">
        <f t="shared" si="2"/>
        <v>+</v>
      </c>
      <c r="G56">
        <f t="shared" si="3"/>
        <v>29</v>
      </c>
    </row>
    <row r="57" spans="1:7">
      <c r="A57" s="1">
        <v>44278</v>
      </c>
      <c r="B57">
        <v>123.33000199999999</v>
      </c>
      <c r="C57">
        <v>122.540001</v>
      </c>
      <c r="D57">
        <f t="shared" si="0"/>
        <v>-6.8887106482592589E-3</v>
      </c>
      <c r="E57">
        <f t="shared" si="1"/>
        <v>2.8335703447549047E-2</v>
      </c>
      <c r="F57" t="str">
        <f t="shared" si="2"/>
        <v>-</v>
      </c>
      <c r="G57">
        <f t="shared" si="3"/>
        <v>30</v>
      </c>
    </row>
    <row r="58" spans="1:7">
      <c r="A58" s="1">
        <v>44279</v>
      </c>
      <c r="B58">
        <v>122.82</v>
      </c>
      <c r="C58">
        <v>120.089996</v>
      </c>
      <c r="D58">
        <f t="shared" si="0"/>
        <v>-1.9993512159347904E-2</v>
      </c>
      <c r="E58">
        <f t="shared" si="1"/>
        <v>-6.8887106482592589E-3</v>
      </c>
      <c r="F58" t="str">
        <f t="shared" si="2"/>
        <v>-</v>
      </c>
      <c r="G58">
        <f t="shared" si="3"/>
        <v>30</v>
      </c>
    </row>
    <row r="59" spans="1:7">
      <c r="A59" s="1">
        <v>44280</v>
      </c>
      <c r="B59">
        <v>119.540001</v>
      </c>
      <c r="C59">
        <v>120.589996</v>
      </c>
      <c r="D59">
        <f t="shared" si="0"/>
        <v>4.1635441473409657E-3</v>
      </c>
      <c r="E59">
        <f t="shared" si="1"/>
        <v>-1.9993512159347904E-2</v>
      </c>
      <c r="F59" t="str">
        <f t="shared" si="2"/>
        <v>+</v>
      </c>
      <c r="G59">
        <f t="shared" si="3"/>
        <v>31</v>
      </c>
    </row>
    <row r="60" spans="1:7">
      <c r="A60" s="1">
        <v>44281</v>
      </c>
      <c r="B60">
        <v>120.349998</v>
      </c>
      <c r="C60">
        <v>121.209999</v>
      </c>
      <c r="D60">
        <f t="shared" si="0"/>
        <v>5.1414132230338328E-3</v>
      </c>
      <c r="E60">
        <f t="shared" si="1"/>
        <v>4.1635441473409657E-3</v>
      </c>
      <c r="F60" t="str">
        <f t="shared" si="2"/>
        <v>+</v>
      </c>
      <c r="G60">
        <f t="shared" si="3"/>
        <v>31</v>
      </c>
    </row>
    <row r="61" spans="1:7">
      <c r="A61" s="1">
        <v>44284</v>
      </c>
      <c r="B61">
        <v>121.650002</v>
      </c>
      <c r="C61">
        <v>121.389999</v>
      </c>
      <c r="D61">
        <f t="shared" si="0"/>
        <v>1.4850260002065244E-3</v>
      </c>
      <c r="E61">
        <f t="shared" si="1"/>
        <v>5.1414132230338328E-3</v>
      </c>
      <c r="F61" t="str">
        <f t="shared" si="2"/>
        <v>+</v>
      </c>
      <c r="G61">
        <f t="shared" si="3"/>
        <v>31</v>
      </c>
    </row>
    <row r="62" spans="1:7">
      <c r="A62" s="1">
        <v>44285</v>
      </c>
      <c r="B62">
        <v>120.110001</v>
      </c>
      <c r="C62">
        <v>119.900002</v>
      </c>
      <c r="D62">
        <f t="shared" si="0"/>
        <v>-1.2274462577431955E-2</v>
      </c>
      <c r="E62">
        <f t="shared" si="1"/>
        <v>1.4850260002065244E-3</v>
      </c>
      <c r="F62" t="str">
        <f t="shared" si="2"/>
        <v>-</v>
      </c>
      <c r="G62">
        <f t="shared" si="3"/>
        <v>32</v>
      </c>
    </row>
    <row r="63" spans="1:7">
      <c r="A63" s="1">
        <v>44286</v>
      </c>
      <c r="B63">
        <v>121.650002</v>
      </c>
      <c r="C63">
        <v>122.150002</v>
      </c>
      <c r="D63">
        <f t="shared" si="0"/>
        <v>1.8765637718671596E-2</v>
      </c>
      <c r="E63">
        <f t="shared" si="1"/>
        <v>-1.2274462577431955E-2</v>
      </c>
      <c r="F63" t="str">
        <f t="shared" si="2"/>
        <v>+</v>
      </c>
      <c r="G63">
        <f t="shared" si="3"/>
        <v>33</v>
      </c>
    </row>
    <row r="64" spans="1:7">
      <c r="A64" s="1">
        <v>44287</v>
      </c>
      <c r="B64">
        <v>123.660004</v>
      </c>
      <c r="C64">
        <v>123</v>
      </c>
      <c r="D64">
        <f t="shared" si="0"/>
        <v>6.9586409012093132E-3</v>
      </c>
      <c r="E64">
        <f t="shared" si="1"/>
        <v>1.8765637718671596E-2</v>
      </c>
      <c r="F64" t="str">
        <f t="shared" si="2"/>
        <v>+</v>
      </c>
      <c r="G64">
        <f t="shared" si="3"/>
        <v>33</v>
      </c>
    </row>
    <row r="65" spans="1:7">
      <c r="A65" s="1">
        <v>44291</v>
      </c>
      <c r="B65">
        <v>123.870003</v>
      </c>
      <c r="C65">
        <v>125.900002</v>
      </c>
      <c r="D65">
        <f t="shared" si="0"/>
        <v>2.357725203252033E-2</v>
      </c>
      <c r="E65">
        <f t="shared" si="1"/>
        <v>6.9586409012093132E-3</v>
      </c>
      <c r="F65" t="str">
        <f t="shared" si="2"/>
        <v>+</v>
      </c>
      <c r="G65">
        <f t="shared" si="3"/>
        <v>33</v>
      </c>
    </row>
    <row r="66" spans="1:7">
      <c r="A66" s="1">
        <v>44292</v>
      </c>
      <c r="B66">
        <v>126.5</v>
      </c>
      <c r="C66">
        <v>126.209999</v>
      </c>
      <c r="D66">
        <f t="shared" si="0"/>
        <v>2.4622477766123915E-3</v>
      </c>
      <c r="E66">
        <f t="shared" si="1"/>
        <v>2.357725203252033E-2</v>
      </c>
      <c r="F66" t="str">
        <f t="shared" si="2"/>
        <v>+</v>
      </c>
      <c r="G66">
        <f t="shared" si="3"/>
        <v>33</v>
      </c>
    </row>
    <row r="67" spans="1:7">
      <c r="A67" s="1">
        <v>44293</v>
      </c>
      <c r="B67">
        <v>125.83000199999999</v>
      </c>
      <c r="C67">
        <v>127.900002</v>
      </c>
      <c r="D67">
        <f t="shared" si="0"/>
        <v>1.3390404986850561E-2</v>
      </c>
      <c r="E67">
        <f t="shared" si="1"/>
        <v>2.4622477766123915E-3</v>
      </c>
      <c r="F67" t="str">
        <f t="shared" si="2"/>
        <v>+</v>
      </c>
      <c r="G67">
        <f t="shared" si="3"/>
        <v>33</v>
      </c>
    </row>
    <row r="68" spans="1:7">
      <c r="A68" s="1">
        <v>44294</v>
      </c>
      <c r="B68">
        <v>128.949997</v>
      </c>
      <c r="C68">
        <v>130.36000100000001</v>
      </c>
      <c r="D68">
        <f t="shared" si="0"/>
        <v>1.9233768268432164E-2</v>
      </c>
      <c r="E68">
        <f t="shared" si="1"/>
        <v>1.3390404986850561E-2</v>
      </c>
      <c r="F68" t="str">
        <f t="shared" si="2"/>
        <v>+</v>
      </c>
      <c r="G68">
        <f t="shared" si="3"/>
        <v>33</v>
      </c>
    </row>
    <row r="69" spans="1:7">
      <c r="A69" s="1">
        <v>44295</v>
      </c>
      <c r="B69">
        <v>129.800003</v>
      </c>
      <c r="C69">
        <v>133</v>
      </c>
      <c r="D69">
        <f t="shared" ref="D69:D132" si="4">(C69-C68)/C68</f>
        <v>2.0251603097180007E-2</v>
      </c>
      <c r="E69">
        <f t="shared" si="1"/>
        <v>1.9233768268432164E-2</v>
      </c>
      <c r="F69" t="str">
        <f t="shared" si="2"/>
        <v>+</v>
      </c>
      <c r="G69">
        <f t="shared" si="3"/>
        <v>33</v>
      </c>
    </row>
    <row r="70" spans="1:7">
      <c r="A70" s="1">
        <v>44298</v>
      </c>
      <c r="B70">
        <v>132.520004</v>
      </c>
      <c r="C70">
        <v>131.240005</v>
      </c>
      <c r="D70">
        <f t="shared" si="4"/>
        <v>-1.3233045112781982E-2</v>
      </c>
      <c r="E70">
        <f t="shared" ref="E70:E133" si="5">D69</f>
        <v>2.0251603097180007E-2</v>
      </c>
      <c r="F70" t="str">
        <f t="shared" ref="F70:F133" si="6">IF(D70&gt;0,"+","-")</f>
        <v>-</v>
      </c>
      <c r="G70">
        <f t="shared" ref="G70:G133" si="7">IF(F70=F69,G69,G69+1)</f>
        <v>34</v>
      </c>
    </row>
    <row r="71" spans="1:7">
      <c r="A71" s="1">
        <v>44299</v>
      </c>
      <c r="B71">
        <v>132.44000199999999</v>
      </c>
      <c r="C71">
        <v>134.429993</v>
      </c>
      <c r="D71">
        <f t="shared" si="4"/>
        <v>2.4306521475673516E-2</v>
      </c>
      <c r="E71">
        <f t="shared" si="5"/>
        <v>-1.3233045112781982E-2</v>
      </c>
      <c r="F71" t="str">
        <f t="shared" si="6"/>
        <v>+</v>
      </c>
      <c r="G71">
        <f t="shared" si="7"/>
        <v>35</v>
      </c>
    </row>
    <row r="72" spans="1:7">
      <c r="A72" s="1">
        <v>44300</v>
      </c>
      <c r="B72">
        <v>134.94000199999999</v>
      </c>
      <c r="C72">
        <v>132.029999</v>
      </c>
      <c r="D72">
        <f t="shared" si="4"/>
        <v>-1.7853114074029539E-2</v>
      </c>
      <c r="E72">
        <f t="shared" si="5"/>
        <v>2.4306521475673516E-2</v>
      </c>
      <c r="F72" t="str">
        <f t="shared" si="6"/>
        <v>-</v>
      </c>
      <c r="G72">
        <f t="shared" si="7"/>
        <v>36</v>
      </c>
    </row>
    <row r="73" spans="1:7">
      <c r="A73" s="1">
        <v>44301</v>
      </c>
      <c r="B73">
        <v>133.820007</v>
      </c>
      <c r="C73">
        <v>134.5</v>
      </c>
      <c r="D73">
        <f t="shared" si="4"/>
        <v>1.8707877139346161E-2</v>
      </c>
      <c r="E73">
        <f t="shared" si="5"/>
        <v>-1.7853114074029539E-2</v>
      </c>
      <c r="F73" t="str">
        <f t="shared" si="6"/>
        <v>+</v>
      </c>
      <c r="G73">
        <f t="shared" si="7"/>
        <v>37</v>
      </c>
    </row>
    <row r="74" spans="1:7">
      <c r="A74" s="1">
        <v>44302</v>
      </c>
      <c r="B74">
        <v>134.300003</v>
      </c>
      <c r="C74">
        <v>134.16000399999999</v>
      </c>
      <c r="D74">
        <f t="shared" si="4"/>
        <v>-2.5278513011153421E-3</v>
      </c>
      <c r="E74">
        <f t="shared" si="5"/>
        <v>1.8707877139346161E-2</v>
      </c>
      <c r="F74" t="str">
        <f t="shared" si="6"/>
        <v>-</v>
      </c>
      <c r="G74">
        <f t="shared" si="7"/>
        <v>38</v>
      </c>
    </row>
    <row r="75" spans="1:7">
      <c r="A75" s="1">
        <v>44305</v>
      </c>
      <c r="B75">
        <v>133.509995</v>
      </c>
      <c r="C75">
        <v>134.83999600000001</v>
      </c>
      <c r="D75">
        <f t="shared" si="4"/>
        <v>5.0685150546061928E-3</v>
      </c>
      <c r="E75">
        <f t="shared" si="5"/>
        <v>-2.5278513011153421E-3</v>
      </c>
      <c r="F75" t="str">
        <f t="shared" si="6"/>
        <v>+</v>
      </c>
      <c r="G75">
        <f t="shared" si="7"/>
        <v>39</v>
      </c>
    </row>
    <row r="76" spans="1:7">
      <c r="A76" s="1">
        <v>44306</v>
      </c>
      <c r="B76">
        <v>135.020004</v>
      </c>
      <c r="C76">
        <v>133.11000100000001</v>
      </c>
      <c r="D76">
        <f t="shared" si="4"/>
        <v>-1.282998406496543E-2</v>
      </c>
      <c r="E76">
        <f t="shared" si="5"/>
        <v>5.0685150546061928E-3</v>
      </c>
      <c r="F76" t="str">
        <f t="shared" si="6"/>
        <v>-</v>
      </c>
      <c r="G76">
        <f t="shared" si="7"/>
        <v>40</v>
      </c>
    </row>
    <row r="77" spans="1:7">
      <c r="A77" s="1">
        <v>44307</v>
      </c>
      <c r="B77">
        <v>132.36000100000001</v>
      </c>
      <c r="C77">
        <v>133.5</v>
      </c>
      <c r="D77">
        <f t="shared" si="4"/>
        <v>2.9299000606272164E-3</v>
      </c>
      <c r="E77">
        <f t="shared" si="5"/>
        <v>-1.282998406496543E-2</v>
      </c>
      <c r="F77" t="str">
        <f t="shared" si="6"/>
        <v>+</v>
      </c>
      <c r="G77">
        <f t="shared" si="7"/>
        <v>41</v>
      </c>
    </row>
    <row r="78" spans="1:7">
      <c r="A78" s="1">
        <v>44308</v>
      </c>
      <c r="B78">
        <v>133.03999300000001</v>
      </c>
      <c r="C78">
        <v>131.94000199999999</v>
      </c>
      <c r="D78">
        <f t="shared" si="4"/>
        <v>-1.1685378277153612E-2</v>
      </c>
      <c r="E78">
        <f t="shared" si="5"/>
        <v>2.9299000606272164E-3</v>
      </c>
      <c r="F78" t="str">
        <f t="shared" si="6"/>
        <v>-</v>
      </c>
      <c r="G78">
        <f t="shared" si="7"/>
        <v>42</v>
      </c>
    </row>
    <row r="79" spans="1:7">
      <c r="A79" s="1">
        <v>44309</v>
      </c>
      <c r="B79">
        <v>132.16000399999999</v>
      </c>
      <c r="C79">
        <v>134.320007</v>
      </c>
      <c r="D79">
        <f t="shared" si="4"/>
        <v>1.8038539972130754E-2</v>
      </c>
      <c r="E79">
        <f t="shared" si="5"/>
        <v>-1.1685378277153612E-2</v>
      </c>
      <c r="F79" t="str">
        <f t="shared" si="6"/>
        <v>+</v>
      </c>
      <c r="G79">
        <f t="shared" si="7"/>
        <v>43</v>
      </c>
    </row>
    <row r="80" spans="1:7">
      <c r="A80" s="1">
        <v>44312</v>
      </c>
      <c r="B80">
        <v>134.83000200000001</v>
      </c>
      <c r="C80">
        <v>134.720001</v>
      </c>
      <c r="D80">
        <f t="shared" si="4"/>
        <v>2.977918248619451E-3</v>
      </c>
      <c r="E80">
        <f t="shared" si="5"/>
        <v>1.8038539972130754E-2</v>
      </c>
      <c r="F80" t="str">
        <f t="shared" si="6"/>
        <v>+</v>
      </c>
      <c r="G80">
        <f t="shared" si="7"/>
        <v>43</v>
      </c>
    </row>
    <row r="81" spans="1:7">
      <c r="A81" s="1">
        <v>44313</v>
      </c>
      <c r="B81">
        <v>135.009995</v>
      </c>
      <c r="C81">
        <v>134.38999899999999</v>
      </c>
      <c r="D81">
        <f t="shared" si="4"/>
        <v>-2.4495397680408823E-3</v>
      </c>
      <c r="E81">
        <f t="shared" si="5"/>
        <v>2.977918248619451E-3</v>
      </c>
      <c r="F81" t="str">
        <f t="shared" si="6"/>
        <v>-</v>
      </c>
      <c r="G81">
        <f t="shared" si="7"/>
        <v>44</v>
      </c>
    </row>
    <row r="82" spans="1:7">
      <c r="A82" s="1">
        <v>44314</v>
      </c>
      <c r="B82">
        <v>134.30999800000001</v>
      </c>
      <c r="C82">
        <v>133.58000200000001</v>
      </c>
      <c r="D82">
        <f t="shared" si="4"/>
        <v>-6.0272118909680287E-3</v>
      </c>
      <c r="E82">
        <f t="shared" si="5"/>
        <v>-2.4495397680408823E-3</v>
      </c>
      <c r="F82" t="str">
        <f t="shared" si="6"/>
        <v>-</v>
      </c>
      <c r="G82">
        <f t="shared" si="7"/>
        <v>44</v>
      </c>
    </row>
    <row r="83" spans="1:7">
      <c r="A83" s="1">
        <v>44315</v>
      </c>
      <c r="B83">
        <v>136.470001</v>
      </c>
      <c r="C83">
        <v>133.479996</v>
      </c>
      <c r="D83">
        <f t="shared" si="4"/>
        <v>-7.4865996782967246E-4</v>
      </c>
      <c r="E83">
        <f t="shared" si="5"/>
        <v>-6.0272118909680287E-3</v>
      </c>
      <c r="F83" t="str">
        <f t="shared" si="6"/>
        <v>-</v>
      </c>
      <c r="G83">
        <f t="shared" si="7"/>
        <v>44</v>
      </c>
    </row>
    <row r="84" spans="1:7">
      <c r="A84" s="1">
        <v>44316</v>
      </c>
      <c r="B84">
        <v>131.779999</v>
      </c>
      <c r="C84">
        <v>131.46000699999999</v>
      </c>
      <c r="D84">
        <f t="shared" si="4"/>
        <v>-1.5133271355507155E-2</v>
      </c>
      <c r="E84">
        <f t="shared" si="5"/>
        <v>-7.4865996782967246E-4</v>
      </c>
      <c r="F84" t="str">
        <f t="shared" si="6"/>
        <v>-</v>
      </c>
      <c r="G84">
        <f t="shared" si="7"/>
        <v>44</v>
      </c>
    </row>
    <row r="85" spans="1:7">
      <c r="A85" s="1">
        <v>44319</v>
      </c>
      <c r="B85">
        <v>132.03999300000001</v>
      </c>
      <c r="C85">
        <v>132.53999300000001</v>
      </c>
      <c r="D85">
        <f t="shared" si="4"/>
        <v>8.2153198120552325E-3</v>
      </c>
      <c r="E85">
        <f t="shared" si="5"/>
        <v>-1.5133271355507155E-2</v>
      </c>
      <c r="F85" t="str">
        <f t="shared" si="6"/>
        <v>+</v>
      </c>
      <c r="G85">
        <f t="shared" si="7"/>
        <v>45</v>
      </c>
    </row>
    <row r="86" spans="1:7">
      <c r="A86" s="1">
        <v>44320</v>
      </c>
      <c r="B86">
        <v>131.19000199999999</v>
      </c>
      <c r="C86">
        <v>127.849998</v>
      </c>
      <c r="D86">
        <f t="shared" si="4"/>
        <v>-3.538550813111941E-2</v>
      </c>
      <c r="E86">
        <f t="shared" si="5"/>
        <v>8.2153198120552325E-3</v>
      </c>
      <c r="F86" t="str">
        <f t="shared" si="6"/>
        <v>-</v>
      </c>
      <c r="G86">
        <f t="shared" si="7"/>
        <v>46</v>
      </c>
    </row>
    <row r="87" spans="1:7">
      <c r="A87" s="1">
        <v>44321</v>
      </c>
      <c r="B87">
        <v>129.199997</v>
      </c>
      <c r="C87">
        <v>128.10000600000001</v>
      </c>
      <c r="D87">
        <f t="shared" si="4"/>
        <v>1.9554791076336836E-3</v>
      </c>
      <c r="E87">
        <f t="shared" si="5"/>
        <v>-3.538550813111941E-2</v>
      </c>
      <c r="F87" t="str">
        <f t="shared" si="6"/>
        <v>+</v>
      </c>
      <c r="G87">
        <f t="shared" si="7"/>
        <v>47</v>
      </c>
    </row>
    <row r="88" spans="1:7">
      <c r="A88" s="1">
        <v>44322</v>
      </c>
      <c r="B88">
        <v>127.889999</v>
      </c>
      <c r="C88">
        <v>129.740005</v>
      </c>
      <c r="D88">
        <f t="shared" si="4"/>
        <v>1.2802489642350125E-2</v>
      </c>
      <c r="E88">
        <f t="shared" si="5"/>
        <v>1.9554791076336836E-3</v>
      </c>
      <c r="F88" t="str">
        <f t="shared" si="6"/>
        <v>+</v>
      </c>
      <c r="G88">
        <f t="shared" si="7"/>
        <v>47</v>
      </c>
    </row>
    <row r="89" spans="1:7">
      <c r="A89" s="1">
        <v>44323</v>
      </c>
      <c r="B89">
        <v>130.85000600000001</v>
      </c>
      <c r="C89">
        <v>130.21000699999999</v>
      </c>
      <c r="D89">
        <f t="shared" si="4"/>
        <v>3.6226451509693853E-3</v>
      </c>
      <c r="E89">
        <f t="shared" si="5"/>
        <v>1.2802489642350125E-2</v>
      </c>
      <c r="F89" t="str">
        <f t="shared" si="6"/>
        <v>+</v>
      </c>
      <c r="G89">
        <f t="shared" si="7"/>
        <v>47</v>
      </c>
    </row>
    <row r="90" spans="1:7">
      <c r="A90" s="1">
        <v>44326</v>
      </c>
      <c r="B90">
        <v>129.41000399999999</v>
      </c>
      <c r="C90">
        <v>126.849998</v>
      </c>
      <c r="D90">
        <f t="shared" si="4"/>
        <v>-2.5804537434668835E-2</v>
      </c>
      <c r="E90">
        <f t="shared" si="5"/>
        <v>3.6226451509693853E-3</v>
      </c>
      <c r="F90" t="str">
        <f t="shared" si="6"/>
        <v>-</v>
      </c>
      <c r="G90">
        <f t="shared" si="7"/>
        <v>48</v>
      </c>
    </row>
    <row r="91" spans="1:7">
      <c r="A91" s="1">
        <v>44327</v>
      </c>
      <c r="B91">
        <v>123.5</v>
      </c>
      <c r="C91">
        <v>125.910004</v>
      </c>
      <c r="D91">
        <f t="shared" si="4"/>
        <v>-7.4102799749354246E-3</v>
      </c>
      <c r="E91">
        <f t="shared" si="5"/>
        <v>-2.5804537434668835E-2</v>
      </c>
      <c r="F91" t="str">
        <f t="shared" si="6"/>
        <v>-</v>
      </c>
      <c r="G91">
        <f t="shared" si="7"/>
        <v>48</v>
      </c>
    </row>
    <row r="92" spans="1:7">
      <c r="A92" s="1">
        <v>44328</v>
      </c>
      <c r="B92">
        <v>123.400002</v>
      </c>
      <c r="C92">
        <v>122.769997</v>
      </c>
      <c r="D92">
        <f t="shared" si="4"/>
        <v>-2.4938502900849698E-2</v>
      </c>
      <c r="E92">
        <f t="shared" si="5"/>
        <v>-7.4102799749354246E-3</v>
      </c>
      <c r="F92" t="str">
        <f t="shared" si="6"/>
        <v>-</v>
      </c>
      <c r="G92">
        <f t="shared" si="7"/>
        <v>48</v>
      </c>
    </row>
    <row r="93" spans="1:7">
      <c r="A93" s="1">
        <v>44329</v>
      </c>
      <c r="B93">
        <v>124.58000199999999</v>
      </c>
      <c r="C93">
        <v>124.970001</v>
      </c>
      <c r="D93">
        <f t="shared" si="4"/>
        <v>1.7919720239139476E-2</v>
      </c>
      <c r="E93">
        <f t="shared" si="5"/>
        <v>-2.4938502900849698E-2</v>
      </c>
      <c r="F93" t="str">
        <f t="shared" si="6"/>
        <v>+</v>
      </c>
      <c r="G93">
        <f t="shared" si="7"/>
        <v>49</v>
      </c>
    </row>
    <row r="94" spans="1:7">
      <c r="A94" s="1">
        <v>44330</v>
      </c>
      <c r="B94">
        <v>126.25</v>
      </c>
      <c r="C94">
        <v>127.449997</v>
      </c>
      <c r="D94">
        <f t="shared" si="4"/>
        <v>1.9844730576580535E-2</v>
      </c>
      <c r="E94">
        <f t="shared" si="5"/>
        <v>1.7919720239139476E-2</v>
      </c>
      <c r="F94" t="str">
        <f t="shared" si="6"/>
        <v>+</v>
      </c>
      <c r="G94">
        <f t="shared" si="7"/>
        <v>49</v>
      </c>
    </row>
    <row r="95" spans="1:7">
      <c r="A95" s="1">
        <v>44333</v>
      </c>
      <c r="B95">
        <v>126.82</v>
      </c>
      <c r="C95">
        <v>126.269997</v>
      </c>
      <c r="D95">
        <f t="shared" si="4"/>
        <v>-9.2585329758775332E-3</v>
      </c>
      <c r="E95">
        <f t="shared" si="5"/>
        <v>1.9844730576580535E-2</v>
      </c>
      <c r="F95" t="str">
        <f t="shared" si="6"/>
        <v>-</v>
      </c>
      <c r="G95">
        <f t="shared" si="7"/>
        <v>50</v>
      </c>
    </row>
    <row r="96" spans="1:7">
      <c r="A96" s="1">
        <v>44334</v>
      </c>
      <c r="B96">
        <v>126.55999799999999</v>
      </c>
      <c r="C96">
        <v>124.849998</v>
      </c>
      <c r="D96">
        <f t="shared" si="4"/>
        <v>-1.1245735596239891E-2</v>
      </c>
      <c r="E96">
        <f t="shared" si="5"/>
        <v>-9.2585329758775332E-3</v>
      </c>
      <c r="F96" t="str">
        <f t="shared" si="6"/>
        <v>-</v>
      </c>
      <c r="G96">
        <f t="shared" si="7"/>
        <v>50</v>
      </c>
    </row>
    <row r="97" spans="1:7">
      <c r="A97" s="1">
        <v>44335</v>
      </c>
      <c r="B97">
        <v>123.160004</v>
      </c>
      <c r="C97">
        <v>124.69000200000001</v>
      </c>
      <c r="D97">
        <f t="shared" si="4"/>
        <v>-1.2815058274970295E-3</v>
      </c>
      <c r="E97">
        <f t="shared" si="5"/>
        <v>-1.1245735596239891E-2</v>
      </c>
      <c r="F97" t="str">
        <f t="shared" si="6"/>
        <v>-</v>
      </c>
      <c r="G97">
        <f t="shared" si="7"/>
        <v>50</v>
      </c>
    </row>
    <row r="98" spans="1:7">
      <c r="A98" s="1">
        <v>44336</v>
      </c>
      <c r="B98">
        <v>125.230003</v>
      </c>
      <c r="C98">
        <v>127.30999799999999</v>
      </c>
      <c r="D98">
        <f t="shared" si="4"/>
        <v>2.1012077616295057E-2</v>
      </c>
      <c r="E98">
        <f t="shared" si="5"/>
        <v>-1.2815058274970295E-3</v>
      </c>
      <c r="F98" t="str">
        <f t="shared" si="6"/>
        <v>+</v>
      </c>
      <c r="G98">
        <f t="shared" si="7"/>
        <v>51</v>
      </c>
    </row>
    <row r="99" spans="1:7">
      <c r="A99" s="1">
        <v>44337</v>
      </c>
      <c r="B99">
        <v>127.82</v>
      </c>
      <c r="C99">
        <v>125.43</v>
      </c>
      <c r="D99">
        <f t="shared" si="4"/>
        <v>-1.4767088441867592E-2</v>
      </c>
      <c r="E99">
        <f t="shared" si="5"/>
        <v>2.1012077616295057E-2</v>
      </c>
      <c r="F99" t="str">
        <f t="shared" si="6"/>
        <v>-</v>
      </c>
      <c r="G99">
        <f t="shared" si="7"/>
        <v>52</v>
      </c>
    </row>
    <row r="100" spans="1:7">
      <c r="A100" s="1">
        <v>44340</v>
      </c>
      <c r="B100">
        <v>126.010002</v>
      </c>
      <c r="C100">
        <v>127.099998</v>
      </c>
      <c r="D100">
        <f t="shared" si="4"/>
        <v>1.3314183209758371E-2</v>
      </c>
      <c r="E100">
        <f t="shared" si="5"/>
        <v>-1.4767088441867592E-2</v>
      </c>
      <c r="F100" t="str">
        <f t="shared" si="6"/>
        <v>+</v>
      </c>
      <c r="G100">
        <f t="shared" si="7"/>
        <v>53</v>
      </c>
    </row>
    <row r="101" spans="1:7">
      <c r="A101" s="1">
        <v>44341</v>
      </c>
      <c r="B101">
        <v>127.82</v>
      </c>
      <c r="C101">
        <v>126.900002</v>
      </c>
      <c r="D101">
        <f t="shared" si="4"/>
        <v>-1.5735326762160826E-3</v>
      </c>
      <c r="E101">
        <f t="shared" si="5"/>
        <v>1.3314183209758371E-2</v>
      </c>
      <c r="F101" t="str">
        <f t="shared" si="6"/>
        <v>-</v>
      </c>
      <c r="G101">
        <f t="shared" si="7"/>
        <v>54</v>
      </c>
    </row>
    <row r="102" spans="1:7">
      <c r="A102" s="1">
        <v>44342</v>
      </c>
      <c r="B102">
        <v>126.959999</v>
      </c>
      <c r="C102">
        <v>126.849998</v>
      </c>
      <c r="D102">
        <f t="shared" si="4"/>
        <v>-3.9404254698121493E-4</v>
      </c>
      <c r="E102">
        <f t="shared" si="5"/>
        <v>-1.5735326762160826E-3</v>
      </c>
      <c r="F102" t="str">
        <f t="shared" si="6"/>
        <v>-</v>
      </c>
      <c r="G102">
        <f t="shared" si="7"/>
        <v>54</v>
      </c>
    </row>
    <row r="103" spans="1:7">
      <c r="A103" s="1">
        <v>44343</v>
      </c>
      <c r="B103">
        <v>126.44000200000001</v>
      </c>
      <c r="C103">
        <v>125.279999</v>
      </c>
      <c r="D103">
        <f t="shared" si="4"/>
        <v>-1.2376815331128312E-2</v>
      </c>
      <c r="E103">
        <f t="shared" si="5"/>
        <v>-3.9404254698121493E-4</v>
      </c>
      <c r="F103" t="str">
        <f t="shared" si="6"/>
        <v>-</v>
      </c>
      <c r="G103">
        <f t="shared" si="7"/>
        <v>54</v>
      </c>
    </row>
    <row r="104" spans="1:7">
      <c r="A104" s="1">
        <v>44344</v>
      </c>
      <c r="B104">
        <v>125.57</v>
      </c>
      <c r="C104">
        <v>124.610001</v>
      </c>
      <c r="D104">
        <f t="shared" si="4"/>
        <v>-5.3480045126756961E-3</v>
      </c>
      <c r="E104">
        <f t="shared" si="5"/>
        <v>-1.2376815331128312E-2</v>
      </c>
      <c r="F104" t="str">
        <f t="shared" si="6"/>
        <v>-</v>
      </c>
      <c r="G104">
        <f t="shared" si="7"/>
        <v>54</v>
      </c>
    </row>
    <row r="105" spans="1:7">
      <c r="A105" s="1">
        <v>44348</v>
      </c>
      <c r="B105">
        <v>125.08000199999999</v>
      </c>
      <c r="C105">
        <v>124.279999</v>
      </c>
      <c r="D105">
        <f t="shared" si="4"/>
        <v>-2.6482786080708983E-3</v>
      </c>
      <c r="E105">
        <f t="shared" si="5"/>
        <v>-5.3480045126756961E-3</v>
      </c>
      <c r="F105" t="str">
        <f t="shared" si="6"/>
        <v>-</v>
      </c>
      <c r="G105">
        <f t="shared" si="7"/>
        <v>54</v>
      </c>
    </row>
    <row r="106" spans="1:7">
      <c r="A106" s="1">
        <v>44349</v>
      </c>
      <c r="B106">
        <v>124.279999</v>
      </c>
      <c r="C106">
        <v>125.05999799999999</v>
      </c>
      <c r="D106">
        <f t="shared" si="4"/>
        <v>6.27614263176804E-3</v>
      </c>
      <c r="E106">
        <f t="shared" si="5"/>
        <v>-2.6482786080708983E-3</v>
      </c>
      <c r="F106" t="str">
        <f t="shared" si="6"/>
        <v>+</v>
      </c>
      <c r="G106">
        <f t="shared" si="7"/>
        <v>55</v>
      </c>
    </row>
    <row r="107" spans="1:7">
      <c r="A107" s="1">
        <v>44350</v>
      </c>
      <c r="B107">
        <v>124.68</v>
      </c>
      <c r="C107">
        <v>123.540001</v>
      </c>
      <c r="D107">
        <f t="shared" si="4"/>
        <v>-1.2154142206207211E-2</v>
      </c>
      <c r="E107">
        <f t="shared" si="5"/>
        <v>6.27614263176804E-3</v>
      </c>
      <c r="F107" t="str">
        <f t="shared" si="6"/>
        <v>-</v>
      </c>
      <c r="G107">
        <f t="shared" si="7"/>
        <v>56</v>
      </c>
    </row>
    <row r="108" spans="1:7">
      <c r="A108" s="1">
        <v>44351</v>
      </c>
      <c r="B108">
        <v>124.07</v>
      </c>
      <c r="C108">
        <v>125.889999</v>
      </c>
      <c r="D108">
        <f t="shared" si="4"/>
        <v>1.9022162708255113E-2</v>
      </c>
      <c r="E108">
        <f t="shared" si="5"/>
        <v>-1.2154142206207211E-2</v>
      </c>
      <c r="F108" t="str">
        <f t="shared" si="6"/>
        <v>+</v>
      </c>
      <c r="G108">
        <f t="shared" si="7"/>
        <v>57</v>
      </c>
    </row>
    <row r="109" spans="1:7">
      <c r="A109" s="1">
        <v>44354</v>
      </c>
      <c r="B109">
        <v>126.16999800000001</v>
      </c>
      <c r="C109">
        <v>125.900002</v>
      </c>
      <c r="D109">
        <f t="shared" si="4"/>
        <v>7.9458257839826825E-5</v>
      </c>
      <c r="E109">
        <f t="shared" si="5"/>
        <v>1.9022162708255113E-2</v>
      </c>
      <c r="F109" t="str">
        <f t="shared" si="6"/>
        <v>+</v>
      </c>
      <c r="G109">
        <f t="shared" si="7"/>
        <v>57</v>
      </c>
    </row>
    <row r="110" spans="1:7">
      <c r="A110" s="1">
        <v>44355</v>
      </c>
      <c r="B110">
        <v>126.599998</v>
      </c>
      <c r="C110">
        <v>126.739998</v>
      </c>
      <c r="D110">
        <f t="shared" si="4"/>
        <v>6.6719299972687789E-3</v>
      </c>
      <c r="E110">
        <f t="shared" si="5"/>
        <v>7.9458257839826825E-5</v>
      </c>
      <c r="F110" t="str">
        <f t="shared" si="6"/>
        <v>+</v>
      </c>
      <c r="G110">
        <f t="shared" si="7"/>
        <v>57</v>
      </c>
    </row>
    <row r="111" spans="1:7">
      <c r="A111" s="1">
        <v>44356</v>
      </c>
      <c r="B111">
        <v>127.209999</v>
      </c>
      <c r="C111">
        <v>127.129997</v>
      </c>
      <c r="D111">
        <f t="shared" si="4"/>
        <v>3.0771580097389861E-3</v>
      </c>
      <c r="E111">
        <f t="shared" si="5"/>
        <v>6.6719299972687789E-3</v>
      </c>
      <c r="F111" t="str">
        <f t="shared" si="6"/>
        <v>+</v>
      </c>
      <c r="G111">
        <f t="shared" si="7"/>
        <v>57</v>
      </c>
    </row>
    <row r="112" spans="1:7">
      <c r="A112" s="1">
        <v>44357</v>
      </c>
      <c r="B112">
        <v>127.019997</v>
      </c>
      <c r="C112">
        <v>126.110001</v>
      </c>
      <c r="D112">
        <f t="shared" si="4"/>
        <v>-8.0232519788386858E-3</v>
      </c>
      <c r="E112">
        <f t="shared" si="5"/>
        <v>3.0771580097389861E-3</v>
      </c>
      <c r="F112" t="str">
        <f t="shared" si="6"/>
        <v>-</v>
      </c>
      <c r="G112">
        <f t="shared" si="7"/>
        <v>58</v>
      </c>
    </row>
    <row r="113" spans="1:7">
      <c r="A113" s="1">
        <v>44358</v>
      </c>
      <c r="B113">
        <v>126.529999</v>
      </c>
      <c r="C113">
        <v>127.349998</v>
      </c>
      <c r="D113">
        <f t="shared" si="4"/>
        <v>9.8326618838104878E-3</v>
      </c>
      <c r="E113">
        <f t="shared" si="5"/>
        <v>-8.0232519788386858E-3</v>
      </c>
      <c r="F113" t="str">
        <f t="shared" si="6"/>
        <v>+</v>
      </c>
      <c r="G113">
        <f t="shared" si="7"/>
        <v>59</v>
      </c>
    </row>
    <row r="114" spans="1:7">
      <c r="A114" s="1">
        <v>44361</v>
      </c>
      <c r="B114">
        <v>127.82</v>
      </c>
      <c r="C114">
        <v>130.479996</v>
      </c>
      <c r="D114">
        <f t="shared" si="4"/>
        <v>2.4577919506524062E-2</v>
      </c>
      <c r="E114">
        <f t="shared" si="5"/>
        <v>9.8326618838104878E-3</v>
      </c>
      <c r="F114" t="str">
        <f t="shared" si="6"/>
        <v>+</v>
      </c>
      <c r="G114">
        <f t="shared" si="7"/>
        <v>59</v>
      </c>
    </row>
    <row r="115" spans="1:7">
      <c r="A115" s="1">
        <v>44362</v>
      </c>
      <c r="B115">
        <v>129.94000199999999</v>
      </c>
      <c r="C115">
        <v>129.63999899999999</v>
      </c>
      <c r="D115">
        <f t="shared" si="4"/>
        <v>-6.4377454456697788E-3</v>
      </c>
      <c r="E115">
        <f t="shared" si="5"/>
        <v>2.4577919506524062E-2</v>
      </c>
      <c r="F115" t="str">
        <f t="shared" si="6"/>
        <v>-</v>
      </c>
      <c r="G115">
        <f t="shared" si="7"/>
        <v>60</v>
      </c>
    </row>
    <row r="116" spans="1:7">
      <c r="A116" s="1">
        <v>44363</v>
      </c>
      <c r="B116">
        <v>130.36999499999999</v>
      </c>
      <c r="C116">
        <v>130.14999399999999</v>
      </c>
      <c r="D116">
        <f t="shared" si="4"/>
        <v>3.9339324586079609E-3</v>
      </c>
      <c r="E116">
        <f t="shared" si="5"/>
        <v>-6.4377454456697788E-3</v>
      </c>
      <c r="F116" t="str">
        <f t="shared" si="6"/>
        <v>+</v>
      </c>
      <c r="G116">
        <f t="shared" si="7"/>
        <v>61</v>
      </c>
    </row>
    <row r="117" spans="1:7">
      <c r="A117" s="1">
        <v>44364</v>
      </c>
      <c r="B117">
        <v>129.800003</v>
      </c>
      <c r="C117">
        <v>131.78999300000001</v>
      </c>
      <c r="D117">
        <f t="shared" si="4"/>
        <v>1.2600838076104848E-2</v>
      </c>
      <c r="E117">
        <f t="shared" si="5"/>
        <v>3.9339324586079609E-3</v>
      </c>
      <c r="F117" t="str">
        <f t="shared" si="6"/>
        <v>+</v>
      </c>
      <c r="G117">
        <f t="shared" si="7"/>
        <v>61</v>
      </c>
    </row>
    <row r="118" spans="1:7">
      <c r="A118" s="1">
        <v>44365</v>
      </c>
      <c r="B118">
        <v>130.71000699999999</v>
      </c>
      <c r="C118">
        <v>130.46000699999999</v>
      </c>
      <c r="D118">
        <f t="shared" si="4"/>
        <v>-1.0091707038788745E-2</v>
      </c>
      <c r="E118">
        <f t="shared" si="5"/>
        <v>1.2600838076104848E-2</v>
      </c>
      <c r="F118" t="str">
        <f t="shared" si="6"/>
        <v>-</v>
      </c>
      <c r="G118">
        <f t="shared" si="7"/>
        <v>62</v>
      </c>
    </row>
    <row r="119" spans="1:7">
      <c r="A119" s="1">
        <v>44368</v>
      </c>
      <c r="B119">
        <v>130.300003</v>
      </c>
      <c r="C119">
        <v>132.300003</v>
      </c>
      <c r="D119">
        <f t="shared" si="4"/>
        <v>1.4103908487449442E-2</v>
      </c>
      <c r="E119">
        <f t="shared" si="5"/>
        <v>-1.0091707038788745E-2</v>
      </c>
      <c r="F119" t="str">
        <f t="shared" si="6"/>
        <v>+</v>
      </c>
      <c r="G119">
        <f t="shared" si="7"/>
        <v>63</v>
      </c>
    </row>
    <row r="120" spans="1:7">
      <c r="A120" s="1">
        <v>44369</v>
      </c>
      <c r="B120">
        <v>132.13000500000001</v>
      </c>
      <c r="C120">
        <v>133.979996</v>
      </c>
      <c r="D120">
        <f t="shared" si="4"/>
        <v>1.2698359500415098E-2</v>
      </c>
      <c r="E120">
        <f t="shared" si="5"/>
        <v>1.4103908487449442E-2</v>
      </c>
      <c r="F120" t="str">
        <f t="shared" si="6"/>
        <v>+</v>
      </c>
      <c r="G120">
        <f t="shared" si="7"/>
        <v>63</v>
      </c>
    </row>
    <row r="121" spans="1:7">
      <c r="A121" s="1">
        <v>44370</v>
      </c>
      <c r="B121">
        <v>133.770004</v>
      </c>
      <c r="C121">
        <v>133.699997</v>
      </c>
      <c r="D121">
        <f t="shared" si="4"/>
        <v>-2.0898567574222323E-3</v>
      </c>
      <c r="E121">
        <f t="shared" si="5"/>
        <v>1.2698359500415098E-2</v>
      </c>
      <c r="F121" t="str">
        <f t="shared" si="6"/>
        <v>-</v>
      </c>
      <c r="G121">
        <f t="shared" si="7"/>
        <v>64</v>
      </c>
    </row>
    <row r="122" spans="1:7">
      <c r="A122" s="1">
        <v>44371</v>
      </c>
      <c r="B122">
        <v>134.449997</v>
      </c>
      <c r="C122">
        <v>133.41000399999999</v>
      </c>
      <c r="D122">
        <f t="shared" si="4"/>
        <v>-2.1689828459757537E-3</v>
      </c>
      <c r="E122">
        <f t="shared" si="5"/>
        <v>-2.0898567574222323E-3</v>
      </c>
      <c r="F122" t="str">
        <f t="shared" si="6"/>
        <v>-</v>
      </c>
      <c r="G122">
        <f t="shared" si="7"/>
        <v>64</v>
      </c>
    </row>
    <row r="123" spans="1:7">
      <c r="A123" s="1">
        <v>44372</v>
      </c>
      <c r="B123">
        <v>133.46000699999999</v>
      </c>
      <c r="C123">
        <v>133.11000100000001</v>
      </c>
      <c r="D123">
        <f t="shared" si="4"/>
        <v>-2.248729413125386E-3</v>
      </c>
      <c r="E123">
        <f t="shared" si="5"/>
        <v>-2.1689828459757537E-3</v>
      </c>
      <c r="F123" t="str">
        <f t="shared" si="6"/>
        <v>-</v>
      </c>
      <c r="G123">
        <f t="shared" si="7"/>
        <v>64</v>
      </c>
    </row>
    <row r="124" spans="1:7">
      <c r="A124" s="1">
        <v>44375</v>
      </c>
      <c r="B124">
        <v>133.41000399999999</v>
      </c>
      <c r="C124">
        <v>134.779999</v>
      </c>
      <c r="D124">
        <f t="shared" si="4"/>
        <v>1.2545999454992058E-2</v>
      </c>
      <c r="E124">
        <f t="shared" si="5"/>
        <v>-2.248729413125386E-3</v>
      </c>
      <c r="F124" t="str">
        <f t="shared" si="6"/>
        <v>+</v>
      </c>
      <c r="G124">
        <f t="shared" si="7"/>
        <v>65</v>
      </c>
    </row>
    <row r="125" spans="1:7">
      <c r="A125" s="1">
        <v>44376</v>
      </c>
      <c r="B125">
        <v>134.800003</v>
      </c>
      <c r="C125">
        <v>136.33000200000001</v>
      </c>
      <c r="D125">
        <f t="shared" si="4"/>
        <v>1.1500244928774659E-2</v>
      </c>
      <c r="E125">
        <f t="shared" si="5"/>
        <v>1.2545999454992058E-2</v>
      </c>
      <c r="F125" t="str">
        <f t="shared" si="6"/>
        <v>+</v>
      </c>
      <c r="G125">
        <f t="shared" si="7"/>
        <v>65</v>
      </c>
    </row>
    <row r="126" spans="1:7">
      <c r="A126" s="1">
        <v>44377</v>
      </c>
      <c r="B126">
        <v>136.16999799999999</v>
      </c>
      <c r="C126">
        <v>136.96000699999999</v>
      </c>
      <c r="D126">
        <f t="shared" si="4"/>
        <v>4.6211764890899277E-3</v>
      </c>
      <c r="E126">
        <f t="shared" si="5"/>
        <v>1.1500244928774659E-2</v>
      </c>
      <c r="F126" t="str">
        <f t="shared" si="6"/>
        <v>+</v>
      </c>
      <c r="G126">
        <f t="shared" si="7"/>
        <v>65</v>
      </c>
    </row>
    <row r="127" spans="1:7">
      <c r="A127" s="1">
        <v>44378</v>
      </c>
      <c r="B127">
        <v>136.60000600000001</v>
      </c>
      <c r="C127">
        <v>137.270004</v>
      </c>
      <c r="D127">
        <f t="shared" si="4"/>
        <v>2.263412559551124E-3</v>
      </c>
      <c r="E127">
        <f t="shared" si="5"/>
        <v>4.6211764890899277E-3</v>
      </c>
      <c r="F127" t="str">
        <f t="shared" si="6"/>
        <v>+</v>
      </c>
      <c r="G127">
        <f t="shared" si="7"/>
        <v>65</v>
      </c>
    </row>
    <row r="128" spans="1:7">
      <c r="A128" s="1">
        <v>44379</v>
      </c>
      <c r="B128">
        <v>137.89999399999999</v>
      </c>
      <c r="C128">
        <v>139.96000699999999</v>
      </c>
      <c r="D128">
        <f t="shared" si="4"/>
        <v>1.9596437106536326E-2</v>
      </c>
      <c r="E128">
        <f t="shared" si="5"/>
        <v>2.263412559551124E-3</v>
      </c>
      <c r="F128" t="str">
        <f t="shared" si="6"/>
        <v>+</v>
      </c>
      <c r="G128">
        <f t="shared" si="7"/>
        <v>65</v>
      </c>
    </row>
    <row r="129" spans="1:7">
      <c r="A129" s="1">
        <v>44383</v>
      </c>
      <c r="B129">
        <v>140.070007</v>
      </c>
      <c r="C129">
        <v>142.020004</v>
      </c>
      <c r="D129">
        <f t="shared" si="4"/>
        <v>1.4718468826598516E-2</v>
      </c>
      <c r="E129">
        <f t="shared" si="5"/>
        <v>1.9596437106536326E-2</v>
      </c>
      <c r="F129" t="str">
        <f t="shared" si="6"/>
        <v>+</v>
      </c>
      <c r="G129">
        <f t="shared" si="7"/>
        <v>65</v>
      </c>
    </row>
    <row r="130" spans="1:7">
      <c r="A130" s="1">
        <v>44384</v>
      </c>
      <c r="B130">
        <v>143.53999300000001</v>
      </c>
      <c r="C130">
        <v>144.570007</v>
      </c>
      <c r="D130">
        <f t="shared" si="4"/>
        <v>1.7955238193064715E-2</v>
      </c>
      <c r="E130">
        <f t="shared" si="5"/>
        <v>1.4718468826598516E-2</v>
      </c>
      <c r="F130" t="str">
        <f t="shared" si="6"/>
        <v>+</v>
      </c>
      <c r="G130">
        <f t="shared" si="7"/>
        <v>65</v>
      </c>
    </row>
    <row r="131" spans="1:7">
      <c r="A131" s="1">
        <v>44385</v>
      </c>
      <c r="B131">
        <v>141.58000200000001</v>
      </c>
      <c r="C131">
        <v>143.240005</v>
      </c>
      <c r="D131">
        <f t="shared" si="4"/>
        <v>-9.1997090378504818E-3</v>
      </c>
      <c r="E131">
        <f t="shared" si="5"/>
        <v>1.7955238193064715E-2</v>
      </c>
      <c r="F131" t="str">
        <f t="shared" si="6"/>
        <v>-</v>
      </c>
      <c r="G131">
        <f t="shared" si="7"/>
        <v>66</v>
      </c>
    </row>
    <row r="132" spans="1:7">
      <c r="A132" s="1">
        <v>44386</v>
      </c>
      <c r="B132">
        <v>142.75</v>
      </c>
      <c r="C132">
        <v>145.11000100000001</v>
      </c>
      <c r="D132">
        <f t="shared" si="4"/>
        <v>1.3054984185458628E-2</v>
      </c>
      <c r="E132">
        <f t="shared" si="5"/>
        <v>-9.1997090378504818E-3</v>
      </c>
      <c r="F132" t="str">
        <f t="shared" si="6"/>
        <v>+</v>
      </c>
      <c r="G132">
        <f t="shared" si="7"/>
        <v>67</v>
      </c>
    </row>
    <row r="133" spans="1:7">
      <c r="A133" s="1">
        <v>44389</v>
      </c>
      <c r="B133">
        <v>146.21000699999999</v>
      </c>
      <c r="C133">
        <v>144.5</v>
      </c>
      <c r="D133">
        <f t="shared" ref="D133:D196" si="8">(C133-C132)/C132</f>
        <v>-4.2037143945716816E-3</v>
      </c>
      <c r="E133">
        <f t="shared" si="5"/>
        <v>1.3054984185458628E-2</v>
      </c>
      <c r="F133" t="str">
        <f t="shared" si="6"/>
        <v>-</v>
      </c>
      <c r="G133">
        <f t="shared" si="7"/>
        <v>68</v>
      </c>
    </row>
    <row r="134" spans="1:7">
      <c r="A134" s="1">
        <v>44390</v>
      </c>
      <c r="B134">
        <v>144.029999</v>
      </c>
      <c r="C134">
        <v>145.63999899999999</v>
      </c>
      <c r="D134">
        <f t="shared" si="8"/>
        <v>7.889266435986083E-3</v>
      </c>
      <c r="E134">
        <f t="shared" ref="E134:E197" si="9">D133</f>
        <v>-4.2037143945716816E-3</v>
      </c>
      <c r="F134" t="str">
        <f t="shared" ref="F134:F197" si="10">IF(D134&gt;0,"+","-")</f>
        <v>+</v>
      </c>
      <c r="G134">
        <f t="shared" ref="G134:G197" si="11">IF(F134=F133,G133,G133+1)</f>
        <v>69</v>
      </c>
    </row>
    <row r="135" spans="1:7">
      <c r="A135" s="1">
        <v>44391</v>
      </c>
      <c r="B135">
        <v>148.10000600000001</v>
      </c>
      <c r="C135">
        <v>149.14999399999999</v>
      </c>
      <c r="D135">
        <f t="shared" si="8"/>
        <v>2.4100487668913016E-2</v>
      </c>
      <c r="E135">
        <f t="shared" si="9"/>
        <v>7.889266435986083E-3</v>
      </c>
      <c r="F135" t="str">
        <f t="shared" si="10"/>
        <v>+</v>
      </c>
      <c r="G135">
        <f t="shared" si="11"/>
        <v>69</v>
      </c>
    </row>
    <row r="136" spans="1:7">
      <c r="A136" s="1">
        <v>44392</v>
      </c>
      <c r="B136">
        <v>149.240005</v>
      </c>
      <c r="C136">
        <v>148.479996</v>
      </c>
      <c r="D136">
        <f t="shared" si="8"/>
        <v>-4.4921087961960803E-3</v>
      </c>
      <c r="E136">
        <f t="shared" si="9"/>
        <v>2.4100487668913016E-2</v>
      </c>
      <c r="F136" t="str">
        <f t="shared" si="10"/>
        <v>-</v>
      </c>
      <c r="G136">
        <f t="shared" si="11"/>
        <v>70</v>
      </c>
    </row>
    <row r="137" spans="1:7">
      <c r="A137" s="1">
        <v>44393</v>
      </c>
      <c r="B137">
        <v>148.46000699999999</v>
      </c>
      <c r="C137">
        <v>146.38999899999999</v>
      </c>
      <c r="D137">
        <f t="shared" si="8"/>
        <v>-1.4075950002046141E-2</v>
      </c>
      <c r="E137">
        <f t="shared" si="9"/>
        <v>-4.4921087961960803E-3</v>
      </c>
      <c r="F137" t="str">
        <f t="shared" si="10"/>
        <v>-</v>
      </c>
      <c r="G137">
        <f t="shared" si="11"/>
        <v>70</v>
      </c>
    </row>
    <row r="138" spans="1:7">
      <c r="A138" s="1">
        <v>44396</v>
      </c>
      <c r="B138">
        <v>143.75</v>
      </c>
      <c r="C138">
        <v>142.449997</v>
      </c>
      <c r="D138">
        <f t="shared" si="8"/>
        <v>-2.6914420567760184E-2</v>
      </c>
      <c r="E138">
        <f t="shared" si="9"/>
        <v>-1.4075950002046141E-2</v>
      </c>
      <c r="F138" t="str">
        <f t="shared" si="10"/>
        <v>-</v>
      </c>
      <c r="G138">
        <f t="shared" si="11"/>
        <v>70</v>
      </c>
    </row>
    <row r="139" spans="1:7">
      <c r="A139" s="1">
        <v>44397</v>
      </c>
      <c r="B139">
        <v>143.46000699999999</v>
      </c>
      <c r="C139">
        <v>146.14999399999999</v>
      </c>
      <c r="D139">
        <f t="shared" si="8"/>
        <v>2.5974005461017989E-2</v>
      </c>
      <c r="E139">
        <f t="shared" si="9"/>
        <v>-2.6914420567760184E-2</v>
      </c>
      <c r="F139" t="str">
        <f t="shared" si="10"/>
        <v>+</v>
      </c>
      <c r="G139">
        <f t="shared" si="11"/>
        <v>71</v>
      </c>
    </row>
    <row r="140" spans="1:7">
      <c r="A140" s="1">
        <v>44398</v>
      </c>
      <c r="B140">
        <v>145.529999</v>
      </c>
      <c r="C140">
        <v>145.39999399999999</v>
      </c>
      <c r="D140">
        <f t="shared" si="8"/>
        <v>-5.1317142031494034E-3</v>
      </c>
      <c r="E140">
        <f t="shared" si="9"/>
        <v>2.5974005461017989E-2</v>
      </c>
      <c r="F140" t="str">
        <f t="shared" si="10"/>
        <v>-</v>
      </c>
      <c r="G140">
        <f t="shared" si="11"/>
        <v>72</v>
      </c>
    </row>
    <row r="141" spans="1:7">
      <c r="A141" s="1">
        <v>44399</v>
      </c>
      <c r="B141">
        <v>145.94000199999999</v>
      </c>
      <c r="C141">
        <v>146.800003</v>
      </c>
      <c r="D141">
        <f t="shared" si="8"/>
        <v>9.628673024567054E-3</v>
      </c>
      <c r="E141">
        <f t="shared" si="9"/>
        <v>-5.1317142031494034E-3</v>
      </c>
      <c r="F141" t="str">
        <f t="shared" si="10"/>
        <v>+</v>
      </c>
      <c r="G141">
        <f t="shared" si="11"/>
        <v>73</v>
      </c>
    </row>
    <row r="142" spans="1:7">
      <c r="A142" s="1">
        <v>44400</v>
      </c>
      <c r="B142">
        <v>147.550003</v>
      </c>
      <c r="C142">
        <v>148.55999800000001</v>
      </c>
      <c r="D142">
        <f t="shared" si="8"/>
        <v>1.198906651248504E-2</v>
      </c>
      <c r="E142">
        <f t="shared" si="9"/>
        <v>9.628673024567054E-3</v>
      </c>
      <c r="F142" t="str">
        <f t="shared" si="10"/>
        <v>+</v>
      </c>
      <c r="G142">
        <f t="shared" si="11"/>
        <v>73</v>
      </c>
    </row>
    <row r="143" spans="1:7">
      <c r="A143" s="1">
        <v>44403</v>
      </c>
      <c r="B143">
        <v>148.270004</v>
      </c>
      <c r="C143">
        <v>148.990005</v>
      </c>
      <c r="D143">
        <f t="shared" si="8"/>
        <v>2.8945005774703167E-3</v>
      </c>
      <c r="E143">
        <f t="shared" si="9"/>
        <v>1.198906651248504E-2</v>
      </c>
      <c r="F143" t="str">
        <f t="shared" si="10"/>
        <v>+</v>
      </c>
      <c r="G143">
        <f t="shared" si="11"/>
        <v>73</v>
      </c>
    </row>
    <row r="144" spans="1:7">
      <c r="A144" s="1">
        <v>44404</v>
      </c>
      <c r="B144">
        <v>149.11999499999999</v>
      </c>
      <c r="C144">
        <v>146.770004</v>
      </c>
      <c r="D144">
        <f t="shared" si="8"/>
        <v>-1.4900335092947989E-2</v>
      </c>
      <c r="E144">
        <f t="shared" si="9"/>
        <v>2.8945005774703167E-3</v>
      </c>
      <c r="F144" t="str">
        <f t="shared" si="10"/>
        <v>-</v>
      </c>
      <c r="G144">
        <f t="shared" si="11"/>
        <v>74</v>
      </c>
    </row>
    <row r="145" spans="1:7">
      <c r="A145" s="1">
        <v>44405</v>
      </c>
      <c r="B145">
        <v>144.80999800000001</v>
      </c>
      <c r="C145">
        <v>144.979996</v>
      </c>
      <c r="D145">
        <f t="shared" si="8"/>
        <v>-1.2196007026067808E-2</v>
      </c>
      <c r="E145">
        <f t="shared" si="9"/>
        <v>-1.4900335092947989E-2</v>
      </c>
      <c r="F145" t="str">
        <f t="shared" si="10"/>
        <v>-</v>
      </c>
      <c r="G145">
        <f t="shared" si="11"/>
        <v>74</v>
      </c>
    </row>
    <row r="146" spans="1:7">
      <c r="A146" s="1">
        <v>44406</v>
      </c>
      <c r="B146">
        <v>144.69000199999999</v>
      </c>
      <c r="C146">
        <v>145.63999899999999</v>
      </c>
      <c r="D146">
        <f t="shared" si="8"/>
        <v>4.5523728666676819E-3</v>
      </c>
      <c r="E146">
        <f t="shared" si="9"/>
        <v>-1.2196007026067808E-2</v>
      </c>
      <c r="F146" t="str">
        <f t="shared" si="10"/>
        <v>+</v>
      </c>
      <c r="G146">
        <f t="shared" si="11"/>
        <v>75</v>
      </c>
    </row>
    <row r="147" spans="1:7">
      <c r="A147" s="1">
        <v>44407</v>
      </c>
      <c r="B147">
        <v>144.38000500000001</v>
      </c>
      <c r="C147">
        <v>145.86000100000001</v>
      </c>
      <c r="D147">
        <f t="shared" si="8"/>
        <v>1.5105877609901813E-3</v>
      </c>
      <c r="E147">
        <f t="shared" si="9"/>
        <v>4.5523728666676819E-3</v>
      </c>
      <c r="F147" t="str">
        <f t="shared" si="10"/>
        <v>+</v>
      </c>
      <c r="G147">
        <f t="shared" si="11"/>
        <v>75</v>
      </c>
    </row>
    <row r="148" spans="1:7">
      <c r="A148" s="1">
        <v>44410</v>
      </c>
      <c r="B148">
        <v>146.36000100000001</v>
      </c>
      <c r="C148">
        <v>145.520004</v>
      </c>
      <c r="D148">
        <f t="shared" si="8"/>
        <v>-2.330981747353827E-3</v>
      </c>
      <c r="E148">
        <f t="shared" si="9"/>
        <v>1.5105877609901813E-3</v>
      </c>
      <c r="F148" t="str">
        <f t="shared" si="10"/>
        <v>-</v>
      </c>
      <c r="G148">
        <f t="shared" si="11"/>
        <v>76</v>
      </c>
    </row>
    <row r="149" spans="1:7">
      <c r="A149" s="1">
        <v>44411</v>
      </c>
      <c r="B149">
        <v>145.80999800000001</v>
      </c>
      <c r="C149">
        <v>147.36000100000001</v>
      </c>
      <c r="D149">
        <f t="shared" si="8"/>
        <v>1.2644289097188391E-2</v>
      </c>
      <c r="E149">
        <f t="shared" si="9"/>
        <v>-2.330981747353827E-3</v>
      </c>
      <c r="F149" t="str">
        <f t="shared" si="10"/>
        <v>+</v>
      </c>
      <c r="G149">
        <f t="shared" si="11"/>
        <v>77</v>
      </c>
    </row>
    <row r="150" spans="1:7">
      <c r="A150" s="1">
        <v>44412</v>
      </c>
      <c r="B150">
        <v>147.270004</v>
      </c>
      <c r="C150">
        <v>146.949997</v>
      </c>
      <c r="D150">
        <f t="shared" si="8"/>
        <v>-2.7823289713469457E-3</v>
      </c>
      <c r="E150">
        <f t="shared" si="9"/>
        <v>1.2644289097188391E-2</v>
      </c>
      <c r="F150" t="str">
        <f t="shared" si="10"/>
        <v>-</v>
      </c>
      <c r="G150">
        <f t="shared" si="11"/>
        <v>78</v>
      </c>
    </row>
    <row r="151" spans="1:7">
      <c r="A151" s="1">
        <v>44413</v>
      </c>
      <c r="B151">
        <v>146.979996</v>
      </c>
      <c r="C151">
        <v>147.05999800000001</v>
      </c>
      <c r="D151">
        <f t="shared" si="8"/>
        <v>7.4856075022588207E-4</v>
      </c>
      <c r="E151">
        <f t="shared" si="9"/>
        <v>-2.7823289713469457E-3</v>
      </c>
      <c r="F151" t="str">
        <f t="shared" si="10"/>
        <v>+</v>
      </c>
      <c r="G151">
        <f t="shared" si="11"/>
        <v>79</v>
      </c>
    </row>
    <row r="152" spans="1:7">
      <c r="A152" s="1">
        <v>44414</v>
      </c>
      <c r="B152">
        <v>146.35000600000001</v>
      </c>
      <c r="C152">
        <v>146.13999899999999</v>
      </c>
      <c r="D152">
        <f t="shared" si="8"/>
        <v>-6.2559432375350532E-3</v>
      </c>
      <c r="E152">
        <f t="shared" si="9"/>
        <v>7.4856075022588207E-4</v>
      </c>
      <c r="F152" t="str">
        <f t="shared" si="10"/>
        <v>-</v>
      </c>
      <c r="G152">
        <f t="shared" si="11"/>
        <v>80</v>
      </c>
    </row>
    <row r="153" spans="1:7">
      <c r="A153" s="1">
        <v>44417</v>
      </c>
      <c r="B153">
        <v>146.199997</v>
      </c>
      <c r="C153">
        <v>146.08999600000001</v>
      </c>
      <c r="D153">
        <f t="shared" si="8"/>
        <v>-3.4215820680261107E-4</v>
      </c>
      <c r="E153">
        <f t="shared" si="9"/>
        <v>-6.2559432375350532E-3</v>
      </c>
      <c r="F153" t="str">
        <f t="shared" si="10"/>
        <v>-</v>
      </c>
      <c r="G153">
        <f t="shared" si="11"/>
        <v>80</v>
      </c>
    </row>
    <row r="154" spans="1:7">
      <c r="A154" s="1">
        <v>44418</v>
      </c>
      <c r="B154">
        <v>146.44000199999999</v>
      </c>
      <c r="C154">
        <v>145.60000600000001</v>
      </c>
      <c r="D154">
        <f t="shared" si="8"/>
        <v>-3.3540284305299444E-3</v>
      </c>
      <c r="E154">
        <f t="shared" si="9"/>
        <v>-3.4215820680261107E-4</v>
      </c>
      <c r="F154" t="str">
        <f t="shared" si="10"/>
        <v>-</v>
      </c>
      <c r="G154">
        <f t="shared" si="11"/>
        <v>80</v>
      </c>
    </row>
    <row r="155" spans="1:7">
      <c r="A155" s="1">
        <v>44419</v>
      </c>
      <c r="B155">
        <v>146.050003</v>
      </c>
      <c r="C155">
        <v>145.86000100000001</v>
      </c>
      <c r="D155">
        <f t="shared" si="8"/>
        <v>1.7856798714692601E-3</v>
      </c>
      <c r="E155">
        <f t="shared" si="9"/>
        <v>-3.3540284305299444E-3</v>
      </c>
      <c r="F155" t="str">
        <f t="shared" si="10"/>
        <v>+</v>
      </c>
      <c r="G155">
        <f t="shared" si="11"/>
        <v>81</v>
      </c>
    </row>
    <row r="156" spans="1:7">
      <c r="A156" s="1">
        <v>44420</v>
      </c>
      <c r="B156">
        <v>146.19000199999999</v>
      </c>
      <c r="C156">
        <v>148.88999899999999</v>
      </c>
      <c r="D156">
        <f t="shared" si="8"/>
        <v>2.0773330448557843E-2</v>
      </c>
      <c r="E156">
        <f t="shared" si="9"/>
        <v>1.7856798714692601E-3</v>
      </c>
      <c r="F156" t="str">
        <f t="shared" si="10"/>
        <v>+</v>
      </c>
      <c r="G156">
        <f t="shared" si="11"/>
        <v>81</v>
      </c>
    </row>
    <row r="157" spans="1:7">
      <c r="A157" s="1">
        <v>44421</v>
      </c>
      <c r="B157">
        <v>148.970001</v>
      </c>
      <c r="C157">
        <v>149.10000600000001</v>
      </c>
      <c r="D157">
        <f t="shared" si="8"/>
        <v>1.4104842595909933E-3</v>
      </c>
      <c r="E157">
        <f t="shared" si="9"/>
        <v>2.0773330448557843E-2</v>
      </c>
      <c r="F157" t="str">
        <f t="shared" si="10"/>
        <v>+</v>
      </c>
      <c r="G157">
        <f t="shared" si="11"/>
        <v>81</v>
      </c>
    </row>
    <row r="158" spans="1:7">
      <c r="A158" s="1">
        <v>44424</v>
      </c>
      <c r="B158">
        <v>148.53999300000001</v>
      </c>
      <c r="C158">
        <v>151.11999499999999</v>
      </c>
      <c r="D158">
        <f t="shared" si="8"/>
        <v>1.35478800718491E-2</v>
      </c>
      <c r="E158">
        <f t="shared" si="9"/>
        <v>1.4104842595909933E-3</v>
      </c>
      <c r="F158" t="str">
        <f t="shared" si="10"/>
        <v>+</v>
      </c>
      <c r="G158">
        <f t="shared" si="11"/>
        <v>81</v>
      </c>
    </row>
    <row r="159" spans="1:7">
      <c r="A159" s="1">
        <v>44425</v>
      </c>
      <c r="B159">
        <v>150.229996</v>
      </c>
      <c r="C159">
        <v>150.19000199999999</v>
      </c>
      <c r="D159">
        <f t="shared" si="8"/>
        <v>-6.1540036445871778E-3</v>
      </c>
      <c r="E159">
        <f t="shared" si="9"/>
        <v>1.35478800718491E-2</v>
      </c>
      <c r="F159" t="str">
        <f t="shared" si="10"/>
        <v>-</v>
      </c>
      <c r="G159">
        <f t="shared" si="11"/>
        <v>82</v>
      </c>
    </row>
    <row r="160" spans="1:7">
      <c r="A160" s="1">
        <v>44426</v>
      </c>
      <c r="B160">
        <v>149.800003</v>
      </c>
      <c r="C160">
        <v>146.36000100000001</v>
      </c>
      <c r="D160">
        <f t="shared" si="8"/>
        <v>-2.5501038344749351E-2</v>
      </c>
      <c r="E160">
        <f t="shared" si="9"/>
        <v>-6.1540036445871778E-3</v>
      </c>
      <c r="F160" t="str">
        <f t="shared" si="10"/>
        <v>-</v>
      </c>
      <c r="G160">
        <f t="shared" si="11"/>
        <v>82</v>
      </c>
    </row>
    <row r="161" spans="1:7">
      <c r="A161" s="1">
        <v>44427</v>
      </c>
      <c r="B161">
        <v>145.029999</v>
      </c>
      <c r="C161">
        <v>146.699997</v>
      </c>
      <c r="D161">
        <f t="shared" si="8"/>
        <v>2.3230117359727613E-3</v>
      </c>
      <c r="E161">
        <f t="shared" si="9"/>
        <v>-2.5501038344749351E-2</v>
      </c>
      <c r="F161" t="str">
        <f t="shared" si="10"/>
        <v>+</v>
      </c>
      <c r="G161">
        <f t="shared" si="11"/>
        <v>83</v>
      </c>
    </row>
    <row r="162" spans="1:7">
      <c r="A162" s="1">
        <v>44428</v>
      </c>
      <c r="B162">
        <v>147.44000199999999</v>
      </c>
      <c r="C162">
        <v>148.19000199999999</v>
      </c>
      <c r="D162">
        <f t="shared" si="8"/>
        <v>1.0156816840289346E-2</v>
      </c>
      <c r="E162">
        <f t="shared" si="9"/>
        <v>2.3230117359727613E-3</v>
      </c>
      <c r="F162" t="str">
        <f t="shared" si="10"/>
        <v>+</v>
      </c>
      <c r="G162">
        <f t="shared" si="11"/>
        <v>83</v>
      </c>
    </row>
    <row r="163" spans="1:7">
      <c r="A163" s="1">
        <v>44431</v>
      </c>
      <c r="B163">
        <v>148.30999800000001</v>
      </c>
      <c r="C163">
        <v>149.71000699999999</v>
      </c>
      <c r="D163">
        <f t="shared" si="8"/>
        <v>1.025713597061695E-2</v>
      </c>
      <c r="E163">
        <f t="shared" si="9"/>
        <v>1.0156816840289346E-2</v>
      </c>
      <c r="F163" t="str">
        <f t="shared" si="10"/>
        <v>+</v>
      </c>
      <c r="G163">
        <f t="shared" si="11"/>
        <v>83</v>
      </c>
    </row>
    <row r="164" spans="1:7">
      <c r="A164" s="1">
        <v>44432</v>
      </c>
      <c r="B164">
        <v>149.449997</v>
      </c>
      <c r="C164">
        <v>149.61999499999999</v>
      </c>
      <c r="D164">
        <f t="shared" si="8"/>
        <v>-6.0124237386483816E-4</v>
      </c>
      <c r="E164">
        <f t="shared" si="9"/>
        <v>1.025713597061695E-2</v>
      </c>
      <c r="F164" t="str">
        <f t="shared" si="10"/>
        <v>-</v>
      </c>
      <c r="G164">
        <f t="shared" si="11"/>
        <v>84</v>
      </c>
    </row>
    <row r="165" spans="1:7">
      <c r="A165" s="1">
        <v>44433</v>
      </c>
      <c r="B165">
        <v>149.80999800000001</v>
      </c>
      <c r="C165">
        <v>148.36000100000001</v>
      </c>
      <c r="D165">
        <f t="shared" si="8"/>
        <v>-8.4212942260824004E-3</v>
      </c>
      <c r="E165">
        <f t="shared" si="9"/>
        <v>-6.0124237386483816E-4</v>
      </c>
      <c r="F165" t="str">
        <f t="shared" si="10"/>
        <v>-</v>
      </c>
      <c r="G165">
        <f t="shared" si="11"/>
        <v>84</v>
      </c>
    </row>
    <row r="166" spans="1:7">
      <c r="A166" s="1">
        <v>44434</v>
      </c>
      <c r="B166">
        <v>148.35000600000001</v>
      </c>
      <c r="C166">
        <v>147.53999300000001</v>
      </c>
      <c r="D166">
        <f t="shared" si="8"/>
        <v>-5.5271501379944134E-3</v>
      </c>
      <c r="E166">
        <f t="shared" si="9"/>
        <v>-8.4212942260824004E-3</v>
      </c>
      <c r="F166" t="str">
        <f t="shared" si="10"/>
        <v>-</v>
      </c>
      <c r="G166">
        <f t="shared" si="11"/>
        <v>84</v>
      </c>
    </row>
    <row r="167" spans="1:7">
      <c r="A167" s="1">
        <v>44435</v>
      </c>
      <c r="B167">
        <v>147.479996</v>
      </c>
      <c r="C167">
        <v>148.60000600000001</v>
      </c>
      <c r="D167">
        <f t="shared" si="8"/>
        <v>7.1845807936292755E-3</v>
      </c>
      <c r="E167">
        <f t="shared" si="9"/>
        <v>-5.5271501379944134E-3</v>
      </c>
      <c r="F167" t="str">
        <f t="shared" si="10"/>
        <v>+</v>
      </c>
      <c r="G167">
        <f t="shared" si="11"/>
        <v>85</v>
      </c>
    </row>
    <row r="168" spans="1:7">
      <c r="A168" s="1">
        <v>44438</v>
      </c>
      <c r="B168">
        <v>149</v>
      </c>
      <c r="C168">
        <v>153.11999499999999</v>
      </c>
      <c r="D168">
        <f t="shared" si="8"/>
        <v>3.0417152203883364E-2</v>
      </c>
      <c r="E168">
        <f t="shared" si="9"/>
        <v>7.1845807936292755E-3</v>
      </c>
      <c r="F168" t="str">
        <f t="shared" si="10"/>
        <v>+</v>
      </c>
      <c r="G168">
        <f t="shared" si="11"/>
        <v>85</v>
      </c>
    </row>
    <row r="169" spans="1:7">
      <c r="A169" s="1">
        <v>44439</v>
      </c>
      <c r="B169">
        <v>152.66000399999999</v>
      </c>
      <c r="C169">
        <v>151.83000200000001</v>
      </c>
      <c r="D169">
        <f t="shared" si="8"/>
        <v>-8.4247194496053987E-3</v>
      </c>
      <c r="E169">
        <f t="shared" si="9"/>
        <v>3.0417152203883364E-2</v>
      </c>
      <c r="F169" t="str">
        <f t="shared" si="10"/>
        <v>-</v>
      </c>
      <c r="G169">
        <f t="shared" si="11"/>
        <v>86</v>
      </c>
    </row>
    <row r="170" spans="1:7">
      <c r="A170" s="1">
        <v>44440</v>
      </c>
      <c r="B170">
        <v>152.83000200000001</v>
      </c>
      <c r="C170">
        <v>152.509995</v>
      </c>
      <c r="D170">
        <f t="shared" si="8"/>
        <v>4.4786471121827159E-3</v>
      </c>
      <c r="E170">
        <f t="shared" si="9"/>
        <v>-8.4247194496053987E-3</v>
      </c>
      <c r="F170" t="str">
        <f t="shared" si="10"/>
        <v>+</v>
      </c>
      <c r="G170">
        <f t="shared" si="11"/>
        <v>87</v>
      </c>
    </row>
    <row r="171" spans="1:7">
      <c r="A171" s="1">
        <v>44441</v>
      </c>
      <c r="B171">
        <v>153.86999499999999</v>
      </c>
      <c r="C171">
        <v>153.64999399999999</v>
      </c>
      <c r="D171">
        <f t="shared" si="8"/>
        <v>7.4749133655141022E-3</v>
      </c>
      <c r="E171">
        <f t="shared" si="9"/>
        <v>4.4786471121827159E-3</v>
      </c>
      <c r="F171" t="str">
        <f t="shared" si="10"/>
        <v>+</v>
      </c>
      <c r="G171">
        <f t="shared" si="11"/>
        <v>87</v>
      </c>
    </row>
    <row r="172" spans="1:7">
      <c r="A172" s="1">
        <v>44442</v>
      </c>
      <c r="B172">
        <v>153.759995</v>
      </c>
      <c r="C172">
        <v>154.300003</v>
      </c>
      <c r="D172">
        <f t="shared" si="8"/>
        <v>4.2304524919149133E-3</v>
      </c>
      <c r="E172">
        <f t="shared" si="9"/>
        <v>7.4749133655141022E-3</v>
      </c>
      <c r="F172" t="str">
        <f t="shared" si="10"/>
        <v>+</v>
      </c>
      <c r="G172">
        <f t="shared" si="11"/>
        <v>87</v>
      </c>
    </row>
    <row r="173" spans="1:7">
      <c r="A173" s="1">
        <v>44446</v>
      </c>
      <c r="B173">
        <v>154.970001</v>
      </c>
      <c r="C173">
        <v>156.69000199999999</v>
      </c>
      <c r="D173">
        <f t="shared" si="8"/>
        <v>1.5489299763655798E-2</v>
      </c>
      <c r="E173">
        <f t="shared" si="9"/>
        <v>4.2304524919149133E-3</v>
      </c>
      <c r="F173" t="str">
        <f t="shared" si="10"/>
        <v>+</v>
      </c>
      <c r="G173">
        <f t="shared" si="11"/>
        <v>87</v>
      </c>
    </row>
    <row r="174" spans="1:7">
      <c r="A174" s="1">
        <v>44447</v>
      </c>
      <c r="B174">
        <v>156.979996</v>
      </c>
      <c r="C174">
        <v>155.11000100000001</v>
      </c>
      <c r="D174">
        <f t="shared" si="8"/>
        <v>-1.0083610822852512E-2</v>
      </c>
      <c r="E174">
        <f t="shared" si="9"/>
        <v>1.5489299763655798E-2</v>
      </c>
      <c r="F174" t="str">
        <f t="shared" si="10"/>
        <v>-</v>
      </c>
      <c r="G174">
        <f t="shared" si="11"/>
        <v>88</v>
      </c>
    </row>
    <row r="175" spans="1:7">
      <c r="A175" s="1">
        <v>44448</v>
      </c>
      <c r="B175">
        <v>155.490005</v>
      </c>
      <c r="C175">
        <v>154.070007</v>
      </c>
      <c r="D175">
        <f t="shared" si="8"/>
        <v>-6.7048803642262055E-3</v>
      </c>
      <c r="E175">
        <f t="shared" si="9"/>
        <v>-1.0083610822852512E-2</v>
      </c>
      <c r="F175" t="str">
        <f t="shared" si="10"/>
        <v>-</v>
      </c>
      <c r="G175">
        <f t="shared" si="11"/>
        <v>88</v>
      </c>
    </row>
    <row r="176" spans="1:7">
      <c r="A176" s="1">
        <v>44449</v>
      </c>
      <c r="B176">
        <v>155</v>
      </c>
      <c r="C176">
        <v>148.970001</v>
      </c>
      <c r="D176">
        <f t="shared" si="8"/>
        <v>-3.3101874266806566E-2</v>
      </c>
      <c r="E176">
        <f t="shared" si="9"/>
        <v>-6.7048803642262055E-3</v>
      </c>
      <c r="F176" t="str">
        <f t="shared" si="10"/>
        <v>-</v>
      </c>
      <c r="G176">
        <f t="shared" si="11"/>
        <v>88</v>
      </c>
    </row>
    <row r="177" spans="1:7">
      <c r="A177" s="1">
        <v>44452</v>
      </c>
      <c r="B177">
        <v>150.63000500000001</v>
      </c>
      <c r="C177">
        <v>149.550003</v>
      </c>
      <c r="D177">
        <f t="shared" si="8"/>
        <v>3.8934147553641185E-3</v>
      </c>
      <c r="E177">
        <f t="shared" si="9"/>
        <v>-3.3101874266806566E-2</v>
      </c>
      <c r="F177" t="str">
        <f t="shared" si="10"/>
        <v>+</v>
      </c>
      <c r="G177">
        <f t="shared" si="11"/>
        <v>89</v>
      </c>
    </row>
    <row r="178" spans="1:7">
      <c r="A178" s="1">
        <v>44453</v>
      </c>
      <c r="B178">
        <v>150.35000600000001</v>
      </c>
      <c r="C178">
        <v>148.11999499999999</v>
      </c>
      <c r="D178">
        <f t="shared" si="8"/>
        <v>-9.5620726935058305E-3</v>
      </c>
      <c r="E178">
        <f t="shared" si="9"/>
        <v>3.8934147553641185E-3</v>
      </c>
      <c r="F178" t="str">
        <f t="shared" si="10"/>
        <v>-</v>
      </c>
      <c r="G178">
        <f t="shared" si="11"/>
        <v>90</v>
      </c>
    </row>
    <row r="179" spans="1:7">
      <c r="A179" s="1">
        <v>44454</v>
      </c>
      <c r="B179">
        <v>148.55999800000001</v>
      </c>
      <c r="C179">
        <v>149.029999</v>
      </c>
      <c r="D179">
        <f t="shared" si="8"/>
        <v>6.1436945093065595E-3</v>
      </c>
      <c r="E179">
        <f t="shared" si="9"/>
        <v>-9.5620726935058305E-3</v>
      </c>
      <c r="F179" t="str">
        <f t="shared" si="10"/>
        <v>+</v>
      </c>
      <c r="G179">
        <f t="shared" si="11"/>
        <v>91</v>
      </c>
    </row>
    <row r="180" spans="1:7">
      <c r="A180" s="1">
        <v>44455</v>
      </c>
      <c r="B180">
        <v>148.44000199999999</v>
      </c>
      <c r="C180">
        <v>148.78999300000001</v>
      </c>
      <c r="D180">
        <f t="shared" si="8"/>
        <v>-1.6104542817583589E-3</v>
      </c>
      <c r="E180">
        <f t="shared" si="9"/>
        <v>6.1436945093065595E-3</v>
      </c>
      <c r="F180" t="str">
        <f t="shared" si="10"/>
        <v>-</v>
      </c>
      <c r="G180">
        <f t="shared" si="11"/>
        <v>92</v>
      </c>
    </row>
    <row r="181" spans="1:7">
      <c r="A181" s="1">
        <v>44456</v>
      </c>
      <c r="B181">
        <v>148.820007</v>
      </c>
      <c r="C181">
        <v>146.05999800000001</v>
      </c>
      <c r="D181">
        <f t="shared" si="8"/>
        <v>-1.8347974517345413E-2</v>
      </c>
      <c r="E181">
        <f t="shared" si="9"/>
        <v>-1.6104542817583589E-3</v>
      </c>
      <c r="F181" t="str">
        <f t="shared" si="10"/>
        <v>-</v>
      </c>
      <c r="G181">
        <f t="shared" si="11"/>
        <v>92</v>
      </c>
    </row>
    <row r="182" spans="1:7">
      <c r="A182" s="1">
        <v>44459</v>
      </c>
      <c r="B182">
        <v>143.800003</v>
      </c>
      <c r="C182">
        <v>142.94000199999999</v>
      </c>
      <c r="D182">
        <f t="shared" si="8"/>
        <v>-2.136105739231911E-2</v>
      </c>
      <c r="E182">
        <f t="shared" si="9"/>
        <v>-1.8347974517345413E-2</v>
      </c>
      <c r="F182" t="str">
        <f t="shared" si="10"/>
        <v>-</v>
      </c>
      <c r="G182">
        <f t="shared" si="11"/>
        <v>92</v>
      </c>
    </row>
    <row r="183" spans="1:7">
      <c r="A183" s="1">
        <v>44460</v>
      </c>
      <c r="B183">
        <v>143.929993</v>
      </c>
      <c r="C183">
        <v>143.429993</v>
      </c>
      <c r="D183">
        <f t="shared" si="8"/>
        <v>3.4279487417385331E-3</v>
      </c>
      <c r="E183">
        <f t="shared" si="9"/>
        <v>-2.136105739231911E-2</v>
      </c>
      <c r="F183" t="str">
        <f t="shared" si="10"/>
        <v>+</v>
      </c>
      <c r="G183">
        <f t="shared" si="11"/>
        <v>93</v>
      </c>
    </row>
    <row r="184" spans="1:7">
      <c r="A184" s="1">
        <v>44461</v>
      </c>
      <c r="B184">
        <v>144.449997</v>
      </c>
      <c r="C184">
        <v>145.85000600000001</v>
      </c>
      <c r="D184">
        <f t="shared" si="8"/>
        <v>1.6872433368939867E-2</v>
      </c>
      <c r="E184">
        <f t="shared" si="9"/>
        <v>3.4279487417385331E-3</v>
      </c>
      <c r="F184" t="str">
        <f t="shared" si="10"/>
        <v>+</v>
      </c>
      <c r="G184">
        <f t="shared" si="11"/>
        <v>93</v>
      </c>
    </row>
    <row r="185" spans="1:7">
      <c r="A185" s="1">
        <v>44462</v>
      </c>
      <c r="B185">
        <v>146.64999399999999</v>
      </c>
      <c r="C185">
        <v>146.83000200000001</v>
      </c>
      <c r="D185">
        <f t="shared" si="8"/>
        <v>6.7192043859086292E-3</v>
      </c>
      <c r="E185">
        <f t="shared" si="9"/>
        <v>1.6872433368939867E-2</v>
      </c>
      <c r="F185" t="str">
        <f t="shared" si="10"/>
        <v>+</v>
      </c>
      <c r="G185">
        <f t="shared" si="11"/>
        <v>93</v>
      </c>
    </row>
    <row r="186" spans="1:7">
      <c r="A186" s="1">
        <v>44463</v>
      </c>
      <c r="B186">
        <v>145.66000399999999</v>
      </c>
      <c r="C186">
        <v>146.91999799999999</v>
      </c>
      <c r="D186">
        <f t="shared" si="8"/>
        <v>6.1292650530635478E-4</v>
      </c>
      <c r="E186">
        <f t="shared" si="9"/>
        <v>6.7192043859086292E-3</v>
      </c>
      <c r="F186" t="str">
        <f t="shared" si="10"/>
        <v>+</v>
      </c>
      <c r="G186">
        <f t="shared" si="11"/>
        <v>93</v>
      </c>
    </row>
    <row r="187" spans="1:7">
      <c r="A187" s="1">
        <v>44466</v>
      </c>
      <c r="B187">
        <v>145.470001</v>
      </c>
      <c r="C187">
        <v>145.36999499999999</v>
      </c>
      <c r="D187">
        <f t="shared" si="8"/>
        <v>-1.0549979724339527E-2</v>
      </c>
      <c r="E187">
        <f t="shared" si="9"/>
        <v>6.1292650530635478E-4</v>
      </c>
      <c r="F187" t="str">
        <f t="shared" si="10"/>
        <v>-</v>
      </c>
      <c r="G187">
        <f t="shared" si="11"/>
        <v>94</v>
      </c>
    </row>
    <row r="188" spans="1:7">
      <c r="A188" s="1">
        <v>44467</v>
      </c>
      <c r="B188">
        <v>143.25</v>
      </c>
      <c r="C188">
        <v>141.91000399999999</v>
      </c>
      <c r="D188">
        <f t="shared" si="8"/>
        <v>-2.3801273433351929E-2</v>
      </c>
      <c r="E188">
        <f t="shared" si="9"/>
        <v>-1.0549979724339527E-2</v>
      </c>
      <c r="F188" t="str">
        <f t="shared" si="10"/>
        <v>-</v>
      </c>
      <c r="G188">
        <f t="shared" si="11"/>
        <v>94</v>
      </c>
    </row>
    <row r="189" spans="1:7">
      <c r="A189" s="1">
        <v>44468</v>
      </c>
      <c r="B189">
        <v>142.470001</v>
      </c>
      <c r="C189">
        <v>142.83000200000001</v>
      </c>
      <c r="D189">
        <f t="shared" si="8"/>
        <v>6.4829678956250403E-3</v>
      </c>
      <c r="E189">
        <f t="shared" si="9"/>
        <v>-2.3801273433351929E-2</v>
      </c>
      <c r="F189" t="str">
        <f t="shared" si="10"/>
        <v>+</v>
      </c>
      <c r="G189">
        <f t="shared" si="11"/>
        <v>95</v>
      </c>
    </row>
    <row r="190" spans="1:7">
      <c r="A190" s="1">
        <v>44469</v>
      </c>
      <c r="B190">
        <v>143.66000399999999</v>
      </c>
      <c r="C190">
        <v>141.5</v>
      </c>
      <c r="D190">
        <f t="shared" si="8"/>
        <v>-9.3117831084256891E-3</v>
      </c>
      <c r="E190">
        <f t="shared" si="9"/>
        <v>6.4829678956250403E-3</v>
      </c>
      <c r="F190" t="str">
        <f t="shared" si="10"/>
        <v>-</v>
      </c>
      <c r="G190">
        <f t="shared" si="11"/>
        <v>96</v>
      </c>
    </row>
    <row r="191" spans="1:7">
      <c r="A191" s="1">
        <v>44470</v>
      </c>
      <c r="B191">
        <v>141.89999399999999</v>
      </c>
      <c r="C191">
        <v>142.64999399999999</v>
      </c>
      <c r="D191">
        <f t="shared" si="8"/>
        <v>8.1271660777384614E-3</v>
      </c>
      <c r="E191">
        <f t="shared" si="9"/>
        <v>-9.3117831084256891E-3</v>
      </c>
      <c r="F191" t="str">
        <f t="shared" si="10"/>
        <v>+</v>
      </c>
      <c r="G191">
        <f t="shared" si="11"/>
        <v>97</v>
      </c>
    </row>
    <row r="192" spans="1:7">
      <c r="A192" s="1">
        <v>44473</v>
      </c>
      <c r="B192">
        <v>141.759995</v>
      </c>
      <c r="C192">
        <v>139.13999899999999</v>
      </c>
      <c r="D192">
        <f t="shared" si="8"/>
        <v>-2.4605644217552534E-2</v>
      </c>
      <c r="E192">
        <f t="shared" si="9"/>
        <v>8.1271660777384614E-3</v>
      </c>
      <c r="F192" t="str">
        <f t="shared" si="10"/>
        <v>-</v>
      </c>
      <c r="G192">
        <f t="shared" si="11"/>
        <v>98</v>
      </c>
    </row>
    <row r="193" spans="1:7">
      <c r="A193" s="1">
        <v>44474</v>
      </c>
      <c r="B193">
        <v>139.490005</v>
      </c>
      <c r="C193">
        <v>141.11000100000001</v>
      </c>
      <c r="D193">
        <f t="shared" si="8"/>
        <v>1.4158416085657887E-2</v>
      </c>
      <c r="E193">
        <f t="shared" si="9"/>
        <v>-2.4605644217552534E-2</v>
      </c>
      <c r="F193" t="str">
        <f t="shared" si="10"/>
        <v>+</v>
      </c>
      <c r="G193">
        <f t="shared" si="11"/>
        <v>99</v>
      </c>
    </row>
    <row r="194" spans="1:7">
      <c r="A194" s="1">
        <v>44475</v>
      </c>
      <c r="B194">
        <v>139.470001</v>
      </c>
      <c r="C194">
        <v>142</v>
      </c>
      <c r="D194">
        <f t="shared" si="8"/>
        <v>6.307129145297E-3</v>
      </c>
      <c r="E194">
        <f t="shared" si="9"/>
        <v>1.4158416085657887E-2</v>
      </c>
      <c r="F194" t="str">
        <f t="shared" si="10"/>
        <v>+</v>
      </c>
      <c r="G194">
        <f t="shared" si="11"/>
        <v>99</v>
      </c>
    </row>
    <row r="195" spans="1:7">
      <c r="A195" s="1">
        <v>44476</v>
      </c>
      <c r="B195">
        <v>143.05999800000001</v>
      </c>
      <c r="C195">
        <v>143.28999300000001</v>
      </c>
      <c r="D195">
        <f t="shared" si="8"/>
        <v>9.0844577464789418E-3</v>
      </c>
      <c r="E195">
        <f t="shared" si="9"/>
        <v>6.307129145297E-3</v>
      </c>
      <c r="F195" t="str">
        <f t="shared" si="10"/>
        <v>+</v>
      </c>
      <c r="G195">
        <f t="shared" si="11"/>
        <v>99</v>
      </c>
    </row>
    <row r="196" spans="1:7">
      <c r="A196" s="1">
        <v>44477</v>
      </c>
      <c r="B196">
        <v>144.029999</v>
      </c>
      <c r="C196">
        <v>142.89999399999999</v>
      </c>
      <c r="D196">
        <f t="shared" si="8"/>
        <v>-2.7217462422516642E-3</v>
      </c>
      <c r="E196">
        <f t="shared" si="9"/>
        <v>9.0844577464789418E-3</v>
      </c>
      <c r="F196" t="str">
        <f t="shared" si="10"/>
        <v>-</v>
      </c>
      <c r="G196">
        <f t="shared" si="11"/>
        <v>100</v>
      </c>
    </row>
    <row r="197" spans="1:7">
      <c r="A197" s="1">
        <v>44480</v>
      </c>
      <c r="B197">
        <v>142.270004</v>
      </c>
      <c r="C197">
        <v>142.80999800000001</v>
      </c>
      <c r="D197">
        <f t="shared" ref="D197:D253" si="12">(C197-C196)/C196</f>
        <v>-6.2978309152332849E-4</v>
      </c>
      <c r="E197">
        <f t="shared" si="9"/>
        <v>-2.7217462422516642E-3</v>
      </c>
      <c r="F197" t="str">
        <f t="shared" si="10"/>
        <v>-</v>
      </c>
      <c r="G197">
        <f t="shared" si="11"/>
        <v>100</v>
      </c>
    </row>
    <row r="198" spans="1:7">
      <c r="A198" s="1">
        <v>44481</v>
      </c>
      <c r="B198">
        <v>143.229996</v>
      </c>
      <c r="C198">
        <v>141.509995</v>
      </c>
      <c r="D198">
        <f t="shared" si="12"/>
        <v>-9.1030251257338702E-3</v>
      </c>
      <c r="E198">
        <f t="shared" ref="E198:E253" si="13">D197</f>
        <v>-6.2978309152332849E-4</v>
      </c>
      <c r="F198" t="str">
        <f t="shared" ref="F198:F253" si="14">IF(D198&gt;0,"+","-")</f>
        <v>-</v>
      </c>
      <c r="G198">
        <f t="shared" ref="G198:G253" si="15">IF(F198=F197,G197,G197+1)</f>
        <v>100</v>
      </c>
    </row>
    <row r="199" spans="1:7">
      <c r="A199" s="1">
        <v>44482</v>
      </c>
      <c r="B199">
        <v>141.240005</v>
      </c>
      <c r="C199">
        <v>140.91000399999999</v>
      </c>
      <c r="D199">
        <f t="shared" si="12"/>
        <v>-4.2399195901322521E-3</v>
      </c>
      <c r="E199">
        <f t="shared" si="13"/>
        <v>-9.1030251257338702E-3</v>
      </c>
      <c r="F199" t="str">
        <f t="shared" si="14"/>
        <v>-</v>
      </c>
      <c r="G199">
        <f t="shared" si="15"/>
        <v>100</v>
      </c>
    </row>
    <row r="200" spans="1:7">
      <c r="A200" s="1">
        <v>44483</v>
      </c>
      <c r="B200">
        <v>142.11000100000001</v>
      </c>
      <c r="C200">
        <v>143.759995</v>
      </c>
      <c r="D200">
        <f t="shared" si="12"/>
        <v>2.0225611518682643E-2</v>
      </c>
      <c r="E200">
        <f t="shared" si="13"/>
        <v>-4.2399195901322521E-3</v>
      </c>
      <c r="F200" t="str">
        <f t="shared" si="14"/>
        <v>+</v>
      </c>
      <c r="G200">
        <f t="shared" si="15"/>
        <v>101</v>
      </c>
    </row>
    <row r="201" spans="1:7">
      <c r="A201" s="1">
        <v>44484</v>
      </c>
      <c r="B201">
        <v>143.770004</v>
      </c>
      <c r="C201">
        <v>144.83999600000001</v>
      </c>
      <c r="D201">
        <f t="shared" si="12"/>
        <v>7.5125280854385808E-3</v>
      </c>
      <c r="E201">
        <f t="shared" si="13"/>
        <v>2.0225611518682643E-2</v>
      </c>
      <c r="F201" t="str">
        <f t="shared" si="14"/>
        <v>+</v>
      </c>
      <c r="G201">
        <f t="shared" si="15"/>
        <v>101</v>
      </c>
    </row>
    <row r="202" spans="1:7">
      <c r="A202" s="1">
        <v>44487</v>
      </c>
      <c r="B202">
        <v>143.449997</v>
      </c>
      <c r="C202">
        <v>146.550003</v>
      </c>
      <c r="D202">
        <f t="shared" si="12"/>
        <v>1.1806179558303704E-2</v>
      </c>
      <c r="E202">
        <f t="shared" si="13"/>
        <v>7.5125280854385808E-3</v>
      </c>
      <c r="F202" t="str">
        <f t="shared" si="14"/>
        <v>+</v>
      </c>
      <c r="G202">
        <f t="shared" si="15"/>
        <v>101</v>
      </c>
    </row>
    <row r="203" spans="1:7">
      <c r="A203" s="1">
        <v>44488</v>
      </c>
      <c r="B203">
        <v>147.009995</v>
      </c>
      <c r="C203">
        <v>148.759995</v>
      </c>
      <c r="D203">
        <f t="shared" si="12"/>
        <v>1.5080122516271799E-2</v>
      </c>
      <c r="E203">
        <f t="shared" si="13"/>
        <v>1.1806179558303704E-2</v>
      </c>
      <c r="F203" t="str">
        <f t="shared" si="14"/>
        <v>+</v>
      </c>
      <c r="G203">
        <f t="shared" si="15"/>
        <v>101</v>
      </c>
    </row>
    <row r="204" spans="1:7">
      <c r="A204" s="1">
        <v>44489</v>
      </c>
      <c r="B204">
        <v>148.699997</v>
      </c>
      <c r="C204">
        <v>149.259995</v>
      </c>
      <c r="D204">
        <f t="shared" si="12"/>
        <v>3.3611186932346964E-3</v>
      </c>
      <c r="E204">
        <f t="shared" si="13"/>
        <v>1.5080122516271799E-2</v>
      </c>
      <c r="F204" t="str">
        <f t="shared" si="14"/>
        <v>+</v>
      </c>
      <c r="G204">
        <f t="shared" si="15"/>
        <v>101</v>
      </c>
    </row>
    <row r="205" spans="1:7">
      <c r="A205" s="1">
        <v>44490</v>
      </c>
      <c r="B205">
        <v>148.80999800000001</v>
      </c>
      <c r="C205">
        <v>149.479996</v>
      </c>
      <c r="D205">
        <f t="shared" si="12"/>
        <v>1.4739448436936926E-3</v>
      </c>
      <c r="E205">
        <f t="shared" si="13"/>
        <v>3.3611186932346964E-3</v>
      </c>
      <c r="F205" t="str">
        <f t="shared" si="14"/>
        <v>+</v>
      </c>
      <c r="G205">
        <f t="shared" si="15"/>
        <v>101</v>
      </c>
    </row>
    <row r="206" spans="1:7">
      <c r="A206" s="1">
        <v>44491</v>
      </c>
      <c r="B206">
        <v>149.69000199999999</v>
      </c>
      <c r="C206">
        <v>148.69000199999999</v>
      </c>
      <c r="D206">
        <f t="shared" si="12"/>
        <v>-5.2849479605284926E-3</v>
      </c>
      <c r="E206">
        <f t="shared" si="13"/>
        <v>1.4739448436936926E-3</v>
      </c>
      <c r="F206" t="str">
        <f t="shared" si="14"/>
        <v>-</v>
      </c>
      <c r="G206">
        <f t="shared" si="15"/>
        <v>102</v>
      </c>
    </row>
    <row r="207" spans="1:7">
      <c r="A207" s="1">
        <v>44494</v>
      </c>
      <c r="B207">
        <v>148.679993</v>
      </c>
      <c r="C207">
        <v>148.63999899999999</v>
      </c>
      <c r="D207">
        <f t="shared" si="12"/>
        <v>-3.3629026382018477E-4</v>
      </c>
      <c r="E207">
        <f t="shared" si="13"/>
        <v>-5.2849479605284926E-3</v>
      </c>
      <c r="F207" t="str">
        <f t="shared" si="14"/>
        <v>-</v>
      </c>
      <c r="G207">
        <f t="shared" si="15"/>
        <v>102</v>
      </c>
    </row>
    <row r="208" spans="1:7">
      <c r="A208" s="1">
        <v>44495</v>
      </c>
      <c r="B208">
        <v>149.33000200000001</v>
      </c>
      <c r="C208">
        <v>149.320007</v>
      </c>
      <c r="D208">
        <f t="shared" si="12"/>
        <v>4.5748654774951597E-3</v>
      </c>
      <c r="E208">
        <f t="shared" si="13"/>
        <v>-3.3629026382018477E-4</v>
      </c>
      <c r="F208" t="str">
        <f t="shared" si="14"/>
        <v>+</v>
      </c>
      <c r="G208">
        <f t="shared" si="15"/>
        <v>103</v>
      </c>
    </row>
    <row r="209" spans="1:7">
      <c r="A209" s="1">
        <v>44496</v>
      </c>
      <c r="B209">
        <v>149.36000100000001</v>
      </c>
      <c r="C209">
        <v>148.85000600000001</v>
      </c>
      <c r="D209">
        <f t="shared" si="12"/>
        <v>-3.1476090139749076E-3</v>
      </c>
      <c r="E209">
        <f t="shared" si="13"/>
        <v>4.5748654774951597E-3</v>
      </c>
      <c r="F209" t="str">
        <f t="shared" si="14"/>
        <v>-</v>
      </c>
      <c r="G209">
        <f t="shared" si="15"/>
        <v>104</v>
      </c>
    </row>
    <row r="210" spans="1:7">
      <c r="A210" s="1">
        <v>44497</v>
      </c>
      <c r="B210">
        <v>149.820007</v>
      </c>
      <c r="C210">
        <v>152.570007</v>
      </c>
      <c r="D210">
        <f t="shared" si="12"/>
        <v>2.4991607994963711E-2</v>
      </c>
      <c r="E210">
        <f t="shared" si="13"/>
        <v>-3.1476090139749076E-3</v>
      </c>
      <c r="F210" t="str">
        <f t="shared" si="14"/>
        <v>+</v>
      </c>
      <c r="G210">
        <f t="shared" si="15"/>
        <v>105</v>
      </c>
    </row>
    <row r="211" spans="1:7">
      <c r="A211" s="1">
        <v>44498</v>
      </c>
      <c r="B211">
        <v>147.220001</v>
      </c>
      <c r="C211">
        <v>149.800003</v>
      </c>
      <c r="D211">
        <f t="shared" si="12"/>
        <v>-1.81556260923551E-2</v>
      </c>
      <c r="E211">
        <f t="shared" si="13"/>
        <v>2.4991607994963711E-2</v>
      </c>
      <c r="F211" t="str">
        <f t="shared" si="14"/>
        <v>-</v>
      </c>
      <c r="G211">
        <f t="shared" si="15"/>
        <v>106</v>
      </c>
    </row>
    <row r="212" spans="1:7">
      <c r="A212" s="1">
        <v>44501</v>
      </c>
      <c r="B212">
        <v>148.990005</v>
      </c>
      <c r="C212">
        <v>148.96000699999999</v>
      </c>
      <c r="D212">
        <f t="shared" si="12"/>
        <v>-5.6074498209456878E-3</v>
      </c>
      <c r="E212">
        <f t="shared" si="13"/>
        <v>-1.81556260923551E-2</v>
      </c>
      <c r="F212" t="str">
        <f t="shared" si="14"/>
        <v>-</v>
      </c>
      <c r="G212">
        <f t="shared" si="15"/>
        <v>106</v>
      </c>
    </row>
    <row r="213" spans="1:7">
      <c r="A213" s="1">
        <v>44502</v>
      </c>
      <c r="B213">
        <v>148.66000399999999</v>
      </c>
      <c r="C213">
        <v>150.020004</v>
      </c>
      <c r="D213">
        <f t="shared" si="12"/>
        <v>7.1159838224229537E-3</v>
      </c>
      <c r="E213">
        <f t="shared" si="13"/>
        <v>-5.6074498209456878E-3</v>
      </c>
      <c r="F213" t="str">
        <f t="shared" si="14"/>
        <v>+</v>
      </c>
      <c r="G213">
        <f t="shared" si="15"/>
        <v>107</v>
      </c>
    </row>
    <row r="214" spans="1:7">
      <c r="A214" s="1">
        <v>44503</v>
      </c>
      <c r="B214">
        <v>150.38999899999999</v>
      </c>
      <c r="C214">
        <v>151.490005</v>
      </c>
      <c r="D214">
        <f t="shared" si="12"/>
        <v>9.7986999120463717E-3</v>
      </c>
      <c r="E214">
        <f t="shared" si="13"/>
        <v>7.1159838224229537E-3</v>
      </c>
      <c r="F214" t="str">
        <f t="shared" si="14"/>
        <v>+</v>
      </c>
      <c r="G214">
        <f t="shared" si="15"/>
        <v>107</v>
      </c>
    </row>
    <row r="215" spans="1:7">
      <c r="A215" s="1">
        <v>44504</v>
      </c>
      <c r="B215">
        <v>151.58000200000001</v>
      </c>
      <c r="C215">
        <v>150.96000699999999</v>
      </c>
      <c r="D215">
        <f t="shared" si="12"/>
        <v>-3.4985674467434744E-3</v>
      </c>
      <c r="E215">
        <f t="shared" si="13"/>
        <v>9.7986999120463717E-3</v>
      </c>
      <c r="F215" t="str">
        <f t="shared" si="14"/>
        <v>-</v>
      </c>
      <c r="G215">
        <f t="shared" si="15"/>
        <v>108</v>
      </c>
    </row>
    <row r="216" spans="1:7">
      <c r="A216" s="1">
        <v>44505</v>
      </c>
      <c r="B216">
        <v>151.88999899999999</v>
      </c>
      <c r="C216">
        <v>151.279999</v>
      </c>
      <c r="D216">
        <f t="shared" si="12"/>
        <v>2.1197137331877137E-3</v>
      </c>
      <c r="E216">
        <f t="shared" si="13"/>
        <v>-3.4985674467434744E-3</v>
      </c>
      <c r="F216" t="str">
        <f t="shared" si="14"/>
        <v>+</v>
      </c>
      <c r="G216">
        <f t="shared" si="15"/>
        <v>109</v>
      </c>
    </row>
    <row r="217" spans="1:7">
      <c r="A217" s="1">
        <v>44508</v>
      </c>
      <c r="B217">
        <v>151.41000399999999</v>
      </c>
      <c r="C217">
        <v>150.44000199999999</v>
      </c>
      <c r="D217">
        <f t="shared" si="12"/>
        <v>-5.5525978685391914E-3</v>
      </c>
      <c r="E217">
        <f t="shared" si="13"/>
        <v>2.1197137331877137E-3</v>
      </c>
      <c r="F217" t="str">
        <f t="shared" si="14"/>
        <v>-</v>
      </c>
      <c r="G217">
        <f t="shared" si="15"/>
        <v>110</v>
      </c>
    </row>
    <row r="218" spans="1:7">
      <c r="A218" s="1">
        <v>44509</v>
      </c>
      <c r="B218">
        <v>150.199997</v>
      </c>
      <c r="C218">
        <v>150.80999800000001</v>
      </c>
      <c r="D218">
        <f t="shared" si="12"/>
        <v>2.4594256519620003E-3</v>
      </c>
      <c r="E218">
        <f t="shared" si="13"/>
        <v>-5.5525978685391914E-3</v>
      </c>
      <c r="F218" t="str">
        <f t="shared" si="14"/>
        <v>+</v>
      </c>
      <c r="G218">
        <f t="shared" si="15"/>
        <v>111</v>
      </c>
    </row>
    <row r="219" spans="1:7">
      <c r="A219" s="1">
        <v>44510</v>
      </c>
      <c r="B219">
        <v>150.020004</v>
      </c>
      <c r="C219">
        <v>147.91999799999999</v>
      </c>
      <c r="D219">
        <f t="shared" si="12"/>
        <v>-1.9163185719291733E-2</v>
      </c>
      <c r="E219">
        <f t="shared" si="13"/>
        <v>2.4594256519620003E-3</v>
      </c>
      <c r="F219" t="str">
        <f t="shared" si="14"/>
        <v>-</v>
      </c>
      <c r="G219">
        <f t="shared" si="15"/>
        <v>112</v>
      </c>
    </row>
    <row r="220" spans="1:7">
      <c r="A220" s="1">
        <v>44511</v>
      </c>
      <c r="B220">
        <v>148.96000699999999</v>
      </c>
      <c r="C220">
        <v>147.86999499999999</v>
      </c>
      <c r="D220">
        <f t="shared" si="12"/>
        <v>-3.3804083745325497E-4</v>
      </c>
      <c r="E220">
        <f t="shared" si="13"/>
        <v>-1.9163185719291733E-2</v>
      </c>
      <c r="F220" t="str">
        <f t="shared" si="14"/>
        <v>-</v>
      </c>
      <c r="G220">
        <f t="shared" si="15"/>
        <v>112</v>
      </c>
    </row>
    <row r="221" spans="1:7">
      <c r="A221" s="1">
        <v>44512</v>
      </c>
      <c r="B221">
        <v>148.429993</v>
      </c>
      <c r="C221">
        <v>149.990005</v>
      </c>
      <c r="D221">
        <f t="shared" si="12"/>
        <v>1.4336985674477151E-2</v>
      </c>
      <c r="E221">
        <f t="shared" si="13"/>
        <v>-3.3804083745325497E-4</v>
      </c>
      <c r="F221" t="str">
        <f t="shared" si="14"/>
        <v>+</v>
      </c>
      <c r="G221">
        <f t="shared" si="15"/>
        <v>113</v>
      </c>
    </row>
    <row r="222" spans="1:7">
      <c r="A222" s="1">
        <v>44515</v>
      </c>
      <c r="B222">
        <v>150.36999499999999</v>
      </c>
      <c r="C222">
        <v>150</v>
      </c>
      <c r="D222">
        <f t="shared" si="12"/>
        <v>6.6637773630339768E-5</v>
      </c>
      <c r="E222">
        <f t="shared" si="13"/>
        <v>1.4336985674477151E-2</v>
      </c>
      <c r="F222" t="str">
        <f t="shared" si="14"/>
        <v>+</v>
      </c>
      <c r="G222">
        <f t="shared" si="15"/>
        <v>113</v>
      </c>
    </row>
    <row r="223" spans="1:7">
      <c r="A223" s="1">
        <v>44516</v>
      </c>
      <c r="B223">
        <v>149.94000199999999</v>
      </c>
      <c r="C223">
        <v>151</v>
      </c>
      <c r="D223">
        <f t="shared" si="12"/>
        <v>6.6666666666666671E-3</v>
      </c>
      <c r="E223">
        <f t="shared" si="13"/>
        <v>6.6637773630339768E-5</v>
      </c>
      <c r="F223" t="str">
        <f t="shared" si="14"/>
        <v>+</v>
      </c>
      <c r="G223">
        <f t="shared" si="15"/>
        <v>113</v>
      </c>
    </row>
    <row r="224" spans="1:7">
      <c r="A224" s="1">
        <v>44517</v>
      </c>
      <c r="B224">
        <v>151</v>
      </c>
      <c r="C224">
        <v>153.490005</v>
      </c>
      <c r="D224">
        <f t="shared" si="12"/>
        <v>1.649009933774832E-2</v>
      </c>
      <c r="E224">
        <f t="shared" si="13"/>
        <v>6.6666666666666671E-3</v>
      </c>
      <c r="F224" t="str">
        <f t="shared" si="14"/>
        <v>+</v>
      </c>
      <c r="G224">
        <f t="shared" si="15"/>
        <v>113</v>
      </c>
    </row>
    <row r="225" spans="1:7">
      <c r="A225" s="1">
        <v>44518</v>
      </c>
      <c r="B225">
        <v>153.71000699999999</v>
      </c>
      <c r="C225">
        <v>157.86999499999999</v>
      </c>
      <c r="D225">
        <f t="shared" si="12"/>
        <v>2.8535994900775411E-2</v>
      </c>
      <c r="E225">
        <f t="shared" si="13"/>
        <v>1.649009933774832E-2</v>
      </c>
      <c r="F225" t="str">
        <f t="shared" si="14"/>
        <v>+</v>
      </c>
      <c r="G225">
        <f t="shared" si="15"/>
        <v>113</v>
      </c>
    </row>
    <row r="226" spans="1:7">
      <c r="A226" s="1">
        <v>44519</v>
      </c>
      <c r="B226">
        <v>157.64999399999999</v>
      </c>
      <c r="C226">
        <v>160.550003</v>
      </c>
      <c r="D226">
        <f t="shared" si="12"/>
        <v>1.6976044117819951E-2</v>
      </c>
      <c r="E226">
        <f t="shared" si="13"/>
        <v>2.8535994900775411E-2</v>
      </c>
      <c r="F226" t="str">
        <f t="shared" si="14"/>
        <v>+</v>
      </c>
      <c r="G226">
        <f t="shared" si="15"/>
        <v>113</v>
      </c>
    </row>
    <row r="227" spans="1:7">
      <c r="A227" s="1">
        <v>44522</v>
      </c>
      <c r="B227">
        <v>161.679993</v>
      </c>
      <c r="C227">
        <v>161.020004</v>
      </c>
      <c r="D227">
        <f t="shared" si="12"/>
        <v>2.9274431094217812E-3</v>
      </c>
      <c r="E227">
        <f t="shared" si="13"/>
        <v>1.6976044117819951E-2</v>
      </c>
      <c r="F227" t="str">
        <f t="shared" si="14"/>
        <v>+</v>
      </c>
      <c r="G227">
        <f t="shared" si="15"/>
        <v>113</v>
      </c>
    </row>
    <row r="228" spans="1:7">
      <c r="A228" s="1">
        <v>44523</v>
      </c>
      <c r="B228">
        <v>161.11999499999999</v>
      </c>
      <c r="C228">
        <v>161.41000399999999</v>
      </c>
      <c r="D228">
        <f t="shared" si="12"/>
        <v>2.4220593113386483E-3</v>
      </c>
      <c r="E228">
        <f t="shared" si="13"/>
        <v>2.9274431094217812E-3</v>
      </c>
      <c r="F228" t="str">
        <f t="shared" si="14"/>
        <v>+</v>
      </c>
      <c r="G228">
        <f t="shared" si="15"/>
        <v>113</v>
      </c>
    </row>
    <row r="229" spans="1:7">
      <c r="A229" s="1">
        <v>44524</v>
      </c>
      <c r="B229">
        <v>160.75</v>
      </c>
      <c r="C229">
        <v>161.94000199999999</v>
      </c>
      <c r="D229">
        <f t="shared" si="12"/>
        <v>3.2835511236342344E-3</v>
      </c>
      <c r="E229">
        <f t="shared" si="13"/>
        <v>2.4220593113386483E-3</v>
      </c>
      <c r="F229" t="str">
        <f t="shared" si="14"/>
        <v>+</v>
      </c>
      <c r="G229">
        <f t="shared" si="15"/>
        <v>113</v>
      </c>
    </row>
    <row r="230" spans="1:7">
      <c r="A230" s="1">
        <v>44526</v>
      </c>
      <c r="B230">
        <v>159.570007</v>
      </c>
      <c r="C230">
        <v>156.80999800000001</v>
      </c>
      <c r="D230">
        <f t="shared" si="12"/>
        <v>-3.1678423716457564E-2</v>
      </c>
      <c r="E230">
        <f t="shared" si="13"/>
        <v>3.2835511236342344E-3</v>
      </c>
      <c r="F230" t="str">
        <f t="shared" si="14"/>
        <v>-</v>
      </c>
      <c r="G230">
        <f t="shared" si="15"/>
        <v>114</v>
      </c>
    </row>
    <row r="231" spans="1:7">
      <c r="A231" s="1">
        <v>44529</v>
      </c>
      <c r="B231">
        <v>159.36999499999999</v>
      </c>
      <c r="C231">
        <v>160.240005</v>
      </c>
      <c r="D231">
        <f t="shared" si="12"/>
        <v>2.1873649918674121E-2</v>
      </c>
      <c r="E231">
        <f t="shared" si="13"/>
        <v>-3.1678423716457564E-2</v>
      </c>
      <c r="F231" t="str">
        <f t="shared" si="14"/>
        <v>+</v>
      </c>
      <c r="G231">
        <f t="shared" si="15"/>
        <v>115</v>
      </c>
    </row>
    <row r="232" spans="1:7">
      <c r="A232" s="1">
        <v>44530</v>
      </c>
      <c r="B232">
        <v>159.990005</v>
      </c>
      <c r="C232">
        <v>165.300003</v>
      </c>
      <c r="D232">
        <f t="shared" si="12"/>
        <v>3.1577620083074805E-2</v>
      </c>
      <c r="E232">
        <f t="shared" si="13"/>
        <v>2.1873649918674121E-2</v>
      </c>
      <c r="F232" t="str">
        <f t="shared" si="14"/>
        <v>+</v>
      </c>
      <c r="G232">
        <f t="shared" si="15"/>
        <v>115</v>
      </c>
    </row>
    <row r="233" spans="1:7">
      <c r="A233" s="1">
        <v>44531</v>
      </c>
      <c r="B233">
        <v>167.479996</v>
      </c>
      <c r="C233">
        <v>164.770004</v>
      </c>
      <c r="D233">
        <f t="shared" si="12"/>
        <v>-3.2062854832495295E-3</v>
      </c>
      <c r="E233">
        <f t="shared" si="13"/>
        <v>3.1577620083074805E-2</v>
      </c>
      <c r="F233" t="str">
        <f t="shared" si="14"/>
        <v>-</v>
      </c>
      <c r="G233">
        <f t="shared" si="15"/>
        <v>116</v>
      </c>
    </row>
    <row r="234" spans="1:7">
      <c r="A234" s="1">
        <v>44532</v>
      </c>
      <c r="B234">
        <v>158.740005</v>
      </c>
      <c r="C234">
        <v>163.759995</v>
      </c>
      <c r="D234">
        <f t="shared" si="12"/>
        <v>-6.1298111032393769E-3</v>
      </c>
      <c r="E234">
        <f t="shared" si="13"/>
        <v>-3.2062854832495295E-3</v>
      </c>
      <c r="F234" t="str">
        <f t="shared" si="14"/>
        <v>-</v>
      </c>
      <c r="G234">
        <f t="shared" si="15"/>
        <v>116</v>
      </c>
    </row>
    <row r="235" spans="1:7">
      <c r="A235" s="1">
        <v>44533</v>
      </c>
      <c r="B235">
        <v>164.020004</v>
      </c>
      <c r="C235">
        <v>161.83999600000001</v>
      </c>
      <c r="D235">
        <f t="shared" si="12"/>
        <v>-1.1724469092710891E-2</v>
      </c>
      <c r="E235">
        <f t="shared" si="13"/>
        <v>-6.1298111032393769E-3</v>
      </c>
      <c r="F235" t="str">
        <f t="shared" si="14"/>
        <v>-</v>
      </c>
      <c r="G235">
        <f t="shared" si="15"/>
        <v>116</v>
      </c>
    </row>
    <row r="236" spans="1:7">
      <c r="A236" s="1">
        <v>44536</v>
      </c>
      <c r="B236">
        <v>164.28999300000001</v>
      </c>
      <c r="C236">
        <v>165.320007</v>
      </c>
      <c r="D236">
        <f t="shared" si="12"/>
        <v>2.1502787234374314E-2</v>
      </c>
      <c r="E236">
        <f t="shared" si="13"/>
        <v>-1.1724469092710891E-2</v>
      </c>
      <c r="F236" t="str">
        <f t="shared" si="14"/>
        <v>+</v>
      </c>
      <c r="G236">
        <f t="shared" si="15"/>
        <v>117</v>
      </c>
    </row>
    <row r="237" spans="1:7">
      <c r="A237" s="1">
        <v>44537</v>
      </c>
      <c r="B237">
        <v>169.08000200000001</v>
      </c>
      <c r="C237">
        <v>171.179993</v>
      </c>
      <c r="D237">
        <f t="shared" si="12"/>
        <v>3.5446320783182592E-2</v>
      </c>
      <c r="E237">
        <f t="shared" si="13"/>
        <v>2.1502787234374314E-2</v>
      </c>
      <c r="F237" t="str">
        <f t="shared" si="14"/>
        <v>+</v>
      </c>
      <c r="G237">
        <f t="shared" si="15"/>
        <v>117</v>
      </c>
    </row>
    <row r="238" spans="1:7">
      <c r="A238" s="1">
        <v>44538</v>
      </c>
      <c r="B238">
        <v>172.13000500000001</v>
      </c>
      <c r="C238">
        <v>175.08000200000001</v>
      </c>
      <c r="D238">
        <f t="shared" si="12"/>
        <v>2.2783088909227912E-2</v>
      </c>
      <c r="E238">
        <f t="shared" si="13"/>
        <v>3.5446320783182592E-2</v>
      </c>
      <c r="F238" t="str">
        <f t="shared" si="14"/>
        <v>+</v>
      </c>
      <c r="G238">
        <f t="shared" si="15"/>
        <v>117</v>
      </c>
    </row>
    <row r="239" spans="1:7">
      <c r="A239" s="1">
        <v>44539</v>
      </c>
      <c r="B239">
        <v>174.91000399999999</v>
      </c>
      <c r="C239">
        <v>174.55999800000001</v>
      </c>
      <c r="D239">
        <f t="shared" si="12"/>
        <v>-2.970093637536057E-3</v>
      </c>
      <c r="E239">
        <f t="shared" si="13"/>
        <v>2.2783088909227912E-2</v>
      </c>
      <c r="F239" t="str">
        <f t="shared" si="14"/>
        <v>-</v>
      </c>
      <c r="G239">
        <f t="shared" si="15"/>
        <v>118</v>
      </c>
    </row>
    <row r="240" spans="1:7">
      <c r="A240" s="1">
        <v>44540</v>
      </c>
      <c r="B240">
        <v>175.21000699999999</v>
      </c>
      <c r="C240">
        <v>179.449997</v>
      </c>
      <c r="D240">
        <f t="shared" si="12"/>
        <v>2.8013285151389546E-2</v>
      </c>
      <c r="E240">
        <f t="shared" si="13"/>
        <v>-2.970093637536057E-3</v>
      </c>
      <c r="F240" t="str">
        <f t="shared" si="14"/>
        <v>+</v>
      </c>
      <c r="G240">
        <f t="shared" si="15"/>
        <v>119</v>
      </c>
    </row>
    <row r="241" spans="1:10">
      <c r="A241" s="1">
        <v>44543</v>
      </c>
      <c r="B241">
        <v>181.11999499999999</v>
      </c>
      <c r="C241">
        <v>175.740005</v>
      </c>
      <c r="D241">
        <f t="shared" si="12"/>
        <v>-2.0674238294916214E-2</v>
      </c>
      <c r="E241">
        <f t="shared" si="13"/>
        <v>2.8013285151389546E-2</v>
      </c>
      <c r="F241" t="str">
        <f t="shared" si="14"/>
        <v>-</v>
      </c>
      <c r="G241">
        <f t="shared" si="15"/>
        <v>120</v>
      </c>
    </row>
    <row r="242" spans="1:10">
      <c r="A242" s="1">
        <v>44544</v>
      </c>
      <c r="B242">
        <v>175.25</v>
      </c>
      <c r="C242">
        <v>174.33000200000001</v>
      </c>
      <c r="D242">
        <f t="shared" si="12"/>
        <v>-8.0232329571174703E-3</v>
      </c>
      <c r="E242">
        <f t="shared" si="13"/>
        <v>-2.0674238294916214E-2</v>
      </c>
      <c r="F242" t="str">
        <f t="shared" si="14"/>
        <v>-</v>
      </c>
      <c r="G242">
        <f t="shared" si="15"/>
        <v>120</v>
      </c>
    </row>
    <row r="243" spans="1:10">
      <c r="A243" s="1">
        <v>44545</v>
      </c>
      <c r="B243">
        <v>175.11000100000001</v>
      </c>
      <c r="C243">
        <v>179.300003</v>
      </c>
      <c r="D243">
        <f t="shared" si="12"/>
        <v>2.8509154723694641E-2</v>
      </c>
      <c r="E243">
        <f t="shared" si="13"/>
        <v>-8.0232329571174703E-3</v>
      </c>
      <c r="F243" t="str">
        <f t="shared" si="14"/>
        <v>+</v>
      </c>
      <c r="G243">
        <f t="shared" si="15"/>
        <v>121</v>
      </c>
    </row>
    <row r="244" spans="1:10">
      <c r="A244" s="1">
        <v>44546</v>
      </c>
      <c r="B244">
        <v>179.279999</v>
      </c>
      <c r="C244">
        <v>172.259995</v>
      </c>
      <c r="D244">
        <f t="shared" si="12"/>
        <v>-3.9263847641988051E-2</v>
      </c>
      <c r="E244">
        <f t="shared" si="13"/>
        <v>2.8509154723694641E-2</v>
      </c>
      <c r="F244" t="str">
        <f t="shared" si="14"/>
        <v>-</v>
      </c>
      <c r="G244">
        <f t="shared" si="15"/>
        <v>122</v>
      </c>
    </row>
    <row r="245" spans="1:10">
      <c r="A245" s="1">
        <v>44547</v>
      </c>
      <c r="B245">
        <v>169.929993</v>
      </c>
      <c r="C245">
        <v>171.13999899999999</v>
      </c>
      <c r="D245">
        <f t="shared" si="12"/>
        <v>-6.5017765732549486E-3</v>
      </c>
      <c r="E245">
        <f t="shared" si="13"/>
        <v>-3.9263847641988051E-2</v>
      </c>
      <c r="F245" t="str">
        <f t="shared" si="14"/>
        <v>-</v>
      </c>
      <c r="G245">
        <f t="shared" si="15"/>
        <v>122</v>
      </c>
    </row>
    <row r="246" spans="1:10">
      <c r="A246" s="1">
        <v>44550</v>
      </c>
      <c r="B246">
        <v>168.279999</v>
      </c>
      <c r="C246">
        <v>169.75</v>
      </c>
      <c r="D246">
        <f t="shared" si="12"/>
        <v>-8.1219995800046081E-3</v>
      </c>
      <c r="E246">
        <f t="shared" si="13"/>
        <v>-6.5017765732549486E-3</v>
      </c>
      <c r="F246" t="str">
        <f t="shared" si="14"/>
        <v>-</v>
      </c>
      <c r="G246">
        <f t="shared" si="15"/>
        <v>122</v>
      </c>
    </row>
    <row r="247" spans="1:10">
      <c r="A247" s="1">
        <v>44551</v>
      </c>
      <c r="B247">
        <v>171.55999800000001</v>
      </c>
      <c r="C247">
        <v>172.990005</v>
      </c>
      <c r="D247">
        <f t="shared" si="12"/>
        <v>1.9086921944035325E-2</v>
      </c>
      <c r="E247">
        <f t="shared" si="13"/>
        <v>-8.1219995800046081E-3</v>
      </c>
      <c r="F247" t="str">
        <f t="shared" si="14"/>
        <v>+</v>
      </c>
      <c r="G247">
        <f t="shared" si="15"/>
        <v>123</v>
      </c>
    </row>
    <row r="248" spans="1:10">
      <c r="A248" s="1">
        <v>44552</v>
      </c>
      <c r="B248">
        <v>173.03999300000001</v>
      </c>
      <c r="C248">
        <v>175.63999899999999</v>
      </c>
      <c r="D248">
        <f t="shared" si="12"/>
        <v>1.5318769428326176E-2</v>
      </c>
      <c r="E248">
        <f t="shared" si="13"/>
        <v>1.9086921944035325E-2</v>
      </c>
      <c r="F248" t="str">
        <f t="shared" si="14"/>
        <v>+</v>
      </c>
      <c r="G248">
        <f t="shared" si="15"/>
        <v>123</v>
      </c>
    </row>
    <row r="249" spans="1:10">
      <c r="A249" s="1">
        <v>44553</v>
      </c>
      <c r="B249">
        <v>175.85000600000001</v>
      </c>
      <c r="C249">
        <v>176.279999</v>
      </c>
      <c r="D249">
        <f t="shared" si="12"/>
        <v>3.6438169189468897E-3</v>
      </c>
      <c r="E249">
        <f t="shared" si="13"/>
        <v>1.5318769428326176E-2</v>
      </c>
      <c r="F249" t="str">
        <f t="shared" si="14"/>
        <v>+</v>
      </c>
      <c r="G249">
        <f t="shared" si="15"/>
        <v>123</v>
      </c>
    </row>
    <row r="250" spans="1:10">
      <c r="A250" s="1">
        <v>44557</v>
      </c>
      <c r="B250">
        <v>177.08999600000001</v>
      </c>
      <c r="C250">
        <v>180.33000200000001</v>
      </c>
      <c r="D250">
        <f t="shared" si="12"/>
        <v>2.2974829946532979E-2</v>
      </c>
      <c r="E250">
        <f t="shared" si="13"/>
        <v>3.6438169189468897E-3</v>
      </c>
      <c r="F250" t="str">
        <f t="shared" si="14"/>
        <v>+</v>
      </c>
      <c r="G250">
        <f t="shared" si="15"/>
        <v>123</v>
      </c>
    </row>
    <row r="251" spans="1:10">
      <c r="A251" s="1">
        <v>44558</v>
      </c>
      <c r="B251">
        <v>180.16000399999999</v>
      </c>
      <c r="C251">
        <v>179.28999300000001</v>
      </c>
      <c r="D251">
        <f t="shared" si="12"/>
        <v>-5.7672544139382737E-3</v>
      </c>
      <c r="E251">
        <f t="shared" si="13"/>
        <v>2.2974829946532979E-2</v>
      </c>
      <c r="F251" t="str">
        <f t="shared" si="14"/>
        <v>-</v>
      </c>
      <c r="G251">
        <f t="shared" si="15"/>
        <v>124</v>
      </c>
    </row>
    <row r="252" spans="1:10">
      <c r="A252" s="1">
        <v>44559</v>
      </c>
      <c r="B252">
        <v>179.33000200000001</v>
      </c>
      <c r="C252">
        <v>179.38000500000001</v>
      </c>
      <c r="D252">
        <f t="shared" si="12"/>
        <v>5.0204698262217864E-4</v>
      </c>
      <c r="E252">
        <f t="shared" si="13"/>
        <v>-5.7672544139382737E-3</v>
      </c>
      <c r="F252" t="str">
        <f t="shared" si="14"/>
        <v>+</v>
      </c>
      <c r="G252">
        <f t="shared" si="15"/>
        <v>125</v>
      </c>
    </row>
    <row r="253" spans="1:10">
      <c r="A253" s="1">
        <v>44560</v>
      </c>
      <c r="B253">
        <v>179.470001</v>
      </c>
      <c r="C253">
        <v>178.199997</v>
      </c>
      <c r="D253">
        <f t="shared" si="12"/>
        <v>-6.5782582623967198E-3</v>
      </c>
      <c r="E253">
        <f t="shared" si="13"/>
        <v>5.0204698262217864E-4</v>
      </c>
      <c r="F253" t="str">
        <f t="shared" si="14"/>
        <v>-</v>
      </c>
      <c r="G253">
        <f t="shared" si="15"/>
        <v>126</v>
      </c>
    </row>
    <row r="255" spans="1:10">
      <c r="C255" t="s">
        <v>11</v>
      </c>
      <c r="D255">
        <f>CORREL(D5:D253,E5:E253)</f>
        <v>-3.5071218373239947E-2</v>
      </c>
    </row>
    <row r="256" spans="1:10">
      <c r="D256" s="2">
        <f>-1*D255</f>
        <v>3.5071218373239947E-2</v>
      </c>
      <c r="E256" s="2">
        <f>1.96/SQRT(K6-1)</f>
        <v>0.12420995310279767</v>
      </c>
      <c r="F256" s="2"/>
      <c r="G256" s="2" t="s">
        <v>26</v>
      </c>
      <c r="H256" s="2"/>
      <c r="I256" s="2"/>
      <c r="J256" s="2"/>
    </row>
    <row r="257" spans="4:10">
      <c r="D257" s="2" t="s">
        <v>25</v>
      </c>
      <c r="E257" s="2"/>
      <c r="F257" s="2"/>
      <c r="G257" s="2" t="s">
        <v>24</v>
      </c>
      <c r="H257" s="2"/>
      <c r="I257" s="2"/>
      <c r="J2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2"/>
  <sheetViews>
    <sheetView tabSelected="1" topLeftCell="A129" zoomScale="85" zoomScaleNormal="85" workbookViewId="0">
      <selection activeCell="L149" sqref="L149"/>
    </sheetView>
  </sheetViews>
  <sheetFormatPr defaultRowHeight="14.4"/>
  <cols>
    <col min="1" max="1" width="11.21875" customWidth="1"/>
    <col min="2" max="2" width="11.77734375" bestFit="1" customWidth="1"/>
    <col min="3" max="4" width="12.77734375" bestFit="1" customWidth="1"/>
    <col min="5" max="7" width="13.77734375" bestFit="1" customWidth="1"/>
    <col min="8" max="8" width="14" bestFit="1" customWidth="1"/>
    <col min="9" max="9" width="13.6640625" customWidth="1"/>
    <col min="10" max="10" width="12.88671875" customWidth="1"/>
    <col min="11" max="11" width="12" bestFit="1" customWidth="1"/>
    <col min="17" max="17" width="28.5546875" bestFit="1" customWidth="1"/>
    <col min="19" max="19" width="16.33203125" customWidth="1"/>
  </cols>
  <sheetData>
    <row r="1" spans="1:19" s="2" customFormat="1">
      <c r="A1" s="2" t="s">
        <v>28</v>
      </c>
    </row>
    <row r="2" spans="1:19">
      <c r="B2" s="4" t="s">
        <v>0</v>
      </c>
      <c r="C2" s="4" t="s">
        <v>53</v>
      </c>
      <c r="D2" s="4" t="s">
        <v>52</v>
      </c>
      <c r="E2" s="4" t="s">
        <v>35</v>
      </c>
      <c r="F2" s="4" t="s">
        <v>29</v>
      </c>
      <c r="G2" s="4" t="s">
        <v>34</v>
      </c>
      <c r="H2" s="4" t="s">
        <v>36</v>
      </c>
      <c r="I2" s="4" t="s">
        <v>55</v>
      </c>
      <c r="J2" s="4" t="s">
        <v>56</v>
      </c>
    </row>
    <row r="3" spans="1:19">
      <c r="B3" s="1">
        <v>44200</v>
      </c>
      <c r="C3">
        <v>129.41000399999999</v>
      </c>
      <c r="D3">
        <v>12698.450194999999</v>
      </c>
    </row>
    <row r="4" spans="1:19">
      <c r="B4" s="1">
        <v>44201</v>
      </c>
      <c r="C4">
        <v>131.009995</v>
      </c>
      <c r="D4">
        <v>12818.959961</v>
      </c>
      <c r="E4">
        <f>(C4-C3)/C3</f>
        <v>1.2363735032416947E-2</v>
      </c>
      <c r="F4">
        <f>(D4-D3)/D3</f>
        <v>9.4901160495515918E-3</v>
      </c>
      <c r="G4">
        <f>$S$11+($S$12*F4)</f>
        <v>1.0417178285273712E-2</v>
      </c>
      <c r="H4">
        <f>E4-G4</f>
        <v>1.9465567471432348E-3</v>
      </c>
      <c r="J4">
        <f t="shared" ref="J4:J67" si="0">H4/$S$14</f>
        <v>0.19018799170263107</v>
      </c>
    </row>
    <row r="5" spans="1:19">
      <c r="B5" s="1">
        <v>44202</v>
      </c>
      <c r="C5">
        <v>126.599998</v>
      </c>
      <c r="D5">
        <v>12740.790039</v>
      </c>
      <c r="E5">
        <f t="shared" ref="E5:F68" si="1">(C5-C4)/C4</f>
        <v>-3.3661530938918091E-2</v>
      </c>
      <c r="F5">
        <f>(D5-D4)/D4</f>
        <v>-6.0979925234046018E-3</v>
      </c>
      <c r="G5">
        <f>$S$11+($S$12*F5)</f>
        <v>-7.0278882526889717E-3</v>
      </c>
      <c r="H5">
        <f t="shared" ref="H5:H68" si="2">E5-G5</f>
        <v>-2.6633642686229121E-2</v>
      </c>
      <c r="J5">
        <f t="shared" si="0"/>
        <v>-2.6022354712511517</v>
      </c>
    </row>
    <row r="6" spans="1:19">
      <c r="B6" s="1">
        <v>44203</v>
      </c>
      <c r="C6">
        <v>130.91999799999999</v>
      </c>
      <c r="D6">
        <v>13067.480469</v>
      </c>
      <c r="E6">
        <f t="shared" si="1"/>
        <v>3.412322328788657E-2</v>
      </c>
      <c r="F6">
        <f t="shared" si="1"/>
        <v>2.5641300814155939E-2</v>
      </c>
      <c r="G6">
        <f>$S$11+($S$12*F6)</f>
        <v>2.8492398352336544E-2</v>
      </c>
      <c r="H6">
        <f t="shared" si="2"/>
        <v>5.6308249355500259E-3</v>
      </c>
      <c r="J6">
        <f t="shared" si="0"/>
        <v>0.55015878046865618</v>
      </c>
    </row>
    <row r="7" spans="1:19">
      <c r="B7" s="1">
        <v>44204</v>
      </c>
      <c r="C7">
        <v>132.050003</v>
      </c>
      <c r="D7">
        <v>13201.980469</v>
      </c>
      <c r="E7">
        <f t="shared" si="1"/>
        <v>8.6312634987972675E-3</v>
      </c>
      <c r="F7">
        <f t="shared" si="1"/>
        <v>1.0292726307804669E-2</v>
      </c>
      <c r="G7">
        <f>$S$11+($S$12*F7)</f>
        <v>1.1315400753621647E-2</v>
      </c>
      <c r="H7">
        <f t="shared" si="2"/>
        <v>-2.68413725482438E-3</v>
      </c>
      <c r="J7">
        <f t="shared" si="0"/>
        <v>-0.26225316816396843</v>
      </c>
    </row>
    <row r="8" spans="1:19">
      <c r="B8" s="1">
        <v>44207</v>
      </c>
      <c r="C8">
        <v>128.979996</v>
      </c>
      <c r="D8">
        <v>13036.429688</v>
      </c>
      <c r="E8">
        <f t="shared" si="1"/>
        <v>-2.3248821887569392E-2</v>
      </c>
      <c r="F8">
        <f t="shared" si="1"/>
        <v>-1.2539844411127186E-2</v>
      </c>
      <c r="G8">
        <f t="shared" ref="G8:G71" si="3">$S$11+($S$12*F8)</f>
        <v>-1.4237135884180742E-2</v>
      </c>
      <c r="H8">
        <f t="shared" si="2"/>
        <v>-9.0116860033886501E-3</v>
      </c>
      <c r="J8">
        <f t="shared" si="0"/>
        <v>-0.88048522877873281</v>
      </c>
    </row>
    <row r="9" spans="1:19">
      <c r="B9" s="1">
        <v>44208</v>
      </c>
      <c r="C9">
        <v>128.800003</v>
      </c>
      <c r="D9">
        <v>13072.429688</v>
      </c>
      <c r="E9">
        <f t="shared" si="1"/>
        <v>-1.3955109752057681E-3</v>
      </c>
      <c r="F9">
        <f t="shared" si="1"/>
        <v>2.7614922844356616E-3</v>
      </c>
      <c r="G9">
        <f t="shared" si="3"/>
        <v>2.886996625196672E-3</v>
      </c>
      <c r="H9">
        <f t="shared" si="2"/>
        <v>-4.2825076004024401E-3</v>
      </c>
      <c r="J9">
        <f t="shared" si="0"/>
        <v>-0.41842166747366916</v>
      </c>
    </row>
    <row r="10" spans="1:19">
      <c r="B10" s="1">
        <v>44209</v>
      </c>
      <c r="C10">
        <v>130.88999899999999</v>
      </c>
      <c r="D10">
        <v>13128.950194999999</v>
      </c>
      <c r="E10">
        <f t="shared" si="1"/>
        <v>1.6226676640682881E-2</v>
      </c>
      <c r="F10">
        <f t="shared" si="1"/>
        <v>4.3236420733540433E-3</v>
      </c>
      <c r="G10">
        <f t="shared" si="3"/>
        <v>4.6352399660997932E-3</v>
      </c>
      <c r="H10">
        <f t="shared" si="2"/>
        <v>1.1591436674583087E-2</v>
      </c>
      <c r="J10">
        <f t="shared" si="0"/>
        <v>1.1325393237687935</v>
      </c>
    </row>
    <row r="11" spans="1:19">
      <c r="B11" s="1">
        <v>44210</v>
      </c>
      <c r="C11">
        <v>128.91000399999999</v>
      </c>
      <c r="D11">
        <v>13112.639648</v>
      </c>
      <c r="E11">
        <f t="shared" si="1"/>
        <v>-1.512716796643877E-2</v>
      </c>
      <c r="F11">
        <f t="shared" si="1"/>
        <v>-1.2423344408916111E-3</v>
      </c>
      <c r="G11">
        <f t="shared" si="3"/>
        <v>-1.5937922596706748E-3</v>
      </c>
      <c r="H11">
        <f t="shared" si="2"/>
        <v>-1.3533375706768096E-2</v>
      </c>
      <c r="J11">
        <f t="shared" si="0"/>
        <v>-1.3222761424267913</v>
      </c>
      <c r="R11" s="4" t="s">
        <v>30</v>
      </c>
      <c r="S11" s="2">
        <f>INTERCEPT(E4:E149,F4:F149)</f>
        <v>-2.0346277342648579E-4</v>
      </c>
    </row>
    <row r="12" spans="1:19">
      <c r="B12" s="1">
        <v>44211</v>
      </c>
      <c r="C12">
        <v>127.139999</v>
      </c>
      <c r="D12">
        <v>12998.5</v>
      </c>
      <c r="E12">
        <f t="shared" si="1"/>
        <v>-1.3730548018600509E-2</v>
      </c>
      <c r="F12">
        <f t="shared" si="1"/>
        <v>-8.7045515673428425E-3</v>
      </c>
      <c r="G12">
        <f t="shared" si="3"/>
        <v>-9.9449577447195611E-3</v>
      </c>
      <c r="H12">
        <f t="shared" si="2"/>
        <v>-3.7855902738809476E-3</v>
      </c>
      <c r="J12">
        <f t="shared" si="0"/>
        <v>-0.36987044567545413</v>
      </c>
      <c r="R12" s="4" t="s">
        <v>31</v>
      </c>
      <c r="S12" s="2">
        <f>SLOPE(E4:E149,F4:F149)</f>
        <v>1.1191265737158211</v>
      </c>
    </row>
    <row r="13" spans="1:19">
      <c r="B13" s="1">
        <v>44215</v>
      </c>
      <c r="C13">
        <v>127.83000199999999</v>
      </c>
      <c r="D13">
        <v>13197.179688</v>
      </c>
      <c r="E13">
        <f t="shared" si="1"/>
        <v>5.4271118878960363E-3</v>
      </c>
      <c r="F13">
        <f t="shared" si="1"/>
        <v>1.5284816555756446E-2</v>
      </c>
      <c r="G13">
        <f t="shared" si="3"/>
        <v>1.6902181608492085E-2</v>
      </c>
      <c r="H13">
        <f t="shared" si="2"/>
        <v>-1.1475069720596049E-2</v>
      </c>
      <c r="J13">
        <f t="shared" si="0"/>
        <v>-1.1211697105726575</v>
      </c>
      <c r="R13" s="4" t="s">
        <v>32</v>
      </c>
      <c r="S13" s="2">
        <f>RSQ(E4:E149,F4:F149)</f>
        <v>0.63157609518492408</v>
      </c>
    </row>
    <row r="14" spans="1:19">
      <c r="B14" s="1">
        <v>44216</v>
      </c>
      <c r="C14">
        <v>132.029999</v>
      </c>
      <c r="D14">
        <v>13457.25</v>
      </c>
      <c r="E14">
        <f t="shared" si="1"/>
        <v>3.2856113074300121E-2</v>
      </c>
      <c r="F14">
        <f t="shared" si="1"/>
        <v>1.9706506855891179E-2</v>
      </c>
      <c r="G14">
        <f t="shared" si="3"/>
        <v>2.185061272411435E-2</v>
      </c>
      <c r="H14">
        <f t="shared" si="2"/>
        <v>1.1005500350185771E-2</v>
      </c>
      <c r="J14">
        <f t="shared" si="0"/>
        <v>1.0752905161158477</v>
      </c>
      <c r="R14" s="4" t="s">
        <v>33</v>
      </c>
      <c r="S14" s="2">
        <f>STEYX(E4:E149,F4:F149)</f>
        <v>1.0234908785338975E-2</v>
      </c>
    </row>
    <row r="15" spans="1:19">
      <c r="B15" s="1">
        <v>44217</v>
      </c>
      <c r="C15">
        <v>136.86999499999999</v>
      </c>
      <c r="D15">
        <v>13530.910156</v>
      </c>
      <c r="E15">
        <f t="shared" si="1"/>
        <v>3.6658305208348785E-2</v>
      </c>
      <c r="F15">
        <f t="shared" si="1"/>
        <v>5.4736410485054458E-3</v>
      </c>
      <c r="G15">
        <f t="shared" si="3"/>
        <v>5.9222343789376887E-3</v>
      </c>
      <c r="H15">
        <f t="shared" si="2"/>
        <v>3.0736070829411096E-2</v>
      </c>
      <c r="J15">
        <f t="shared" si="0"/>
        <v>3.0030625063741723</v>
      </c>
    </row>
    <row r="16" spans="1:19">
      <c r="B16" s="1">
        <v>44218</v>
      </c>
      <c r="C16">
        <v>139.070007</v>
      </c>
      <c r="D16">
        <v>13543.059569999999</v>
      </c>
      <c r="E16">
        <f t="shared" si="1"/>
        <v>1.607373478752604E-2</v>
      </c>
      <c r="F16">
        <f t="shared" si="1"/>
        <v>8.9790072211898622E-4</v>
      </c>
      <c r="G16">
        <f t="shared" si="3"/>
        <v>8.0140178525549689E-4</v>
      </c>
      <c r="H16">
        <f t="shared" si="2"/>
        <v>1.5272333002270544E-2</v>
      </c>
      <c r="J16">
        <f t="shared" si="0"/>
        <v>1.4921806654640091</v>
      </c>
    </row>
    <row r="17" spans="2:10">
      <c r="B17" s="1">
        <v>44221</v>
      </c>
      <c r="C17">
        <v>142.91999799999999</v>
      </c>
      <c r="D17">
        <v>13635.990234000001</v>
      </c>
      <c r="E17">
        <f t="shared" si="1"/>
        <v>2.7683834085087726E-2</v>
      </c>
      <c r="F17">
        <f t="shared" si="1"/>
        <v>6.8618662954017667E-3</v>
      </c>
      <c r="G17">
        <f t="shared" si="3"/>
        <v>7.475834143042568E-3</v>
      </c>
      <c r="H17">
        <f t="shared" si="2"/>
        <v>2.0207999942045158E-2</v>
      </c>
      <c r="J17">
        <f t="shared" si="0"/>
        <v>1.974419153690179</v>
      </c>
    </row>
    <row r="18" spans="2:10">
      <c r="B18" s="1">
        <v>44222</v>
      </c>
      <c r="C18">
        <v>143.16000399999999</v>
      </c>
      <c r="D18">
        <v>13626.059569999999</v>
      </c>
      <c r="E18">
        <f t="shared" si="1"/>
        <v>1.6793031301329431E-3</v>
      </c>
      <c r="F18">
        <f t="shared" si="1"/>
        <v>-7.2826863539695186E-4</v>
      </c>
      <c r="G18">
        <f t="shared" si="3"/>
        <v>-1.0184875561029731E-3</v>
      </c>
      <c r="H18">
        <f t="shared" si="2"/>
        <v>2.6977906862359164E-3</v>
      </c>
      <c r="J18">
        <f t="shared" si="0"/>
        <v>0.26358717432835105</v>
      </c>
    </row>
    <row r="19" spans="2:10">
      <c r="B19" s="1">
        <v>44223</v>
      </c>
      <c r="C19">
        <v>142.05999800000001</v>
      </c>
      <c r="D19">
        <v>13270.599609000001</v>
      </c>
      <c r="E19">
        <f t="shared" si="1"/>
        <v>-7.683752230126923E-3</v>
      </c>
      <c r="F19">
        <f t="shared" si="1"/>
        <v>-2.6086775797061826E-2</v>
      </c>
      <c r="G19">
        <f t="shared" si="3"/>
        <v>-2.9397866790485096E-2</v>
      </c>
      <c r="H19">
        <f t="shared" si="2"/>
        <v>2.1714114560358173E-2</v>
      </c>
      <c r="J19">
        <f t="shared" si="0"/>
        <v>2.1215738230576728</v>
      </c>
    </row>
    <row r="20" spans="2:10">
      <c r="B20" s="1">
        <v>44224</v>
      </c>
      <c r="C20">
        <v>137.08999600000001</v>
      </c>
      <c r="D20">
        <v>13337.160156</v>
      </c>
      <c r="E20">
        <f t="shared" si="1"/>
        <v>-3.4985232084826533E-2</v>
      </c>
      <c r="F20">
        <f t="shared" si="1"/>
        <v>5.0156397571409182E-3</v>
      </c>
      <c r="G20">
        <f t="shared" si="3"/>
        <v>5.4096729629754831E-3</v>
      </c>
      <c r="H20">
        <f t="shared" si="2"/>
        <v>-4.0394905047802014E-2</v>
      </c>
      <c r="J20">
        <f t="shared" si="0"/>
        <v>-3.9467772400342067</v>
      </c>
    </row>
    <row r="21" spans="2:10">
      <c r="B21" s="1">
        <v>44225</v>
      </c>
      <c r="C21">
        <v>131.96000699999999</v>
      </c>
      <c r="D21">
        <v>13070.690430000001</v>
      </c>
      <c r="E21">
        <f t="shared" si="1"/>
        <v>-3.7420593403475061E-2</v>
      </c>
      <c r="F21">
        <f t="shared" si="1"/>
        <v>-1.9979495101145831E-2</v>
      </c>
      <c r="G21">
        <f t="shared" si="3"/>
        <v>-2.2563046670543853E-2</v>
      </c>
      <c r="H21">
        <f t="shared" si="2"/>
        <v>-1.4857546732931208E-2</v>
      </c>
      <c r="J21">
        <f t="shared" si="0"/>
        <v>-1.4516540444614361</v>
      </c>
    </row>
    <row r="22" spans="2:10">
      <c r="B22" s="1">
        <v>44228</v>
      </c>
      <c r="C22">
        <v>134.13999899999999</v>
      </c>
      <c r="D22">
        <v>13403.389648</v>
      </c>
      <c r="E22">
        <f t="shared" si="1"/>
        <v>1.6520096122759367E-2</v>
      </c>
      <c r="F22">
        <f t="shared" si="1"/>
        <v>2.5453836565234887E-2</v>
      </c>
      <c r="G22">
        <f t="shared" si="3"/>
        <v>2.8282602129747321E-2</v>
      </c>
      <c r="H22">
        <f t="shared" si="2"/>
        <v>-1.1762506006987954E-2</v>
      </c>
      <c r="J22">
        <f t="shared" si="0"/>
        <v>-1.1492536234262478</v>
      </c>
    </row>
    <row r="23" spans="2:10">
      <c r="B23" s="1">
        <v>44229</v>
      </c>
      <c r="C23">
        <v>134.990005</v>
      </c>
      <c r="D23">
        <v>13612.780273</v>
      </c>
      <c r="E23">
        <f t="shared" si="1"/>
        <v>6.3367079643411031E-3</v>
      </c>
      <c r="F23">
        <f t="shared" si="1"/>
        <v>1.5622214268108248E-2</v>
      </c>
      <c r="G23">
        <f t="shared" si="3"/>
        <v>1.7279772354295911E-2</v>
      </c>
      <c r="H23">
        <f t="shared" si="2"/>
        <v>-1.0943064389954807E-2</v>
      </c>
      <c r="J23">
        <f t="shared" si="0"/>
        <v>-1.0691902213755173</v>
      </c>
    </row>
    <row r="24" spans="2:10">
      <c r="B24" s="1">
        <v>44230</v>
      </c>
      <c r="C24">
        <v>133.94000199999999</v>
      </c>
      <c r="D24">
        <v>13610.540039</v>
      </c>
      <c r="E24">
        <f t="shared" si="1"/>
        <v>-7.7783758879037294E-3</v>
      </c>
      <c r="F24">
        <f t="shared" si="1"/>
        <v>-1.6456843900170272E-4</v>
      </c>
      <c r="G24">
        <f t="shared" si="3"/>
        <v>-3.8763568670822246E-4</v>
      </c>
      <c r="H24">
        <f t="shared" si="2"/>
        <v>-7.3907402011955071E-3</v>
      </c>
      <c r="J24">
        <f t="shared" si="0"/>
        <v>-0.72211099836887593</v>
      </c>
    </row>
    <row r="25" spans="2:10">
      <c r="B25" s="1">
        <v>44231</v>
      </c>
      <c r="C25">
        <v>137.38999899999999</v>
      </c>
      <c r="D25">
        <v>13777.740234000001</v>
      </c>
      <c r="E25">
        <f t="shared" si="1"/>
        <v>2.5757779218190519E-2</v>
      </c>
      <c r="F25">
        <f t="shared" si="1"/>
        <v>1.2284611376249687E-2</v>
      </c>
      <c r="G25">
        <f t="shared" si="3"/>
        <v>1.3544572265506224E-2</v>
      </c>
      <c r="H25">
        <f t="shared" si="2"/>
        <v>1.2213206952684295E-2</v>
      </c>
      <c r="J25">
        <f t="shared" si="0"/>
        <v>1.1932892816962999</v>
      </c>
    </row>
    <row r="26" spans="2:10">
      <c r="B26" s="1">
        <v>44232</v>
      </c>
      <c r="C26">
        <v>136.759995</v>
      </c>
      <c r="D26">
        <v>13856.299805000001</v>
      </c>
      <c r="E26">
        <f t="shared" si="1"/>
        <v>-4.5855157186512931E-3</v>
      </c>
      <c r="F26">
        <f t="shared" si="1"/>
        <v>5.7019198842299624E-3</v>
      </c>
      <c r="G26">
        <f t="shared" si="3"/>
        <v>6.1777072902139034E-3</v>
      </c>
      <c r="H26">
        <f t="shared" si="2"/>
        <v>-1.0763223008865196E-2</v>
      </c>
      <c r="J26">
        <f t="shared" si="0"/>
        <v>-1.0516188502122272</v>
      </c>
    </row>
    <row r="27" spans="2:10">
      <c r="B27" s="1">
        <v>44235</v>
      </c>
      <c r="C27">
        <v>136.91000399999999</v>
      </c>
      <c r="D27">
        <v>13987.639648</v>
      </c>
      <c r="E27">
        <f t="shared" si="1"/>
        <v>1.0968777821319968E-3</v>
      </c>
      <c r="F27">
        <f t="shared" si="1"/>
        <v>9.4787096734588686E-3</v>
      </c>
      <c r="G27">
        <f t="shared" si="3"/>
        <v>1.0404413106678547E-2</v>
      </c>
      <c r="H27">
        <f t="shared" si="2"/>
        <v>-9.3075353245465516E-3</v>
      </c>
      <c r="J27">
        <f t="shared" si="0"/>
        <v>-0.90939113574506469</v>
      </c>
    </row>
    <row r="28" spans="2:10">
      <c r="B28" s="1">
        <v>44236</v>
      </c>
      <c r="C28">
        <v>136.009995</v>
      </c>
      <c r="D28">
        <v>14007.700194999999</v>
      </c>
      <c r="E28">
        <f t="shared" si="1"/>
        <v>-6.5737270740272788E-3</v>
      </c>
      <c r="F28">
        <f t="shared" si="1"/>
        <v>1.4341624108730495E-3</v>
      </c>
      <c r="G28">
        <f t="shared" si="3"/>
        <v>1.4015464916058917E-3</v>
      </c>
      <c r="H28">
        <f t="shared" si="2"/>
        <v>-7.9752735656331702E-3</v>
      </c>
      <c r="J28">
        <f t="shared" si="0"/>
        <v>-0.77922273006061116</v>
      </c>
    </row>
    <row r="29" spans="2:10">
      <c r="B29" s="1">
        <v>44237</v>
      </c>
      <c r="C29">
        <v>135.38999899999999</v>
      </c>
      <c r="D29">
        <v>13972.530273</v>
      </c>
      <c r="E29">
        <f t="shared" si="1"/>
        <v>-4.5584591044210733E-3</v>
      </c>
      <c r="F29">
        <f t="shared" si="1"/>
        <v>-2.5107563347588576E-3</v>
      </c>
      <c r="G29">
        <f t="shared" si="3"/>
        <v>-3.0133169077804596E-3</v>
      </c>
      <c r="H29">
        <f t="shared" si="2"/>
        <v>-1.5451421966406137E-3</v>
      </c>
      <c r="J29">
        <f t="shared" si="0"/>
        <v>-0.15096785218584041</v>
      </c>
    </row>
    <row r="30" spans="2:10">
      <c r="B30" s="1">
        <v>44238</v>
      </c>
      <c r="C30">
        <v>135.13000500000001</v>
      </c>
      <c r="D30">
        <v>14025.769531</v>
      </c>
      <c r="E30">
        <f t="shared" si="1"/>
        <v>-1.9203338645417795E-3</v>
      </c>
      <c r="F30">
        <f t="shared" si="1"/>
        <v>3.8102803829938503E-3</v>
      </c>
      <c r="G30">
        <f t="shared" si="3"/>
        <v>4.0607232564900285E-3</v>
      </c>
      <c r="H30">
        <f t="shared" si="2"/>
        <v>-5.9810571210318075E-3</v>
      </c>
      <c r="J30">
        <f t="shared" si="0"/>
        <v>-0.58437815582679054</v>
      </c>
    </row>
    <row r="31" spans="2:10">
      <c r="B31" s="1">
        <v>44239</v>
      </c>
      <c r="C31">
        <v>135.36999499999999</v>
      </c>
      <c r="D31">
        <v>14095.469727</v>
      </c>
      <c r="E31">
        <f t="shared" si="1"/>
        <v>1.7759934220381141E-3</v>
      </c>
      <c r="F31">
        <f t="shared" si="1"/>
        <v>4.9694382790154363E-3</v>
      </c>
      <c r="G31">
        <f t="shared" si="3"/>
        <v>5.3579676610603063E-3</v>
      </c>
      <c r="H31">
        <f t="shared" si="2"/>
        <v>-3.5819742390221922E-3</v>
      </c>
      <c r="J31">
        <f t="shared" si="0"/>
        <v>-0.3499761760606212</v>
      </c>
    </row>
    <row r="32" spans="2:10">
      <c r="B32" s="1">
        <v>44243</v>
      </c>
      <c r="C32">
        <v>133.19000199999999</v>
      </c>
      <c r="D32">
        <v>14047.5</v>
      </c>
      <c r="E32">
        <f t="shared" si="1"/>
        <v>-1.6103960113169807E-2</v>
      </c>
      <c r="F32">
        <f t="shared" si="1"/>
        <v>-3.4032017328314533E-3</v>
      </c>
      <c r="G32">
        <f t="shared" si="3"/>
        <v>-4.0120762683538954E-3</v>
      </c>
      <c r="H32">
        <f t="shared" si="2"/>
        <v>-1.2091883844815913E-2</v>
      </c>
      <c r="J32">
        <f t="shared" si="0"/>
        <v>-1.1814354283388404</v>
      </c>
    </row>
    <row r="33" spans="2:10">
      <c r="B33" s="1">
        <v>44244</v>
      </c>
      <c r="C33">
        <v>130.83999600000001</v>
      </c>
      <c r="D33">
        <v>13965.490234000001</v>
      </c>
      <c r="E33">
        <f t="shared" si="1"/>
        <v>-1.7644012048291576E-2</v>
      </c>
      <c r="F33">
        <f t="shared" si="1"/>
        <v>-5.8380328172272086E-3</v>
      </c>
      <c r="G33">
        <f t="shared" si="3"/>
        <v>-6.7369604374104943E-3</v>
      </c>
      <c r="H33">
        <f t="shared" si="2"/>
        <v>-1.0907051610881083E-2</v>
      </c>
      <c r="J33">
        <f t="shared" si="0"/>
        <v>-1.0656715989989984</v>
      </c>
    </row>
    <row r="34" spans="2:10">
      <c r="B34" s="1">
        <v>44245</v>
      </c>
      <c r="C34">
        <v>129.71000699999999</v>
      </c>
      <c r="D34">
        <v>13865.360352</v>
      </c>
      <c r="E34">
        <f t="shared" si="1"/>
        <v>-8.6364187904746127E-3</v>
      </c>
      <c r="F34">
        <f t="shared" si="1"/>
        <v>-7.1698078851702334E-3</v>
      </c>
      <c r="G34">
        <f t="shared" si="3"/>
        <v>-8.2273853061577262E-3</v>
      </c>
      <c r="H34">
        <f t="shared" si="2"/>
        <v>-4.0903348431688656E-4</v>
      </c>
      <c r="J34">
        <f t="shared" si="0"/>
        <v>-3.9964546132820231E-2</v>
      </c>
    </row>
    <row r="35" spans="2:10">
      <c r="B35" s="1">
        <v>44246</v>
      </c>
      <c r="C35">
        <v>129.86999499999999</v>
      </c>
      <c r="D35">
        <v>13874.459961</v>
      </c>
      <c r="E35">
        <f t="shared" si="1"/>
        <v>1.233428350674582E-3</v>
      </c>
      <c r="F35">
        <f t="shared" si="1"/>
        <v>6.5628362833629599E-4</v>
      </c>
      <c r="G35">
        <f t="shared" si="3"/>
        <v>5.3100167493930054E-4</v>
      </c>
      <c r="H35">
        <f t="shared" si="2"/>
        <v>7.0242667573528145E-4</v>
      </c>
      <c r="J35">
        <f t="shared" si="0"/>
        <v>6.8630477366000031E-2</v>
      </c>
    </row>
    <row r="36" spans="2:10">
      <c r="B36" s="1">
        <v>44249</v>
      </c>
      <c r="C36">
        <v>126</v>
      </c>
      <c r="D36">
        <v>13533.049805000001</v>
      </c>
      <c r="E36">
        <f t="shared" si="1"/>
        <v>-2.9798992446253572E-2</v>
      </c>
      <c r="F36">
        <f t="shared" si="1"/>
        <v>-2.460709512007506E-2</v>
      </c>
      <c r="G36">
        <f t="shared" si="3"/>
        <v>-2.7741916824255392E-2</v>
      </c>
      <c r="H36">
        <f t="shared" si="2"/>
        <v>-2.0570756219981806E-3</v>
      </c>
      <c r="J36">
        <f t="shared" si="0"/>
        <v>-0.20098621933444533</v>
      </c>
    </row>
    <row r="37" spans="2:10">
      <c r="B37" s="1">
        <v>44250</v>
      </c>
      <c r="C37">
        <v>125.860001</v>
      </c>
      <c r="D37">
        <v>13465.200194999999</v>
      </c>
      <c r="E37">
        <f t="shared" si="1"/>
        <v>-1.1111031746031991E-3</v>
      </c>
      <c r="F37">
        <f t="shared" si="1"/>
        <v>-5.0136230175501905E-3</v>
      </c>
      <c r="G37">
        <f t="shared" si="3"/>
        <v>-5.814341522960207E-3</v>
      </c>
      <c r="H37">
        <f t="shared" si="2"/>
        <v>4.7032383483570084E-3</v>
      </c>
      <c r="J37">
        <f t="shared" si="0"/>
        <v>0.45952909273546</v>
      </c>
    </row>
    <row r="38" spans="2:10">
      <c r="B38" s="1">
        <v>44251</v>
      </c>
      <c r="C38">
        <v>125.349998</v>
      </c>
      <c r="D38">
        <v>13597.969727</v>
      </c>
      <c r="E38">
        <f t="shared" si="1"/>
        <v>-4.0521452085480088E-3</v>
      </c>
      <c r="F38">
        <f t="shared" si="1"/>
        <v>9.8601974034742725E-3</v>
      </c>
      <c r="G38">
        <f t="shared" si="3"/>
        <v>1.0831346162885313E-2</v>
      </c>
      <c r="H38">
        <f t="shared" si="2"/>
        <v>-1.4883491371433322E-2</v>
      </c>
      <c r="J38">
        <f t="shared" si="0"/>
        <v>-1.4541889608975531</v>
      </c>
    </row>
    <row r="39" spans="2:10">
      <c r="B39" s="1">
        <v>44252</v>
      </c>
      <c r="C39">
        <v>120.989998</v>
      </c>
      <c r="D39">
        <v>13119.429688</v>
      </c>
      <c r="E39">
        <f t="shared" si="1"/>
        <v>-3.478260925062001E-2</v>
      </c>
      <c r="F39">
        <f t="shared" si="1"/>
        <v>-3.5192021206652269E-2</v>
      </c>
      <c r="G39">
        <f t="shared" si="3"/>
        <v>-3.9587788888561758E-2</v>
      </c>
      <c r="H39">
        <f t="shared" si="2"/>
        <v>4.8051796379417477E-3</v>
      </c>
      <c r="J39">
        <f t="shared" si="0"/>
        <v>0.46948924887586113</v>
      </c>
    </row>
    <row r="40" spans="2:10">
      <c r="B40" s="1">
        <v>44253</v>
      </c>
      <c r="C40">
        <v>121.260002</v>
      </c>
      <c r="D40">
        <v>13192.349609000001</v>
      </c>
      <c r="E40">
        <f t="shared" si="1"/>
        <v>2.2316224850255813E-3</v>
      </c>
      <c r="F40">
        <f t="shared" si="1"/>
        <v>5.5581624151466403E-3</v>
      </c>
      <c r="G40">
        <f t="shared" si="3"/>
        <v>6.0168244863926272E-3</v>
      </c>
      <c r="H40">
        <f t="shared" si="2"/>
        <v>-3.7852020013670459E-3</v>
      </c>
      <c r="J40">
        <f t="shared" si="0"/>
        <v>-0.36983250957635982</v>
      </c>
    </row>
    <row r="41" spans="2:10">
      <c r="B41" s="1">
        <v>44256</v>
      </c>
      <c r="C41">
        <v>127.790001</v>
      </c>
      <c r="D41">
        <v>13588.830078000001</v>
      </c>
      <c r="E41">
        <f t="shared" si="1"/>
        <v>5.3851219629701172E-2</v>
      </c>
      <c r="F41">
        <f t="shared" si="1"/>
        <v>3.0053817610284958E-2</v>
      </c>
      <c r="G41">
        <f t="shared" si="3"/>
        <v>3.3430563155851925E-2</v>
      </c>
      <c r="H41">
        <f t="shared" si="2"/>
        <v>2.0420656473849247E-2</v>
      </c>
      <c r="J41">
        <f t="shared" si="0"/>
        <v>1.995196723501911</v>
      </c>
    </row>
    <row r="42" spans="2:10">
      <c r="B42" s="1">
        <v>44257</v>
      </c>
      <c r="C42">
        <v>125.120003</v>
      </c>
      <c r="D42">
        <v>13358.790039</v>
      </c>
      <c r="E42">
        <f t="shared" si="1"/>
        <v>-2.0893637836343758E-2</v>
      </c>
      <c r="F42">
        <f t="shared" si="1"/>
        <v>-1.6928612520693064E-2</v>
      </c>
      <c r="G42">
        <f t="shared" si="3"/>
        <v>-1.9148722901472466E-2</v>
      </c>
      <c r="H42">
        <f t="shared" si="2"/>
        <v>-1.7449149348712917E-3</v>
      </c>
      <c r="J42">
        <f t="shared" si="0"/>
        <v>-0.17048661316560046</v>
      </c>
    </row>
    <row r="43" spans="2:10">
      <c r="B43" s="1">
        <v>44258</v>
      </c>
      <c r="C43">
        <v>122.05999799999999</v>
      </c>
      <c r="D43">
        <v>12997.75</v>
      </c>
      <c r="E43">
        <f t="shared" si="1"/>
        <v>-2.4456561114372766E-2</v>
      </c>
      <c r="F43">
        <f t="shared" si="1"/>
        <v>-2.7026402686618312E-2</v>
      </c>
      <c r="G43">
        <f t="shared" si="3"/>
        <v>-3.0449428211965703E-2</v>
      </c>
      <c r="H43">
        <f t="shared" si="2"/>
        <v>5.9928670975929361E-3</v>
      </c>
      <c r="J43">
        <f t="shared" si="0"/>
        <v>0.58553204755253274</v>
      </c>
    </row>
    <row r="44" spans="2:10">
      <c r="B44" s="1">
        <v>44259</v>
      </c>
      <c r="C44">
        <v>120.129997</v>
      </c>
      <c r="D44">
        <v>12723.469727</v>
      </c>
      <c r="E44">
        <f t="shared" si="1"/>
        <v>-1.5811904240732415E-2</v>
      </c>
      <c r="F44">
        <f t="shared" si="1"/>
        <v>-2.110213483102847E-2</v>
      </c>
      <c r="G44">
        <f t="shared" si="3"/>
        <v>-2.3819422624964663E-2</v>
      </c>
      <c r="H44">
        <f t="shared" si="2"/>
        <v>8.0075183842322484E-3</v>
      </c>
      <c r="J44">
        <f t="shared" si="0"/>
        <v>0.78237320450795234</v>
      </c>
    </row>
    <row r="45" spans="2:10">
      <c r="B45" s="1">
        <v>44260</v>
      </c>
      <c r="C45">
        <v>121.41999800000001</v>
      </c>
      <c r="D45">
        <v>12920.150390999999</v>
      </c>
      <c r="E45">
        <f t="shared" si="1"/>
        <v>1.0738375361817445E-2</v>
      </c>
      <c r="F45">
        <f t="shared" si="1"/>
        <v>1.5458099733803809E-2</v>
      </c>
      <c r="G45">
        <f t="shared" si="3"/>
        <v>1.7096107417822817E-2</v>
      </c>
      <c r="H45">
        <f t="shared" si="2"/>
        <v>-6.3577320560053718E-3</v>
      </c>
      <c r="J45">
        <f t="shared" si="0"/>
        <v>-0.6211811154694924</v>
      </c>
    </row>
    <row r="46" spans="2:10">
      <c r="B46" s="1">
        <v>44263</v>
      </c>
      <c r="C46">
        <v>116.360001</v>
      </c>
      <c r="D46">
        <v>12609.160156</v>
      </c>
      <c r="E46">
        <f t="shared" si="1"/>
        <v>-4.1673505875037237E-2</v>
      </c>
      <c r="F46">
        <f t="shared" si="1"/>
        <v>-2.4070171444492694E-2</v>
      </c>
      <c r="G46">
        <f t="shared" si="3"/>
        <v>-2.7141031270853995E-2</v>
      </c>
      <c r="H46">
        <f t="shared" si="2"/>
        <v>-1.4532474604183242E-2</v>
      </c>
      <c r="J46">
        <f t="shared" si="0"/>
        <v>-1.4198929281128843</v>
      </c>
    </row>
    <row r="47" spans="2:10">
      <c r="B47" s="1">
        <v>44264</v>
      </c>
      <c r="C47">
        <v>121.089996</v>
      </c>
      <c r="D47">
        <v>13073.820313</v>
      </c>
      <c r="E47">
        <f t="shared" si="1"/>
        <v>4.0649664483932091E-2</v>
      </c>
      <c r="F47">
        <f t="shared" si="1"/>
        <v>3.6850999690006651E-2</v>
      </c>
      <c r="G47">
        <f t="shared" si="3"/>
        <v>4.1037470247653446E-2</v>
      </c>
      <c r="H47">
        <f t="shared" si="2"/>
        <v>-3.87805763721355E-4</v>
      </c>
      <c r="J47">
        <f t="shared" si="0"/>
        <v>-3.7890495348318932E-2</v>
      </c>
    </row>
    <row r="48" spans="2:10">
      <c r="B48" s="1">
        <v>44265</v>
      </c>
      <c r="C48">
        <v>119.980003</v>
      </c>
      <c r="D48">
        <v>13068.830078000001</v>
      </c>
      <c r="E48">
        <f t="shared" si="1"/>
        <v>-9.1666779805658176E-3</v>
      </c>
      <c r="F48">
        <f t="shared" si="1"/>
        <v>-3.8169677114479261E-4</v>
      </c>
      <c r="G48">
        <f t="shared" si="3"/>
        <v>-6.306297731161494E-4</v>
      </c>
      <c r="H48">
        <f t="shared" si="2"/>
        <v>-8.5360482074496678E-3</v>
      </c>
      <c r="J48">
        <f t="shared" si="0"/>
        <v>-0.83401311985087301</v>
      </c>
    </row>
    <row r="49" spans="2:10">
      <c r="B49" s="1">
        <v>44266</v>
      </c>
      <c r="C49">
        <v>121.959999</v>
      </c>
      <c r="D49">
        <v>13398.669921999999</v>
      </c>
      <c r="E49">
        <f t="shared" si="1"/>
        <v>1.650271670688323E-2</v>
      </c>
      <c r="F49">
        <f t="shared" si="1"/>
        <v>2.5238666508890409E-2</v>
      </c>
      <c r="G49">
        <f t="shared" si="3"/>
        <v>2.8041799601824284E-2</v>
      </c>
      <c r="H49">
        <f t="shared" si="2"/>
        <v>-1.1539082894941054E-2</v>
      </c>
      <c r="J49">
        <f t="shared" si="0"/>
        <v>-1.1274241067463393</v>
      </c>
    </row>
    <row r="50" spans="2:10">
      <c r="B50" s="1">
        <v>44267</v>
      </c>
      <c r="C50">
        <v>121.029999</v>
      </c>
      <c r="D50">
        <v>13319.860352</v>
      </c>
      <c r="E50">
        <f t="shared" si="1"/>
        <v>-7.6254510300544738E-3</v>
      </c>
      <c r="F50">
        <f t="shared" si="1"/>
        <v>-5.881895028296634E-3</v>
      </c>
      <c r="G50">
        <f t="shared" si="3"/>
        <v>-6.7860478034002204E-3</v>
      </c>
      <c r="H50">
        <f t="shared" si="2"/>
        <v>-8.3940322665425338E-4</v>
      </c>
      <c r="J50">
        <f t="shared" si="0"/>
        <v>-8.201374768055178E-2</v>
      </c>
    </row>
    <row r="51" spans="2:10">
      <c r="B51" s="1">
        <v>44270</v>
      </c>
      <c r="C51">
        <v>123.989998</v>
      </c>
      <c r="D51">
        <v>13459.709961</v>
      </c>
      <c r="E51">
        <f t="shared" si="1"/>
        <v>2.4456738200914933E-2</v>
      </c>
      <c r="F51">
        <f t="shared" si="1"/>
        <v>1.0499329970753193E-2</v>
      </c>
      <c r="G51">
        <f t="shared" si="3"/>
        <v>1.1546616403054369E-2</v>
      </c>
      <c r="H51">
        <f t="shared" si="2"/>
        <v>1.2910121797860564E-2</v>
      </c>
      <c r="J51">
        <f t="shared" si="0"/>
        <v>1.2613812266068951</v>
      </c>
    </row>
    <row r="52" spans="2:10">
      <c r="B52" s="1">
        <v>44271</v>
      </c>
      <c r="C52">
        <v>125.57</v>
      </c>
      <c r="D52">
        <v>13471.570313</v>
      </c>
      <c r="E52">
        <f t="shared" si="1"/>
        <v>1.2742979478070427E-2</v>
      </c>
      <c r="F52">
        <f t="shared" si="1"/>
        <v>8.8117441121431995E-4</v>
      </c>
      <c r="G52">
        <f t="shared" si="3"/>
        <v>7.8268292624185214E-4</v>
      </c>
      <c r="H52">
        <f t="shared" si="2"/>
        <v>1.1960296551828575E-2</v>
      </c>
      <c r="J52">
        <f t="shared" si="0"/>
        <v>1.1685787145422475</v>
      </c>
    </row>
    <row r="53" spans="2:10">
      <c r="B53" s="1">
        <v>44272</v>
      </c>
      <c r="C53">
        <v>124.760002</v>
      </c>
      <c r="D53">
        <v>13525.200194999999</v>
      </c>
      <c r="E53">
        <f t="shared" si="1"/>
        <v>-6.4505694035198943E-3</v>
      </c>
      <c r="F53">
        <f t="shared" si="1"/>
        <v>3.9809673819722925E-3</v>
      </c>
      <c r="G53">
        <f t="shared" si="3"/>
        <v>4.2517436128346082E-3</v>
      </c>
      <c r="H53">
        <f t="shared" si="2"/>
        <v>-1.0702313016354503E-2</v>
      </c>
      <c r="J53">
        <f t="shared" si="0"/>
        <v>-1.0456676498851716</v>
      </c>
    </row>
    <row r="54" spans="2:10">
      <c r="B54" s="1">
        <v>44273</v>
      </c>
      <c r="C54">
        <v>120.529999</v>
      </c>
      <c r="D54">
        <v>13116.169921999999</v>
      </c>
      <c r="E54">
        <f t="shared" si="1"/>
        <v>-3.3905121290395593E-2</v>
      </c>
      <c r="F54">
        <f t="shared" si="1"/>
        <v>-3.0242086409279972E-2</v>
      </c>
      <c r="G54">
        <f t="shared" si="3"/>
        <v>-3.4048185318661779E-2</v>
      </c>
      <c r="H54">
        <f t="shared" si="2"/>
        <v>1.430640282661863E-4</v>
      </c>
      <c r="J54">
        <f t="shared" si="0"/>
        <v>1.3978046240247767E-2</v>
      </c>
    </row>
    <row r="55" spans="2:10">
      <c r="B55" s="1">
        <v>44274</v>
      </c>
      <c r="C55">
        <v>119.989998</v>
      </c>
      <c r="D55">
        <v>13215.240234000001</v>
      </c>
      <c r="E55">
        <f t="shared" si="1"/>
        <v>-4.4802207291149464E-3</v>
      </c>
      <c r="F55">
        <f t="shared" si="1"/>
        <v>7.5532958622188283E-3</v>
      </c>
      <c r="G55">
        <f t="shared" si="3"/>
        <v>8.2496313451203597E-3</v>
      </c>
      <c r="H55">
        <f t="shared" si="2"/>
        <v>-1.2729852074235305E-2</v>
      </c>
      <c r="J55">
        <f t="shared" si="0"/>
        <v>-1.2437680043099377</v>
      </c>
    </row>
    <row r="56" spans="2:10">
      <c r="B56" s="1">
        <v>44277</v>
      </c>
      <c r="C56">
        <v>123.389999</v>
      </c>
      <c r="D56">
        <v>13377.540039</v>
      </c>
      <c r="E56">
        <f t="shared" si="1"/>
        <v>2.8335703447549047E-2</v>
      </c>
      <c r="F56">
        <f t="shared" si="1"/>
        <v>1.2281260281779508E-2</v>
      </c>
      <c r="G56">
        <f t="shared" si="3"/>
        <v>1.3540821966633615E-2</v>
      </c>
      <c r="H56">
        <f t="shared" si="2"/>
        <v>1.4794881480915432E-2</v>
      </c>
      <c r="J56">
        <f t="shared" si="0"/>
        <v>1.4455313468067641</v>
      </c>
    </row>
    <row r="57" spans="2:10">
      <c r="B57" s="1">
        <v>44278</v>
      </c>
      <c r="C57">
        <v>122.540001</v>
      </c>
      <c r="D57">
        <v>13227.700194999999</v>
      </c>
      <c r="E57">
        <f t="shared" si="1"/>
        <v>-6.8887106482592589E-3</v>
      </c>
      <c r="F57">
        <f t="shared" si="1"/>
        <v>-1.1200851842952208E-2</v>
      </c>
      <c r="G57">
        <f t="shared" si="3"/>
        <v>-1.2738633719128131E-2</v>
      </c>
      <c r="H57">
        <f t="shared" si="2"/>
        <v>5.8499230708688723E-3</v>
      </c>
      <c r="J57">
        <f t="shared" si="0"/>
        <v>0.57156572604228884</v>
      </c>
    </row>
    <row r="58" spans="2:10">
      <c r="B58" s="1">
        <v>44279</v>
      </c>
      <c r="C58">
        <v>120.089996</v>
      </c>
      <c r="D58">
        <v>12961.889648</v>
      </c>
      <c r="E58">
        <f t="shared" si="1"/>
        <v>-1.9993512159347904E-2</v>
      </c>
      <c r="F58">
        <f t="shared" si="1"/>
        <v>-2.0094993315653925E-2</v>
      </c>
      <c r="G58">
        <f t="shared" si="3"/>
        <v>-2.2692303791616589E-2</v>
      </c>
      <c r="H58">
        <f t="shared" si="2"/>
        <v>2.6987916322686843E-3</v>
      </c>
      <c r="J58">
        <f t="shared" si="0"/>
        <v>0.26368497158807863</v>
      </c>
    </row>
    <row r="59" spans="2:10">
      <c r="B59" s="1">
        <v>44280</v>
      </c>
      <c r="C59">
        <v>120.589996</v>
      </c>
      <c r="D59">
        <v>12977.679688</v>
      </c>
      <c r="E59">
        <f t="shared" si="1"/>
        <v>4.1635441473409657E-3</v>
      </c>
      <c r="F59">
        <f t="shared" si="1"/>
        <v>1.2181896643778511E-3</v>
      </c>
      <c r="G59">
        <f t="shared" si="3"/>
        <v>1.1598456518047248E-3</v>
      </c>
      <c r="H59">
        <f t="shared" si="2"/>
        <v>3.0036984955362409E-3</v>
      </c>
      <c r="J59">
        <f t="shared" si="0"/>
        <v>0.29347584414615374</v>
      </c>
    </row>
    <row r="60" spans="2:10">
      <c r="B60" s="1">
        <v>44281</v>
      </c>
      <c r="C60">
        <v>121.209999</v>
      </c>
      <c r="D60">
        <v>13138.730469</v>
      </c>
      <c r="E60">
        <f t="shared" si="1"/>
        <v>5.1414132230338328E-3</v>
      </c>
      <c r="F60">
        <f t="shared" si="1"/>
        <v>1.240982863438353E-2</v>
      </c>
      <c r="G60">
        <f t="shared" si="3"/>
        <v>1.3684706226571641E-2</v>
      </c>
      <c r="H60">
        <f t="shared" si="2"/>
        <v>-8.5432930035378093E-3</v>
      </c>
      <c r="J60">
        <f t="shared" si="0"/>
        <v>-0.83472097140481349</v>
      </c>
    </row>
    <row r="61" spans="2:10">
      <c r="B61" s="1">
        <v>44284</v>
      </c>
      <c r="C61">
        <v>121.389999</v>
      </c>
      <c r="D61">
        <v>13059.650390999999</v>
      </c>
      <c r="E61">
        <f t="shared" si="1"/>
        <v>1.4850260002065244E-3</v>
      </c>
      <c r="F61">
        <f t="shared" si="1"/>
        <v>-6.0188522922047369E-3</v>
      </c>
      <c r="G61">
        <f t="shared" si="3"/>
        <v>-6.9393203169031891E-3</v>
      </c>
      <c r="H61">
        <f t="shared" si="2"/>
        <v>8.4243463171097127E-3</v>
      </c>
      <c r="J61">
        <f t="shared" si="0"/>
        <v>0.8230993058948598</v>
      </c>
    </row>
    <row r="62" spans="2:10">
      <c r="B62" s="1">
        <v>44285</v>
      </c>
      <c r="C62">
        <v>119.900002</v>
      </c>
      <c r="D62">
        <v>13045.389648</v>
      </c>
      <c r="E62">
        <f t="shared" si="1"/>
        <v>-1.2274462577431955E-2</v>
      </c>
      <c r="F62">
        <f t="shared" si="1"/>
        <v>-1.0919697367876432E-3</v>
      </c>
      <c r="G62">
        <f t="shared" si="3"/>
        <v>-1.4255151235590079E-3</v>
      </c>
      <c r="H62">
        <f t="shared" si="2"/>
        <v>-1.0848947453872947E-2</v>
      </c>
      <c r="J62">
        <f t="shared" si="0"/>
        <v>-1.0599945423464403</v>
      </c>
    </row>
    <row r="63" spans="2:10">
      <c r="B63" s="1">
        <v>44286</v>
      </c>
      <c r="C63">
        <v>122.150002</v>
      </c>
      <c r="D63">
        <v>13246.870117</v>
      </c>
      <c r="E63">
        <f t="shared" si="1"/>
        <v>1.8765637718671596E-2</v>
      </c>
      <c r="F63">
        <f t="shared" si="1"/>
        <v>1.5444572713923438E-2</v>
      </c>
      <c r="G63">
        <f t="shared" si="3"/>
        <v>1.708096897041151E-2</v>
      </c>
      <c r="H63">
        <f t="shared" si="2"/>
        <v>1.6846687482600861E-3</v>
      </c>
      <c r="J63">
        <f t="shared" si="0"/>
        <v>0.1646002698796197</v>
      </c>
    </row>
    <row r="64" spans="2:10">
      <c r="B64" s="1">
        <v>44287</v>
      </c>
      <c r="C64">
        <v>123</v>
      </c>
      <c r="D64">
        <v>13480.110352</v>
      </c>
      <c r="E64">
        <f t="shared" si="1"/>
        <v>6.9586409012093132E-3</v>
      </c>
      <c r="F64">
        <f t="shared" si="1"/>
        <v>1.7607195733026548E-2</v>
      </c>
      <c r="G64">
        <f t="shared" si="3"/>
        <v>1.9501217860019342E-2</v>
      </c>
      <c r="H64">
        <f t="shared" si="2"/>
        <v>-1.2542576958810028E-2</v>
      </c>
      <c r="J64">
        <f t="shared" si="0"/>
        <v>-1.2254703214137754</v>
      </c>
    </row>
    <row r="65" spans="1:10">
      <c r="B65" s="1">
        <v>44291</v>
      </c>
      <c r="C65">
        <v>125.900002</v>
      </c>
      <c r="D65">
        <v>13705.589844</v>
      </c>
      <c r="E65">
        <f t="shared" si="1"/>
        <v>2.357725203252033E-2</v>
      </c>
      <c r="F65">
        <f t="shared" si="1"/>
        <v>1.6726828350225393E-2</v>
      </c>
      <c r="G65">
        <f t="shared" si="3"/>
        <v>1.8515975327293918E-2</v>
      </c>
      <c r="H65">
        <f t="shared" si="2"/>
        <v>5.061276705226412E-3</v>
      </c>
      <c r="J65">
        <f t="shared" si="0"/>
        <v>0.49451116872447876</v>
      </c>
    </row>
    <row r="66" spans="1:10">
      <c r="B66" s="1">
        <v>44292</v>
      </c>
      <c r="C66">
        <v>126.209999</v>
      </c>
      <c r="D66">
        <v>13698.379883</v>
      </c>
      <c r="E66">
        <f t="shared" si="1"/>
        <v>2.4622477766123915E-3</v>
      </c>
      <c r="F66">
        <f t="shared" si="1"/>
        <v>-5.2605988374567001E-4</v>
      </c>
      <c r="G66">
        <f t="shared" si="3"/>
        <v>-7.9219036869212069E-4</v>
      </c>
      <c r="H66">
        <f t="shared" si="2"/>
        <v>3.254438145304512E-3</v>
      </c>
      <c r="J66">
        <f t="shared" si="0"/>
        <v>0.31797431843909946</v>
      </c>
    </row>
    <row r="67" spans="1:10">
      <c r="B67" s="1">
        <v>44293</v>
      </c>
      <c r="C67">
        <v>127.900002</v>
      </c>
      <c r="D67">
        <v>13688.839844</v>
      </c>
      <c r="E67">
        <f t="shared" si="1"/>
        <v>1.3390404986850561E-2</v>
      </c>
      <c r="F67">
        <f t="shared" si="1"/>
        <v>-6.9643556986172717E-4</v>
      </c>
      <c r="G67">
        <f t="shared" si="3"/>
        <v>-9.8286232653966589E-4</v>
      </c>
      <c r="H67">
        <f t="shared" si="2"/>
        <v>1.4373267313390227E-2</v>
      </c>
      <c r="J67">
        <f t="shared" si="0"/>
        <v>1.4043376071879854</v>
      </c>
    </row>
    <row r="68" spans="1:10">
      <c r="B68" s="1">
        <v>44294</v>
      </c>
      <c r="C68">
        <v>130.36000100000001</v>
      </c>
      <c r="D68">
        <v>13829.309569999999</v>
      </c>
      <c r="E68">
        <f t="shared" si="1"/>
        <v>1.9233768268432164E-2</v>
      </c>
      <c r="F68">
        <f t="shared" si="1"/>
        <v>1.026162389222262E-2</v>
      </c>
      <c r="G68">
        <f t="shared" si="3"/>
        <v>1.1280593213837023E-2</v>
      </c>
      <c r="H68">
        <f t="shared" si="2"/>
        <v>7.9531750545951407E-3</v>
      </c>
      <c r="J68">
        <f t="shared" ref="J68:J131" si="4">H68/$S$14</f>
        <v>0.77706359884591147</v>
      </c>
    </row>
    <row r="69" spans="1:10">
      <c r="B69" s="1">
        <v>44295</v>
      </c>
      <c r="C69">
        <v>133</v>
      </c>
      <c r="D69">
        <v>13900.190430000001</v>
      </c>
      <c r="E69">
        <f t="shared" ref="E69:F132" si="5">(C69-C68)/C68</f>
        <v>2.0251603097180007E-2</v>
      </c>
      <c r="F69">
        <f t="shared" si="5"/>
        <v>5.1254084407628981E-3</v>
      </c>
      <c r="G69">
        <f t="shared" si="3"/>
        <v>5.5325180137786459E-3</v>
      </c>
      <c r="H69">
        <f t="shared" ref="H69:H132" si="6">E69-G69</f>
        <v>1.4719085083401362E-2</v>
      </c>
      <c r="J69">
        <f t="shared" si="4"/>
        <v>1.4381256728429039</v>
      </c>
    </row>
    <row r="70" spans="1:10">
      <c r="B70" s="1">
        <v>44298</v>
      </c>
      <c r="C70">
        <v>131.240005</v>
      </c>
      <c r="D70">
        <v>13850</v>
      </c>
      <c r="E70">
        <f t="shared" si="5"/>
        <v>-1.3233045112781982E-2</v>
      </c>
      <c r="F70">
        <f t="shared" si="5"/>
        <v>-3.6107728345704799E-3</v>
      </c>
      <c r="G70">
        <f t="shared" si="3"/>
        <v>-4.2443746042455108E-3</v>
      </c>
      <c r="H70">
        <f t="shared" si="6"/>
        <v>-8.9886705085364706E-3</v>
      </c>
      <c r="J70">
        <f t="shared" si="4"/>
        <v>-0.87823650381841389</v>
      </c>
    </row>
    <row r="71" spans="1:10">
      <c r="B71" s="1">
        <v>44299</v>
      </c>
      <c r="C71">
        <v>134.429993</v>
      </c>
      <c r="D71">
        <v>13996.099609000001</v>
      </c>
      <c r="E71">
        <f t="shared" si="5"/>
        <v>2.4306521475673516E-2</v>
      </c>
      <c r="F71">
        <f t="shared" si="5"/>
        <v>1.0548708231046987E-2</v>
      </c>
      <c r="G71">
        <f t="shared" si="3"/>
        <v>1.1601876926313009E-2</v>
      </c>
      <c r="H71">
        <f t="shared" si="6"/>
        <v>1.2704644549360506E-2</v>
      </c>
      <c r="J71">
        <f t="shared" si="4"/>
        <v>1.2413051074338162</v>
      </c>
    </row>
    <row r="72" spans="1:10">
      <c r="B72" s="1">
        <v>44300</v>
      </c>
      <c r="C72">
        <v>132.029999</v>
      </c>
      <c r="D72">
        <v>13857.839844</v>
      </c>
      <c r="E72">
        <f t="shared" si="5"/>
        <v>-1.7853114074029539E-2</v>
      </c>
      <c r="F72">
        <f t="shared" si="5"/>
        <v>-9.878449629716457E-3</v>
      </c>
      <c r="G72">
        <f t="shared" ref="G72:G135" si="7">$S$11+($S$12*F72)</f>
        <v>-1.1258698261155387E-2</v>
      </c>
      <c r="H72">
        <f t="shared" si="6"/>
        <v>-6.5944158128741527E-3</v>
      </c>
      <c r="J72">
        <f t="shared" si="4"/>
        <v>-0.64430626116769529</v>
      </c>
    </row>
    <row r="73" spans="1:10">
      <c r="B73" s="1">
        <v>44301</v>
      </c>
      <c r="C73">
        <v>134.5</v>
      </c>
      <c r="D73">
        <v>14038.759765999999</v>
      </c>
      <c r="E73">
        <f t="shared" si="5"/>
        <v>1.8707877139346161E-2</v>
      </c>
      <c r="F73">
        <f t="shared" si="5"/>
        <v>1.3055420183567186E-2</v>
      </c>
      <c r="G73">
        <f t="shared" si="7"/>
        <v>1.4407204885029435E-2</v>
      </c>
      <c r="H73">
        <f t="shared" si="6"/>
        <v>4.3006722543167258E-3</v>
      </c>
      <c r="J73">
        <f t="shared" si="4"/>
        <v>0.42019644185566524</v>
      </c>
    </row>
    <row r="74" spans="1:10">
      <c r="B74" s="1">
        <v>44302</v>
      </c>
      <c r="C74">
        <v>134.16000399999999</v>
      </c>
      <c r="D74">
        <v>14052.339844</v>
      </c>
      <c r="E74">
        <f t="shared" si="5"/>
        <v>-2.5278513011153421E-3</v>
      </c>
      <c r="F74">
        <f t="shared" si="5"/>
        <v>9.6732747239467701E-4</v>
      </c>
      <c r="G74">
        <f t="shared" si="7"/>
        <v>8.7909910641575462E-4</v>
      </c>
      <c r="H74">
        <f t="shared" si="6"/>
        <v>-3.4069504075310967E-3</v>
      </c>
      <c r="J74">
        <f t="shared" si="4"/>
        <v>-0.33287550275107414</v>
      </c>
    </row>
    <row r="75" spans="1:10">
      <c r="B75" s="1">
        <v>44305</v>
      </c>
      <c r="C75">
        <v>134.83999600000001</v>
      </c>
      <c r="D75">
        <v>13914.769531</v>
      </c>
      <c r="E75">
        <f t="shared" si="5"/>
        <v>5.0685150546061928E-3</v>
      </c>
      <c r="F75">
        <f t="shared" si="5"/>
        <v>-9.7898509804927088E-3</v>
      </c>
      <c r="G75">
        <f t="shared" si="7"/>
        <v>-1.1159545158413763E-2</v>
      </c>
      <c r="H75">
        <f t="shared" si="6"/>
        <v>1.6228060213019955E-2</v>
      </c>
      <c r="J75">
        <f t="shared" si="4"/>
        <v>1.5855598279748118</v>
      </c>
    </row>
    <row r="76" spans="1:10">
      <c r="B76" s="1">
        <v>44306</v>
      </c>
      <c r="C76">
        <v>133.11000100000001</v>
      </c>
      <c r="D76">
        <v>13786.269531</v>
      </c>
      <c r="E76">
        <f t="shared" si="5"/>
        <v>-1.282998406496543E-2</v>
      </c>
      <c r="F76">
        <f t="shared" si="5"/>
        <v>-9.2347918313502395E-3</v>
      </c>
      <c r="G76">
        <f t="shared" si="7"/>
        <v>-1.0538363714624332E-2</v>
      </c>
      <c r="H76">
        <f t="shared" si="6"/>
        <v>-2.2916203503410976E-3</v>
      </c>
      <c r="J76">
        <f t="shared" si="4"/>
        <v>-0.22390237161895724</v>
      </c>
    </row>
    <row r="77" spans="1:10">
      <c r="A77">
        <v>-5</v>
      </c>
      <c r="B77" s="12">
        <v>44307</v>
      </c>
      <c r="C77" s="7">
        <v>133.5</v>
      </c>
      <c r="D77" s="7">
        <v>13950.219727</v>
      </c>
      <c r="E77" s="7">
        <f t="shared" si="5"/>
        <v>2.9299000606272164E-3</v>
      </c>
      <c r="F77" s="7">
        <f t="shared" si="5"/>
        <v>1.1892281347854042E-2</v>
      </c>
      <c r="G77" s="7">
        <f t="shared" si="7"/>
        <v>1.3105505305061976E-2</v>
      </c>
      <c r="H77" s="7">
        <f t="shared" si="6"/>
        <v>-1.017560524443476E-2</v>
      </c>
      <c r="I77" s="7"/>
      <c r="J77" s="7">
        <f t="shared" si="4"/>
        <v>-0.99420575775045839</v>
      </c>
    </row>
    <row r="78" spans="1:10">
      <c r="B78" s="12">
        <v>44308</v>
      </c>
      <c r="C78" s="7">
        <v>131.94000199999999</v>
      </c>
      <c r="D78" s="7">
        <v>13818.410156</v>
      </c>
      <c r="E78" s="7">
        <f t="shared" si="5"/>
        <v>-1.1685378277153612E-2</v>
      </c>
      <c r="F78" s="7">
        <f t="shared" si="5"/>
        <v>-9.4485659422903923E-3</v>
      </c>
      <c r="G78" s="7">
        <f t="shared" si="7"/>
        <v>-1.0777604002949932E-2</v>
      </c>
      <c r="H78" s="7">
        <f t="shared" si="6"/>
        <v>-9.0777427420368068E-4</v>
      </c>
      <c r="I78" s="7"/>
      <c r="J78" s="7">
        <f t="shared" si="4"/>
        <v>-8.8693929105066821E-2</v>
      </c>
    </row>
    <row r="79" spans="1:10">
      <c r="B79" s="12">
        <v>44309</v>
      </c>
      <c r="C79" s="7">
        <v>134.320007</v>
      </c>
      <c r="D79" s="7">
        <v>14016.809569999999</v>
      </c>
      <c r="E79" s="7">
        <f t="shared" si="5"/>
        <v>1.8038539972130754E-2</v>
      </c>
      <c r="F79" s="7">
        <f t="shared" si="5"/>
        <v>1.4357615077292654E-2</v>
      </c>
      <c r="G79" s="7">
        <f t="shared" si="7"/>
        <v>1.5864525794754655E-2</v>
      </c>
      <c r="H79" s="7">
        <f t="shared" si="6"/>
        <v>2.1740141773760983E-3</v>
      </c>
      <c r="I79" s="7"/>
      <c r="J79" s="7">
        <f t="shared" si="4"/>
        <v>0.21241168074602396</v>
      </c>
    </row>
    <row r="80" spans="1:10">
      <c r="B80" s="12">
        <v>44312</v>
      </c>
      <c r="C80" s="7">
        <v>134.720001</v>
      </c>
      <c r="D80" s="7">
        <v>14138.780273</v>
      </c>
      <c r="E80" s="7">
        <f t="shared" si="5"/>
        <v>2.977918248619451E-3</v>
      </c>
      <c r="F80" s="7">
        <f t="shared" si="5"/>
        <v>8.7017450291293971E-3</v>
      </c>
      <c r="G80" s="7">
        <f t="shared" si="7"/>
        <v>9.5348913263717753E-3</v>
      </c>
      <c r="H80" s="7">
        <f t="shared" si="6"/>
        <v>-6.5569730777523243E-3</v>
      </c>
      <c r="I80" s="7"/>
      <c r="J80" s="7">
        <f t="shared" si="4"/>
        <v>-0.64064792518179348</v>
      </c>
    </row>
    <row r="81" spans="2:19">
      <c r="B81" s="12">
        <v>44313</v>
      </c>
      <c r="C81" s="7">
        <v>134.38999899999999</v>
      </c>
      <c r="D81" s="7">
        <v>14090.219727</v>
      </c>
      <c r="E81" s="7">
        <f t="shared" si="5"/>
        <v>-2.4495397680408823E-3</v>
      </c>
      <c r="F81" s="7">
        <f t="shared" si="5"/>
        <v>-3.4345640191278622E-3</v>
      </c>
      <c r="G81" s="7">
        <f t="shared" si="7"/>
        <v>-4.0471746363606904E-3</v>
      </c>
      <c r="H81" s="7">
        <f t="shared" si="6"/>
        <v>1.5976348683198081E-3</v>
      </c>
      <c r="I81" s="7"/>
      <c r="J81" s="7">
        <f t="shared" si="4"/>
        <v>0.15609663963086265</v>
      </c>
    </row>
    <row r="82" spans="2:19">
      <c r="B82" s="12">
        <v>44314</v>
      </c>
      <c r="C82" s="7">
        <v>133.58000200000001</v>
      </c>
      <c r="D82" s="7">
        <v>14051.030273</v>
      </c>
      <c r="E82" s="7">
        <f t="shared" si="5"/>
        <v>-6.0272118909680287E-3</v>
      </c>
      <c r="F82" s="7">
        <f t="shared" si="5"/>
        <v>-2.781323127623316E-3</v>
      </c>
      <c r="G82" s="7">
        <f t="shared" si="7"/>
        <v>-3.3161153956401388E-3</v>
      </c>
      <c r="H82" s="7">
        <f t="shared" si="6"/>
        <v>-2.7110964953278899E-3</v>
      </c>
      <c r="I82" s="7"/>
      <c r="J82" s="7">
        <f t="shared" si="4"/>
        <v>-0.26488721611387567</v>
      </c>
      <c r="Q82" s="7"/>
      <c r="R82" s="7"/>
      <c r="S82" s="7"/>
    </row>
    <row r="83" spans="2:19">
      <c r="B83" s="12">
        <v>44315</v>
      </c>
      <c r="C83" s="7">
        <v>133.479996</v>
      </c>
      <c r="D83" s="7">
        <v>14082.549805000001</v>
      </c>
      <c r="E83" s="7">
        <f t="shared" si="5"/>
        <v>-7.4865996782967246E-4</v>
      </c>
      <c r="F83" s="7">
        <f t="shared" si="5"/>
        <v>2.2432185674360942E-3</v>
      </c>
      <c r="G83" s="7">
        <f t="shared" si="7"/>
        <v>2.3069827360439831E-3</v>
      </c>
      <c r="H83" s="7">
        <f t="shared" si="6"/>
        <v>-3.0556427038736554E-3</v>
      </c>
      <c r="I83" s="7"/>
      <c r="J83" s="7">
        <f t="shared" si="4"/>
        <v>-0.29855104407483529</v>
      </c>
      <c r="Q83" s="7"/>
      <c r="R83" s="7"/>
      <c r="S83" s="7"/>
    </row>
    <row r="84" spans="2:19">
      <c r="B84" s="12">
        <v>44316</v>
      </c>
      <c r="C84" s="7">
        <v>131.46000699999999</v>
      </c>
      <c r="D84" s="7">
        <v>13962.679688</v>
      </c>
      <c r="E84" s="7">
        <f t="shared" si="5"/>
        <v>-1.5133271355507155E-2</v>
      </c>
      <c r="F84" s="7">
        <f t="shared" si="5"/>
        <v>-8.5119611618515688E-3</v>
      </c>
      <c r="G84" s="7">
        <f t="shared" si="7"/>
        <v>-9.7294247040915719E-3</v>
      </c>
      <c r="H84" s="7">
        <f t="shared" si="6"/>
        <v>-5.4038466514155833E-3</v>
      </c>
      <c r="I84" s="7"/>
      <c r="J84" s="7">
        <f t="shared" si="4"/>
        <v>-0.52798190631228092</v>
      </c>
      <c r="Q84" s="29"/>
      <c r="R84" s="29"/>
      <c r="S84" s="29"/>
    </row>
    <row r="85" spans="2:19">
      <c r="B85" s="12">
        <v>44319</v>
      </c>
      <c r="C85" s="7">
        <v>132.53999300000001</v>
      </c>
      <c r="D85" s="7">
        <v>13895.120117</v>
      </c>
      <c r="E85" s="7">
        <f t="shared" si="5"/>
        <v>8.2153198120552325E-3</v>
      </c>
      <c r="F85" s="7">
        <f t="shared" si="5"/>
        <v>-4.8385820279228178E-3</v>
      </c>
      <c r="G85" s="7">
        <f t="shared" si="7"/>
        <v>-5.6184484999786989E-3</v>
      </c>
      <c r="H85" s="7">
        <f t="shared" si="6"/>
        <v>1.3833768312033931E-2</v>
      </c>
      <c r="I85" s="7"/>
      <c r="J85" s="7">
        <f t="shared" si="4"/>
        <v>1.3516259501843488</v>
      </c>
    </row>
    <row r="86" spans="2:19">
      <c r="B86" s="12">
        <v>44320</v>
      </c>
      <c r="C86" s="7">
        <v>127.849998</v>
      </c>
      <c r="D86" s="7">
        <v>13633.5</v>
      </c>
      <c r="E86" s="7">
        <f t="shared" si="5"/>
        <v>-3.538550813111941E-2</v>
      </c>
      <c r="F86" s="7">
        <f t="shared" si="5"/>
        <v>-1.8828201181213321E-2</v>
      </c>
      <c r="G86" s="7">
        <f t="shared" si="7"/>
        <v>-2.1274603050589924E-2</v>
      </c>
      <c r="H86" s="7">
        <f t="shared" si="6"/>
        <v>-1.4110905080529486E-2</v>
      </c>
      <c r="I86" s="7"/>
      <c r="J86" s="7">
        <f t="shared" si="4"/>
        <v>-1.378703550415876</v>
      </c>
    </row>
    <row r="87" spans="2:19">
      <c r="B87" s="12">
        <v>44321</v>
      </c>
      <c r="C87" s="7">
        <v>128.10000600000001</v>
      </c>
      <c r="D87" s="7">
        <v>13582.419921999999</v>
      </c>
      <c r="E87" s="7">
        <f t="shared" si="5"/>
        <v>1.9554791076336836E-3</v>
      </c>
      <c r="F87" s="7">
        <f t="shared" si="5"/>
        <v>-3.7466591850956001E-3</v>
      </c>
      <c r="G87" s="7">
        <f t="shared" si="7"/>
        <v>-4.3964486301234351E-3</v>
      </c>
      <c r="H87" s="7">
        <f t="shared" si="6"/>
        <v>6.3519277377571187E-3</v>
      </c>
      <c r="I87" s="7"/>
      <c r="J87" s="7">
        <f t="shared" si="4"/>
        <v>0.62061400555478874</v>
      </c>
    </row>
    <row r="88" spans="2:19">
      <c r="B88" s="1">
        <v>44322</v>
      </c>
      <c r="C88">
        <v>129.740005</v>
      </c>
      <c r="D88">
        <v>13632.839844</v>
      </c>
      <c r="E88">
        <f t="shared" si="5"/>
        <v>1.2802489642350125E-2</v>
      </c>
      <c r="F88">
        <f t="shared" si="5"/>
        <v>3.7121457214213905E-3</v>
      </c>
      <c r="G88">
        <f t="shared" si="7"/>
        <v>3.9508981489216801E-3</v>
      </c>
      <c r="H88">
        <f t="shared" si="6"/>
        <v>8.8515914934284446E-3</v>
      </c>
      <c r="J88">
        <f t="shared" si="4"/>
        <v>0.8648432222579191</v>
      </c>
    </row>
    <row r="89" spans="2:19">
      <c r="B89" s="1">
        <v>44323</v>
      </c>
      <c r="C89">
        <v>130.21000699999999</v>
      </c>
      <c r="D89">
        <v>13752.240234000001</v>
      </c>
      <c r="E89">
        <f t="shared" si="5"/>
        <v>3.6226451509693853E-3</v>
      </c>
      <c r="F89">
        <f t="shared" si="5"/>
        <v>8.7582918428070911E-3</v>
      </c>
      <c r="G89">
        <f t="shared" si="7"/>
        <v>9.5981743682174384E-3</v>
      </c>
      <c r="H89">
        <f t="shared" si="6"/>
        <v>-5.9755292172480531E-3</v>
      </c>
      <c r="J89">
        <f t="shared" si="4"/>
        <v>-0.5838380529397309</v>
      </c>
    </row>
    <row r="90" spans="2:19">
      <c r="B90" s="1">
        <v>44326</v>
      </c>
      <c r="C90">
        <v>126.849998</v>
      </c>
      <c r="D90">
        <v>13401.860352</v>
      </c>
      <c r="E90">
        <f t="shared" si="5"/>
        <v>-2.5804537434668835E-2</v>
      </c>
      <c r="F90">
        <f t="shared" si="5"/>
        <v>-2.5478022201339118E-2</v>
      </c>
      <c r="G90">
        <f t="shared" si="7"/>
        <v>-2.8716594464666755E-2</v>
      </c>
      <c r="H90">
        <f t="shared" si="6"/>
        <v>2.91205702999792E-3</v>
      </c>
      <c r="J90">
        <f t="shared" si="4"/>
        <v>0.28452203054015535</v>
      </c>
    </row>
    <row r="91" spans="2:19">
      <c r="B91" s="1">
        <v>44327</v>
      </c>
      <c r="C91">
        <v>125.910004</v>
      </c>
      <c r="D91">
        <v>13389.429688</v>
      </c>
      <c r="E91">
        <f t="shared" si="5"/>
        <v>-7.4102799749354246E-3</v>
      </c>
      <c r="F91">
        <f t="shared" si="5"/>
        <v>-9.2753272109304282E-4</v>
      </c>
      <c r="G91">
        <f t="shared" si="7"/>
        <v>-1.2414892895926551E-3</v>
      </c>
      <c r="H91">
        <f t="shared" si="6"/>
        <v>-6.168790685342769E-3</v>
      </c>
      <c r="J91">
        <f t="shared" si="4"/>
        <v>-0.60272063139236487</v>
      </c>
    </row>
    <row r="92" spans="2:19">
      <c r="B92" s="1">
        <v>44328</v>
      </c>
      <c r="C92">
        <v>122.769997</v>
      </c>
      <c r="D92">
        <v>13031.679688</v>
      </c>
      <c r="E92">
        <f t="shared" si="5"/>
        <v>-2.4938502900849698E-2</v>
      </c>
      <c r="F92">
        <f t="shared" si="5"/>
        <v>-2.6718837794908176E-2</v>
      </c>
      <c r="G92">
        <f t="shared" si="7"/>
        <v>-3.0105224168510858E-2</v>
      </c>
      <c r="H92">
        <f t="shared" si="6"/>
        <v>5.1667212676611597E-3</v>
      </c>
      <c r="J92">
        <f t="shared" si="4"/>
        <v>0.50481361153528248</v>
      </c>
    </row>
    <row r="93" spans="2:19">
      <c r="B93" s="1">
        <v>44329</v>
      </c>
      <c r="C93">
        <v>124.970001</v>
      </c>
      <c r="D93">
        <v>13124.990234000001</v>
      </c>
      <c r="E93">
        <f t="shared" si="5"/>
        <v>1.7919720239139476E-2</v>
      </c>
      <c r="F93">
        <f t="shared" si="5"/>
        <v>7.1602854147745851E-3</v>
      </c>
      <c r="G93">
        <f t="shared" si="7"/>
        <v>7.8098029096375626E-3</v>
      </c>
      <c r="H93">
        <f t="shared" si="6"/>
        <v>1.0109917329501913E-2</v>
      </c>
      <c r="J93">
        <f t="shared" si="4"/>
        <v>0.98778773133610076</v>
      </c>
    </row>
    <row r="94" spans="2:19">
      <c r="B94" s="1">
        <v>44330</v>
      </c>
      <c r="C94">
        <v>127.449997</v>
      </c>
      <c r="D94">
        <v>13429.980469</v>
      </c>
      <c r="E94">
        <f t="shared" si="5"/>
        <v>1.9844730576580535E-2</v>
      </c>
      <c r="F94">
        <f t="shared" si="5"/>
        <v>2.3237368528467833E-2</v>
      </c>
      <c r="G94">
        <f t="shared" si="7"/>
        <v>2.5802093850009575E-2</v>
      </c>
      <c r="H94">
        <f t="shared" si="6"/>
        <v>-5.9573632734290401E-3</v>
      </c>
      <c r="J94">
        <f t="shared" si="4"/>
        <v>-0.5820631525278156</v>
      </c>
    </row>
    <row r="95" spans="2:19">
      <c r="B95" s="1">
        <v>44333</v>
      </c>
      <c r="C95">
        <v>126.269997</v>
      </c>
      <c r="D95">
        <v>13379.049805000001</v>
      </c>
      <c r="E95">
        <f t="shared" si="5"/>
        <v>-9.2585329758775332E-3</v>
      </c>
      <c r="F95">
        <f t="shared" si="5"/>
        <v>-3.7923110995999711E-3</v>
      </c>
      <c r="G95">
        <f t="shared" si="7"/>
        <v>-4.4475389007862798E-3</v>
      </c>
      <c r="H95">
        <f t="shared" si="6"/>
        <v>-4.8109940750912534E-3</v>
      </c>
      <c r="J95">
        <f t="shared" si="4"/>
        <v>-0.47005734745606875</v>
      </c>
    </row>
    <row r="96" spans="2:19">
      <c r="B96" s="1">
        <v>44334</v>
      </c>
      <c r="C96">
        <v>124.849998</v>
      </c>
      <c r="D96">
        <v>13303.639648</v>
      </c>
      <c r="E96">
        <f t="shared" si="5"/>
        <v>-1.1245735596239891E-2</v>
      </c>
      <c r="F96">
        <f t="shared" si="5"/>
        <v>-5.6364359277456368E-3</v>
      </c>
      <c r="G96">
        <f t="shared" si="7"/>
        <v>-6.5113480012132163E-3</v>
      </c>
      <c r="H96">
        <f t="shared" si="6"/>
        <v>-4.7343875950266743E-3</v>
      </c>
      <c r="J96">
        <f t="shared" si="4"/>
        <v>-0.46257252451614045</v>
      </c>
    </row>
    <row r="97" spans="2:10">
      <c r="B97" s="1">
        <v>44335</v>
      </c>
      <c r="C97">
        <v>124.69000200000001</v>
      </c>
      <c r="D97">
        <v>13299.740234000001</v>
      </c>
      <c r="E97">
        <f t="shared" si="5"/>
        <v>-1.2815058274970295E-3</v>
      </c>
      <c r="F97">
        <f t="shared" si="5"/>
        <v>-2.9310881106026814E-4</v>
      </c>
      <c r="G97">
        <f t="shared" si="7"/>
        <v>-5.3148863287428173E-4</v>
      </c>
      <c r="H97">
        <f t="shared" si="6"/>
        <v>-7.5001719462274778E-4</v>
      </c>
      <c r="J97">
        <f t="shared" si="4"/>
        <v>-7.328030081685849E-2</v>
      </c>
    </row>
    <row r="98" spans="2:10">
      <c r="B98" s="1">
        <v>44336</v>
      </c>
      <c r="C98">
        <v>127.30999799999999</v>
      </c>
      <c r="D98">
        <v>13535.740234000001</v>
      </c>
      <c r="E98">
        <f t="shared" si="5"/>
        <v>2.1012077616295057E-2</v>
      </c>
      <c r="F98">
        <f t="shared" si="5"/>
        <v>1.7744707479073911E-2</v>
      </c>
      <c r="G98">
        <f t="shared" si="7"/>
        <v>1.9655110909219009E-2</v>
      </c>
      <c r="H98">
        <f t="shared" si="6"/>
        <v>1.3569667070760481E-3</v>
      </c>
      <c r="J98">
        <f t="shared" si="4"/>
        <v>0.13258219838948043</v>
      </c>
    </row>
    <row r="99" spans="2:10">
      <c r="B99" s="1">
        <v>44337</v>
      </c>
      <c r="C99">
        <v>125.43</v>
      </c>
      <c r="D99">
        <v>13470.990234000001</v>
      </c>
      <c r="E99">
        <f t="shared" si="5"/>
        <v>-1.4767088441867592E-2</v>
      </c>
      <c r="F99">
        <f t="shared" si="5"/>
        <v>-4.7836319906137464E-3</v>
      </c>
      <c r="G99">
        <f t="shared" si="7"/>
        <v>-5.5569524529994405E-3</v>
      </c>
      <c r="H99">
        <f t="shared" si="6"/>
        <v>-9.2101359888681518E-3</v>
      </c>
      <c r="J99">
        <f t="shared" si="4"/>
        <v>-0.89987475042877152</v>
      </c>
    </row>
    <row r="100" spans="2:10">
      <c r="B100" s="1">
        <v>44340</v>
      </c>
      <c r="C100">
        <v>127.099998</v>
      </c>
      <c r="D100">
        <v>13661.169921999999</v>
      </c>
      <c r="E100">
        <f t="shared" si="5"/>
        <v>1.3314183209758371E-2</v>
      </c>
      <c r="F100">
        <f t="shared" si="5"/>
        <v>1.4117721466384544E-2</v>
      </c>
      <c r="G100">
        <f t="shared" si="7"/>
        <v>1.5596054479922747E-2</v>
      </c>
      <c r="H100">
        <f t="shared" si="6"/>
        <v>-2.2818712701643765E-3</v>
      </c>
      <c r="J100">
        <f t="shared" si="4"/>
        <v>-0.22294983941948263</v>
      </c>
    </row>
    <row r="101" spans="2:10">
      <c r="B101" s="1">
        <v>44341</v>
      </c>
      <c r="C101">
        <v>126.900002</v>
      </c>
      <c r="D101">
        <v>13657.169921999999</v>
      </c>
      <c r="E101">
        <f t="shared" si="5"/>
        <v>-1.5735326762160826E-3</v>
      </c>
      <c r="F101">
        <f t="shared" si="5"/>
        <v>-2.9280069151020404E-4</v>
      </c>
      <c r="G101">
        <f t="shared" si="7"/>
        <v>-5.3114380809792363E-4</v>
      </c>
      <c r="H101">
        <f t="shared" si="6"/>
        <v>-1.042388868118159E-3</v>
      </c>
      <c r="J101">
        <f t="shared" si="4"/>
        <v>-0.10184642481732049</v>
      </c>
    </row>
    <row r="102" spans="2:10">
      <c r="B102" s="1">
        <v>44342</v>
      </c>
      <c r="C102">
        <v>126.849998</v>
      </c>
      <c r="D102">
        <v>13738</v>
      </c>
      <c r="E102">
        <f t="shared" si="5"/>
        <v>-3.9404254698121493E-4</v>
      </c>
      <c r="F102">
        <f t="shared" si="5"/>
        <v>5.91850862672461E-3</v>
      </c>
      <c r="G102">
        <f t="shared" si="7"/>
        <v>6.4200975075073569E-3</v>
      </c>
      <c r="H102">
        <f t="shared" si="6"/>
        <v>-6.8141400544885714E-3</v>
      </c>
      <c r="J102">
        <f t="shared" si="4"/>
        <v>-0.66577438034909564</v>
      </c>
    </row>
    <row r="103" spans="2:10">
      <c r="B103" s="1">
        <v>44343</v>
      </c>
      <c r="C103">
        <v>125.279999</v>
      </c>
      <c r="D103">
        <v>13736.280273</v>
      </c>
      <c r="E103">
        <f t="shared" si="5"/>
        <v>-1.2376815331128312E-2</v>
      </c>
      <c r="F103">
        <f t="shared" si="5"/>
        <v>-1.2518030280970254E-4</v>
      </c>
      <c r="G103">
        <f t="shared" si="7"/>
        <v>-3.4355537680661721E-4</v>
      </c>
      <c r="H103">
        <f t="shared" si="6"/>
        <v>-1.2033259954321694E-2</v>
      </c>
      <c r="J103">
        <f t="shared" si="4"/>
        <v>-1.1757075912155437</v>
      </c>
    </row>
    <row r="104" spans="2:10">
      <c r="B104" s="1">
        <v>44344</v>
      </c>
      <c r="C104">
        <v>124.610001</v>
      </c>
      <c r="D104">
        <v>13748.740234000001</v>
      </c>
      <c r="E104">
        <f t="shared" si="5"/>
        <v>-5.3480045126756961E-3</v>
      </c>
      <c r="F104">
        <f t="shared" si="5"/>
        <v>9.0708406878474554E-4</v>
      </c>
      <c r="G104">
        <f t="shared" si="7"/>
        <v>8.1167911254479276E-4</v>
      </c>
      <c r="H104">
        <f t="shared" si="6"/>
        <v>-6.1596836252204891E-3</v>
      </c>
      <c r="J104">
        <f t="shared" si="4"/>
        <v>-0.60183082765172713</v>
      </c>
    </row>
    <row r="105" spans="2:10">
      <c r="B105" s="1">
        <v>44348</v>
      </c>
      <c r="C105">
        <v>124.279999</v>
      </c>
      <c r="D105">
        <v>13736.480469</v>
      </c>
      <c r="E105">
        <f t="shared" si="5"/>
        <v>-2.6482786080708983E-3</v>
      </c>
      <c r="F105">
        <f t="shared" si="5"/>
        <v>-8.9170096978651644E-4</v>
      </c>
      <c r="G105">
        <f t="shared" si="7"/>
        <v>-1.2013890245227449E-3</v>
      </c>
      <c r="H105">
        <f t="shared" si="6"/>
        <v>-1.4468895835481534E-3</v>
      </c>
      <c r="J105">
        <f t="shared" si="4"/>
        <v>-0.14136809754677584</v>
      </c>
    </row>
    <row r="106" spans="2:10">
      <c r="B106" s="1">
        <v>44349</v>
      </c>
      <c r="C106">
        <v>125.05999799999999</v>
      </c>
      <c r="D106">
        <v>13756.330078000001</v>
      </c>
      <c r="E106">
        <f t="shared" si="5"/>
        <v>6.27614263176804E-3</v>
      </c>
      <c r="F106">
        <f t="shared" si="5"/>
        <v>1.4450287353297427E-3</v>
      </c>
      <c r="G106">
        <f t="shared" si="7"/>
        <v>1.4137072840639954E-3</v>
      </c>
      <c r="H106">
        <f t="shared" si="6"/>
        <v>4.8624353477040444E-3</v>
      </c>
      <c r="J106">
        <f t="shared" si="4"/>
        <v>0.47508340813640215</v>
      </c>
    </row>
    <row r="107" spans="2:10">
      <c r="B107" s="1">
        <v>44350</v>
      </c>
      <c r="C107">
        <v>123.540001</v>
      </c>
      <c r="D107">
        <v>13614.509765999999</v>
      </c>
      <c r="E107">
        <f t="shared" si="5"/>
        <v>-1.2154142206207211E-2</v>
      </c>
      <c r="F107">
        <f t="shared" si="5"/>
        <v>-1.0309458350872935E-2</v>
      </c>
      <c r="G107">
        <f t="shared" si="7"/>
        <v>-1.1741051574504873E-2</v>
      </c>
      <c r="H107">
        <f t="shared" si="6"/>
        <v>-4.1309063170233765E-4</v>
      </c>
      <c r="J107">
        <f t="shared" si="4"/>
        <v>-4.0360949019308361E-2</v>
      </c>
    </row>
    <row r="108" spans="2:10">
      <c r="B108" s="1">
        <v>44351</v>
      </c>
      <c r="C108">
        <v>125.889999</v>
      </c>
      <c r="D108">
        <v>13814.490234000001</v>
      </c>
      <c r="E108">
        <f t="shared" si="5"/>
        <v>1.9022162708255113E-2</v>
      </c>
      <c r="F108">
        <f t="shared" si="5"/>
        <v>1.468877480255807E-2</v>
      </c>
      <c r="G108">
        <f t="shared" si="7"/>
        <v>1.6235135443443613E-2</v>
      </c>
      <c r="H108">
        <f t="shared" si="6"/>
        <v>2.7870272648115001E-3</v>
      </c>
      <c r="J108">
        <f t="shared" si="4"/>
        <v>0.27230601886787553</v>
      </c>
    </row>
    <row r="109" spans="2:10">
      <c r="B109" s="1">
        <v>44354</v>
      </c>
      <c r="C109">
        <v>125.900002</v>
      </c>
      <c r="D109">
        <v>13881.719727</v>
      </c>
      <c r="E109">
        <f t="shared" si="5"/>
        <v>7.9458257839826825E-5</v>
      </c>
      <c r="F109">
        <f t="shared" si="5"/>
        <v>4.8665923867776727E-3</v>
      </c>
      <c r="G109">
        <f t="shared" si="7"/>
        <v>5.2428700900595112E-3</v>
      </c>
      <c r="H109">
        <f t="shared" si="6"/>
        <v>-5.1634118322196844E-3</v>
      </c>
      <c r="J109">
        <f t="shared" si="4"/>
        <v>-0.50449026371549388</v>
      </c>
    </row>
    <row r="110" spans="2:10">
      <c r="B110" s="1">
        <v>44355</v>
      </c>
      <c r="C110">
        <v>126.739998</v>
      </c>
      <c r="D110">
        <v>13924.910156</v>
      </c>
      <c r="E110">
        <f t="shared" si="5"/>
        <v>6.6719299972687789E-3</v>
      </c>
      <c r="F110">
        <f t="shared" si="5"/>
        <v>3.1113168864801864E-3</v>
      </c>
      <c r="G110">
        <f t="shared" si="7"/>
        <v>3.2784946334842614E-3</v>
      </c>
      <c r="H110">
        <f t="shared" si="6"/>
        <v>3.3934353637845175E-3</v>
      </c>
      <c r="J110">
        <f t="shared" si="4"/>
        <v>0.33155501772966006</v>
      </c>
    </row>
    <row r="111" spans="2:10">
      <c r="B111" s="1">
        <v>44356</v>
      </c>
      <c r="C111">
        <v>127.129997</v>
      </c>
      <c r="D111">
        <v>13911.75</v>
      </c>
      <c r="E111">
        <f t="shared" si="5"/>
        <v>3.0771580097389861E-3</v>
      </c>
      <c r="F111">
        <f t="shared" si="5"/>
        <v>-9.4508013714755888E-4</v>
      </c>
      <c r="G111">
        <f t="shared" si="7"/>
        <v>-1.2611270691993118E-3</v>
      </c>
      <c r="H111">
        <f t="shared" si="6"/>
        <v>4.3382850789382976E-3</v>
      </c>
      <c r="J111">
        <f t="shared" si="4"/>
        <v>0.42387139640684307</v>
      </c>
    </row>
    <row r="112" spans="2:10">
      <c r="B112" s="1">
        <v>44357</v>
      </c>
      <c r="C112">
        <v>126.110001</v>
      </c>
      <c r="D112">
        <v>14020.330078000001</v>
      </c>
      <c r="E112">
        <f t="shared" si="5"/>
        <v>-8.0232519788386858E-3</v>
      </c>
      <c r="F112">
        <f t="shared" si="5"/>
        <v>7.8049187197872924E-3</v>
      </c>
      <c r="G112">
        <f t="shared" si="7"/>
        <v>8.5312291715795401E-3</v>
      </c>
      <c r="H112">
        <f t="shared" si="6"/>
        <v>-1.6554481150418226E-2</v>
      </c>
      <c r="J112">
        <f t="shared" si="4"/>
        <v>-1.6174527294402212</v>
      </c>
    </row>
    <row r="113" spans="2:10">
      <c r="B113" s="1">
        <v>44358</v>
      </c>
      <c r="C113">
        <v>127.349998</v>
      </c>
      <c r="D113">
        <v>14069.419921999999</v>
      </c>
      <c r="E113">
        <f t="shared" si="5"/>
        <v>9.8326618838104878E-3</v>
      </c>
      <c r="F113">
        <f t="shared" si="5"/>
        <v>3.5013329733960818E-3</v>
      </c>
      <c r="G113">
        <f t="shared" si="7"/>
        <v>3.7149720005284995E-3</v>
      </c>
      <c r="H113">
        <f t="shared" si="6"/>
        <v>6.1176898832819883E-3</v>
      </c>
      <c r="J113">
        <f t="shared" si="4"/>
        <v>0.59772783632867255</v>
      </c>
    </row>
    <row r="114" spans="2:10">
      <c r="B114" s="1">
        <v>44361</v>
      </c>
      <c r="C114">
        <v>130.479996</v>
      </c>
      <c r="D114">
        <v>14174.139648</v>
      </c>
      <c r="E114">
        <f t="shared" si="5"/>
        <v>2.4577919506524062E-2</v>
      </c>
      <c r="F114">
        <f t="shared" si="5"/>
        <v>7.4430734586472588E-3</v>
      </c>
      <c r="G114">
        <f t="shared" si="7"/>
        <v>8.1262785242645873E-3</v>
      </c>
      <c r="H114">
        <f t="shared" si="6"/>
        <v>1.6451640982259475E-2</v>
      </c>
      <c r="J114">
        <f t="shared" si="4"/>
        <v>1.6074047485235703</v>
      </c>
    </row>
    <row r="115" spans="2:10">
      <c r="B115" s="1">
        <v>44362</v>
      </c>
      <c r="C115">
        <v>129.63999899999999</v>
      </c>
      <c r="D115">
        <v>14072.860352</v>
      </c>
      <c r="E115">
        <f t="shared" si="5"/>
        <v>-6.4377454456697788E-3</v>
      </c>
      <c r="F115">
        <f t="shared" si="5"/>
        <v>-7.1453575677371947E-3</v>
      </c>
      <c r="G115">
        <f t="shared" si="7"/>
        <v>-8.2000223061826256E-3</v>
      </c>
      <c r="H115">
        <f t="shared" si="6"/>
        <v>1.7622768605128469E-3</v>
      </c>
      <c r="J115">
        <f t="shared" si="4"/>
        <v>0.17218295711997214</v>
      </c>
    </row>
    <row r="116" spans="2:10">
      <c r="B116" s="1">
        <v>44363</v>
      </c>
      <c r="C116">
        <v>130.14999399999999</v>
      </c>
      <c r="D116">
        <v>14039.679688</v>
      </c>
      <c r="E116">
        <f t="shared" si="5"/>
        <v>3.9339324586079609E-3</v>
      </c>
      <c r="F116">
        <f t="shared" si="5"/>
        <v>-2.3577768250421082E-3</v>
      </c>
      <c r="G116">
        <f t="shared" si="7"/>
        <v>-2.8421134732224272E-3</v>
      </c>
      <c r="H116">
        <f t="shared" si="6"/>
        <v>6.7760459318303885E-3</v>
      </c>
      <c r="J116">
        <f t="shared" si="4"/>
        <v>0.66205240065615001</v>
      </c>
    </row>
    <row r="117" spans="2:10">
      <c r="B117" s="1">
        <v>44364</v>
      </c>
      <c r="C117">
        <v>131.78999300000001</v>
      </c>
      <c r="D117">
        <v>14161.349609000001</v>
      </c>
      <c r="E117">
        <f t="shared" si="5"/>
        <v>1.2600838076104848E-2</v>
      </c>
      <c r="F117">
        <f t="shared" si="5"/>
        <v>8.6661465007634303E-3</v>
      </c>
      <c r="G117">
        <f t="shared" si="7"/>
        <v>9.495052067292245E-3</v>
      </c>
      <c r="H117">
        <f t="shared" si="6"/>
        <v>3.1057860088126027E-3</v>
      </c>
      <c r="J117">
        <f t="shared" si="4"/>
        <v>0.3034502870471591</v>
      </c>
    </row>
    <row r="118" spans="2:10">
      <c r="B118" s="1">
        <v>44365</v>
      </c>
      <c r="C118">
        <v>130.46000699999999</v>
      </c>
      <c r="D118">
        <v>14030.379883</v>
      </c>
      <c r="E118">
        <f t="shared" si="5"/>
        <v>-1.0091707038788745E-2</v>
      </c>
      <c r="F118">
        <f t="shared" si="5"/>
        <v>-9.2483929580246815E-3</v>
      </c>
      <c r="G118">
        <f t="shared" si="7"/>
        <v>-1.0553585096918176E-2</v>
      </c>
      <c r="H118">
        <f t="shared" si="6"/>
        <v>4.6187805812943072E-4</v>
      </c>
      <c r="J118">
        <f t="shared" si="4"/>
        <v>4.5127716115169421E-2</v>
      </c>
    </row>
    <row r="119" spans="2:10">
      <c r="B119" s="1">
        <v>44368</v>
      </c>
      <c r="C119">
        <v>132.300003</v>
      </c>
      <c r="D119">
        <v>14141.480469</v>
      </c>
      <c r="E119">
        <f t="shared" si="5"/>
        <v>1.4103908487449442E-2</v>
      </c>
      <c r="F119">
        <f t="shared" si="5"/>
        <v>7.9185729058281751E-3</v>
      </c>
      <c r="G119">
        <f t="shared" si="7"/>
        <v>8.6584225913919326E-3</v>
      </c>
      <c r="H119">
        <f t="shared" si="6"/>
        <v>5.4454858960575094E-3</v>
      </c>
      <c r="J119">
        <f t="shared" si="4"/>
        <v>0.53205026153803259</v>
      </c>
    </row>
    <row r="120" spans="2:10">
      <c r="B120" s="1">
        <v>44369</v>
      </c>
      <c r="C120">
        <v>133.979996</v>
      </c>
      <c r="D120">
        <v>14253.269531</v>
      </c>
      <c r="E120">
        <f t="shared" si="5"/>
        <v>1.2698359500415098E-2</v>
      </c>
      <c r="F120">
        <f t="shared" si="5"/>
        <v>7.9050465928978426E-3</v>
      </c>
      <c r="G120">
        <f t="shared" si="7"/>
        <v>8.6432849351472021E-3</v>
      </c>
      <c r="H120">
        <f t="shared" si="6"/>
        <v>4.0550745652678955E-3</v>
      </c>
      <c r="J120">
        <f t="shared" si="4"/>
        <v>0.3962003619491557</v>
      </c>
    </row>
    <row r="121" spans="2:10">
      <c r="B121" s="1">
        <v>44370</v>
      </c>
      <c r="C121">
        <v>133.699997</v>
      </c>
      <c r="D121">
        <v>14271.730469</v>
      </c>
      <c r="E121">
        <f t="shared" si="5"/>
        <v>-2.0898567574222323E-3</v>
      </c>
      <c r="F121">
        <f t="shared" si="5"/>
        <v>1.2952072477019217E-3</v>
      </c>
      <c r="G121">
        <f t="shared" si="7"/>
        <v>1.2460380759460646E-3</v>
      </c>
      <c r="H121">
        <f t="shared" si="6"/>
        <v>-3.335894833368297E-3</v>
      </c>
      <c r="J121">
        <f t="shared" si="4"/>
        <v>-0.32593303011618524</v>
      </c>
    </row>
    <row r="122" spans="2:10">
      <c r="B122" s="1">
        <v>44371</v>
      </c>
      <c r="C122">
        <v>133.41000399999999</v>
      </c>
      <c r="D122">
        <v>14369.709961</v>
      </c>
      <c r="E122">
        <f t="shared" si="5"/>
        <v>-2.1689828459757537E-3</v>
      </c>
      <c r="F122">
        <f t="shared" si="5"/>
        <v>6.8652846417485399E-3</v>
      </c>
      <c r="G122">
        <f t="shared" si="7"/>
        <v>7.4796597052774064E-3</v>
      </c>
      <c r="H122">
        <f t="shared" si="6"/>
        <v>-9.6486425512531601E-3</v>
      </c>
      <c r="J122">
        <f t="shared" si="4"/>
        <v>-0.94271895857776344</v>
      </c>
    </row>
    <row r="123" spans="2:10">
      <c r="B123" s="1">
        <v>44372</v>
      </c>
      <c r="C123">
        <v>133.11000100000001</v>
      </c>
      <c r="D123">
        <v>14360.389648</v>
      </c>
      <c r="E123">
        <f t="shared" si="5"/>
        <v>-2.248729413125386E-3</v>
      </c>
      <c r="F123">
        <f t="shared" si="5"/>
        <v>-6.4860828961029078E-4</v>
      </c>
      <c r="G123">
        <f t="shared" si="7"/>
        <v>-9.2933754626172956E-4</v>
      </c>
      <c r="H123">
        <f t="shared" si="6"/>
        <v>-1.3193918668636564E-3</v>
      </c>
      <c r="J123">
        <f t="shared" si="4"/>
        <v>-0.12891095509845901</v>
      </c>
    </row>
    <row r="124" spans="2:10">
      <c r="B124" s="1">
        <v>44375</v>
      </c>
      <c r="C124">
        <v>134.779999</v>
      </c>
      <c r="D124">
        <v>14500.509765999999</v>
      </c>
      <c r="E124">
        <f t="shared" si="5"/>
        <v>1.2545999454992058E-2</v>
      </c>
      <c r="F124">
        <f t="shared" si="5"/>
        <v>9.7574036244562293E-3</v>
      </c>
      <c r="G124">
        <f t="shared" si="7"/>
        <v>1.0716306913173549E-2</v>
      </c>
      <c r="H124">
        <f t="shared" si="6"/>
        <v>1.8296925418185093E-3</v>
      </c>
      <c r="J124">
        <f t="shared" si="4"/>
        <v>0.17876979465019344</v>
      </c>
    </row>
    <row r="125" spans="2:10">
      <c r="B125" s="1">
        <v>44376</v>
      </c>
      <c r="C125">
        <v>136.33000200000001</v>
      </c>
      <c r="D125">
        <v>14528.330078000001</v>
      </c>
      <c r="E125">
        <f t="shared" si="5"/>
        <v>1.1500244928774659E-2</v>
      </c>
      <c r="F125">
        <f t="shared" si="5"/>
        <v>1.9185747569532481E-3</v>
      </c>
      <c r="G125">
        <f t="shared" si="7"/>
        <v>1.943665220740267E-3</v>
      </c>
      <c r="H125">
        <f t="shared" si="6"/>
        <v>9.5565797080343923E-3</v>
      </c>
      <c r="J125">
        <f t="shared" si="4"/>
        <v>0.93372397433807541</v>
      </c>
    </row>
    <row r="126" spans="2:10">
      <c r="B126" s="1">
        <v>44377</v>
      </c>
      <c r="C126">
        <v>136.96000699999999</v>
      </c>
      <c r="D126">
        <v>14503.950194999999</v>
      </c>
      <c r="E126">
        <f t="shared" si="5"/>
        <v>4.6211764890899277E-3</v>
      </c>
      <c r="F126">
        <f t="shared" si="5"/>
        <v>-1.678092586629723E-3</v>
      </c>
      <c r="G126">
        <f t="shared" si="7"/>
        <v>-2.0814607802793275E-3</v>
      </c>
      <c r="H126">
        <f t="shared" si="6"/>
        <v>6.7026372693692552E-3</v>
      </c>
      <c r="J126">
        <f t="shared" si="4"/>
        <v>0.65488001993437084</v>
      </c>
    </row>
    <row r="127" spans="2:10">
      <c r="B127" s="1">
        <v>44378</v>
      </c>
      <c r="C127">
        <v>137.270004</v>
      </c>
      <c r="D127">
        <v>14522.379883</v>
      </c>
      <c r="E127">
        <f t="shared" si="5"/>
        <v>2.263412559551124E-3</v>
      </c>
      <c r="F127">
        <f t="shared" si="5"/>
        <v>1.270666801265872E-3</v>
      </c>
      <c r="G127">
        <f t="shared" si="7"/>
        <v>1.2185742102086318E-3</v>
      </c>
      <c r="H127">
        <f t="shared" si="6"/>
        <v>1.0448383493424922E-3</v>
      </c>
      <c r="J127">
        <f t="shared" si="4"/>
        <v>0.10208575095844273</v>
      </c>
    </row>
    <row r="128" spans="2:10">
      <c r="B128" s="1">
        <v>44379</v>
      </c>
      <c r="C128">
        <v>139.96000699999999</v>
      </c>
      <c r="D128">
        <v>14639.330078000001</v>
      </c>
      <c r="E128">
        <f t="shared" si="5"/>
        <v>1.9596437106536326E-2</v>
      </c>
      <c r="F128">
        <f t="shared" si="5"/>
        <v>8.0531012094583743E-3</v>
      </c>
      <c r="G128">
        <f t="shared" si="7"/>
        <v>8.8089767909013995E-3</v>
      </c>
      <c r="H128">
        <f t="shared" si="6"/>
        <v>1.0787460315634927E-2</v>
      </c>
      <c r="J128">
        <f t="shared" si="4"/>
        <v>1.0539869520955043</v>
      </c>
    </row>
    <row r="129" spans="1:19">
      <c r="B129" s="1">
        <v>44383</v>
      </c>
      <c r="C129">
        <v>142.020004</v>
      </c>
      <c r="D129">
        <v>14663.639648</v>
      </c>
      <c r="E129">
        <f t="shared" si="5"/>
        <v>1.4718468826598516E-2</v>
      </c>
      <c r="F129">
        <f t="shared" si="5"/>
        <v>1.6605657410875573E-3</v>
      </c>
      <c r="G129">
        <f t="shared" si="7"/>
        <v>1.6549204748267056E-3</v>
      </c>
      <c r="H129">
        <f t="shared" si="6"/>
        <v>1.3063548351771811E-2</v>
      </c>
      <c r="J129">
        <f t="shared" si="4"/>
        <v>1.2763717416304412</v>
      </c>
    </row>
    <row r="130" spans="1:19">
      <c r="B130" s="1">
        <v>44384</v>
      </c>
      <c r="C130">
        <v>144.570007</v>
      </c>
      <c r="D130">
        <v>14665.059569999999</v>
      </c>
      <c r="E130">
        <f t="shared" si="5"/>
        <v>1.7955238193064715E-2</v>
      </c>
      <c r="F130">
        <f t="shared" si="5"/>
        <v>9.6832848739078121E-5</v>
      </c>
      <c r="G130">
        <f t="shared" si="7"/>
        <v>-9.5094559193978917E-5</v>
      </c>
      <c r="H130">
        <f t="shared" si="6"/>
        <v>1.8050332752258695E-2</v>
      </c>
      <c r="J130">
        <f t="shared" si="4"/>
        <v>1.7636046525509779</v>
      </c>
    </row>
    <row r="131" spans="1:19">
      <c r="B131" s="1">
        <v>44385</v>
      </c>
      <c r="C131">
        <v>143.240005</v>
      </c>
      <c r="D131">
        <v>14559.780273</v>
      </c>
      <c r="E131">
        <f t="shared" si="5"/>
        <v>-9.1997090378504818E-3</v>
      </c>
      <c r="F131">
        <f t="shared" si="5"/>
        <v>-7.1789205149474303E-3</v>
      </c>
      <c r="G131">
        <f t="shared" si="7"/>
        <v>-8.237583492297822E-3</v>
      </c>
      <c r="H131">
        <f t="shared" si="6"/>
        <v>-9.6212554555265978E-4</v>
      </c>
      <c r="J131">
        <f t="shared" si="4"/>
        <v>-9.4004310710698202E-2</v>
      </c>
    </row>
    <row r="132" spans="1:19">
      <c r="B132" s="1">
        <v>44386</v>
      </c>
      <c r="C132">
        <v>145.11000100000001</v>
      </c>
      <c r="D132">
        <v>14701.919921999999</v>
      </c>
      <c r="E132">
        <f t="shared" si="5"/>
        <v>1.3054984185458628E-2</v>
      </c>
      <c r="F132">
        <f t="shared" si="5"/>
        <v>9.7624858572615929E-3</v>
      </c>
      <c r="G132">
        <f t="shared" si="7"/>
        <v>1.0721994574959842E-2</v>
      </c>
      <c r="H132">
        <f t="shared" si="6"/>
        <v>2.3329896104987858E-3</v>
      </c>
      <c r="J132">
        <f t="shared" ref="J132:J139" si="8">H132/$S$14</f>
        <v>0.22794434805717892</v>
      </c>
    </row>
    <row r="133" spans="1:19">
      <c r="B133" s="1">
        <v>44389</v>
      </c>
      <c r="C133">
        <v>144.5</v>
      </c>
      <c r="D133">
        <v>14733.240234000001</v>
      </c>
      <c r="E133">
        <f t="shared" ref="E133:F149" si="9">(C133-C132)/C132</f>
        <v>-4.2037143945716816E-3</v>
      </c>
      <c r="F133">
        <f t="shared" si="9"/>
        <v>2.1303552302127451E-3</v>
      </c>
      <c r="G133">
        <f t="shared" si="7"/>
        <v>2.1806743761590831E-3</v>
      </c>
      <c r="H133">
        <f t="shared" ref="H133:H149" si="10">E133-G133</f>
        <v>-6.3843887707307652E-3</v>
      </c>
      <c r="J133">
        <f t="shared" si="8"/>
        <v>-0.62378560519035609</v>
      </c>
    </row>
    <row r="134" spans="1:19">
      <c r="B134" s="1">
        <v>44390</v>
      </c>
      <c r="C134">
        <v>145.63999899999999</v>
      </c>
      <c r="D134">
        <v>14677.650390999999</v>
      </c>
      <c r="E134">
        <f t="shared" si="9"/>
        <v>7.889266435986083E-3</v>
      </c>
      <c r="F134">
        <f t="shared" si="9"/>
        <v>-3.7730901089711752E-3</v>
      </c>
      <c r="G134">
        <f t="shared" si="7"/>
        <v>-4.4260281794004513E-3</v>
      </c>
      <c r="H134">
        <f t="shared" si="10"/>
        <v>1.2315294615386534E-2</v>
      </c>
      <c r="J134">
        <f t="shared" si="8"/>
        <v>1.203263739196935</v>
      </c>
    </row>
    <row r="135" spans="1:19">
      <c r="B135" s="1">
        <v>44391</v>
      </c>
      <c r="C135">
        <v>149.14999399999999</v>
      </c>
      <c r="D135">
        <v>14644.950194999999</v>
      </c>
      <c r="E135">
        <f t="shared" si="9"/>
        <v>2.4100487668913016E-2</v>
      </c>
      <c r="F135">
        <f t="shared" si="9"/>
        <v>-2.2278903727023496E-3</v>
      </c>
      <c r="G135">
        <f t="shared" si="7"/>
        <v>-2.6967540928433302E-3</v>
      </c>
      <c r="H135">
        <f t="shared" si="10"/>
        <v>2.6797241761756345E-2</v>
      </c>
      <c r="J135">
        <f t="shared" si="8"/>
        <v>2.6182198907470609</v>
      </c>
    </row>
    <row r="136" spans="1:19">
      <c r="B136" s="1">
        <v>44392</v>
      </c>
      <c r="C136">
        <v>148.479996</v>
      </c>
      <c r="D136">
        <v>14543.129883</v>
      </c>
      <c r="E136">
        <f t="shared" si="9"/>
        <v>-4.4921087961960803E-3</v>
      </c>
      <c r="F136">
        <f t="shared" si="9"/>
        <v>-6.9525884789121903E-3</v>
      </c>
      <c r="G136">
        <f t="shared" ref="G136:G149" si="11">$S$11+($S$12*F136)</f>
        <v>-7.9842892962875781E-3</v>
      </c>
      <c r="H136">
        <f t="shared" si="10"/>
        <v>3.4921805000914978E-3</v>
      </c>
      <c r="J136">
        <f t="shared" si="8"/>
        <v>0.34120289426456657</v>
      </c>
    </row>
    <row r="137" spans="1:19">
      <c r="B137" s="1">
        <v>44393</v>
      </c>
      <c r="C137">
        <v>146.38999899999999</v>
      </c>
      <c r="D137">
        <v>14427.240234000001</v>
      </c>
      <c r="E137">
        <f t="shared" si="9"/>
        <v>-1.4075950002046141E-2</v>
      </c>
      <c r="F137">
        <f t="shared" si="9"/>
        <v>-7.9686869286278265E-3</v>
      </c>
      <c r="G137">
        <f t="shared" si="11"/>
        <v>-9.1214320728757962E-3</v>
      </c>
      <c r="H137">
        <f t="shared" si="10"/>
        <v>-4.9545179291703451E-3</v>
      </c>
      <c r="J137">
        <f t="shared" si="8"/>
        <v>-0.48408032089816555</v>
      </c>
    </row>
    <row r="138" spans="1:19">
      <c r="B138" s="1">
        <v>44396</v>
      </c>
      <c r="C138">
        <v>142.449997</v>
      </c>
      <c r="D138">
        <v>14274.980469</v>
      </c>
      <c r="E138">
        <f t="shared" si="9"/>
        <v>-2.6914420567760184E-2</v>
      </c>
      <c r="F138">
        <f t="shared" si="9"/>
        <v>-1.0553630668821696E-2</v>
      </c>
      <c r="G138">
        <f t="shared" si="11"/>
        <v>-1.201431130408712E-2</v>
      </c>
      <c r="H138">
        <f t="shared" si="10"/>
        <v>-1.4900109263673064E-2</v>
      </c>
      <c r="J138">
        <f t="shared" si="8"/>
        <v>-1.4558126091965538</v>
      </c>
    </row>
    <row r="139" spans="1:19">
      <c r="A139">
        <v>-5</v>
      </c>
      <c r="B139" s="10">
        <v>44397</v>
      </c>
      <c r="C139" s="11">
        <v>146.14999399999999</v>
      </c>
      <c r="D139" s="11">
        <v>14498.879883</v>
      </c>
      <c r="E139" s="11">
        <f t="shared" si="9"/>
        <v>2.5974005461017989E-2</v>
      </c>
      <c r="F139" s="11">
        <f t="shared" si="9"/>
        <v>1.5684743981697669E-2</v>
      </c>
      <c r="G139" s="11">
        <f t="shared" si="11"/>
        <v>1.7349751018420671E-2</v>
      </c>
      <c r="H139" s="11">
        <f t="shared" si="10"/>
        <v>8.6242544425973178E-3</v>
      </c>
      <c r="I139" s="11">
        <f>H139</f>
        <v>8.6242544425973178E-3</v>
      </c>
      <c r="J139" s="11">
        <f t="shared" si="8"/>
        <v>0.84263129486323862</v>
      </c>
      <c r="K139" t="str">
        <f>IF(ABS(J139)&gt;1.96,"YES","NO")</f>
        <v>NO</v>
      </c>
    </row>
    <row r="140" spans="1:19">
      <c r="A140">
        <v>-4</v>
      </c>
      <c r="B140" s="10">
        <v>44398</v>
      </c>
      <c r="C140" s="11">
        <v>145.39999399999999</v>
      </c>
      <c r="D140" s="11">
        <v>14631.950194999999</v>
      </c>
      <c r="E140" s="11">
        <f t="shared" si="9"/>
        <v>-5.1317142031494034E-3</v>
      </c>
      <c r="F140" s="11">
        <f t="shared" si="9"/>
        <v>9.1779718898164931E-3</v>
      </c>
      <c r="G140" s="11">
        <f t="shared" si="11"/>
        <v>1.0067849461283966E-2</v>
      </c>
      <c r="H140" s="11">
        <f t="shared" si="10"/>
        <v>-1.5199563664433369E-2</v>
      </c>
      <c r="I140" s="11">
        <f>I139+H140</f>
        <v>-6.5753092218360509E-3</v>
      </c>
      <c r="J140" s="11">
        <f>H140/$S$14</f>
        <v>-1.4850707498444957</v>
      </c>
      <c r="K140" t="str">
        <f>IF(ABS(J140)&gt;1.96,"YES","NO")</f>
        <v>NO</v>
      </c>
    </row>
    <row r="141" spans="1:19">
      <c r="A141">
        <v>-3</v>
      </c>
      <c r="B141" s="10">
        <v>44399</v>
      </c>
      <c r="C141" s="11">
        <v>146.800003</v>
      </c>
      <c r="D141" s="11">
        <v>14684.599609000001</v>
      </c>
      <c r="E141" s="11">
        <f t="shared" si="9"/>
        <v>9.628673024567054E-3</v>
      </c>
      <c r="F141" s="11">
        <f t="shared" si="9"/>
        <v>3.5982499460661503E-3</v>
      </c>
      <c r="G141" s="11">
        <f t="shared" si="11"/>
        <v>3.8234343600876634E-3</v>
      </c>
      <c r="H141" s="11">
        <f>E141-G141</f>
        <v>5.8052386644793907E-3</v>
      </c>
      <c r="I141" s="11">
        <f>I140+H141</f>
        <v>-7.7007055735666026E-4</v>
      </c>
      <c r="J141" s="11">
        <f>H141/$S$14</f>
        <v>0.56719984381249411</v>
      </c>
      <c r="K141" t="str">
        <f t="shared" ref="K141:K149" si="12">IF(ABS(J141)&gt;1.96,"YES","NO")</f>
        <v>NO</v>
      </c>
    </row>
    <row r="142" spans="1:19">
      <c r="A142">
        <v>-2</v>
      </c>
      <c r="B142" s="10">
        <v>44400</v>
      </c>
      <c r="C142" s="11">
        <v>148.55999800000001</v>
      </c>
      <c r="D142" s="11">
        <v>14836.990234000001</v>
      </c>
      <c r="E142" s="11">
        <f t="shared" si="9"/>
        <v>1.198906651248504E-2</v>
      </c>
      <c r="F142" s="11">
        <f t="shared" si="9"/>
        <v>1.0377581211448337E-2</v>
      </c>
      <c r="G142" s="11">
        <f t="shared" si="11"/>
        <v>1.1410364131199372E-2</v>
      </c>
      <c r="H142" s="11">
        <f t="shared" si="10"/>
        <v>5.7870238128566835E-4</v>
      </c>
      <c r="I142" s="11">
        <f t="shared" ref="I142:I148" si="13">I141+H142</f>
        <v>-1.9136817607099191E-4</v>
      </c>
      <c r="J142" s="11">
        <f t="shared" ref="J142:J149" si="14">H142/$S$14</f>
        <v>5.6542016487204284E-2</v>
      </c>
      <c r="K142" t="str">
        <f t="shared" si="12"/>
        <v>NO</v>
      </c>
    </row>
    <row r="143" spans="1:19">
      <c r="A143">
        <v>-1</v>
      </c>
      <c r="B143" s="10">
        <v>44403</v>
      </c>
      <c r="C143" s="11">
        <v>148.990005</v>
      </c>
      <c r="D143" s="11">
        <v>14840.709961</v>
      </c>
      <c r="E143" s="11">
        <f t="shared" si="9"/>
        <v>2.8945005774703167E-3</v>
      </c>
      <c r="F143" s="11">
        <f t="shared" si="9"/>
        <v>2.5070630507497934E-4</v>
      </c>
      <c r="G143" s="11">
        <f t="shared" si="11"/>
        <v>7.7109314781029215E-5</v>
      </c>
      <c r="H143" s="11">
        <f t="shared" si="10"/>
        <v>2.8173912626892877E-3</v>
      </c>
      <c r="I143" s="11">
        <f t="shared" si="13"/>
        <v>2.6260230866182958E-3</v>
      </c>
      <c r="J143" s="11">
        <f t="shared" si="14"/>
        <v>0.27527272805059755</v>
      </c>
      <c r="K143" t="str">
        <f t="shared" si="12"/>
        <v>NO</v>
      </c>
    </row>
    <row r="144" spans="1:19">
      <c r="A144">
        <v>0</v>
      </c>
      <c r="B144" s="8">
        <v>44404</v>
      </c>
      <c r="C144" s="9">
        <v>146.770004</v>
      </c>
      <c r="D144" s="9">
        <v>14660.580078000001</v>
      </c>
      <c r="E144" s="9">
        <f t="shared" si="9"/>
        <v>-1.4900335092947989E-2</v>
      </c>
      <c r="F144" s="9">
        <f t="shared" si="9"/>
        <v>-1.2137551604563672E-2</v>
      </c>
      <c r="G144" s="9">
        <f t="shared" si="11"/>
        <v>-1.3786919313940795E-2</v>
      </c>
      <c r="H144" s="9">
        <f t="shared" si="10"/>
        <v>-1.1134157790071934E-3</v>
      </c>
      <c r="I144" s="9">
        <f t="shared" si="13"/>
        <v>1.5126073076111024E-3</v>
      </c>
      <c r="J144" s="9">
        <f t="shared" si="14"/>
        <v>-0.10878609691198314</v>
      </c>
      <c r="K144" t="str">
        <f t="shared" si="12"/>
        <v>NO</v>
      </c>
      <c r="Q144" s="4" t="s">
        <v>54</v>
      </c>
      <c r="R144" s="4"/>
      <c r="S144" s="4"/>
    </row>
    <row r="145" spans="1:19">
      <c r="A145">
        <v>1</v>
      </c>
      <c r="B145" s="10">
        <v>44405</v>
      </c>
      <c r="C145" s="11">
        <v>144.979996</v>
      </c>
      <c r="D145" s="11">
        <v>14762.580078000001</v>
      </c>
      <c r="E145" s="11">
        <f t="shared" si="9"/>
        <v>-1.2196007026067808E-2</v>
      </c>
      <c r="F145" s="11">
        <f t="shared" si="9"/>
        <v>6.9574327521366988E-3</v>
      </c>
      <c r="G145" s="11">
        <f t="shared" si="11"/>
        <v>7.5827851043304938E-3</v>
      </c>
      <c r="H145" s="11">
        <f t="shared" si="10"/>
        <v>-1.97787921303983E-2</v>
      </c>
      <c r="I145" s="11">
        <f t="shared" si="13"/>
        <v>-1.8266184822787197E-2</v>
      </c>
      <c r="J145" s="11">
        <f t="shared" si="14"/>
        <v>-1.9324834783804314</v>
      </c>
      <c r="K145" t="str">
        <f t="shared" si="12"/>
        <v>NO</v>
      </c>
      <c r="Q145" s="4" t="s">
        <v>57</v>
      </c>
      <c r="R145" s="4"/>
      <c r="S145" s="4"/>
    </row>
    <row r="146" spans="1:19">
      <c r="A146">
        <v>2</v>
      </c>
      <c r="B146" s="10">
        <v>44406</v>
      </c>
      <c r="C146" s="11">
        <v>145.63999899999999</v>
      </c>
      <c r="D146" s="11">
        <v>14778.259765999999</v>
      </c>
      <c r="E146" s="11">
        <f t="shared" si="9"/>
        <v>4.5523728666676819E-3</v>
      </c>
      <c r="F146" s="11">
        <f t="shared" si="9"/>
        <v>1.0621238236915695E-3</v>
      </c>
      <c r="G146" s="11">
        <f t="shared" si="11"/>
        <v>9.8518822224340718E-4</v>
      </c>
      <c r="H146" s="11">
        <f t="shared" si="10"/>
        <v>3.5671846444242745E-3</v>
      </c>
      <c r="I146" s="11">
        <f t="shared" si="13"/>
        <v>-1.4699000178362922E-2</v>
      </c>
      <c r="J146" s="11">
        <f t="shared" si="14"/>
        <v>0.34853116126780714</v>
      </c>
      <c r="K146" t="str">
        <f t="shared" si="12"/>
        <v>NO</v>
      </c>
      <c r="Q146" s="13" t="s">
        <v>58</v>
      </c>
      <c r="R146" t="s">
        <v>90</v>
      </c>
    </row>
    <row r="147" spans="1:19">
      <c r="A147">
        <v>3</v>
      </c>
      <c r="B147" s="10">
        <v>44407</v>
      </c>
      <c r="C147" s="11">
        <v>145.86000100000001</v>
      </c>
      <c r="D147" s="11">
        <v>14672.679688</v>
      </c>
      <c r="E147" s="11">
        <f t="shared" si="9"/>
        <v>1.5105877609901813E-3</v>
      </c>
      <c r="F147" s="11">
        <f t="shared" si="9"/>
        <v>-7.1442835402653225E-3</v>
      </c>
      <c r="G147" s="11">
        <f t="shared" si="11"/>
        <v>-8.1988203334979522E-3</v>
      </c>
      <c r="H147" s="11">
        <f t="shared" si="10"/>
        <v>9.7094080944881336E-3</v>
      </c>
      <c r="I147" s="11">
        <f t="shared" si="13"/>
        <v>-4.9895920838747884E-3</v>
      </c>
      <c r="J147" s="11">
        <f t="shared" si="14"/>
        <v>0.94865604551321481</v>
      </c>
      <c r="K147" t="str">
        <f t="shared" si="12"/>
        <v>NO</v>
      </c>
    </row>
    <row r="148" spans="1:19">
      <c r="A148">
        <v>4</v>
      </c>
      <c r="B148" s="10">
        <v>44410</v>
      </c>
      <c r="C148" s="11">
        <v>145.520004</v>
      </c>
      <c r="D148" s="11">
        <v>14681.070313</v>
      </c>
      <c r="E148" s="11">
        <f t="shared" si="9"/>
        <v>-2.330981747353827E-3</v>
      </c>
      <c r="F148" s="11">
        <f t="shared" si="9"/>
        <v>5.7185362036235577E-4</v>
      </c>
      <c r="G148" s="11">
        <f t="shared" si="11"/>
        <v>4.3651380939662538E-4</v>
      </c>
      <c r="H148" s="11">
        <f t="shared" si="10"/>
        <v>-2.7674955567504522E-3</v>
      </c>
      <c r="I148" s="11">
        <f t="shared" si="13"/>
        <v>-7.7570876406252405E-3</v>
      </c>
      <c r="J148" s="11">
        <f t="shared" si="14"/>
        <v>-0.27039767669593295</v>
      </c>
      <c r="K148" t="str">
        <f t="shared" si="12"/>
        <v>NO</v>
      </c>
    </row>
    <row r="149" spans="1:19">
      <c r="A149">
        <v>5</v>
      </c>
      <c r="B149" s="10">
        <v>44411</v>
      </c>
      <c r="C149" s="11">
        <v>147.36000100000001</v>
      </c>
      <c r="D149" s="11">
        <v>14761.290039</v>
      </c>
      <c r="E149" s="11">
        <f t="shared" si="9"/>
        <v>1.2644289097188391E-2</v>
      </c>
      <c r="F149" s="11">
        <f t="shared" si="9"/>
        <v>5.4641606020349393E-3</v>
      </c>
      <c r="G149" s="11">
        <f t="shared" si="11"/>
        <v>5.9116245593618545E-3</v>
      </c>
      <c r="H149" s="11">
        <f t="shared" si="10"/>
        <v>6.7326645378265361E-3</v>
      </c>
      <c r="I149" s="11">
        <f>I148+H149</f>
        <v>-1.0244231027987044E-3</v>
      </c>
      <c r="J149" s="11">
        <f t="shared" si="14"/>
        <v>0.65781382902706087</v>
      </c>
      <c r="K149" t="str">
        <f t="shared" si="12"/>
        <v>NO</v>
      </c>
    </row>
    <row r="152" spans="1:19">
      <c r="I152" t="s">
        <v>91</v>
      </c>
      <c r="J152">
        <v>1.96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AC05-66F6-4E8E-95E6-AF956FF5EB2D}">
  <dimension ref="A1:K19"/>
  <sheetViews>
    <sheetView zoomScale="55" zoomScaleNormal="55" workbookViewId="0">
      <selection activeCell="D21" sqref="D21"/>
    </sheetView>
  </sheetViews>
  <sheetFormatPr defaultRowHeight="14.4"/>
  <cols>
    <col min="1" max="1" width="28.21875" style="17" customWidth="1"/>
    <col min="2" max="2" width="9.88671875" customWidth="1"/>
    <col min="3" max="3" width="10" bestFit="1" customWidth="1"/>
    <col min="4" max="4" width="13.21875" customWidth="1"/>
    <col min="5" max="5" width="11.88671875" customWidth="1"/>
    <col min="7" max="7" width="8.88671875" style="7"/>
  </cols>
  <sheetData>
    <row r="1" spans="1:11">
      <c r="A1" s="16"/>
    </row>
    <row r="3" spans="1:11">
      <c r="A3" s="18" t="s">
        <v>86</v>
      </c>
      <c r="B3" s="2"/>
      <c r="C3" s="2" t="s">
        <v>63</v>
      </c>
      <c r="D3" s="2" t="s">
        <v>64</v>
      </c>
      <c r="E3" s="2"/>
      <c r="F3" s="2"/>
      <c r="J3" t="s">
        <v>60</v>
      </c>
      <c r="K3" s="14" t="s">
        <v>61</v>
      </c>
    </row>
    <row r="4" spans="1:11">
      <c r="A4" s="17">
        <v>73</v>
      </c>
      <c r="C4">
        <v>81.400000000000006</v>
      </c>
      <c r="D4">
        <f>(C4-A4)*100/A4</f>
        <v>11.5068493150685</v>
      </c>
      <c r="E4" t="s">
        <v>65</v>
      </c>
      <c r="J4" t="s">
        <v>60</v>
      </c>
      <c r="K4" s="15" t="s">
        <v>62</v>
      </c>
    </row>
    <row r="6" spans="1:11">
      <c r="A6" s="18" t="s">
        <v>66</v>
      </c>
      <c r="B6" s="2"/>
      <c r="C6" s="2" t="s">
        <v>63</v>
      </c>
      <c r="D6" s="2" t="s">
        <v>64</v>
      </c>
      <c r="E6" s="2"/>
      <c r="F6" s="2"/>
    </row>
    <row r="7" spans="1:11">
      <c r="A7" s="17">
        <v>1.01</v>
      </c>
      <c r="C7">
        <v>1.3</v>
      </c>
      <c r="D7">
        <f>(C7-A7)*100/A7</f>
        <v>28.712871287128717</v>
      </c>
      <c r="E7" t="s">
        <v>85</v>
      </c>
    </row>
    <row r="12" spans="1:11" s="7" customFormat="1">
      <c r="A12" s="30" t="s">
        <v>67</v>
      </c>
      <c r="J12" s="4" t="s">
        <v>69</v>
      </c>
    </row>
    <row r="13" spans="1:11">
      <c r="A13" s="31" t="s">
        <v>68</v>
      </c>
      <c r="J13" s="4" t="s">
        <v>70</v>
      </c>
    </row>
    <row r="19" spans="4:4">
      <c r="D19" t="s">
        <v>59</v>
      </c>
    </row>
  </sheetData>
  <hyperlinks>
    <hyperlink ref="A12" r:id="rId1" xr:uid="{9280BAFE-88E2-4BB4-985F-05F6B3665D3E}"/>
    <hyperlink ref="A13" r:id="rId2" xr:uid="{83F780A9-495F-4432-848A-FA9D0380858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0AB9-EBF0-4166-A57B-85D45C605B66}">
  <dimension ref="A1:H65"/>
  <sheetViews>
    <sheetView zoomScale="70" zoomScaleNormal="70" workbookViewId="0">
      <selection activeCell="H12" sqref="H12"/>
    </sheetView>
  </sheetViews>
  <sheetFormatPr defaultRowHeight="14.4"/>
  <cols>
    <col min="1" max="1" width="10.33203125" bestFit="1" customWidth="1"/>
    <col min="4" max="4" width="10.33203125" bestFit="1" customWidth="1"/>
    <col min="7" max="7" width="20.88671875" bestFit="1" customWidth="1"/>
  </cols>
  <sheetData>
    <row r="1" spans="1:8">
      <c r="A1" s="6">
        <v>44166</v>
      </c>
      <c r="B1" s="4"/>
      <c r="C1" s="4"/>
      <c r="D1" s="6">
        <v>44197</v>
      </c>
      <c r="E1" s="4"/>
    </row>
    <row r="2" spans="1:8">
      <c r="A2" s="4" t="s">
        <v>0</v>
      </c>
      <c r="B2" s="4" t="s">
        <v>4</v>
      </c>
      <c r="C2" s="4"/>
      <c r="D2" s="4" t="s">
        <v>0</v>
      </c>
      <c r="E2" s="4" t="s">
        <v>4</v>
      </c>
      <c r="G2" t="s">
        <v>38</v>
      </c>
      <c r="H2" s="2">
        <f>(B23-B3)/B3</f>
        <v>8.9634940599454524E-2</v>
      </c>
    </row>
    <row r="3" spans="1:8">
      <c r="A3" s="1">
        <v>44166</v>
      </c>
      <c r="B3">
        <v>122.720001</v>
      </c>
      <c r="D3" s="1">
        <v>44200</v>
      </c>
      <c r="E3">
        <v>129.41000399999999</v>
      </c>
      <c r="G3" t="s">
        <v>39</v>
      </c>
      <c r="H3" s="2">
        <f>(E21-E3)/E3</f>
        <v>1.9704836729624118E-2</v>
      </c>
    </row>
    <row r="4" spans="1:8">
      <c r="A4" s="1">
        <v>44167</v>
      </c>
      <c r="B4">
        <v>123.08000199999999</v>
      </c>
      <c r="D4" s="1">
        <v>44201</v>
      </c>
      <c r="E4">
        <v>131.009995</v>
      </c>
    </row>
    <row r="5" spans="1:8">
      <c r="A5" s="1">
        <v>44168</v>
      </c>
      <c r="B5">
        <v>122.94000200000001</v>
      </c>
      <c r="D5" s="1">
        <v>44202</v>
      </c>
      <c r="E5">
        <v>126.599998</v>
      </c>
    </row>
    <row r="6" spans="1:8">
      <c r="A6" s="1">
        <v>44169</v>
      </c>
      <c r="B6">
        <v>122.25</v>
      </c>
      <c r="D6" s="1">
        <v>44203</v>
      </c>
      <c r="E6">
        <v>130.91999799999999</v>
      </c>
      <c r="G6" s="4" t="s">
        <v>40</v>
      </c>
      <c r="H6" s="2" t="str">
        <f>IF(H3&gt;H2,"yes","no")</f>
        <v>no</v>
      </c>
    </row>
    <row r="7" spans="1:8">
      <c r="A7" s="1">
        <v>44172</v>
      </c>
      <c r="B7">
        <v>123.75</v>
      </c>
      <c r="D7" s="1">
        <v>44204</v>
      </c>
      <c r="E7">
        <v>132.050003</v>
      </c>
    </row>
    <row r="8" spans="1:8">
      <c r="A8" s="1">
        <v>44173</v>
      </c>
      <c r="B8">
        <v>124.379997</v>
      </c>
      <c r="D8" s="1">
        <v>44207</v>
      </c>
      <c r="E8">
        <v>128.979996</v>
      </c>
    </row>
    <row r="9" spans="1:8">
      <c r="A9" s="1">
        <v>44174</v>
      </c>
      <c r="B9">
        <v>121.779999</v>
      </c>
      <c r="D9" s="1">
        <v>44208</v>
      </c>
      <c r="E9">
        <v>128.800003</v>
      </c>
    </row>
    <row r="10" spans="1:8">
      <c r="A10" s="1">
        <v>44175</v>
      </c>
      <c r="B10">
        <v>123.239998</v>
      </c>
      <c r="D10" s="1">
        <v>44209</v>
      </c>
      <c r="E10">
        <v>130.88999899999999</v>
      </c>
    </row>
    <row r="11" spans="1:8">
      <c r="A11" s="1">
        <v>44176</v>
      </c>
      <c r="B11">
        <v>122.410004</v>
      </c>
      <c r="D11" s="1">
        <v>44210</v>
      </c>
      <c r="E11">
        <v>128.91000399999999</v>
      </c>
    </row>
    <row r="12" spans="1:8">
      <c r="A12" s="1">
        <v>44179</v>
      </c>
      <c r="B12">
        <v>121.779999</v>
      </c>
      <c r="D12" s="1">
        <v>44211</v>
      </c>
      <c r="E12">
        <v>127.139999</v>
      </c>
    </row>
    <row r="13" spans="1:8">
      <c r="A13" s="1">
        <v>44180</v>
      </c>
      <c r="B13">
        <v>127.879997</v>
      </c>
      <c r="D13" s="1">
        <v>44215</v>
      </c>
      <c r="E13">
        <v>127.83000199999999</v>
      </c>
    </row>
    <row r="14" spans="1:8">
      <c r="A14" s="1">
        <v>44181</v>
      </c>
      <c r="B14">
        <v>127.80999799999999</v>
      </c>
      <c r="D14" s="1">
        <v>44216</v>
      </c>
      <c r="E14">
        <v>132.029999</v>
      </c>
    </row>
    <row r="15" spans="1:8">
      <c r="A15" s="1">
        <v>44182</v>
      </c>
      <c r="B15">
        <v>128.699997</v>
      </c>
      <c r="D15" s="1">
        <v>44217</v>
      </c>
      <c r="E15">
        <v>136.86999499999999</v>
      </c>
    </row>
    <row r="16" spans="1:8">
      <c r="A16" s="1">
        <v>44183</v>
      </c>
      <c r="B16">
        <v>126.660004</v>
      </c>
      <c r="D16" s="1">
        <v>44218</v>
      </c>
      <c r="E16">
        <v>139.070007</v>
      </c>
    </row>
    <row r="17" spans="1:7">
      <c r="A17" s="1">
        <v>44186</v>
      </c>
      <c r="B17">
        <v>128.229996</v>
      </c>
      <c r="D17" s="1">
        <v>44221</v>
      </c>
      <c r="E17">
        <v>142.91999799999999</v>
      </c>
    </row>
    <row r="18" spans="1:7">
      <c r="A18" s="1">
        <v>44187</v>
      </c>
      <c r="B18">
        <v>131.88000500000001</v>
      </c>
      <c r="D18" s="1">
        <v>44222</v>
      </c>
      <c r="E18">
        <v>143.16000399999999</v>
      </c>
    </row>
    <row r="19" spans="1:7">
      <c r="A19" s="1">
        <v>44188</v>
      </c>
      <c r="B19">
        <v>130.96000699999999</v>
      </c>
      <c r="D19" s="1">
        <v>44223</v>
      </c>
      <c r="E19">
        <v>142.05999800000001</v>
      </c>
    </row>
    <row r="20" spans="1:7">
      <c r="A20" s="1">
        <v>44189</v>
      </c>
      <c r="B20">
        <v>131.970001</v>
      </c>
      <c r="D20" s="1">
        <v>44224</v>
      </c>
      <c r="E20">
        <v>137.08999600000001</v>
      </c>
    </row>
    <row r="21" spans="1:7">
      <c r="A21" s="1">
        <v>44193</v>
      </c>
      <c r="B21">
        <v>136.69000199999999</v>
      </c>
      <c r="D21" s="1">
        <v>44225</v>
      </c>
      <c r="E21">
        <v>131.96000699999999</v>
      </c>
    </row>
    <row r="22" spans="1:7">
      <c r="A22" s="1">
        <v>44194</v>
      </c>
      <c r="B22">
        <v>134.86999499999999</v>
      </c>
    </row>
    <row r="23" spans="1:7">
      <c r="A23" s="1">
        <v>44195</v>
      </c>
      <c r="B23">
        <v>133.720001</v>
      </c>
      <c r="D23" s="5">
        <v>44228</v>
      </c>
      <c r="G23" t="s">
        <v>41</v>
      </c>
    </row>
    <row r="24" spans="1:7">
      <c r="D24" s="1">
        <v>44228</v>
      </c>
      <c r="E24">
        <v>134.13999899999999</v>
      </c>
      <c r="G24" s="2">
        <f>(E25-E24)/E24</f>
        <v>-9.6019062889660445E-2</v>
      </c>
    </row>
    <row r="25" spans="1:7">
      <c r="D25" s="1">
        <v>44253</v>
      </c>
      <c r="E25">
        <v>121.260002</v>
      </c>
    </row>
    <row r="27" spans="1:7">
      <c r="D27" s="5">
        <v>44256</v>
      </c>
      <c r="G27" t="s">
        <v>42</v>
      </c>
    </row>
    <row r="28" spans="1:7">
      <c r="D28" s="1">
        <v>44256</v>
      </c>
      <c r="E28">
        <v>127.790001</v>
      </c>
      <c r="G28" s="2">
        <f>(E29-E28)/E28</f>
        <v>-4.4134900664098149E-2</v>
      </c>
    </row>
    <row r="29" spans="1:7">
      <c r="D29" s="1">
        <v>44286</v>
      </c>
      <c r="E29">
        <v>122.150002</v>
      </c>
    </row>
    <row r="31" spans="1:7">
      <c r="D31" s="5">
        <v>44287</v>
      </c>
      <c r="G31" t="s">
        <v>43</v>
      </c>
    </row>
    <row r="32" spans="1:7">
      <c r="D32" s="1">
        <v>44287</v>
      </c>
      <c r="E32">
        <v>123</v>
      </c>
      <c r="G32" s="2">
        <f>(E33-E32)/E32</f>
        <v>6.8780544715447076E-2</v>
      </c>
    </row>
    <row r="33" spans="4:7">
      <c r="D33" s="1">
        <v>44316</v>
      </c>
      <c r="E33">
        <v>131.46000699999999</v>
      </c>
    </row>
    <row r="35" spans="4:7">
      <c r="D35" s="5">
        <v>44317</v>
      </c>
      <c r="G35" s="7" t="s">
        <v>44</v>
      </c>
    </row>
    <row r="36" spans="4:7">
      <c r="D36" s="1">
        <v>44319</v>
      </c>
      <c r="E36">
        <v>132.53999300000001</v>
      </c>
      <c r="G36" s="2">
        <f>(E37-E36)/E36</f>
        <v>-5.9830937217568832E-2</v>
      </c>
    </row>
    <row r="37" spans="4:7">
      <c r="D37" s="1">
        <v>44344</v>
      </c>
      <c r="E37">
        <v>124.610001</v>
      </c>
      <c r="G37" s="7"/>
    </row>
    <row r="39" spans="4:7">
      <c r="D39" s="5">
        <v>44348</v>
      </c>
      <c r="G39" t="s">
        <v>45</v>
      </c>
    </row>
    <row r="40" spans="4:7">
      <c r="D40" s="1">
        <v>44348</v>
      </c>
      <c r="E40">
        <v>124.279999</v>
      </c>
      <c r="G40" s="2">
        <f>(E41-E40)/E40</f>
        <v>0.10202774462526336</v>
      </c>
    </row>
    <row r="41" spans="4:7">
      <c r="D41" s="1">
        <v>44377</v>
      </c>
      <c r="E41">
        <v>136.96000699999999</v>
      </c>
    </row>
    <row r="43" spans="4:7">
      <c r="D43" s="5">
        <v>44378</v>
      </c>
      <c r="G43" t="s">
        <v>46</v>
      </c>
    </row>
    <row r="44" spans="4:7">
      <c r="D44" s="1">
        <v>44378</v>
      </c>
      <c r="E44">
        <v>137.270004</v>
      </c>
      <c r="G44" s="2">
        <f>(E45-E44)/E44</f>
        <v>6.2577378521821936E-2</v>
      </c>
    </row>
    <row r="45" spans="4:7">
      <c r="D45" s="1">
        <v>44407</v>
      </c>
      <c r="E45">
        <v>145.86000100000001</v>
      </c>
    </row>
    <row r="47" spans="4:7">
      <c r="D47" s="5">
        <v>44409</v>
      </c>
      <c r="G47" t="s">
        <v>47</v>
      </c>
    </row>
    <row r="48" spans="4:7">
      <c r="D48" s="1">
        <v>44410</v>
      </c>
      <c r="E48">
        <v>145.520004</v>
      </c>
      <c r="G48" s="2">
        <f>(E49-E48)/E48</f>
        <v>4.336172228252555E-2</v>
      </c>
    </row>
    <row r="49" spans="4:7">
      <c r="D49" s="1">
        <v>44439</v>
      </c>
      <c r="E49">
        <v>151.83000200000001</v>
      </c>
    </row>
    <row r="51" spans="4:7">
      <c r="D51" s="5">
        <v>44440</v>
      </c>
      <c r="G51" t="s">
        <v>48</v>
      </c>
    </row>
    <row r="52" spans="4:7">
      <c r="D52" s="1">
        <v>44440</v>
      </c>
      <c r="E52">
        <v>152.509995</v>
      </c>
      <c r="G52" s="2">
        <f>(E53-E52)/E52</f>
        <v>-7.2191956992720394E-2</v>
      </c>
    </row>
    <row r="53" spans="4:7">
      <c r="D53" s="1">
        <v>44469</v>
      </c>
      <c r="E53">
        <v>141.5</v>
      </c>
      <c r="G53" s="7"/>
    </row>
    <row r="55" spans="4:7">
      <c r="D55" s="5">
        <v>44470</v>
      </c>
      <c r="G55" t="s">
        <v>49</v>
      </c>
    </row>
    <row r="56" spans="4:7">
      <c r="D56" s="1">
        <v>44470</v>
      </c>
      <c r="E56">
        <v>142.64999399999999</v>
      </c>
      <c r="G56" s="2">
        <f>(E57-E56)/E56</f>
        <v>5.0122743082625099E-2</v>
      </c>
    </row>
    <row r="57" spans="4:7">
      <c r="D57" s="1">
        <v>44498</v>
      </c>
      <c r="E57">
        <v>149.800003</v>
      </c>
    </row>
    <row r="59" spans="4:7">
      <c r="D59" s="5">
        <v>44501</v>
      </c>
      <c r="G59" s="7" t="s">
        <v>50</v>
      </c>
    </row>
    <row r="60" spans="4:7">
      <c r="D60" s="1">
        <v>44501</v>
      </c>
      <c r="E60">
        <v>148.96000699999999</v>
      </c>
      <c r="G60" s="2">
        <f>(E61-E60)/E60</f>
        <v>0.10969384554338812</v>
      </c>
    </row>
    <row r="61" spans="4:7">
      <c r="D61" s="1">
        <v>44530</v>
      </c>
      <c r="E61">
        <v>165.300003</v>
      </c>
    </row>
    <row r="63" spans="4:7">
      <c r="D63" s="5">
        <v>44531</v>
      </c>
      <c r="G63" t="s">
        <v>51</v>
      </c>
    </row>
    <row r="64" spans="4:7">
      <c r="D64" s="1">
        <v>44531</v>
      </c>
      <c r="E64">
        <v>164.770004</v>
      </c>
      <c r="G64" s="2">
        <f>(E65-E64)/E64</f>
        <v>8.1507511524973902E-2</v>
      </c>
    </row>
    <row r="65" spans="4:5">
      <c r="D65" s="1">
        <v>44560</v>
      </c>
      <c r="E65">
        <v>178.199997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AAPL</vt:lpstr>
      <vt:lpstr>Weak EMH</vt:lpstr>
      <vt:lpstr>Semi Strong EMH</vt:lpstr>
      <vt:lpstr>Earnings Surprise</vt:lpstr>
      <vt:lpstr>January 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Kamath</dc:creator>
  <cp:lastModifiedBy>aksta</cp:lastModifiedBy>
  <dcterms:created xsi:type="dcterms:W3CDTF">2022-02-28T13:44:03Z</dcterms:created>
  <dcterms:modified xsi:type="dcterms:W3CDTF">2022-03-02T11:40:11Z</dcterms:modified>
</cp:coreProperties>
</file>