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cfm-13-01-2023\Pr004_chemOS\data\UV-Vis-NIR\2022-02-21-sc-aunr-1\analysis\"/>
    </mc:Choice>
  </mc:AlternateContent>
  <xr:revisionPtr revIDLastSave="0" documentId="13_ncr:1_{5F29F6F7-4C17-41B7-A7F1-E51F1C8E3ED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iterations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  <c r="K2" i="1"/>
  <c r="O22" i="1"/>
  <c r="O23" i="1"/>
  <c r="N22" i="1"/>
  <c r="N23" i="1"/>
  <c r="M22" i="1"/>
  <c r="M23" i="1"/>
  <c r="L22" i="1"/>
  <c r="L23" i="1"/>
  <c r="K22" i="1"/>
  <c r="K23" i="1"/>
  <c r="J22" i="1"/>
  <c r="J23" i="1"/>
  <c r="I22" i="1"/>
  <c r="I23" i="1"/>
  <c r="H22" i="1"/>
  <c r="H23" i="1"/>
  <c r="I2" i="1"/>
  <c r="O21" i="1"/>
  <c r="N21" i="1"/>
  <c r="M21" i="1"/>
  <c r="L21" i="1"/>
  <c r="K21" i="1"/>
  <c r="J21" i="1"/>
  <c r="I21" i="1"/>
  <c r="H21" i="1"/>
  <c r="O20" i="1"/>
  <c r="N20" i="1"/>
  <c r="M20" i="1"/>
  <c r="L20" i="1"/>
  <c r="K20" i="1"/>
  <c r="J20" i="1"/>
  <c r="I20" i="1"/>
  <c r="H20" i="1"/>
  <c r="O19" i="1"/>
  <c r="N19" i="1"/>
  <c r="M19" i="1"/>
  <c r="L19" i="1"/>
  <c r="K19" i="1"/>
  <c r="J19" i="1"/>
  <c r="I19" i="1"/>
  <c r="H19" i="1"/>
  <c r="O18" i="1"/>
  <c r="N18" i="1"/>
  <c r="M18" i="1"/>
  <c r="L18" i="1"/>
  <c r="K18" i="1"/>
  <c r="J18" i="1"/>
  <c r="I18" i="1"/>
  <c r="H18" i="1"/>
  <c r="O17" i="1"/>
  <c r="N17" i="1"/>
  <c r="M17" i="1"/>
  <c r="L17" i="1"/>
  <c r="K17" i="1"/>
  <c r="J17" i="1"/>
  <c r="I17" i="1"/>
  <c r="H17" i="1"/>
  <c r="O16" i="1"/>
  <c r="N16" i="1"/>
  <c r="M16" i="1"/>
  <c r="L16" i="1"/>
  <c r="K16" i="1"/>
  <c r="J16" i="1"/>
  <c r="I16" i="1"/>
  <c r="H16" i="1"/>
  <c r="O15" i="1"/>
  <c r="N15" i="1"/>
  <c r="M15" i="1"/>
  <c r="L15" i="1"/>
  <c r="K15" i="1"/>
  <c r="J15" i="1"/>
  <c r="I15" i="1"/>
  <c r="H15" i="1"/>
  <c r="O14" i="1"/>
  <c r="N14" i="1"/>
  <c r="M14" i="1"/>
  <c r="L14" i="1"/>
  <c r="K14" i="1"/>
  <c r="J14" i="1"/>
  <c r="I14" i="1"/>
  <c r="H14" i="1"/>
  <c r="O13" i="1"/>
  <c r="N13" i="1"/>
  <c r="M13" i="1"/>
  <c r="L13" i="1"/>
  <c r="K13" i="1"/>
  <c r="J13" i="1"/>
  <c r="I13" i="1"/>
  <c r="H13" i="1"/>
  <c r="O12" i="1"/>
  <c r="N12" i="1"/>
  <c r="M12" i="1"/>
  <c r="L12" i="1"/>
  <c r="K12" i="1"/>
  <c r="J12" i="1"/>
  <c r="I12" i="1"/>
  <c r="H12" i="1"/>
  <c r="O11" i="1"/>
  <c r="N11" i="1"/>
  <c r="M11" i="1"/>
  <c r="L11" i="1"/>
  <c r="K11" i="1"/>
  <c r="J11" i="1"/>
  <c r="I11" i="1"/>
  <c r="H11" i="1"/>
  <c r="O10" i="1"/>
  <c r="N10" i="1"/>
  <c r="M10" i="1"/>
  <c r="L10" i="1"/>
  <c r="K10" i="1"/>
  <c r="J10" i="1"/>
  <c r="I10" i="1"/>
  <c r="H10" i="1"/>
  <c r="O9" i="1"/>
  <c r="N9" i="1"/>
  <c r="M9" i="1"/>
  <c r="L9" i="1"/>
  <c r="K9" i="1"/>
  <c r="J9" i="1"/>
  <c r="I9" i="1"/>
  <c r="H9" i="1"/>
  <c r="O8" i="1"/>
  <c r="N8" i="1"/>
  <c r="M8" i="1"/>
  <c r="L8" i="1"/>
  <c r="K8" i="1"/>
  <c r="J8" i="1"/>
  <c r="I8" i="1"/>
  <c r="H8" i="1"/>
  <c r="O7" i="1"/>
  <c r="N7" i="1"/>
  <c r="M7" i="1"/>
  <c r="L7" i="1"/>
  <c r="K7" i="1"/>
  <c r="J7" i="1"/>
  <c r="I7" i="1"/>
  <c r="H7" i="1"/>
  <c r="O6" i="1"/>
  <c r="N6" i="1"/>
  <c r="M6" i="1"/>
  <c r="L6" i="1"/>
  <c r="K6" i="1"/>
  <c r="J6" i="1"/>
  <c r="I6" i="1"/>
  <c r="H6" i="1"/>
  <c r="O5" i="1"/>
  <c r="N5" i="1"/>
  <c r="M5" i="1"/>
  <c r="L5" i="1"/>
  <c r="K5" i="1"/>
  <c r="J5" i="1"/>
  <c r="I5" i="1"/>
  <c r="H5" i="1"/>
  <c r="O4" i="1"/>
  <c r="N4" i="1"/>
  <c r="M4" i="1"/>
  <c r="L4" i="1"/>
  <c r="K4" i="1"/>
  <c r="J4" i="1"/>
  <c r="I4" i="1"/>
  <c r="H4" i="1"/>
  <c r="O3" i="1"/>
  <c r="N3" i="1"/>
  <c r="M3" i="1"/>
  <c r="L3" i="1"/>
  <c r="K3" i="1"/>
  <c r="J3" i="1"/>
  <c r="I3" i="1"/>
  <c r="H3" i="1"/>
  <c r="O2" i="1"/>
  <c r="N2" i="1"/>
  <c r="M2" i="1"/>
  <c r="L2" i="1"/>
  <c r="J2" i="1"/>
  <c r="H2" i="1"/>
</calcChain>
</file>

<file path=xl/sharedStrings.xml><?xml version="1.0" encoding="utf-8"?>
<sst xmlns="http://schemas.openxmlformats.org/spreadsheetml/2006/main" count="16" uniqueCount="16">
  <si>
    <t>Iteration #</t>
  </si>
  <si>
    <t>Au seeds [Anish]</t>
  </si>
  <si>
    <t>HCl (uL) [Anish]</t>
  </si>
  <si>
    <t>ascorbic acid (uL) [Anish]</t>
  </si>
  <si>
    <t>silver (uL) [Anish]</t>
  </si>
  <si>
    <t>temperature [Anish]</t>
  </si>
  <si>
    <t>loss parameter</t>
  </si>
  <si>
    <t>[aucl]/[ag]</t>
  </si>
  <si>
    <t>[hcl]/[aucl]</t>
  </si>
  <si>
    <t>[aa]/[aucl]</t>
  </si>
  <si>
    <t>conc(seed)</t>
  </si>
  <si>
    <t>conc(hcl)</t>
  </si>
  <si>
    <t>conc(aa)</t>
  </si>
  <si>
    <t>conc(ag)</t>
  </si>
  <si>
    <t>conc(au)</t>
  </si>
  <si>
    <t>au3/au0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</si>
</sst>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Normal="100" workbookViewId="0">
      <selection activeCell="P24" sqref="P24:P25"/>
    </sheetView>
  </sheetViews>
  <sheetFormatPr defaultColWidth="11.5703125" defaultRowHeight="12.75" x14ac:dyDescent="0.2"/>
  <cols>
    <col min="1" max="1" width="9.5703125" customWidth="1"/>
    <col min="2" max="2" width="15.42578125" customWidth="1"/>
    <col min="3" max="3" width="14.28515625" customWidth="1"/>
    <col min="4" max="4" width="22.140625" customWidth="1"/>
    <col min="5" max="5" width="15.7109375" customWidth="1"/>
    <col min="6" max="6" width="17.42578125" customWidth="1"/>
    <col min="7" max="7" width="13.5703125" customWidth="1"/>
    <col min="8" max="8" width="16.7109375" customWidth="1"/>
    <col min="9" max="9" width="10" customWidth="1"/>
    <col min="10" max="10" width="9.57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49.4</v>
      </c>
      <c r="C2">
        <v>558</v>
      </c>
      <c r="D2">
        <v>235</v>
      </c>
      <c r="E2">
        <v>183</v>
      </c>
      <c r="F2">
        <v>38</v>
      </c>
      <c r="G2">
        <v>12.2</v>
      </c>
      <c r="H2">
        <f t="shared" ref="H2:H23" si="0">(50*100)/(10*E2)</f>
        <v>2.7322404371584699</v>
      </c>
      <c r="I2">
        <f>(1000*C2)/(50*100)</f>
        <v>111.6</v>
      </c>
      <c r="J2">
        <f t="shared" ref="J2:J23" si="1">(100*D2)/(50*100)</f>
        <v>4.7</v>
      </c>
      <c r="K2">
        <f>B2*0.5/10000</f>
        <v>2.47E-3</v>
      </c>
      <c r="L2">
        <f t="shared" ref="L2:L23" si="2">(1000*C2)/10000</f>
        <v>55.8</v>
      </c>
      <c r="M2">
        <f t="shared" ref="M2:M23" si="3">(100*D2)/(10000)</f>
        <v>2.35</v>
      </c>
      <c r="N2">
        <f t="shared" ref="N2:N23" si="4">(10*E2)/10000</f>
        <v>0.183</v>
      </c>
      <c r="O2">
        <f t="shared" ref="O2:O23" si="5">(100*50)/10000</f>
        <v>0.5</v>
      </c>
      <c r="P2">
        <f>(0.5)/K2</f>
        <v>202.42914979757086</v>
      </c>
    </row>
    <row r="3" spans="1:16" x14ac:dyDescent="0.2">
      <c r="A3">
        <v>2</v>
      </c>
      <c r="B3">
        <v>10.199999999999999</v>
      </c>
      <c r="C3">
        <v>867</v>
      </c>
      <c r="D3">
        <v>477</v>
      </c>
      <c r="E3">
        <v>113</v>
      </c>
      <c r="F3">
        <v>34</v>
      </c>
      <c r="G3">
        <v>11.98</v>
      </c>
      <c r="H3">
        <f t="shared" si="0"/>
        <v>4.4247787610619467</v>
      </c>
      <c r="I3">
        <f t="shared" ref="I2:I23" si="6">(1000*C3)/(50*100)</f>
        <v>173.4</v>
      </c>
      <c r="J3">
        <f t="shared" si="1"/>
        <v>9.5399999999999991</v>
      </c>
      <c r="K3">
        <f t="shared" ref="K2:K23" si="7">B3*0.5/10000</f>
        <v>5.0999999999999993E-4</v>
      </c>
      <c r="L3">
        <f t="shared" si="2"/>
        <v>86.7</v>
      </c>
      <c r="M3">
        <f t="shared" si="3"/>
        <v>4.7699999999999996</v>
      </c>
      <c r="N3">
        <f t="shared" si="4"/>
        <v>0.113</v>
      </c>
      <c r="O3">
        <f t="shared" si="5"/>
        <v>0.5</v>
      </c>
      <c r="P3">
        <f t="shared" ref="P3:P25" si="8">(0.5)/K3</f>
        <v>980.3921568627452</v>
      </c>
    </row>
    <row r="4" spans="1:16" x14ac:dyDescent="0.2">
      <c r="A4">
        <v>3</v>
      </c>
      <c r="B4">
        <v>35</v>
      </c>
      <c r="C4">
        <v>431</v>
      </c>
      <c r="D4">
        <v>359</v>
      </c>
      <c r="E4">
        <v>256</v>
      </c>
      <c r="F4">
        <v>36</v>
      </c>
      <c r="G4">
        <v>10.38</v>
      </c>
      <c r="H4">
        <f t="shared" si="0"/>
        <v>1.953125</v>
      </c>
      <c r="I4">
        <f t="shared" si="6"/>
        <v>86.2</v>
      </c>
      <c r="J4">
        <f t="shared" si="1"/>
        <v>7.18</v>
      </c>
      <c r="K4">
        <f t="shared" si="7"/>
        <v>1.75E-3</v>
      </c>
      <c r="L4">
        <f t="shared" si="2"/>
        <v>43.1</v>
      </c>
      <c r="M4">
        <f t="shared" si="3"/>
        <v>3.59</v>
      </c>
      <c r="N4">
        <f t="shared" si="4"/>
        <v>0.25600000000000001</v>
      </c>
      <c r="O4">
        <f t="shared" si="5"/>
        <v>0.5</v>
      </c>
      <c r="P4">
        <f t="shared" si="8"/>
        <v>285.71428571428572</v>
      </c>
    </row>
    <row r="5" spans="1:16" x14ac:dyDescent="0.2">
      <c r="A5">
        <v>4</v>
      </c>
      <c r="B5">
        <v>36</v>
      </c>
      <c r="C5">
        <v>146</v>
      </c>
      <c r="D5">
        <v>407</v>
      </c>
      <c r="E5">
        <v>137</v>
      </c>
      <c r="F5">
        <v>37</v>
      </c>
      <c r="G5">
        <v>8.4600000000000009</v>
      </c>
      <c r="H5">
        <f t="shared" si="0"/>
        <v>3.6496350364963503</v>
      </c>
      <c r="I5">
        <f t="shared" si="6"/>
        <v>29.2</v>
      </c>
      <c r="J5">
        <f t="shared" si="1"/>
        <v>8.14</v>
      </c>
      <c r="K5">
        <f t="shared" si="7"/>
        <v>1.8E-3</v>
      </c>
      <c r="L5">
        <f t="shared" si="2"/>
        <v>14.6</v>
      </c>
      <c r="M5">
        <f t="shared" si="3"/>
        <v>4.07</v>
      </c>
      <c r="N5">
        <f t="shared" si="4"/>
        <v>0.13700000000000001</v>
      </c>
      <c r="O5">
        <f t="shared" si="5"/>
        <v>0.5</v>
      </c>
      <c r="P5">
        <f t="shared" si="8"/>
        <v>277.77777777777777</v>
      </c>
    </row>
    <row r="6" spans="1:16" x14ac:dyDescent="0.2">
      <c r="A6">
        <v>5</v>
      </c>
      <c r="B6">
        <v>22</v>
      </c>
      <c r="C6">
        <v>186</v>
      </c>
      <c r="D6">
        <v>395</v>
      </c>
      <c r="E6">
        <v>153</v>
      </c>
      <c r="F6">
        <v>34</v>
      </c>
      <c r="G6">
        <v>10.6</v>
      </c>
      <c r="H6">
        <f t="shared" si="0"/>
        <v>3.2679738562091503</v>
      </c>
      <c r="I6">
        <f t="shared" si="6"/>
        <v>37.200000000000003</v>
      </c>
      <c r="J6">
        <f t="shared" si="1"/>
        <v>7.9</v>
      </c>
      <c r="K6">
        <f t="shared" si="7"/>
        <v>1.1000000000000001E-3</v>
      </c>
      <c r="L6">
        <f t="shared" si="2"/>
        <v>18.600000000000001</v>
      </c>
      <c r="M6">
        <f t="shared" si="3"/>
        <v>3.95</v>
      </c>
      <c r="N6">
        <f t="shared" si="4"/>
        <v>0.153</v>
      </c>
      <c r="O6">
        <f t="shared" si="5"/>
        <v>0.5</v>
      </c>
      <c r="P6">
        <f t="shared" si="8"/>
        <v>454.5454545454545</v>
      </c>
    </row>
    <row r="7" spans="1:16" x14ac:dyDescent="0.2">
      <c r="A7">
        <v>6</v>
      </c>
      <c r="B7">
        <v>43</v>
      </c>
      <c r="C7">
        <v>337</v>
      </c>
      <c r="D7">
        <v>188</v>
      </c>
      <c r="E7">
        <v>123</v>
      </c>
      <c r="F7">
        <v>38</v>
      </c>
      <c r="G7">
        <v>11.34</v>
      </c>
      <c r="H7">
        <f t="shared" si="0"/>
        <v>4.0650406504065044</v>
      </c>
      <c r="I7">
        <f t="shared" si="6"/>
        <v>67.400000000000006</v>
      </c>
      <c r="J7">
        <f t="shared" si="1"/>
        <v>3.76</v>
      </c>
      <c r="K7">
        <f t="shared" si="7"/>
        <v>2.15E-3</v>
      </c>
      <c r="L7">
        <f t="shared" si="2"/>
        <v>33.700000000000003</v>
      </c>
      <c r="M7">
        <f t="shared" si="3"/>
        <v>1.88</v>
      </c>
      <c r="N7">
        <f t="shared" si="4"/>
        <v>0.123</v>
      </c>
      <c r="O7">
        <f t="shared" si="5"/>
        <v>0.5</v>
      </c>
      <c r="P7">
        <f t="shared" si="8"/>
        <v>232.55813953488371</v>
      </c>
    </row>
    <row r="8" spans="1:16" x14ac:dyDescent="0.2">
      <c r="A8">
        <v>7</v>
      </c>
      <c r="B8">
        <v>26</v>
      </c>
      <c r="C8">
        <v>249</v>
      </c>
      <c r="D8">
        <v>222</v>
      </c>
      <c r="E8">
        <v>229</v>
      </c>
      <c r="F8">
        <v>36</v>
      </c>
      <c r="G8">
        <v>9.9499999999999993</v>
      </c>
      <c r="H8">
        <f t="shared" si="0"/>
        <v>2.1834061135371181</v>
      </c>
      <c r="I8">
        <f t="shared" si="6"/>
        <v>49.8</v>
      </c>
      <c r="J8">
        <f t="shared" si="1"/>
        <v>4.4400000000000004</v>
      </c>
      <c r="K8">
        <f t="shared" si="7"/>
        <v>1.2999999999999999E-3</v>
      </c>
      <c r="L8">
        <f t="shared" si="2"/>
        <v>24.9</v>
      </c>
      <c r="M8">
        <f t="shared" si="3"/>
        <v>2.2200000000000002</v>
      </c>
      <c r="N8">
        <f t="shared" si="4"/>
        <v>0.22900000000000001</v>
      </c>
      <c r="O8">
        <f t="shared" si="5"/>
        <v>0.5</v>
      </c>
      <c r="P8">
        <f t="shared" si="8"/>
        <v>384.61538461538464</v>
      </c>
    </row>
    <row r="9" spans="1:16" x14ac:dyDescent="0.2">
      <c r="A9">
        <v>8</v>
      </c>
      <c r="B9">
        <v>18</v>
      </c>
      <c r="C9">
        <v>152</v>
      </c>
      <c r="D9">
        <v>217</v>
      </c>
      <c r="E9">
        <v>210</v>
      </c>
      <c r="F9">
        <v>38</v>
      </c>
      <c r="G9">
        <v>10.82</v>
      </c>
      <c r="H9">
        <f t="shared" si="0"/>
        <v>2.3809523809523809</v>
      </c>
      <c r="I9">
        <f t="shared" si="6"/>
        <v>30.4</v>
      </c>
      <c r="J9">
        <f t="shared" si="1"/>
        <v>4.34</v>
      </c>
      <c r="K9">
        <f t="shared" si="7"/>
        <v>8.9999999999999998E-4</v>
      </c>
      <c r="L9">
        <f t="shared" si="2"/>
        <v>15.2</v>
      </c>
      <c r="M9">
        <f t="shared" si="3"/>
        <v>2.17</v>
      </c>
      <c r="N9">
        <f t="shared" si="4"/>
        <v>0.21</v>
      </c>
      <c r="O9">
        <f t="shared" si="5"/>
        <v>0.5</v>
      </c>
      <c r="P9">
        <f t="shared" si="8"/>
        <v>555.55555555555554</v>
      </c>
    </row>
    <row r="10" spans="1:16" x14ac:dyDescent="0.2">
      <c r="A10">
        <v>9</v>
      </c>
      <c r="B10">
        <v>38</v>
      </c>
      <c r="C10">
        <v>166</v>
      </c>
      <c r="D10">
        <v>416</v>
      </c>
      <c r="E10">
        <v>128</v>
      </c>
      <c r="F10">
        <v>37</v>
      </c>
      <c r="G10">
        <v>7.69</v>
      </c>
      <c r="H10">
        <f t="shared" si="0"/>
        <v>3.90625</v>
      </c>
      <c r="I10">
        <f t="shared" si="6"/>
        <v>33.200000000000003</v>
      </c>
      <c r="J10">
        <f t="shared" si="1"/>
        <v>8.32</v>
      </c>
      <c r="K10">
        <f t="shared" si="7"/>
        <v>1.9E-3</v>
      </c>
      <c r="L10">
        <f t="shared" si="2"/>
        <v>16.600000000000001</v>
      </c>
      <c r="M10">
        <f t="shared" si="3"/>
        <v>4.16</v>
      </c>
      <c r="N10">
        <f t="shared" si="4"/>
        <v>0.128</v>
      </c>
      <c r="O10">
        <f t="shared" si="5"/>
        <v>0.5</v>
      </c>
      <c r="P10">
        <f t="shared" si="8"/>
        <v>263.15789473684208</v>
      </c>
    </row>
    <row r="11" spans="1:16" x14ac:dyDescent="0.2">
      <c r="A11">
        <v>10</v>
      </c>
      <c r="B11">
        <v>40</v>
      </c>
      <c r="C11">
        <v>203</v>
      </c>
      <c r="D11">
        <v>435</v>
      </c>
      <c r="E11">
        <v>117</v>
      </c>
      <c r="F11">
        <v>36</v>
      </c>
      <c r="G11">
        <v>6.96</v>
      </c>
      <c r="H11">
        <f t="shared" si="0"/>
        <v>4.2735042735042734</v>
      </c>
      <c r="I11">
        <f t="shared" si="6"/>
        <v>40.6</v>
      </c>
      <c r="J11">
        <f t="shared" si="1"/>
        <v>8.6999999999999993</v>
      </c>
      <c r="K11">
        <f t="shared" si="7"/>
        <v>2E-3</v>
      </c>
      <c r="L11">
        <f t="shared" si="2"/>
        <v>20.3</v>
      </c>
      <c r="M11">
        <f t="shared" si="3"/>
        <v>4.3499999999999996</v>
      </c>
      <c r="N11">
        <f t="shared" si="4"/>
        <v>0.11700000000000001</v>
      </c>
      <c r="O11">
        <f t="shared" si="5"/>
        <v>0.5</v>
      </c>
      <c r="P11">
        <f t="shared" si="8"/>
        <v>250</v>
      </c>
    </row>
    <row r="12" spans="1:16" x14ac:dyDescent="0.2">
      <c r="A12">
        <v>11</v>
      </c>
      <c r="B12">
        <v>39</v>
      </c>
      <c r="C12">
        <v>232</v>
      </c>
      <c r="D12">
        <v>446</v>
      </c>
      <c r="E12">
        <v>127</v>
      </c>
      <c r="F12">
        <v>35</v>
      </c>
      <c r="G12">
        <v>7.81</v>
      </c>
      <c r="H12">
        <f t="shared" si="0"/>
        <v>3.9370078740157481</v>
      </c>
      <c r="I12">
        <f t="shared" si="6"/>
        <v>46.4</v>
      </c>
      <c r="J12">
        <f t="shared" si="1"/>
        <v>8.92</v>
      </c>
      <c r="K12">
        <f t="shared" si="7"/>
        <v>1.9499999999999999E-3</v>
      </c>
      <c r="L12">
        <f t="shared" si="2"/>
        <v>23.2</v>
      </c>
      <c r="M12">
        <f t="shared" si="3"/>
        <v>4.46</v>
      </c>
      <c r="N12">
        <f t="shared" si="4"/>
        <v>0.127</v>
      </c>
      <c r="O12">
        <f t="shared" si="5"/>
        <v>0.5</v>
      </c>
      <c r="P12">
        <f t="shared" si="8"/>
        <v>256.41025641025641</v>
      </c>
    </row>
    <row r="13" spans="1:16" x14ac:dyDescent="0.2">
      <c r="A13">
        <v>12</v>
      </c>
      <c r="B13">
        <v>40</v>
      </c>
      <c r="C13">
        <v>234</v>
      </c>
      <c r="D13">
        <v>444</v>
      </c>
      <c r="E13">
        <v>106</v>
      </c>
      <c r="F13">
        <v>35</v>
      </c>
      <c r="G13">
        <v>6.98</v>
      </c>
      <c r="H13">
        <f t="shared" si="0"/>
        <v>4.716981132075472</v>
      </c>
      <c r="I13">
        <f t="shared" si="6"/>
        <v>46.8</v>
      </c>
      <c r="J13">
        <f t="shared" si="1"/>
        <v>8.8800000000000008</v>
      </c>
      <c r="K13">
        <f t="shared" si="7"/>
        <v>2E-3</v>
      </c>
      <c r="L13">
        <f t="shared" si="2"/>
        <v>23.4</v>
      </c>
      <c r="M13">
        <f t="shared" si="3"/>
        <v>4.4400000000000004</v>
      </c>
      <c r="N13">
        <f t="shared" si="4"/>
        <v>0.106</v>
      </c>
      <c r="O13">
        <f t="shared" si="5"/>
        <v>0.5</v>
      </c>
      <c r="P13">
        <f t="shared" si="8"/>
        <v>250</v>
      </c>
    </row>
    <row r="14" spans="1:16" x14ac:dyDescent="0.2">
      <c r="A14">
        <v>13</v>
      </c>
      <c r="B14">
        <v>34</v>
      </c>
      <c r="C14">
        <v>208</v>
      </c>
      <c r="D14">
        <v>476</v>
      </c>
      <c r="E14">
        <v>108</v>
      </c>
      <c r="F14">
        <v>35</v>
      </c>
      <c r="G14">
        <v>6.94</v>
      </c>
      <c r="H14">
        <f t="shared" si="0"/>
        <v>4.6296296296296298</v>
      </c>
      <c r="I14">
        <f t="shared" si="6"/>
        <v>41.6</v>
      </c>
      <c r="J14">
        <f t="shared" si="1"/>
        <v>9.52</v>
      </c>
      <c r="K14">
        <f t="shared" si="7"/>
        <v>1.6999999999999999E-3</v>
      </c>
      <c r="L14">
        <f t="shared" si="2"/>
        <v>20.8</v>
      </c>
      <c r="M14">
        <f t="shared" si="3"/>
        <v>4.76</v>
      </c>
      <c r="N14">
        <f t="shared" si="4"/>
        <v>0.108</v>
      </c>
      <c r="O14">
        <f t="shared" si="5"/>
        <v>0.5</v>
      </c>
      <c r="P14">
        <f t="shared" si="8"/>
        <v>294.11764705882354</v>
      </c>
    </row>
    <row r="15" spans="1:16" x14ac:dyDescent="0.2">
      <c r="A15">
        <v>14</v>
      </c>
      <c r="B15">
        <v>25</v>
      </c>
      <c r="C15">
        <v>443</v>
      </c>
      <c r="D15">
        <v>485</v>
      </c>
      <c r="E15">
        <v>108</v>
      </c>
      <c r="F15">
        <v>38</v>
      </c>
      <c r="G15">
        <v>7.57</v>
      </c>
      <c r="H15">
        <f t="shared" si="0"/>
        <v>4.6296296296296298</v>
      </c>
      <c r="I15">
        <f t="shared" si="6"/>
        <v>88.6</v>
      </c>
      <c r="J15">
        <f t="shared" si="1"/>
        <v>9.6999999999999993</v>
      </c>
      <c r="K15">
        <f t="shared" si="7"/>
        <v>1.25E-3</v>
      </c>
      <c r="L15">
        <f t="shared" si="2"/>
        <v>44.3</v>
      </c>
      <c r="M15">
        <f t="shared" si="3"/>
        <v>4.8499999999999996</v>
      </c>
      <c r="N15">
        <f t="shared" si="4"/>
        <v>0.108</v>
      </c>
      <c r="O15">
        <f t="shared" si="5"/>
        <v>0.5</v>
      </c>
      <c r="P15">
        <f t="shared" si="8"/>
        <v>400</v>
      </c>
    </row>
    <row r="16" spans="1:16" x14ac:dyDescent="0.2">
      <c r="A16">
        <v>15</v>
      </c>
      <c r="B16">
        <v>34</v>
      </c>
      <c r="C16">
        <v>193</v>
      </c>
      <c r="D16">
        <v>492</v>
      </c>
      <c r="E16">
        <v>122</v>
      </c>
      <c r="F16">
        <v>36</v>
      </c>
      <c r="G16">
        <v>7.18</v>
      </c>
      <c r="H16">
        <f t="shared" si="0"/>
        <v>4.0983606557377046</v>
      </c>
      <c r="I16">
        <f t="shared" si="6"/>
        <v>38.6</v>
      </c>
      <c r="J16">
        <f t="shared" si="1"/>
        <v>9.84</v>
      </c>
      <c r="K16">
        <f t="shared" si="7"/>
        <v>1.6999999999999999E-3</v>
      </c>
      <c r="L16">
        <f t="shared" si="2"/>
        <v>19.3</v>
      </c>
      <c r="M16">
        <f t="shared" si="3"/>
        <v>4.92</v>
      </c>
      <c r="N16">
        <f t="shared" si="4"/>
        <v>0.122</v>
      </c>
      <c r="O16">
        <f t="shared" si="5"/>
        <v>0.5</v>
      </c>
      <c r="P16">
        <f t="shared" si="8"/>
        <v>294.11764705882354</v>
      </c>
    </row>
    <row r="17" spans="1:16" x14ac:dyDescent="0.2">
      <c r="A17">
        <v>16</v>
      </c>
      <c r="B17">
        <v>33</v>
      </c>
      <c r="C17">
        <v>234</v>
      </c>
      <c r="D17">
        <v>478</v>
      </c>
      <c r="E17">
        <v>104</v>
      </c>
      <c r="F17">
        <v>35</v>
      </c>
      <c r="G17">
        <v>6.94</v>
      </c>
      <c r="H17">
        <f t="shared" si="0"/>
        <v>4.8076923076923075</v>
      </c>
      <c r="I17">
        <f t="shared" si="6"/>
        <v>46.8</v>
      </c>
      <c r="J17">
        <f t="shared" si="1"/>
        <v>9.56</v>
      </c>
      <c r="K17">
        <f t="shared" si="7"/>
        <v>1.65E-3</v>
      </c>
      <c r="L17">
        <f t="shared" si="2"/>
        <v>23.4</v>
      </c>
      <c r="M17">
        <f t="shared" si="3"/>
        <v>4.78</v>
      </c>
      <c r="N17">
        <f t="shared" si="4"/>
        <v>0.104</v>
      </c>
      <c r="O17">
        <f t="shared" si="5"/>
        <v>0.5</v>
      </c>
      <c r="P17">
        <f t="shared" si="8"/>
        <v>303.03030303030306</v>
      </c>
    </row>
    <row r="18" spans="1:16" x14ac:dyDescent="0.2">
      <c r="A18">
        <v>17</v>
      </c>
      <c r="B18">
        <v>34</v>
      </c>
      <c r="C18">
        <v>236</v>
      </c>
      <c r="D18">
        <v>477</v>
      </c>
      <c r="E18">
        <v>118</v>
      </c>
      <c r="F18">
        <v>34</v>
      </c>
      <c r="G18">
        <v>6.76</v>
      </c>
      <c r="H18">
        <f t="shared" si="0"/>
        <v>4.2372881355932206</v>
      </c>
      <c r="I18">
        <f t="shared" si="6"/>
        <v>47.2</v>
      </c>
      <c r="J18">
        <f t="shared" si="1"/>
        <v>9.5399999999999991</v>
      </c>
      <c r="K18">
        <f t="shared" si="7"/>
        <v>1.6999999999999999E-3</v>
      </c>
      <c r="L18">
        <f t="shared" si="2"/>
        <v>23.6</v>
      </c>
      <c r="M18">
        <f t="shared" si="3"/>
        <v>4.7699999999999996</v>
      </c>
      <c r="N18">
        <f t="shared" si="4"/>
        <v>0.11799999999999999</v>
      </c>
      <c r="O18">
        <f t="shared" si="5"/>
        <v>0.5</v>
      </c>
      <c r="P18">
        <f t="shared" si="8"/>
        <v>294.11764705882354</v>
      </c>
    </row>
    <row r="19" spans="1:16" x14ac:dyDescent="0.2">
      <c r="A19" s="1">
        <v>18</v>
      </c>
      <c r="B19" s="1">
        <v>32</v>
      </c>
      <c r="C19" s="1">
        <v>207</v>
      </c>
      <c r="D19" s="1">
        <v>480</v>
      </c>
      <c r="E19" s="1">
        <v>104</v>
      </c>
      <c r="F19" s="1">
        <v>34</v>
      </c>
      <c r="G19" s="1">
        <v>6.63</v>
      </c>
      <c r="H19">
        <f t="shared" si="0"/>
        <v>4.8076923076923075</v>
      </c>
      <c r="I19">
        <f t="shared" si="6"/>
        <v>41.4</v>
      </c>
      <c r="J19">
        <f t="shared" si="1"/>
        <v>9.6</v>
      </c>
      <c r="K19">
        <f t="shared" si="7"/>
        <v>1.6000000000000001E-3</v>
      </c>
      <c r="L19">
        <f t="shared" si="2"/>
        <v>20.7</v>
      </c>
      <c r="M19">
        <f t="shared" si="3"/>
        <v>4.8</v>
      </c>
      <c r="N19">
        <f t="shared" si="4"/>
        <v>0.104</v>
      </c>
      <c r="O19">
        <f t="shared" si="5"/>
        <v>0.5</v>
      </c>
      <c r="P19">
        <f t="shared" si="8"/>
        <v>312.5</v>
      </c>
    </row>
    <row r="20" spans="1:16" x14ac:dyDescent="0.2">
      <c r="A20" s="1">
        <v>19</v>
      </c>
      <c r="B20" s="1">
        <v>31</v>
      </c>
      <c r="C20" s="1">
        <v>236</v>
      </c>
      <c r="D20" s="1">
        <v>464</v>
      </c>
      <c r="E20" s="1">
        <v>100</v>
      </c>
      <c r="F20" s="1">
        <v>34</v>
      </c>
      <c r="G20" s="1">
        <v>6.65</v>
      </c>
      <c r="H20">
        <f t="shared" si="0"/>
        <v>5</v>
      </c>
      <c r="I20">
        <f t="shared" si="6"/>
        <v>47.2</v>
      </c>
      <c r="J20">
        <f t="shared" si="1"/>
        <v>9.2799999999999994</v>
      </c>
      <c r="K20">
        <f t="shared" si="7"/>
        <v>1.5499999999999999E-3</v>
      </c>
      <c r="L20">
        <f t="shared" si="2"/>
        <v>23.6</v>
      </c>
      <c r="M20">
        <f t="shared" si="3"/>
        <v>4.6399999999999997</v>
      </c>
      <c r="N20">
        <f t="shared" si="4"/>
        <v>0.1</v>
      </c>
      <c r="O20">
        <f t="shared" si="5"/>
        <v>0.5</v>
      </c>
      <c r="P20">
        <f t="shared" si="8"/>
        <v>322.58064516129031</v>
      </c>
    </row>
    <row r="21" spans="1:16" x14ac:dyDescent="0.2">
      <c r="A21" s="1">
        <v>20</v>
      </c>
      <c r="B21" s="1">
        <v>30</v>
      </c>
      <c r="C21" s="1">
        <v>229</v>
      </c>
      <c r="D21" s="1">
        <v>490</v>
      </c>
      <c r="E21" s="1">
        <v>100</v>
      </c>
      <c r="F21" s="1">
        <v>33</v>
      </c>
      <c r="G21" s="1">
        <v>7.02</v>
      </c>
      <c r="H21">
        <f t="shared" si="0"/>
        <v>5</v>
      </c>
      <c r="I21">
        <f t="shared" si="6"/>
        <v>45.8</v>
      </c>
      <c r="J21">
        <f t="shared" si="1"/>
        <v>9.8000000000000007</v>
      </c>
      <c r="K21">
        <f t="shared" si="7"/>
        <v>1.5E-3</v>
      </c>
      <c r="L21">
        <f t="shared" si="2"/>
        <v>22.9</v>
      </c>
      <c r="M21">
        <f t="shared" si="3"/>
        <v>4.9000000000000004</v>
      </c>
      <c r="N21">
        <f t="shared" si="4"/>
        <v>0.1</v>
      </c>
      <c r="O21">
        <f t="shared" si="5"/>
        <v>0.5</v>
      </c>
      <c r="P21">
        <f t="shared" si="8"/>
        <v>333.33333333333331</v>
      </c>
    </row>
    <row r="22" spans="1:16" x14ac:dyDescent="0.2">
      <c r="H22" t="e">
        <f t="shared" si="0"/>
        <v>#DIV/0!</v>
      </c>
      <c r="I22">
        <f t="shared" si="6"/>
        <v>0</v>
      </c>
      <c r="J22">
        <f t="shared" si="1"/>
        <v>0</v>
      </c>
      <c r="K22">
        <f t="shared" si="7"/>
        <v>0</v>
      </c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0.5</v>
      </c>
      <c r="P22" t="e">
        <f t="shared" si="8"/>
        <v>#DIV/0!</v>
      </c>
    </row>
    <row r="23" spans="1:16" x14ac:dyDescent="0.2">
      <c r="B23" s="1">
        <v>24</v>
      </c>
      <c r="C23" s="1">
        <v>40</v>
      </c>
      <c r="D23" s="1">
        <v>100</v>
      </c>
      <c r="E23" s="1">
        <v>120</v>
      </c>
      <c r="F23" s="1">
        <v>27</v>
      </c>
      <c r="H23">
        <f t="shared" si="0"/>
        <v>4.166666666666667</v>
      </c>
      <c r="I23">
        <f t="shared" si="6"/>
        <v>8</v>
      </c>
      <c r="J23">
        <f t="shared" si="1"/>
        <v>2</v>
      </c>
      <c r="K23">
        <f t="shared" si="7"/>
        <v>1.1999999999999999E-3</v>
      </c>
      <c r="L23">
        <f t="shared" si="2"/>
        <v>4</v>
      </c>
      <c r="M23">
        <f t="shared" si="3"/>
        <v>1</v>
      </c>
      <c r="N23">
        <f t="shared" si="4"/>
        <v>0.12</v>
      </c>
      <c r="O23">
        <f t="shared" si="5"/>
        <v>0.5</v>
      </c>
      <c r="P23">
        <f t="shared" si="8"/>
        <v>416.66666666666669</v>
      </c>
    </row>
    <row r="28" spans="1:16" x14ac:dyDescent="0.2">
      <c r="C28" s="1"/>
      <c r="D28" s="1"/>
      <c r="E28" s="1"/>
      <c r="F28" s="1"/>
      <c r="G28" s="1"/>
      <c r="H28" s="1"/>
      <c r="I2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Anish Rao</cp:lastModifiedBy>
  <cp:revision>3</cp:revision>
  <dcterms:modified xsi:type="dcterms:W3CDTF">2023-08-08T11:25:57Z</dcterms:modified>
  <dc:language>en-US</dc:language>
</cp:coreProperties>
</file>