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shrayaguru/Desktop/SCLU/workexcelsheets/"/>
    </mc:Choice>
  </mc:AlternateContent>
  <xr:revisionPtr revIDLastSave="0" documentId="13_ncr:1_{456E0110-1156-234E-903A-8BC1383309EE}" xr6:coauthVersionLast="47" xr6:coauthVersionMax="47" xr10:uidLastSave="{00000000-0000-0000-0000-000000000000}"/>
  <bookViews>
    <workbookView xWindow="0" yWindow="500" windowWidth="33600" windowHeight="20500" activeTab="1" xr2:uid="{7C9960F7-7E4D-4500-8F50-BE3E2E37284A}"/>
  </bookViews>
  <sheets>
    <sheet name="fudged data" sheetId="2" r:id="rId1"/>
    <sheet name="proper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3" i="1" l="1" a="1"/>
  <c r="T23" i="1" s="1"/>
  <c r="J18" i="2"/>
  <c r="J20" i="2" s="1"/>
  <c r="M12" i="2"/>
  <c r="L12" i="2"/>
  <c r="M11" i="2"/>
  <c r="L11" i="2"/>
  <c r="M10" i="2"/>
  <c r="L10" i="2"/>
  <c r="M9" i="2"/>
  <c r="L9" i="2"/>
  <c r="M8" i="2"/>
  <c r="L8" i="2"/>
  <c r="M7" i="2"/>
  <c r="L7" i="2"/>
  <c r="H7" i="2"/>
  <c r="M6" i="2"/>
  <c r="L6" i="2"/>
  <c r="M5" i="2"/>
  <c r="L5" i="2"/>
  <c r="M4" i="2"/>
  <c r="L4" i="2"/>
  <c r="L3" i="2"/>
  <c r="J18" i="1"/>
  <c r="M5" i="1"/>
  <c r="M6" i="1"/>
  <c r="M7" i="1"/>
  <c r="M8" i="1"/>
  <c r="M9" i="1"/>
  <c r="M10" i="1"/>
  <c r="M11" i="1"/>
  <c r="M12" i="1"/>
  <c r="M4" i="1"/>
  <c r="L4" i="1"/>
  <c r="L5" i="1"/>
  <c r="L6" i="1"/>
  <c r="L7" i="1"/>
  <c r="L8" i="1"/>
  <c r="L9" i="1"/>
  <c r="L10" i="1"/>
  <c r="L11" i="1"/>
  <c r="L12" i="1"/>
  <c r="L3" i="1"/>
  <c r="H2" i="1"/>
  <c r="H3" i="2" l="1"/>
  <c r="H5" i="2"/>
  <c r="H10" i="2"/>
  <c r="H4" i="2"/>
  <c r="H12" i="2"/>
  <c r="H9" i="2"/>
  <c r="H6" i="2"/>
  <c r="I7" i="2" s="1"/>
  <c r="H11" i="2"/>
  <c r="H2" i="2"/>
  <c r="H8" i="2"/>
  <c r="H9" i="1"/>
  <c r="H10" i="1"/>
  <c r="H3" i="1"/>
  <c r="I3" i="1" s="1"/>
  <c r="H11" i="1"/>
  <c r="H4" i="1"/>
  <c r="H12" i="1"/>
  <c r="H5" i="1"/>
  <c r="H6" i="1"/>
  <c r="H7" i="1"/>
  <c r="H8" i="1"/>
  <c r="J20" i="1"/>
  <c r="J8" i="2" l="1"/>
  <c r="I8" i="2"/>
  <c r="J9" i="2"/>
  <c r="I9" i="2"/>
  <c r="J12" i="2"/>
  <c r="I12" i="2"/>
  <c r="J4" i="2"/>
  <c r="I4" i="2"/>
  <c r="J10" i="2"/>
  <c r="I10" i="2"/>
  <c r="J5" i="2"/>
  <c r="I5" i="2"/>
  <c r="I3" i="2"/>
  <c r="I11" i="2"/>
  <c r="J11" i="2"/>
  <c r="J6" i="2"/>
  <c r="I6" i="2"/>
  <c r="J7" i="2"/>
  <c r="I6" i="1"/>
  <c r="J6" i="1"/>
  <c r="I5" i="1"/>
  <c r="J5" i="1"/>
  <c r="J12" i="1"/>
  <c r="I12" i="1"/>
  <c r="J4" i="1"/>
  <c r="I4" i="1"/>
  <c r="I11" i="1"/>
  <c r="J11" i="1"/>
  <c r="I8" i="1"/>
  <c r="J8" i="1"/>
  <c r="I10" i="1"/>
  <c r="J10" i="1"/>
  <c r="I7" i="1"/>
  <c r="J7" i="1"/>
  <c r="J9" i="1"/>
  <c r="I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<sst xmlns="http://schemas.openxmlformats.org/spreadsheetml/2006/main" count="52" uniqueCount="27">
  <si>
    <t>2024-10-29 13:48:00+05:30</t>
  </si>
  <si>
    <t>2024-10-29 13:51:00+05:30</t>
  </si>
  <si>
    <t>2024-10-29 13:54:00+05:30</t>
  </si>
  <si>
    <t>2024-10-29 13:57:00+05:30</t>
  </si>
  <si>
    <t>2024-10-29 14:00:00+05:30</t>
  </si>
  <si>
    <t>2024-10-29 14:03:00+05:30</t>
  </si>
  <si>
    <t>2024-10-29 14:06:00+05:30</t>
  </si>
  <si>
    <t>2024-10-29 14:09:00+05:30</t>
  </si>
  <si>
    <t>2024-10-29 14:12:00+05:30</t>
  </si>
  <si>
    <t>2024-10-29 14:15:00+05:30</t>
  </si>
  <si>
    <t>DATE</t>
  </si>
  <si>
    <t>OPEN</t>
  </si>
  <si>
    <t>HIGH</t>
  </si>
  <si>
    <t>LOW</t>
  </si>
  <si>
    <t>CLOSE</t>
  </si>
  <si>
    <t>Volume</t>
  </si>
  <si>
    <t>Open Interest</t>
  </si>
  <si>
    <t>first derivative</t>
  </si>
  <si>
    <t>second derivative</t>
  </si>
  <si>
    <t>2024-10-29 13:45:00+05:30</t>
  </si>
  <si>
    <t>feel</t>
  </si>
  <si>
    <t>sens</t>
  </si>
  <si>
    <t>OI/feel</t>
  </si>
  <si>
    <t>first ND derivative</t>
  </si>
  <si>
    <t>second ND derivative</t>
  </si>
  <si>
    <t>Green line values</t>
  </si>
  <si>
    <t>https://www.youtube.com/watch?v=sMTxVVXfUEM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</si>
</sst>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208214290771035E-2"/>
          <c:y val="0.10715001074340737"/>
          <c:w val="0.93119123572685147"/>
          <c:h val="0.8839728370451867"/>
        </c:manualLayout>
      </c:layout>
      <c:lineChart>
        <c:grouping val="standard"/>
        <c:varyColors val="0"/>
        <c:ser>
          <c:idx val="1"/>
          <c:order val="0"/>
          <c:tx>
            <c:strRef>
              <c:f>'proper data'!$C$1</c:f>
              <c:strCache>
                <c:ptCount val="1"/>
                <c:pt idx="0">
                  <c:v>OPEN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  <c:extLst xmlns:c15="http://schemas.microsoft.com/office/drawing/2012/chart"/>
            </c:numRef>
          </c:cat>
          <c:val>
            <c:numRef>
              <c:f>'proper data'!$C$2:$C$12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691C-354A-9EDB-13F1FD15AED1}"/>
            </c:ext>
          </c:extLst>
        </c:ser>
        <c:ser>
          <c:idx val="2"/>
          <c:order val="1"/>
          <c:tx>
            <c:strRef>
              <c:f>'proper data'!$D$1</c:f>
              <c:strCache>
                <c:ptCount val="1"/>
                <c:pt idx="0">
                  <c:v>HIGH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  <c:extLst xmlns:c15="http://schemas.microsoft.com/office/drawing/2012/chart"/>
            </c:numRef>
          </c:cat>
          <c:val>
            <c:numRef>
              <c:f>'proper data'!$D$2:$D$12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91C-354A-9EDB-13F1FD15AED1}"/>
            </c:ext>
          </c:extLst>
        </c:ser>
        <c:ser>
          <c:idx val="3"/>
          <c:order val="2"/>
          <c:tx>
            <c:strRef>
              <c:f>'proper data'!$E$1</c:f>
              <c:strCache>
                <c:ptCount val="1"/>
                <c:pt idx="0">
                  <c:v>LOW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  <c:extLst xmlns:c15="http://schemas.microsoft.com/office/drawing/2012/chart"/>
            </c:numRef>
          </c:cat>
          <c:val>
            <c:numRef>
              <c:f>'proper data'!$E$2:$E$12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91C-354A-9EDB-13F1FD15AED1}"/>
            </c:ext>
          </c:extLst>
        </c:ser>
        <c:ser>
          <c:idx val="4"/>
          <c:order val="3"/>
          <c:tx>
            <c:strRef>
              <c:f>'fudged data'!$F$1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'fudged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cat>
          <c:val>
            <c:numRef>
              <c:f>'fudged data'!$F$2:$F$12</c:f>
              <c:numCache>
                <c:formatCode>General</c:formatCode>
                <c:ptCount val="11"/>
                <c:pt idx="0">
                  <c:v>10.25</c:v>
                </c:pt>
                <c:pt idx="1">
                  <c:v>7.4</c:v>
                </c:pt>
                <c:pt idx="2">
                  <c:v>9.5</c:v>
                </c:pt>
                <c:pt idx="3">
                  <c:v>10.15</c:v>
                </c:pt>
                <c:pt idx="4">
                  <c:v>18.600000000000001</c:v>
                </c:pt>
                <c:pt idx="5">
                  <c:v>61.4</c:v>
                </c:pt>
                <c:pt idx="6">
                  <c:v>67.849999999999994</c:v>
                </c:pt>
                <c:pt idx="7">
                  <c:v>80.599999999999994</c:v>
                </c:pt>
                <c:pt idx="8">
                  <c:v>74.95</c:v>
                </c:pt>
                <c:pt idx="9">
                  <c:v>80.95</c:v>
                </c:pt>
                <c:pt idx="10">
                  <c:v>88.95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C-354A-9EDB-13F1FD15AED1}"/>
            </c:ext>
          </c:extLst>
        </c:ser>
        <c:ser>
          <c:idx val="5"/>
          <c:order val="4"/>
          <c:tx>
            <c:strRef>
              <c:f>'proper data'!$G$1</c:f>
              <c:strCache>
                <c:ptCount val="1"/>
                <c:pt idx="0">
                  <c:v>Volume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  <c:extLst xmlns:c15="http://schemas.microsoft.com/office/drawing/2012/chart"/>
            </c:numRef>
          </c:cat>
          <c:val>
            <c:numRef>
              <c:f>'proper data'!$G$2:$G$12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691C-354A-9EDB-13F1FD15AED1}"/>
            </c:ext>
          </c:extLst>
        </c:ser>
        <c:ser>
          <c:idx val="7"/>
          <c:order val="5"/>
          <c:tx>
            <c:strRef>
              <c:f>'fudged data'!$I$1</c:f>
              <c:strCache>
                <c:ptCount val="1"/>
                <c:pt idx="0">
                  <c:v>first ND derivative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'fudged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cat>
          <c:val>
            <c:numRef>
              <c:f>'fudged data'!$I$2:$I$12</c:f>
              <c:numCache>
                <c:formatCode>0.00000</c:formatCode>
                <c:ptCount val="11"/>
                <c:pt idx="1">
                  <c:v>5.7735714285714224E-2</c:v>
                </c:pt>
                <c:pt idx="2">
                  <c:v>9.2857142857143415E-3</c:v>
                </c:pt>
                <c:pt idx="3">
                  <c:v>-3.4464285714285836E-2</c:v>
                </c:pt>
                <c:pt idx="4">
                  <c:v>-3.5914285714285565E-2</c:v>
                </c:pt>
                <c:pt idx="5">
                  <c:v>-6.4660714285714294E-2</c:v>
                </c:pt>
                <c:pt idx="6">
                  <c:v>-0.22161428571428576</c:v>
                </c:pt>
                <c:pt idx="7">
                  <c:v>-9.6250000000000058E-2</c:v>
                </c:pt>
                <c:pt idx="8">
                  <c:v>-4.7532142857142801E-2</c:v>
                </c:pt>
                <c:pt idx="9">
                  <c:v>-1.4882142857142844E-2</c:v>
                </c:pt>
                <c:pt idx="10">
                  <c:v>-1.7935714285714277E-2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1C-354A-9EDB-13F1FD15AED1}"/>
            </c:ext>
          </c:extLst>
        </c:ser>
        <c:ser>
          <c:idx val="8"/>
          <c:order val="6"/>
          <c:tx>
            <c:strRef>
              <c:f>'fudged data'!$J$1</c:f>
              <c:strCache>
                <c:ptCount val="1"/>
                <c:pt idx="0">
                  <c:v>second ND derivative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'fudged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cat>
          <c:val>
            <c:numRef>
              <c:f>'fudged data'!$J$2:$J$12</c:f>
              <c:numCache>
                <c:formatCode>General</c:formatCode>
                <c:ptCount val="11"/>
                <c:pt idx="2" formatCode="0.0000">
                  <c:v>-4.8449999999999882E-2</c:v>
                </c:pt>
                <c:pt idx="3" formatCode="0.0000">
                  <c:v>-4.3750000000000178E-2</c:v>
                </c:pt>
                <c:pt idx="4" formatCode="0.0000">
                  <c:v>-1.4499999999997293E-3</c:v>
                </c:pt>
                <c:pt idx="5" formatCode="0.0000">
                  <c:v>-2.8746428571428506E-2</c:v>
                </c:pt>
                <c:pt idx="6" formatCode="0.0000">
                  <c:v>-0.15695357142857147</c:v>
                </c:pt>
                <c:pt idx="7" formatCode="0.0000">
                  <c:v>0.12536428571428582</c:v>
                </c:pt>
                <c:pt idx="8" formatCode="0.0000">
                  <c:v>4.8717857142857257E-2</c:v>
                </c:pt>
                <c:pt idx="9" formatCode="0.0000">
                  <c:v>3.2649999999999846E-2</c:v>
                </c:pt>
                <c:pt idx="10" formatCode="0.0000">
                  <c:v>-3.0535714285715443E-3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1C-354A-9EDB-13F1FD15A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80559"/>
        <c:axId val="87773359"/>
        <c:extLst/>
      </c:lineChart>
      <c:catAx>
        <c:axId val="8778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3359"/>
        <c:crosses val="autoZero"/>
        <c:auto val="1"/>
        <c:lblAlgn val="ctr"/>
        <c:lblOffset val="100"/>
        <c:noMultiLvlLbl val="0"/>
      </c:catAx>
      <c:valAx>
        <c:axId val="877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855483377913641E-2"/>
          <c:y val="2.2848786744330857E-2"/>
          <c:w val="0.93119123572685147"/>
          <c:h val="0.8839728370451867"/>
        </c:manualLayout>
      </c:layout>
      <c:lineChart>
        <c:grouping val="standard"/>
        <c:varyColors val="0"/>
        <c:ser>
          <c:idx val="1"/>
          <c:order val="0"/>
          <c:tx>
            <c:strRef>
              <c:f>'proper data'!$C$1</c:f>
              <c:strCache>
                <c:ptCount val="1"/>
                <c:pt idx="0">
                  <c:v>OPEN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  <c:extLst xmlns:c15="http://schemas.microsoft.com/office/drawing/2012/chart"/>
            </c:numRef>
          </c:cat>
          <c:val>
            <c:numRef>
              <c:f>'proper data'!$C$2:$C$12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D46-46F0-AC78-E7E7BFAA39E0}"/>
            </c:ext>
          </c:extLst>
        </c:ser>
        <c:ser>
          <c:idx val="2"/>
          <c:order val="1"/>
          <c:tx>
            <c:strRef>
              <c:f>'proper data'!$D$1</c:f>
              <c:strCache>
                <c:ptCount val="1"/>
                <c:pt idx="0">
                  <c:v>HIGH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  <c:extLst xmlns:c15="http://schemas.microsoft.com/office/drawing/2012/chart"/>
            </c:numRef>
          </c:cat>
          <c:val>
            <c:numRef>
              <c:f>'proper data'!$D$2:$D$12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D46-46F0-AC78-E7E7BFAA39E0}"/>
            </c:ext>
          </c:extLst>
        </c:ser>
        <c:ser>
          <c:idx val="3"/>
          <c:order val="2"/>
          <c:tx>
            <c:strRef>
              <c:f>'proper data'!$E$1</c:f>
              <c:strCache>
                <c:ptCount val="1"/>
                <c:pt idx="0">
                  <c:v>LOW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  <c:extLst xmlns:c15="http://schemas.microsoft.com/office/drawing/2012/chart"/>
            </c:numRef>
          </c:cat>
          <c:val>
            <c:numRef>
              <c:f>'proper data'!$E$2:$E$12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D46-46F0-AC78-E7E7BFAA39E0}"/>
            </c:ext>
          </c:extLst>
        </c:ser>
        <c:ser>
          <c:idx val="4"/>
          <c:order val="3"/>
          <c:tx>
            <c:strRef>
              <c:f>'proper data'!$F$1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cat>
          <c:val>
            <c:numRef>
              <c:f>'proper data'!$F$2:$F$12</c:f>
              <c:numCache>
                <c:formatCode>General</c:formatCode>
                <c:ptCount val="11"/>
                <c:pt idx="0">
                  <c:v>10.25</c:v>
                </c:pt>
                <c:pt idx="1">
                  <c:v>7.4</c:v>
                </c:pt>
                <c:pt idx="2">
                  <c:v>9.5</c:v>
                </c:pt>
                <c:pt idx="3">
                  <c:v>10.15</c:v>
                </c:pt>
                <c:pt idx="4">
                  <c:v>18.600000000000001</c:v>
                </c:pt>
                <c:pt idx="5">
                  <c:v>61.4</c:v>
                </c:pt>
                <c:pt idx="6">
                  <c:v>67.849999999999994</c:v>
                </c:pt>
                <c:pt idx="7">
                  <c:v>80.599999999999994</c:v>
                </c:pt>
                <c:pt idx="8">
                  <c:v>74.95</c:v>
                </c:pt>
                <c:pt idx="9">
                  <c:v>80.95</c:v>
                </c:pt>
                <c:pt idx="10">
                  <c:v>88.95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46-46F0-AC78-E7E7BFAA39E0}"/>
            </c:ext>
          </c:extLst>
        </c:ser>
        <c:ser>
          <c:idx val="5"/>
          <c:order val="4"/>
          <c:tx>
            <c:strRef>
              <c:f>'proper data'!$G$1</c:f>
              <c:strCache>
                <c:ptCount val="1"/>
                <c:pt idx="0">
                  <c:v>Volume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  <c:extLst xmlns:c15="http://schemas.microsoft.com/office/drawing/2012/chart"/>
            </c:numRef>
          </c:cat>
          <c:val>
            <c:numRef>
              <c:f>'proper data'!$G$2:$G$12</c:f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CD46-46F0-AC78-E7E7BFAA39E0}"/>
            </c:ext>
          </c:extLst>
        </c:ser>
        <c:ser>
          <c:idx val="7"/>
          <c:order val="5"/>
          <c:tx>
            <c:strRef>
              <c:f>'proper data'!$I$1</c:f>
              <c:strCache>
                <c:ptCount val="1"/>
                <c:pt idx="0">
                  <c:v>first ND derivative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cat>
          <c:val>
            <c:numRef>
              <c:f>'proper data'!$I$2:$I$12</c:f>
              <c:numCache>
                <c:formatCode>0.00000</c:formatCode>
                <c:ptCount val="11"/>
                <c:pt idx="1">
                  <c:v>5.7735714285714224E-2</c:v>
                </c:pt>
                <c:pt idx="2">
                  <c:v>9.2857142857143415E-3</c:v>
                </c:pt>
                <c:pt idx="3">
                  <c:v>-3.4464285714285836E-2</c:v>
                </c:pt>
                <c:pt idx="4">
                  <c:v>-3.0200000000000005E-2</c:v>
                </c:pt>
                <c:pt idx="5">
                  <c:v>-7.0374999999999854E-2</c:v>
                </c:pt>
                <c:pt idx="6">
                  <c:v>-0.22161428571428576</c:v>
                </c:pt>
                <c:pt idx="7">
                  <c:v>-9.6250000000000058E-2</c:v>
                </c:pt>
                <c:pt idx="8">
                  <c:v>-4.7532142857142801E-2</c:v>
                </c:pt>
                <c:pt idx="9">
                  <c:v>-1.4882142857142844E-2</c:v>
                </c:pt>
                <c:pt idx="10">
                  <c:v>-1.7935714285714277E-2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46-46F0-AC78-E7E7BFAA39E0}"/>
            </c:ext>
          </c:extLst>
        </c:ser>
        <c:ser>
          <c:idx val="8"/>
          <c:order val="6"/>
          <c:tx>
            <c:strRef>
              <c:f>'proper data'!$J$1</c:f>
              <c:strCache>
                <c:ptCount val="1"/>
                <c:pt idx="0">
                  <c:v>second ND derivative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'proper data'!$A$2:$A$12</c:f>
              <c:numCache>
                <c:formatCode>General</c:formatCode>
                <c:ptCount val="1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cat>
          <c:val>
            <c:numRef>
              <c:f>'proper data'!$J$2:$J$12</c:f>
              <c:numCache>
                <c:formatCode>General</c:formatCode>
                <c:ptCount val="11"/>
                <c:pt idx="2" formatCode="0.0000">
                  <c:v>-4.8449999999999882E-2</c:v>
                </c:pt>
                <c:pt idx="3" formatCode="0.0000">
                  <c:v>-4.3750000000000178E-2</c:v>
                </c:pt>
                <c:pt idx="4" formatCode="0.0000">
                  <c:v>4.2642857142856094E-3</c:v>
                </c:pt>
                <c:pt idx="5" formatCode="0.0000">
                  <c:v>-4.0174999999999628E-2</c:v>
                </c:pt>
                <c:pt idx="6" formatCode="0.0000">
                  <c:v>-0.15123928571428591</c:v>
                </c:pt>
                <c:pt idx="7" formatCode="0.0000">
                  <c:v>0.12536428571428582</c:v>
                </c:pt>
                <c:pt idx="8" formatCode="0.0000">
                  <c:v>4.8717857142857257E-2</c:v>
                </c:pt>
                <c:pt idx="9" formatCode="0.0000">
                  <c:v>3.2649999999999846E-2</c:v>
                </c:pt>
                <c:pt idx="10" formatCode="0.0000">
                  <c:v>-3.0535714285715443E-3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D46-46F0-AC78-E7E7BFAA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80559"/>
        <c:axId val="87773359"/>
        <c:extLst/>
      </c:lineChart>
      <c:catAx>
        <c:axId val="8778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73359"/>
        <c:crosses val="autoZero"/>
        <c:auto val="1"/>
        <c:lblAlgn val="ctr"/>
        <c:lblOffset val="100"/>
        <c:noMultiLvlLbl val="0"/>
      </c:catAx>
      <c:valAx>
        <c:axId val="8777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167473</xdr:colOff>
      <xdr:row>28</xdr:row>
      <xdr:rowOff>111650</xdr:rowOff>
    </xdr:from>
    <xdr:to>
      <xdr:col>13</xdr:col>
      <xdr:colOff>132024</xdr:colOff>
      <xdr:row>44</xdr:row>
      <xdr:rowOff>181430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DED74-CD56-0147-9593-B6E4F7C6E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144492</xdr:colOff>
      <xdr:row>12</xdr:row>
      <xdr:rowOff>182515</xdr:rowOff>
    </xdr:from>
    <xdr:to>
      <xdr:col>5</xdr:col>
      <xdr:colOff>549501</xdr:colOff>
      <xdr:row>30</xdr:row>
      <xdr:rowOff>55649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7C3D6D-7DE7-6A4D-AC00-7CFAC32B96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60" t="13093" r="31119"/>
        <a:stretch/>
      </xdr:blipFill>
      <xdr:spPr>
        <a:xfrm>
          <a:off x="144492" y="2468515"/>
          <a:ext cx="2919609" cy="33021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167473</xdr:colOff>
      <xdr:row>28</xdr:row>
      <xdr:rowOff>111650</xdr:rowOff>
    </xdr:from>
    <xdr:to>
      <xdr:col>13</xdr:col>
      <xdr:colOff>132024</xdr:colOff>
      <xdr:row>44</xdr:row>
      <xdr:rowOff>181430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12A58-0253-5068-3A12-513000EFE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608532</xdr:colOff>
      <xdr:row>12</xdr:row>
      <xdr:rowOff>117386</xdr:rowOff>
    </xdr:from>
    <xdr:to>
      <xdr:col>7</xdr:col>
      <xdr:colOff>329695</xdr:colOff>
      <xdr:row>29</xdr:row>
      <xdr:rowOff>177764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109D1E-6519-E990-859A-C6548ABBC6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60" t="13093" r="31119"/>
        <a:stretch/>
      </xdr:blipFill>
      <xdr:spPr>
        <a:xfrm>
          <a:off x="608532" y="2364309"/>
          <a:ext cx="2920586" cy="3243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D380-E244-6345-A74B-436D51CAC158}">
  <dimension ref="A1:M20"/>
  <sheetViews>
    <sheetView zoomScale="164" workbookViewId="0">
      <selection activeCell="M6" sqref="M6"/>
    </sheetView>
  </sheetViews>
  <sheetFormatPr baseColWidth="10" defaultColWidth="8.83203125" defaultRowHeight="15" x14ac:dyDescent="0.2"/>
  <cols>
    <col min="1" max="1" width="9" bestFit="1" customWidth="1"/>
    <col min="2" max="2" width="24" bestFit="1" customWidth="1"/>
    <col min="3" max="5" width="9" hidden="1" customWidth="1"/>
    <col min="6" max="6" width="9" bestFit="1" customWidth="1"/>
    <col min="7" max="7" width="9.1640625" hidden="1" customWidth="1"/>
    <col min="8" max="8" width="9.1640625" customWidth="1"/>
    <col min="9" max="9" width="13.6640625" bestFit="1" customWidth="1"/>
    <col min="10" max="10" width="16.6640625" bestFit="1" customWidth="1"/>
    <col min="11" max="11" width="12.83203125" bestFit="1" customWidth="1"/>
    <col min="12" max="12" width="11.1640625" bestFit="1" customWidth="1"/>
    <col min="13" max="13" width="13.83203125" bestFit="1" customWidth="1"/>
  </cols>
  <sheetData>
    <row r="1" spans="1:13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22</v>
      </c>
      <c r="I1" t="s">
        <v>23</v>
      </c>
      <c r="J1" t="s">
        <v>24</v>
      </c>
      <c r="K1" t="s">
        <v>16</v>
      </c>
      <c r="L1" t="s">
        <v>17</v>
      </c>
      <c r="M1" t="s">
        <v>18</v>
      </c>
    </row>
    <row r="2" spans="1:13" x14ac:dyDescent="0.2">
      <c r="A2">
        <v>-1</v>
      </c>
      <c r="B2" t="s">
        <v>19</v>
      </c>
      <c r="C2">
        <v>12.65</v>
      </c>
      <c r="D2">
        <v>13</v>
      </c>
      <c r="E2">
        <v>6.95</v>
      </c>
      <c r="F2">
        <v>10.25</v>
      </c>
      <c r="G2">
        <v>7371275</v>
      </c>
      <c r="H2">
        <f>K2/J18</f>
        <v>1.1460107142857143</v>
      </c>
      <c r="K2">
        <v>8022075</v>
      </c>
    </row>
    <row r="3" spans="1:13" x14ac:dyDescent="0.2">
      <c r="A3">
        <v>0</v>
      </c>
      <c r="B3" t="s">
        <v>0</v>
      </c>
      <c r="C3">
        <v>9.9</v>
      </c>
      <c r="D3">
        <v>11.65</v>
      </c>
      <c r="E3">
        <v>6.8</v>
      </c>
      <c r="F3">
        <v>7.4</v>
      </c>
      <c r="G3">
        <v>5444625</v>
      </c>
      <c r="H3">
        <f>K3/J18</f>
        <v>1.2037464285714286</v>
      </c>
      <c r="I3" s="4">
        <f>H3-H2</f>
        <v>5.7735714285714224E-2</v>
      </c>
      <c r="K3">
        <v>8426225</v>
      </c>
      <c r="L3">
        <f xml:space="preserve"> K3-K2</f>
        <v>404150</v>
      </c>
    </row>
    <row r="4" spans="1:13" x14ac:dyDescent="0.2">
      <c r="A4">
        <v>1</v>
      </c>
      <c r="B4" t="s">
        <v>1</v>
      </c>
      <c r="C4">
        <v>7.4</v>
      </c>
      <c r="D4">
        <v>10.3</v>
      </c>
      <c r="E4">
        <v>7.05</v>
      </c>
      <c r="F4">
        <v>9.5</v>
      </c>
      <c r="G4">
        <v>3874525</v>
      </c>
      <c r="H4">
        <f>K4/J18</f>
        <v>1.2130321428571429</v>
      </c>
      <c r="I4" s="4">
        <f t="shared" ref="I4:I12" si="0">H4-H3</f>
        <v>9.2857142857143415E-3</v>
      </c>
      <c r="J4" s="5">
        <f>H4+H2-(2*H3)</f>
        <v>-4.8449999999999882E-2</v>
      </c>
      <c r="K4">
        <v>8491225</v>
      </c>
      <c r="L4">
        <f t="shared" ref="L4:L12" si="1" xml:space="preserve"> K4-K3</f>
        <v>65000</v>
      </c>
      <c r="M4">
        <f>K4+K2-(2*K3)</f>
        <v>-339150</v>
      </c>
    </row>
    <row r="5" spans="1:13" x14ac:dyDescent="0.2">
      <c r="A5">
        <v>2</v>
      </c>
      <c r="B5" t="s">
        <v>2</v>
      </c>
      <c r="C5">
        <v>9.6999999999999993</v>
      </c>
      <c r="D5">
        <v>11.3</v>
      </c>
      <c r="E5">
        <v>8.6</v>
      </c>
      <c r="F5">
        <v>10.15</v>
      </c>
      <c r="G5">
        <v>4290275</v>
      </c>
      <c r="H5">
        <f>K5/J18</f>
        <v>1.1785678571428571</v>
      </c>
      <c r="I5" s="4">
        <f t="shared" si="0"/>
        <v>-3.4464285714285836E-2</v>
      </c>
      <c r="J5" s="5">
        <f t="shared" ref="J5:J12" si="2">H5+H3-(2*H4)</f>
        <v>-4.3750000000000178E-2</v>
      </c>
      <c r="K5">
        <v>8249975</v>
      </c>
      <c r="L5">
        <f t="shared" si="1"/>
        <v>-241250</v>
      </c>
      <c r="M5">
        <f t="shared" ref="M5:M12" si="3">K5+K3-(2*K4)</f>
        <v>-306250</v>
      </c>
    </row>
    <row r="6" spans="1:13" x14ac:dyDescent="0.2">
      <c r="A6" s="1">
        <v>3</v>
      </c>
      <c r="B6" s="1" t="s">
        <v>3</v>
      </c>
      <c r="C6" s="1">
        <v>10.15</v>
      </c>
      <c r="D6" s="1">
        <v>22.8</v>
      </c>
      <c r="E6" s="1">
        <v>9.8000000000000007</v>
      </c>
      <c r="F6" s="1">
        <v>18.600000000000001</v>
      </c>
      <c r="G6" s="1">
        <v>8539925</v>
      </c>
      <c r="H6">
        <f>K6/J18</f>
        <v>1.1426535714285715</v>
      </c>
      <c r="I6" s="4">
        <f t="shared" si="0"/>
        <v>-3.5914285714285565E-2</v>
      </c>
      <c r="J6" s="5">
        <f t="shared" si="2"/>
        <v>-1.4499999999997293E-3</v>
      </c>
      <c r="K6" s="1">
        <v>7998575</v>
      </c>
      <c r="L6">
        <f t="shared" si="1"/>
        <v>-251400</v>
      </c>
      <c r="M6">
        <f t="shared" si="3"/>
        <v>-10150</v>
      </c>
    </row>
    <row r="7" spans="1:13" x14ac:dyDescent="0.2">
      <c r="A7">
        <v>4</v>
      </c>
      <c r="B7" t="s">
        <v>4</v>
      </c>
      <c r="C7">
        <v>18.95</v>
      </c>
      <c r="D7">
        <v>61.4</v>
      </c>
      <c r="E7">
        <v>17.7</v>
      </c>
      <c r="F7">
        <v>61.4</v>
      </c>
      <c r="G7">
        <v>19516650</v>
      </c>
      <c r="H7">
        <f>K7/J18</f>
        <v>1.0779928571428572</v>
      </c>
      <c r="I7" s="4">
        <f t="shared" si="0"/>
        <v>-6.4660714285714294E-2</v>
      </c>
      <c r="J7" s="5">
        <f t="shared" si="2"/>
        <v>-2.8746428571428506E-2</v>
      </c>
      <c r="K7">
        <v>7545950</v>
      </c>
      <c r="L7">
        <f t="shared" si="1"/>
        <v>-452625</v>
      </c>
      <c r="M7">
        <f t="shared" si="3"/>
        <v>-201225</v>
      </c>
    </row>
    <row r="8" spans="1:13" x14ac:dyDescent="0.2">
      <c r="A8">
        <v>5</v>
      </c>
      <c r="B8" t="s">
        <v>5</v>
      </c>
      <c r="C8">
        <v>59.4</v>
      </c>
      <c r="D8">
        <v>92.1</v>
      </c>
      <c r="E8">
        <v>47.2</v>
      </c>
      <c r="F8">
        <v>67.849999999999994</v>
      </c>
      <c r="G8">
        <v>17020800</v>
      </c>
      <c r="H8">
        <f>K8/J18</f>
        <v>0.85637857142857143</v>
      </c>
      <c r="I8" s="4">
        <f t="shared" si="0"/>
        <v>-0.22161428571428576</v>
      </c>
      <c r="J8" s="5">
        <f t="shared" si="2"/>
        <v>-0.15695357142857147</v>
      </c>
      <c r="K8">
        <v>5994650</v>
      </c>
      <c r="L8">
        <f t="shared" si="1"/>
        <v>-1551300</v>
      </c>
      <c r="M8">
        <f t="shared" si="3"/>
        <v>-1098675</v>
      </c>
    </row>
    <row r="9" spans="1:13" x14ac:dyDescent="0.2">
      <c r="A9" s="2">
        <v>6</v>
      </c>
      <c r="B9" s="2" t="s">
        <v>6</v>
      </c>
      <c r="C9" s="2">
        <v>67.349999999999994</v>
      </c>
      <c r="D9" s="2">
        <v>103.95</v>
      </c>
      <c r="E9" s="2">
        <v>64.3</v>
      </c>
      <c r="F9" s="2">
        <v>80.599999999999994</v>
      </c>
      <c r="G9" s="2">
        <v>10445050</v>
      </c>
      <c r="H9">
        <f>K9/J18</f>
        <v>0.76012857142857138</v>
      </c>
      <c r="I9" s="4">
        <f t="shared" si="0"/>
        <v>-9.6250000000000058E-2</v>
      </c>
      <c r="J9" s="5">
        <f t="shared" si="2"/>
        <v>0.12536428571428582</v>
      </c>
      <c r="K9" s="2">
        <v>5320900</v>
      </c>
      <c r="L9">
        <f t="shared" si="1"/>
        <v>-673750</v>
      </c>
      <c r="M9">
        <f t="shared" si="3"/>
        <v>877550</v>
      </c>
    </row>
    <row r="10" spans="1:13" x14ac:dyDescent="0.2">
      <c r="A10">
        <v>7</v>
      </c>
      <c r="B10" t="s">
        <v>7</v>
      </c>
      <c r="C10">
        <v>80.650000000000006</v>
      </c>
      <c r="D10">
        <v>88.9</v>
      </c>
      <c r="E10">
        <v>69.75</v>
      </c>
      <c r="F10">
        <v>74.95</v>
      </c>
      <c r="G10">
        <v>5236050</v>
      </c>
      <c r="H10">
        <f>K10/J18</f>
        <v>0.71259642857142858</v>
      </c>
      <c r="I10" s="4">
        <f t="shared" si="0"/>
        <v>-4.7532142857142801E-2</v>
      </c>
      <c r="J10" s="5">
        <f t="shared" si="2"/>
        <v>4.8717857142857257E-2</v>
      </c>
      <c r="K10">
        <v>4988175</v>
      </c>
      <c r="L10">
        <f t="shared" si="1"/>
        <v>-332725</v>
      </c>
      <c r="M10">
        <f t="shared" si="3"/>
        <v>341025</v>
      </c>
    </row>
    <row r="11" spans="1:13" x14ac:dyDescent="0.2">
      <c r="A11">
        <v>8</v>
      </c>
      <c r="B11" t="s">
        <v>8</v>
      </c>
      <c r="C11">
        <v>76.150000000000006</v>
      </c>
      <c r="D11">
        <v>88</v>
      </c>
      <c r="E11">
        <v>73.95</v>
      </c>
      <c r="F11">
        <v>80.95</v>
      </c>
      <c r="G11">
        <v>3893450</v>
      </c>
      <c r="H11">
        <f>K11/J18</f>
        <v>0.69771428571428573</v>
      </c>
      <c r="I11" s="4">
        <f t="shared" si="0"/>
        <v>-1.4882142857142844E-2</v>
      </c>
      <c r="J11" s="5">
        <f t="shared" si="2"/>
        <v>3.2649999999999846E-2</v>
      </c>
      <c r="K11">
        <v>4884000</v>
      </c>
      <c r="L11">
        <f t="shared" si="1"/>
        <v>-104175</v>
      </c>
      <c r="M11">
        <f t="shared" si="3"/>
        <v>228550</v>
      </c>
    </row>
    <row r="12" spans="1:13" x14ac:dyDescent="0.2">
      <c r="A12">
        <v>9</v>
      </c>
      <c r="B12" t="s">
        <v>9</v>
      </c>
      <c r="C12">
        <v>80.95</v>
      </c>
      <c r="D12">
        <v>95.35</v>
      </c>
      <c r="E12">
        <v>67.650000000000006</v>
      </c>
      <c r="F12">
        <v>88.95</v>
      </c>
      <c r="G12">
        <v>4973100</v>
      </c>
      <c r="H12">
        <f>K12/J18</f>
        <v>0.67977857142857145</v>
      </c>
      <c r="I12" s="4">
        <f t="shared" si="0"/>
        <v>-1.7935714285714277E-2</v>
      </c>
      <c r="J12" s="5">
        <f t="shared" si="2"/>
        <v>-3.0535714285715443E-3</v>
      </c>
      <c r="K12">
        <v>4758450</v>
      </c>
      <c r="L12">
        <f t="shared" si="1"/>
        <v>-125550</v>
      </c>
      <c r="M12">
        <f t="shared" si="3"/>
        <v>-21375</v>
      </c>
    </row>
    <row r="18" spans="9:10" x14ac:dyDescent="0.2">
      <c r="I18" t="s">
        <v>20</v>
      </c>
      <c r="J18">
        <f>7*1000000</f>
        <v>7000000</v>
      </c>
    </row>
    <row r="19" spans="9:10" x14ac:dyDescent="0.2">
      <c r="I19" t="s">
        <v>21</v>
      </c>
      <c r="J19" s="3">
        <v>0.01</v>
      </c>
    </row>
    <row r="20" spans="9:10" x14ac:dyDescent="0.2">
      <c r="J20">
        <f>J18*J19</f>
        <v>70000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2902-F61D-4438-A3D4-9CD4C21CB50B}">
  <dimension ref="A1:T28"/>
  <sheetViews>
    <sheetView tabSelected="1" topLeftCell="J1" zoomScale="156" workbookViewId="0">
      <selection activeCell="T13" sqref="T13"/>
    </sheetView>
  </sheetViews>
  <sheetFormatPr baseColWidth="10" defaultColWidth="8.83203125" defaultRowHeight="15" x14ac:dyDescent="0.2"/>
  <cols>
    <col min="1" max="1" width="9" bestFit="1" customWidth="1"/>
    <col min="2" max="2" width="24" bestFit="1" customWidth="1"/>
    <col min="3" max="5" width="9" hidden="1" customWidth="1"/>
    <col min="6" max="6" width="9" bestFit="1" customWidth="1"/>
    <col min="7" max="7" width="9.1640625" hidden="1" customWidth="1"/>
    <col min="8" max="8" width="9.1640625" customWidth="1"/>
    <col min="9" max="9" width="13.6640625" bestFit="1" customWidth="1"/>
    <col min="10" max="10" width="16.6640625" bestFit="1" customWidth="1"/>
    <col min="11" max="11" width="12.83203125" bestFit="1" customWidth="1"/>
    <col min="12" max="12" width="11.1640625" bestFit="1" customWidth="1"/>
    <col min="13" max="13" width="13.83203125" bestFit="1" customWidth="1"/>
  </cols>
  <sheetData>
    <row r="1" spans="1:17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22</v>
      </c>
      <c r="I1" t="s">
        <v>23</v>
      </c>
      <c r="J1" t="s">
        <v>24</v>
      </c>
      <c r="K1" t="s">
        <v>16</v>
      </c>
      <c r="L1" t="s">
        <v>17</v>
      </c>
      <c r="M1" t="s">
        <v>18</v>
      </c>
    </row>
    <row r="2" spans="1:17" x14ac:dyDescent="0.2">
      <c r="A2">
        <v>-1</v>
      </c>
      <c r="B2" t="s">
        <v>19</v>
      </c>
      <c r="C2">
        <v>12.65</v>
      </c>
      <c r="D2">
        <v>13</v>
      </c>
      <c r="E2">
        <v>6.95</v>
      </c>
      <c r="F2">
        <v>10.25</v>
      </c>
      <c r="G2">
        <v>7371275</v>
      </c>
      <c r="H2">
        <f>K2/J18</f>
        <v>1.1460107142857143</v>
      </c>
      <c r="K2">
        <v>8022075</v>
      </c>
    </row>
    <row r="3" spans="1:17" x14ac:dyDescent="0.2">
      <c r="A3">
        <v>0</v>
      </c>
      <c r="B3" t="s">
        <v>0</v>
      </c>
      <c r="C3">
        <v>9.9</v>
      </c>
      <c r="D3">
        <v>11.65</v>
      </c>
      <c r="E3">
        <v>6.8</v>
      </c>
      <c r="F3">
        <v>7.4</v>
      </c>
      <c r="G3">
        <v>5444625</v>
      </c>
      <c r="H3">
        <f>K3/J18</f>
        <v>1.2037464285714286</v>
      </c>
      <c r="I3" s="4">
        <f>H3-H2</f>
        <v>5.7735714285714224E-2</v>
      </c>
      <c r="K3">
        <v>8426225</v>
      </c>
      <c r="L3">
        <f xml:space="preserve"> K3-K2</f>
        <v>404150</v>
      </c>
    </row>
    <row r="4" spans="1:17" x14ac:dyDescent="0.2">
      <c r="A4">
        <v>1</v>
      </c>
      <c r="B4" t="s">
        <v>1</v>
      </c>
      <c r="C4">
        <v>7.4</v>
      </c>
      <c r="D4">
        <v>10.3</v>
      </c>
      <c r="E4">
        <v>7.05</v>
      </c>
      <c r="F4">
        <v>9.5</v>
      </c>
      <c r="G4">
        <v>3874525</v>
      </c>
      <c r="H4">
        <f>K4/J18</f>
        <v>1.2130321428571429</v>
      </c>
      <c r="I4" s="4">
        <f t="shared" ref="I4:I12" si="0">H4-H3</f>
        <v>9.2857142857143415E-3</v>
      </c>
      <c r="J4" s="5">
        <f>H4+H2-(2*H3)</f>
        <v>-4.8449999999999882E-2</v>
      </c>
      <c r="K4">
        <v>8491225</v>
      </c>
      <c r="L4">
        <f t="shared" ref="L4:L12" si="1" xml:space="preserve"> K4-K3</f>
        <v>65000</v>
      </c>
      <c r="M4">
        <f>K4+K2-(2*K3)</f>
        <v>-339150</v>
      </c>
    </row>
    <row r="5" spans="1:17" x14ac:dyDescent="0.2">
      <c r="A5">
        <v>2</v>
      </c>
      <c r="B5" t="s">
        <v>2</v>
      </c>
      <c r="C5">
        <v>9.6999999999999993</v>
      </c>
      <c r="D5">
        <v>11.3</v>
      </c>
      <c r="E5">
        <v>8.6</v>
      </c>
      <c r="F5">
        <v>10.15</v>
      </c>
      <c r="G5">
        <v>4290275</v>
      </c>
      <c r="H5">
        <f>K5/J18</f>
        <v>1.1785678571428571</v>
      </c>
      <c r="I5" s="4">
        <f t="shared" si="0"/>
        <v>-3.4464285714285836E-2</v>
      </c>
      <c r="J5" s="5">
        <f t="shared" ref="J5:J12" si="2">H5+H3-(2*H4)</f>
        <v>-4.3750000000000178E-2</v>
      </c>
      <c r="K5">
        <v>8249975</v>
      </c>
      <c r="L5">
        <f t="shared" si="1"/>
        <v>-241250</v>
      </c>
      <c r="M5">
        <f t="shared" ref="M5:M12" si="3">K5+K3-(2*K4)</f>
        <v>-306250</v>
      </c>
    </row>
    <row r="6" spans="1:17" x14ac:dyDescent="0.2">
      <c r="A6" s="1">
        <v>3</v>
      </c>
      <c r="B6" s="1" t="s">
        <v>3</v>
      </c>
      <c r="C6" s="1">
        <v>10.15</v>
      </c>
      <c r="D6" s="1">
        <v>22.8</v>
      </c>
      <c r="E6" s="1">
        <v>9.8000000000000007</v>
      </c>
      <c r="F6" s="1">
        <v>18.600000000000001</v>
      </c>
      <c r="G6" s="1">
        <v>8539925</v>
      </c>
      <c r="H6">
        <f>K6/J18</f>
        <v>1.1483678571428571</v>
      </c>
      <c r="I6" s="4">
        <f t="shared" si="0"/>
        <v>-3.0200000000000005E-2</v>
      </c>
      <c r="J6" s="5">
        <f t="shared" si="2"/>
        <v>4.2642857142856094E-3</v>
      </c>
      <c r="K6" s="1">
        <v>8038575</v>
      </c>
      <c r="L6">
        <f t="shared" si="1"/>
        <v>-211400</v>
      </c>
      <c r="M6">
        <f t="shared" si="3"/>
        <v>29850</v>
      </c>
    </row>
    <row r="7" spans="1:17" x14ac:dyDescent="0.2">
      <c r="A7">
        <v>4</v>
      </c>
      <c r="B7" t="s">
        <v>4</v>
      </c>
      <c r="C7">
        <v>18.95</v>
      </c>
      <c r="D7">
        <v>61.4</v>
      </c>
      <c r="E7">
        <v>17.7</v>
      </c>
      <c r="F7">
        <v>61.4</v>
      </c>
      <c r="G7">
        <v>19516650</v>
      </c>
      <c r="H7">
        <f>K7/J18</f>
        <v>1.0779928571428572</v>
      </c>
      <c r="I7" s="4">
        <f t="shared" si="0"/>
        <v>-7.0374999999999854E-2</v>
      </c>
      <c r="J7" s="5">
        <f t="shared" si="2"/>
        <v>-4.0174999999999628E-2</v>
      </c>
      <c r="K7">
        <v>7545950</v>
      </c>
      <c r="L7">
        <f t="shared" si="1"/>
        <v>-492625</v>
      </c>
      <c r="M7">
        <f t="shared" si="3"/>
        <v>-281225</v>
      </c>
    </row>
    <row r="8" spans="1:17" x14ac:dyDescent="0.2">
      <c r="A8">
        <v>5</v>
      </c>
      <c r="B8" t="s">
        <v>5</v>
      </c>
      <c r="C8">
        <v>59.4</v>
      </c>
      <c r="D8">
        <v>92.1</v>
      </c>
      <c r="E8">
        <v>47.2</v>
      </c>
      <c r="F8">
        <v>67.849999999999994</v>
      </c>
      <c r="G8">
        <v>17020800</v>
      </c>
      <c r="H8">
        <f>K8/J18</f>
        <v>0.85637857142857143</v>
      </c>
      <c r="I8" s="4">
        <f t="shared" si="0"/>
        <v>-0.22161428571428576</v>
      </c>
      <c r="J8" s="5">
        <f t="shared" si="2"/>
        <v>-0.15123928571428591</v>
      </c>
      <c r="K8">
        <v>5994650</v>
      </c>
      <c r="L8">
        <f t="shared" si="1"/>
        <v>-1551300</v>
      </c>
      <c r="M8">
        <f t="shared" si="3"/>
        <v>-1058675</v>
      </c>
    </row>
    <row r="9" spans="1:17" x14ac:dyDescent="0.2">
      <c r="A9" s="2">
        <v>6</v>
      </c>
      <c r="B9" s="2" t="s">
        <v>6</v>
      </c>
      <c r="C9" s="2">
        <v>67.349999999999994</v>
      </c>
      <c r="D9" s="2">
        <v>103.95</v>
      </c>
      <c r="E9" s="2">
        <v>64.3</v>
      </c>
      <c r="F9" s="2">
        <v>80.599999999999994</v>
      </c>
      <c r="G9" s="2">
        <v>10445050</v>
      </c>
      <c r="H9">
        <f>K9/J18</f>
        <v>0.76012857142857138</v>
      </c>
      <c r="I9" s="4">
        <f t="shared" si="0"/>
        <v>-9.6250000000000058E-2</v>
      </c>
      <c r="J9" s="5">
        <f t="shared" si="2"/>
        <v>0.12536428571428582</v>
      </c>
      <c r="K9" s="2">
        <v>5320900</v>
      </c>
      <c r="L9">
        <f t="shared" si="1"/>
        <v>-673750</v>
      </c>
      <c r="M9">
        <f t="shared" si="3"/>
        <v>877550</v>
      </c>
    </row>
    <row r="10" spans="1:17" x14ac:dyDescent="0.2">
      <c r="A10">
        <v>7</v>
      </c>
      <c r="B10" t="s">
        <v>7</v>
      </c>
      <c r="C10">
        <v>80.650000000000006</v>
      </c>
      <c r="D10">
        <v>88.9</v>
      </c>
      <c r="E10">
        <v>69.75</v>
      </c>
      <c r="F10">
        <v>74.95</v>
      </c>
      <c r="G10">
        <v>5236050</v>
      </c>
      <c r="H10">
        <f>K10/J18</f>
        <v>0.71259642857142858</v>
      </c>
      <c r="I10" s="4">
        <f t="shared" si="0"/>
        <v>-4.7532142857142801E-2</v>
      </c>
      <c r="J10" s="5">
        <f t="shared" si="2"/>
        <v>4.8717857142857257E-2</v>
      </c>
      <c r="K10">
        <v>4988175</v>
      </c>
      <c r="L10">
        <f t="shared" si="1"/>
        <v>-332725</v>
      </c>
      <c r="M10">
        <f t="shared" si="3"/>
        <v>341025</v>
      </c>
      <c r="Q10" t="s">
        <v>26</v>
      </c>
    </row>
    <row r="11" spans="1:17" x14ac:dyDescent="0.2">
      <c r="A11">
        <v>8</v>
      </c>
      <c r="B11" t="s">
        <v>8</v>
      </c>
      <c r="C11">
        <v>76.150000000000006</v>
      </c>
      <c r="D11">
        <v>88</v>
      </c>
      <c r="E11">
        <v>73.95</v>
      </c>
      <c r="F11">
        <v>80.95</v>
      </c>
      <c r="G11">
        <v>3893450</v>
      </c>
      <c r="H11">
        <f>K11/J18</f>
        <v>0.69771428571428573</v>
      </c>
      <c r="I11" s="4">
        <f t="shared" si="0"/>
        <v>-1.4882142857142844E-2</v>
      </c>
      <c r="J11" s="5">
        <f t="shared" si="2"/>
        <v>3.2649999999999846E-2</v>
      </c>
      <c r="K11">
        <v>4884000</v>
      </c>
      <c r="L11">
        <f t="shared" si="1"/>
        <v>-104175</v>
      </c>
      <c r="M11">
        <f t="shared" si="3"/>
        <v>228550</v>
      </c>
    </row>
    <row r="12" spans="1:17" x14ac:dyDescent="0.2">
      <c r="A12">
        <v>9</v>
      </c>
      <c r="B12" t="s">
        <v>9</v>
      </c>
      <c r="C12">
        <v>80.95</v>
      </c>
      <c r="D12">
        <v>95.35</v>
      </c>
      <c r="E12">
        <v>67.650000000000006</v>
      </c>
      <c r="F12">
        <v>88.95</v>
      </c>
      <c r="G12">
        <v>4973100</v>
      </c>
      <c r="H12">
        <f>K12/J18</f>
        <v>0.67977857142857145</v>
      </c>
      <c r="I12" s="4">
        <f t="shared" si="0"/>
        <v>-1.7935714285714277E-2</v>
      </c>
      <c r="J12" s="5">
        <f t="shared" si="2"/>
        <v>-3.0535714285715443E-3</v>
      </c>
      <c r="K12">
        <v>4758450</v>
      </c>
      <c r="L12">
        <f t="shared" si="1"/>
        <v>-125550</v>
      </c>
      <c r="M12">
        <f t="shared" si="3"/>
        <v>-21375</v>
      </c>
    </row>
    <row r="17" spans="9:20" x14ac:dyDescent="0.2">
      <c r="S17" t="s">
        <v>25</v>
      </c>
    </row>
    <row r="18" spans="9:20" x14ac:dyDescent="0.2">
      <c r="I18" t="s">
        <v>20</v>
      </c>
      <c r="J18">
        <f>7*1000000</f>
        <v>7000000</v>
      </c>
      <c r="R18">
        <v>-1</v>
      </c>
      <c r="S18">
        <v>8022075</v>
      </c>
    </row>
    <row r="19" spans="9:20" x14ac:dyDescent="0.2">
      <c r="I19" t="s">
        <v>21</v>
      </c>
      <c r="J19" s="3">
        <v>0.03</v>
      </c>
      <c r="R19">
        <v>0</v>
      </c>
      <c r="S19">
        <v>8426225</v>
      </c>
    </row>
    <row r="20" spans="9:20" x14ac:dyDescent="0.2">
      <c r="J20">
        <f>J18*J19</f>
        <v>210000</v>
      </c>
      <c r="R20">
        <v>1</v>
      </c>
      <c r="S20">
        <v>8491225</v>
      </c>
    </row>
    <row r="21" spans="9:20" x14ac:dyDescent="0.2">
      <c r="R21">
        <v>2</v>
      </c>
      <c r="S21">
        <v>8249975</v>
      </c>
    </row>
    <row r="22" spans="9:20" x14ac:dyDescent="0.2">
      <c r="R22">
        <v>3</v>
      </c>
      <c r="S22">
        <v>8038575</v>
      </c>
    </row>
    <row r="23" spans="9:20" x14ac:dyDescent="0.2">
      <c r="R23">
        <v>4</v>
      </c>
      <c r="S23">
        <v>7545950</v>
      </c>
      <c r="T23" cm="1">
        <f t="array" ref="T23">TREND(S18:S22,R18:R22,R23)</f>
        <v>8202640</v>
      </c>
    </row>
    <row r="24" spans="9:20" x14ac:dyDescent="0.2">
      <c r="R24">
        <v>5</v>
      </c>
      <c r="S24">
        <v>5994650</v>
      </c>
    </row>
    <row r="25" spans="9:20" x14ac:dyDescent="0.2">
      <c r="R25">
        <v>6</v>
      </c>
      <c r="S25">
        <v>5320900</v>
      </c>
    </row>
    <row r="26" spans="9:20" x14ac:dyDescent="0.2">
      <c r="R26">
        <v>7</v>
      </c>
      <c r="S26">
        <v>4988175</v>
      </c>
    </row>
    <row r="27" spans="9:20" x14ac:dyDescent="0.2">
      <c r="R27">
        <v>8</v>
      </c>
      <c r="S27">
        <v>4884000</v>
      </c>
    </row>
    <row r="28" spans="9:20" x14ac:dyDescent="0.2">
      <c r="R28">
        <v>9</v>
      </c>
      <c r="S28">
        <v>4758450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fudged data</vt:lpstr>
      <vt:lpstr>proper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rayaguru</dc:creator>
  <cp:lastModifiedBy>anish rayaguru</cp:lastModifiedBy>
  <dcterms:created xsi:type="dcterms:W3CDTF">2024-10-31T04:28:18Z</dcterms:created>
  <dcterms:modified xsi:type="dcterms:W3CDTF">2024-11-10T09:52:35Z</dcterms:modified>
</cp:coreProperties>
</file>