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isiomarxjr/Backpropagation/binario-decimal/"/>
    </mc:Choice>
  </mc:AlternateContent>
  <bookViews>
    <workbookView xWindow="0" yWindow="440" windowWidth="28800" windowHeight="17560" tabRatio="500"/>
  </bookViews>
  <sheets>
    <sheet name="Objetivo" sheetId="1" r:id="rId1"/>
    <sheet name="Treinamento" sheetId="2" r:id="rId2"/>
  </sheets>
  <definedNames>
    <definedName name="Custo_Sprint_1">Treinamento!$V$6:$AB$12</definedName>
    <definedName name="Custo_Sprint_2">Treinamento!$V$18:$AB$24</definedName>
    <definedName name="Custo_Sprint_3">Treinamento!$V$30:$AB$36</definedName>
    <definedName name="Custo_Sprint_4">Treinamento!$V$42:$AB$48</definedName>
    <definedName name="Custo_Sprint_5">Treinamento!$V$54:$AB$60</definedName>
    <definedName name="Custo_Sprint_6">Treinamento!$V$66:$AB$72</definedName>
    <definedName name="Custo_Sprint_7">Treinamento!$V$78:$AB$84</definedName>
    <definedName name="Custo_Sprint_8">Treinamento!$V$90:$AB$96</definedName>
    <definedName name="Custo_Sprint_9">Treinamento!$V$102:$AB$108</definedName>
    <definedName name="Exemplos">Treinamento!$E$3:$K$5</definedName>
    <definedName name="Exemplos_T">Treinamento!$E$8:$G$14</definedName>
    <definedName name="Expectativa">Treinamento!$E$16:$K$22</definedName>
    <definedName name="grosseria">Treinamento!$C$12</definedName>
    <definedName name="Habilidades">Treinamento!$A$2:$C$8</definedName>
    <definedName name="Habilidades_Apos_Sprint_1">Treinamento!$AH$6:$AJ$12</definedName>
    <definedName name="Habilidades_Apos_Sprint_2">Treinamento!$AH$18:$AJ$24</definedName>
    <definedName name="Habilidades_Apos_Sprint_3">Treinamento!$AH$30:$AJ$36</definedName>
    <definedName name="Habilidades_Apos_Sprint_4">Treinamento!$AH$42:$AJ$48</definedName>
    <definedName name="Habilidades_Apos_Sprint_5">Treinamento!$AH$54:$AJ$60</definedName>
    <definedName name="Habilidades_Apos_Sprint_6">Treinamento!$AH$66:$AJ$72</definedName>
    <definedName name="Habilidades_Apos_Sprint_7">Treinamento!$AH$78:$AJ$84</definedName>
    <definedName name="Habilidades_Apos_Sprint_8">Treinamento!$AH$90:$AJ$96</definedName>
    <definedName name="Habilidades_Apos_Sprint_9">Treinamento!$AH$102:$AJ$108</definedName>
    <definedName name="n">Treinamento!$C$11</definedName>
    <definedName name="Tentativa_1">Treinamento!$N$6:$T$12</definedName>
    <definedName name="Tentativa_2">Treinamento!$N$18:$T$24</definedName>
    <definedName name="Tentativa_3">Treinamento!$N$30:$T$36</definedName>
    <definedName name="Tentativa_4">Treinamento!$N$42:$T$48</definedName>
    <definedName name="Tentativa_5">Treinamento!$N$54:$T$60</definedName>
    <definedName name="Tentativa_6">Treinamento!$N$66:$T$72</definedName>
    <definedName name="Tentativa_7">Treinamento!$N$78:$T$84</definedName>
    <definedName name="Tentativa_8">Treinamento!$N$90:$T$96</definedName>
    <definedName name="Tentativa_9">Treinamento!$N$102:$T$108</definedName>
    <definedName name="Teste">Treinamento!$AN$3:$AN$5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8" i="2" l="1"/>
  <c r="F29" i="2"/>
  <c r="F30" i="2"/>
  <c r="F31" i="2"/>
  <c r="F32" i="2"/>
  <c r="F33" i="2"/>
  <c r="F34" i="2"/>
  <c r="F35" i="2"/>
  <c r="F27" i="2"/>
  <c r="B35" i="2"/>
  <c r="B34" i="2"/>
  <c r="B33" i="2"/>
  <c r="B32" i="2"/>
  <c r="B31" i="2"/>
  <c r="B30" i="2"/>
  <c r="B29" i="2"/>
  <c r="B28" i="2"/>
  <c r="B27" i="2"/>
  <c r="AH102" i="2" a="1"/>
  <c r="AH102" i="2"/>
  <c r="AI102" i="2"/>
  <c r="AJ102" i="2"/>
  <c r="AH103" i="2"/>
  <c r="AI103" i="2"/>
  <c r="AJ103" i="2"/>
  <c r="AH104" i="2"/>
  <c r="AI104" i="2"/>
  <c r="AJ104" i="2"/>
  <c r="AH105" i="2"/>
  <c r="AI105" i="2"/>
  <c r="AJ105" i="2"/>
  <c r="AH106" i="2"/>
  <c r="AI106" i="2"/>
  <c r="AJ106" i="2"/>
  <c r="AH107" i="2"/>
  <c r="AI107" i="2"/>
  <c r="AJ107" i="2"/>
  <c r="AH108" i="2"/>
  <c r="AI108" i="2"/>
  <c r="AJ108" i="2"/>
  <c r="AD102" i="2" a="1"/>
  <c r="AD102" i="2"/>
  <c r="AE102" i="2"/>
  <c r="AF102" i="2"/>
  <c r="AD103" i="2"/>
  <c r="AE103" i="2"/>
  <c r="AF103" i="2"/>
  <c r="AD104" i="2"/>
  <c r="AE104" i="2"/>
  <c r="AF104" i="2"/>
  <c r="AD105" i="2"/>
  <c r="AE105" i="2"/>
  <c r="AF105" i="2"/>
  <c r="AD106" i="2"/>
  <c r="AE106" i="2"/>
  <c r="AF106" i="2"/>
  <c r="AD107" i="2"/>
  <c r="AE107" i="2"/>
  <c r="AF107" i="2"/>
  <c r="AD108" i="2"/>
  <c r="AE108" i="2"/>
  <c r="AF108" i="2"/>
  <c r="V102" i="2" a="1"/>
  <c r="V102" i="2"/>
  <c r="W102" i="2"/>
  <c r="X102" i="2"/>
  <c r="Y102" i="2"/>
  <c r="Z102" i="2"/>
  <c r="AA102" i="2"/>
  <c r="AB102" i="2"/>
  <c r="V103" i="2"/>
  <c r="W103" i="2"/>
  <c r="X103" i="2"/>
  <c r="Y103" i="2"/>
  <c r="Z103" i="2"/>
  <c r="AA103" i="2"/>
  <c r="AB103" i="2"/>
  <c r="V104" i="2"/>
  <c r="W104" i="2"/>
  <c r="X104" i="2"/>
  <c r="Y104" i="2"/>
  <c r="Z104" i="2"/>
  <c r="AA104" i="2"/>
  <c r="AB104" i="2"/>
  <c r="V105" i="2"/>
  <c r="W105" i="2"/>
  <c r="X105" i="2"/>
  <c r="Y105" i="2"/>
  <c r="Z105" i="2"/>
  <c r="AA105" i="2"/>
  <c r="AB105" i="2"/>
  <c r="V106" i="2"/>
  <c r="W106" i="2"/>
  <c r="X106" i="2"/>
  <c r="Y106" i="2"/>
  <c r="Z106" i="2"/>
  <c r="AA106" i="2"/>
  <c r="AB106" i="2"/>
  <c r="V107" i="2"/>
  <c r="W107" i="2"/>
  <c r="X107" i="2"/>
  <c r="Y107" i="2"/>
  <c r="Z107" i="2"/>
  <c r="AA107" i="2"/>
  <c r="AB107" i="2"/>
  <c r="V108" i="2"/>
  <c r="W108" i="2"/>
  <c r="X108" i="2"/>
  <c r="Y108" i="2"/>
  <c r="Z108" i="2"/>
  <c r="AA108" i="2"/>
  <c r="AB108" i="2"/>
  <c r="N102" i="2" a="1"/>
  <c r="N102" i="2"/>
  <c r="O102" i="2"/>
  <c r="P102" i="2"/>
  <c r="Q102" i="2"/>
  <c r="R102" i="2"/>
  <c r="S102" i="2"/>
  <c r="T102" i="2"/>
  <c r="N103" i="2"/>
  <c r="O103" i="2"/>
  <c r="P103" i="2"/>
  <c r="Q103" i="2"/>
  <c r="R103" i="2"/>
  <c r="S103" i="2"/>
  <c r="T103" i="2"/>
  <c r="N104" i="2"/>
  <c r="O104" i="2"/>
  <c r="P104" i="2"/>
  <c r="Q104" i="2"/>
  <c r="R104" i="2"/>
  <c r="S104" i="2"/>
  <c r="T104" i="2"/>
  <c r="N105" i="2"/>
  <c r="O105" i="2"/>
  <c r="P105" i="2"/>
  <c r="Q105" i="2"/>
  <c r="R105" i="2"/>
  <c r="S105" i="2"/>
  <c r="T105" i="2"/>
  <c r="N106" i="2"/>
  <c r="O106" i="2"/>
  <c r="P106" i="2"/>
  <c r="Q106" i="2"/>
  <c r="R106" i="2"/>
  <c r="S106" i="2"/>
  <c r="T106" i="2"/>
  <c r="N107" i="2"/>
  <c r="O107" i="2"/>
  <c r="P107" i="2"/>
  <c r="Q107" i="2"/>
  <c r="R107" i="2"/>
  <c r="S107" i="2"/>
  <c r="T107" i="2"/>
  <c r="N108" i="2"/>
  <c r="O108" i="2"/>
  <c r="P108" i="2"/>
  <c r="Q108" i="2"/>
  <c r="R108" i="2"/>
  <c r="S108" i="2"/>
  <c r="T108" i="2"/>
  <c r="AH90" i="2" a="1"/>
  <c r="AH90" i="2"/>
  <c r="AI90" i="2"/>
  <c r="AJ90" i="2"/>
  <c r="AH91" i="2"/>
  <c r="AI91" i="2"/>
  <c r="AJ91" i="2"/>
  <c r="AH92" i="2"/>
  <c r="AI92" i="2"/>
  <c r="AJ92" i="2"/>
  <c r="AH93" i="2"/>
  <c r="AI93" i="2"/>
  <c r="AJ93" i="2"/>
  <c r="AH94" i="2"/>
  <c r="AI94" i="2"/>
  <c r="AJ94" i="2"/>
  <c r="AH95" i="2"/>
  <c r="AI95" i="2"/>
  <c r="AJ95" i="2"/>
  <c r="AH96" i="2"/>
  <c r="AI96" i="2"/>
  <c r="AJ96" i="2"/>
  <c r="AD90" i="2" a="1"/>
  <c r="AD90" i="2"/>
  <c r="AE90" i="2"/>
  <c r="AF90" i="2"/>
  <c r="AD91" i="2"/>
  <c r="AE91" i="2"/>
  <c r="AF91" i="2"/>
  <c r="AD92" i="2"/>
  <c r="AE92" i="2"/>
  <c r="AF92" i="2"/>
  <c r="AD93" i="2"/>
  <c r="AE93" i="2"/>
  <c r="AF93" i="2"/>
  <c r="AD94" i="2"/>
  <c r="AE94" i="2"/>
  <c r="AF94" i="2"/>
  <c r="AD95" i="2"/>
  <c r="AE95" i="2"/>
  <c r="AF95" i="2"/>
  <c r="AD96" i="2"/>
  <c r="AE96" i="2"/>
  <c r="AF96" i="2"/>
  <c r="V90" i="2" a="1"/>
  <c r="V90" i="2"/>
  <c r="W90" i="2"/>
  <c r="X90" i="2"/>
  <c r="Y90" i="2"/>
  <c r="Z90" i="2"/>
  <c r="AA90" i="2"/>
  <c r="AB90" i="2"/>
  <c r="V91" i="2"/>
  <c r="W91" i="2"/>
  <c r="X91" i="2"/>
  <c r="Y91" i="2"/>
  <c r="Z91" i="2"/>
  <c r="AA91" i="2"/>
  <c r="AB91" i="2"/>
  <c r="V92" i="2"/>
  <c r="W92" i="2"/>
  <c r="X92" i="2"/>
  <c r="Y92" i="2"/>
  <c r="Z92" i="2"/>
  <c r="AA92" i="2"/>
  <c r="AB92" i="2"/>
  <c r="V93" i="2"/>
  <c r="W93" i="2"/>
  <c r="X93" i="2"/>
  <c r="Y93" i="2"/>
  <c r="Z93" i="2"/>
  <c r="AA93" i="2"/>
  <c r="AB93" i="2"/>
  <c r="V94" i="2"/>
  <c r="W94" i="2"/>
  <c r="X94" i="2"/>
  <c r="Y94" i="2"/>
  <c r="Z94" i="2"/>
  <c r="AA94" i="2"/>
  <c r="AB94" i="2"/>
  <c r="V95" i="2"/>
  <c r="W95" i="2"/>
  <c r="X95" i="2"/>
  <c r="Y95" i="2"/>
  <c r="Z95" i="2"/>
  <c r="AA95" i="2"/>
  <c r="AB95" i="2"/>
  <c r="V96" i="2"/>
  <c r="W96" i="2"/>
  <c r="X96" i="2"/>
  <c r="Y96" i="2"/>
  <c r="Z96" i="2"/>
  <c r="AA96" i="2"/>
  <c r="AB96" i="2"/>
  <c r="N90" i="2" a="1"/>
  <c r="N90" i="2"/>
  <c r="O90" i="2"/>
  <c r="P90" i="2"/>
  <c r="Q90" i="2"/>
  <c r="R90" i="2"/>
  <c r="S90" i="2"/>
  <c r="T90" i="2"/>
  <c r="N91" i="2"/>
  <c r="O91" i="2"/>
  <c r="P91" i="2"/>
  <c r="Q91" i="2"/>
  <c r="R91" i="2"/>
  <c r="S91" i="2"/>
  <c r="T91" i="2"/>
  <c r="N92" i="2"/>
  <c r="O92" i="2"/>
  <c r="P92" i="2"/>
  <c r="Q92" i="2"/>
  <c r="R92" i="2"/>
  <c r="S92" i="2"/>
  <c r="T92" i="2"/>
  <c r="N93" i="2"/>
  <c r="O93" i="2"/>
  <c r="P93" i="2"/>
  <c r="Q93" i="2"/>
  <c r="R93" i="2"/>
  <c r="S93" i="2"/>
  <c r="T93" i="2"/>
  <c r="N94" i="2"/>
  <c r="O94" i="2"/>
  <c r="P94" i="2"/>
  <c r="Q94" i="2"/>
  <c r="R94" i="2"/>
  <c r="S94" i="2"/>
  <c r="T94" i="2"/>
  <c r="N95" i="2"/>
  <c r="O95" i="2"/>
  <c r="P95" i="2"/>
  <c r="Q95" i="2"/>
  <c r="R95" i="2"/>
  <c r="S95" i="2"/>
  <c r="T95" i="2"/>
  <c r="N96" i="2"/>
  <c r="O96" i="2"/>
  <c r="P96" i="2"/>
  <c r="Q96" i="2"/>
  <c r="R96" i="2"/>
  <c r="S96" i="2"/>
  <c r="T96" i="2"/>
  <c r="AH78" i="2" a="1"/>
  <c r="AH78" i="2"/>
  <c r="AI78" i="2"/>
  <c r="AJ78" i="2"/>
  <c r="AH79" i="2"/>
  <c r="AI79" i="2"/>
  <c r="AJ79" i="2"/>
  <c r="AH80" i="2"/>
  <c r="AI80" i="2"/>
  <c r="AJ80" i="2"/>
  <c r="AH81" i="2"/>
  <c r="AI81" i="2"/>
  <c r="AJ81" i="2"/>
  <c r="AH82" i="2"/>
  <c r="AI82" i="2"/>
  <c r="AJ82" i="2"/>
  <c r="AH83" i="2"/>
  <c r="AI83" i="2"/>
  <c r="AJ83" i="2"/>
  <c r="AH84" i="2"/>
  <c r="AI84" i="2"/>
  <c r="AJ84" i="2"/>
  <c r="AD78" i="2" a="1"/>
  <c r="AD78" i="2"/>
  <c r="AE78" i="2"/>
  <c r="AF78" i="2"/>
  <c r="AD79" i="2"/>
  <c r="AE79" i="2"/>
  <c r="AF79" i="2"/>
  <c r="AD80" i="2"/>
  <c r="AE80" i="2"/>
  <c r="AF80" i="2"/>
  <c r="AD81" i="2"/>
  <c r="AE81" i="2"/>
  <c r="AF81" i="2"/>
  <c r="AD82" i="2"/>
  <c r="AE82" i="2"/>
  <c r="AF82" i="2"/>
  <c r="AD83" i="2"/>
  <c r="AE83" i="2"/>
  <c r="AF83" i="2"/>
  <c r="AD84" i="2"/>
  <c r="AE84" i="2"/>
  <c r="AF84" i="2"/>
  <c r="V78" i="2" a="1"/>
  <c r="V78" i="2"/>
  <c r="W78" i="2"/>
  <c r="X78" i="2"/>
  <c r="Y78" i="2"/>
  <c r="Z78" i="2"/>
  <c r="AA78" i="2"/>
  <c r="AB78" i="2"/>
  <c r="V79" i="2"/>
  <c r="W79" i="2"/>
  <c r="X79" i="2"/>
  <c r="Y79" i="2"/>
  <c r="Z79" i="2"/>
  <c r="AA79" i="2"/>
  <c r="AB79" i="2"/>
  <c r="V80" i="2"/>
  <c r="W80" i="2"/>
  <c r="X80" i="2"/>
  <c r="Y80" i="2"/>
  <c r="Z80" i="2"/>
  <c r="AA80" i="2"/>
  <c r="AB80" i="2"/>
  <c r="V81" i="2"/>
  <c r="W81" i="2"/>
  <c r="X81" i="2"/>
  <c r="Y81" i="2"/>
  <c r="Z81" i="2"/>
  <c r="AA81" i="2"/>
  <c r="AB81" i="2"/>
  <c r="V82" i="2"/>
  <c r="W82" i="2"/>
  <c r="X82" i="2"/>
  <c r="Y82" i="2"/>
  <c r="Z82" i="2"/>
  <c r="AA82" i="2"/>
  <c r="AB82" i="2"/>
  <c r="V83" i="2"/>
  <c r="W83" i="2"/>
  <c r="X83" i="2"/>
  <c r="Y83" i="2"/>
  <c r="Z83" i="2"/>
  <c r="AA83" i="2"/>
  <c r="AB83" i="2"/>
  <c r="V84" i="2"/>
  <c r="W84" i="2"/>
  <c r="X84" i="2"/>
  <c r="Y84" i="2"/>
  <c r="Z84" i="2"/>
  <c r="AA84" i="2"/>
  <c r="AB84" i="2"/>
  <c r="N78" i="2" a="1"/>
  <c r="N78" i="2"/>
  <c r="O78" i="2"/>
  <c r="P78" i="2"/>
  <c r="Q78" i="2"/>
  <c r="R78" i="2"/>
  <c r="S78" i="2"/>
  <c r="T78" i="2"/>
  <c r="N79" i="2"/>
  <c r="O79" i="2"/>
  <c r="P79" i="2"/>
  <c r="Q79" i="2"/>
  <c r="R79" i="2"/>
  <c r="S79" i="2"/>
  <c r="T79" i="2"/>
  <c r="N80" i="2"/>
  <c r="O80" i="2"/>
  <c r="P80" i="2"/>
  <c r="Q80" i="2"/>
  <c r="R80" i="2"/>
  <c r="S80" i="2"/>
  <c r="T80" i="2"/>
  <c r="N81" i="2"/>
  <c r="O81" i="2"/>
  <c r="P81" i="2"/>
  <c r="Q81" i="2"/>
  <c r="R81" i="2"/>
  <c r="S81" i="2"/>
  <c r="T81" i="2"/>
  <c r="N82" i="2"/>
  <c r="O82" i="2"/>
  <c r="P82" i="2"/>
  <c r="Q82" i="2"/>
  <c r="R82" i="2"/>
  <c r="S82" i="2"/>
  <c r="T82" i="2"/>
  <c r="N83" i="2"/>
  <c r="O83" i="2"/>
  <c r="P83" i="2"/>
  <c r="Q83" i="2"/>
  <c r="R83" i="2"/>
  <c r="S83" i="2"/>
  <c r="T83" i="2"/>
  <c r="N84" i="2"/>
  <c r="O84" i="2"/>
  <c r="P84" i="2"/>
  <c r="Q84" i="2"/>
  <c r="R84" i="2"/>
  <c r="S84" i="2"/>
  <c r="T84" i="2"/>
  <c r="AH66" i="2" a="1"/>
  <c r="AH66" i="2"/>
  <c r="AI66" i="2"/>
  <c r="AJ66" i="2"/>
  <c r="AH67" i="2"/>
  <c r="AI67" i="2"/>
  <c r="AJ67" i="2"/>
  <c r="AH68" i="2"/>
  <c r="AI68" i="2"/>
  <c r="AJ68" i="2"/>
  <c r="AH69" i="2"/>
  <c r="AI69" i="2"/>
  <c r="AJ69" i="2"/>
  <c r="AH70" i="2"/>
  <c r="AI70" i="2"/>
  <c r="AJ70" i="2"/>
  <c r="AH71" i="2"/>
  <c r="AI71" i="2"/>
  <c r="AJ71" i="2"/>
  <c r="AH72" i="2"/>
  <c r="AI72" i="2"/>
  <c r="AJ72" i="2"/>
  <c r="AD66" i="2" a="1"/>
  <c r="AD66" i="2"/>
  <c r="AE66" i="2"/>
  <c r="AF66" i="2"/>
  <c r="AD67" i="2"/>
  <c r="AE67" i="2"/>
  <c r="AF67" i="2"/>
  <c r="AD68" i="2"/>
  <c r="AE68" i="2"/>
  <c r="AF68" i="2"/>
  <c r="AD69" i="2"/>
  <c r="AE69" i="2"/>
  <c r="AF69" i="2"/>
  <c r="AD70" i="2"/>
  <c r="AE70" i="2"/>
  <c r="AF70" i="2"/>
  <c r="AD71" i="2"/>
  <c r="AE71" i="2"/>
  <c r="AF71" i="2"/>
  <c r="AD72" i="2"/>
  <c r="AE72" i="2"/>
  <c r="AF72" i="2"/>
  <c r="V66" i="2" a="1"/>
  <c r="V66" i="2"/>
  <c r="W66" i="2"/>
  <c r="X66" i="2"/>
  <c r="Y66" i="2"/>
  <c r="Z66" i="2"/>
  <c r="AA66" i="2"/>
  <c r="AB66" i="2"/>
  <c r="V67" i="2"/>
  <c r="W67" i="2"/>
  <c r="X67" i="2"/>
  <c r="Y67" i="2"/>
  <c r="Z67" i="2"/>
  <c r="AA67" i="2"/>
  <c r="AB67" i="2"/>
  <c r="V68" i="2"/>
  <c r="W68" i="2"/>
  <c r="X68" i="2"/>
  <c r="Y68" i="2"/>
  <c r="Z68" i="2"/>
  <c r="AA68" i="2"/>
  <c r="AB68" i="2"/>
  <c r="V69" i="2"/>
  <c r="W69" i="2"/>
  <c r="X69" i="2"/>
  <c r="Y69" i="2"/>
  <c r="Z69" i="2"/>
  <c r="AA69" i="2"/>
  <c r="AB69" i="2"/>
  <c r="V70" i="2"/>
  <c r="W70" i="2"/>
  <c r="X70" i="2"/>
  <c r="Y70" i="2"/>
  <c r="Z70" i="2"/>
  <c r="AA70" i="2"/>
  <c r="AB70" i="2"/>
  <c r="V71" i="2"/>
  <c r="W71" i="2"/>
  <c r="X71" i="2"/>
  <c r="Y71" i="2"/>
  <c r="Z71" i="2"/>
  <c r="AA71" i="2"/>
  <c r="AB71" i="2"/>
  <c r="V72" i="2"/>
  <c r="W72" i="2"/>
  <c r="X72" i="2"/>
  <c r="Y72" i="2"/>
  <c r="Z72" i="2"/>
  <c r="AA72" i="2"/>
  <c r="AB72" i="2"/>
  <c r="N66" i="2" a="1"/>
  <c r="N66" i="2"/>
  <c r="O66" i="2"/>
  <c r="P66" i="2"/>
  <c r="Q66" i="2"/>
  <c r="R66" i="2"/>
  <c r="S66" i="2"/>
  <c r="T66" i="2"/>
  <c r="N67" i="2"/>
  <c r="O67" i="2"/>
  <c r="P67" i="2"/>
  <c r="Q67" i="2"/>
  <c r="R67" i="2"/>
  <c r="S67" i="2"/>
  <c r="T67" i="2"/>
  <c r="N68" i="2"/>
  <c r="O68" i="2"/>
  <c r="P68" i="2"/>
  <c r="Q68" i="2"/>
  <c r="R68" i="2"/>
  <c r="S68" i="2"/>
  <c r="T68" i="2"/>
  <c r="N69" i="2"/>
  <c r="O69" i="2"/>
  <c r="P69" i="2"/>
  <c r="Q69" i="2"/>
  <c r="R69" i="2"/>
  <c r="S69" i="2"/>
  <c r="T69" i="2"/>
  <c r="N70" i="2"/>
  <c r="O70" i="2"/>
  <c r="P70" i="2"/>
  <c r="Q70" i="2"/>
  <c r="R70" i="2"/>
  <c r="S70" i="2"/>
  <c r="T70" i="2"/>
  <c r="N71" i="2"/>
  <c r="O71" i="2"/>
  <c r="P71" i="2"/>
  <c r="Q71" i="2"/>
  <c r="R71" i="2"/>
  <c r="S71" i="2"/>
  <c r="T71" i="2"/>
  <c r="N72" i="2"/>
  <c r="O72" i="2"/>
  <c r="P72" i="2"/>
  <c r="Q72" i="2"/>
  <c r="R72" i="2"/>
  <c r="S72" i="2"/>
  <c r="T72" i="2"/>
  <c r="AH54" i="2" a="1"/>
  <c r="AH54" i="2"/>
  <c r="AI54" i="2"/>
  <c r="AJ54" i="2"/>
  <c r="AH55" i="2"/>
  <c r="AI55" i="2"/>
  <c r="AJ55" i="2"/>
  <c r="AH56" i="2"/>
  <c r="AI56" i="2"/>
  <c r="AJ56" i="2"/>
  <c r="AH57" i="2"/>
  <c r="AI57" i="2"/>
  <c r="AJ57" i="2"/>
  <c r="AH58" i="2"/>
  <c r="AI58" i="2"/>
  <c r="AJ58" i="2"/>
  <c r="AH59" i="2"/>
  <c r="AI59" i="2"/>
  <c r="AJ59" i="2"/>
  <c r="AH60" i="2"/>
  <c r="AI60" i="2"/>
  <c r="AJ60" i="2"/>
  <c r="AD54" i="2" a="1"/>
  <c r="AD54" i="2"/>
  <c r="AE54" i="2"/>
  <c r="AF54" i="2"/>
  <c r="AD55" i="2"/>
  <c r="AE55" i="2"/>
  <c r="AF55" i="2"/>
  <c r="AD56" i="2"/>
  <c r="AE56" i="2"/>
  <c r="AF56" i="2"/>
  <c r="AD57" i="2"/>
  <c r="AE57" i="2"/>
  <c r="AF57" i="2"/>
  <c r="AD58" i="2"/>
  <c r="AE58" i="2"/>
  <c r="AF58" i="2"/>
  <c r="AD59" i="2"/>
  <c r="AE59" i="2"/>
  <c r="AF59" i="2"/>
  <c r="AD60" i="2"/>
  <c r="AE60" i="2"/>
  <c r="AF60" i="2"/>
  <c r="V54" i="2" a="1"/>
  <c r="V54" i="2"/>
  <c r="W54" i="2"/>
  <c r="X54" i="2"/>
  <c r="Y54" i="2"/>
  <c r="Z54" i="2"/>
  <c r="AA54" i="2"/>
  <c r="AB54" i="2"/>
  <c r="V55" i="2"/>
  <c r="W55" i="2"/>
  <c r="X55" i="2"/>
  <c r="Y55" i="2"/>
  <c r="Z55" i="2"/>
  <c r="AA55" i="2"/>
  <c r="AB55" i="2"/>
  <c r="V56" i="2"/>
  <c r="W56" i="2"/>
  <c r="X56" i="2"/>
  <c r="Y56" i="2"/>
  <c r="Z56" i="2"/>
  <c r="AA56" i="2"/>
  <c r="AB56" i="2"/>
  <c r="V57" i="2"/>
  <c r="W57" i="2"/>
  <c r="X57" i="2"/>
  <c r="Y57" i="2"/>
  <c r="Z57" i="2"/>
  <c r="AA57" i="2"/>
  <c r="AB57" i="2"/>
  <c r="V58" i="2"/>
  <c r="W58" i="2"/>
  <c r="X58" i="2"/>
  <c r="Y58" i="2"/>
  <c r="Z58" i="2"/>
  <c r="AA58" i="2"/>
  <c r="AB58" i="2"/>
  <c r="V59" i="2"/>
  <c r="W59" i="2"/>
  <c r="X59" i="2"/>
  <c r="Y59" i="2"/>
  <c r="Z59" i="2"/>
  <c r="AA59" i="2"/>
  <c r="AB59" i="2"/>
  <c r="V60" i="2"/>
  <c r="W60" i="2"/>
  <c r="X60" i="2"/>
  <c r="Y60" i="2"/>
  <c r="Z60" i="2"/>
  <c r="AA60" i="2"/>
  <c r="AB60" i="2"/>
  <c r="N54" i="2" a="1"/>
  <c r="N54" i="2"/>
  <c r="O54" i="2"/>
  <c r="P54" i="2"/>
  <c r="Q54" i="2"/>
  <c r="R54" i="2"/>
  <c r="S54" i="2"/>
  <c r="T54" i="2"/>
  <c r="N55" i="2"/>
  <c r="O55" i="2"/>
  <c r="P55" i="2"/>
  <c r="Q55" i="2"/>
  <c r="R55" i="2"/>
  <c r="S55" i="2"/>
  <c r="T55" i="2"/>
  <c r="N56" i="2"/>
  <c r="O56" i="2"/>
  <c r="P56" i="2"/>
  <c r="Q56" i="2"/>
  <c r="R56" i="2"/>
  <c r="S56" i="2"/>
  <c r="T56" i="2"/>
  <c r="N57" i="2"/>
  <c r="O57" i="2"/>
  <c r="P57" i="2"/>
  <c r="Q57" i="2"/>
  <c r="R57" i="2"/>
  <c r="S57" i="2"/>
  <c r="T57" i="2"/>
  <c r="N58" i="2"/>
  <c r="O58" i="2"/>
  <c r="P58" i="2"/>
  <c r="Q58" i="2"/>
  <c r="R58" i="2"/>
  <c r="S58" i="2"/>
  <c r="T58" i="2"/>
  <c r="N59" i="2"/>
  <c r="O59" i="2"/>
  <c r="P59" i="2"/>
  <c r="Q59" i="2"/>
  <c r="R59" i="2"/>
  <c r="S59" i="2"/>
  <c r="T59" i="2"/>
  <c r="N60" i="2"/>
  <c r="O60" i="2"/>
  <c r="P60" i="2"/>
  <c r="Q60" i="2"/>
  <c r="R60" i="2"/>
  <c r="S60" i="2"/>
  <c r="T60" i="2"/>
  <c r="AH42" i="2" a="1"/>
  <c r="AH42" i="2"/>
  <c r="AI42" i="2"/>
  <c r="AJ42" i="2"/>
  <c r="AH43" i="2"/>
  <c r="AI43" i="2"/>
  <c r="AJ43" i="2"/>
  <c r="AH44" i="2"/>
  <c r="AI44" i="2"/>
  <c r="AJ44" i="2"/>
  <c r="AH45" i="2"/>
  <c r="AI45" i="2"/>
  <c r="AJ45" i="2"/>
  <c r="AH46" i="2"/>
  <c r="AI46" i="2"/>
  <c r="AJ46" i="2"/>
  <c r="AH47" i="2"/>
  <c r="AI47" i="2"/>
  <c r="AJ47" i="2"/>
  <c r="AH48" i="2"/>
  <c r="AI48" i="2"/>
  <c r="AJ48" i="2"/>
  <c r="AD42" i="2" a="1"/>
  <c r="AD42" i="2"/>
  <c r="AE42" i="2"/>
  <c r="AF42" i="2"/>
  <c r="AD43" i="2"/>
  <c r="AE43" i="2"/>
  <c r="AF43" i="2"/>
  <c r="AD44" i="2"/>
  <c r="AE44" i="2"/>
  <c r="AF44" i="2"/>
  <c r="AD45" i="2"/>
  <c r="AE45" i="2"/>
  <c r="AF45" i="2"/>
  <c r="AD46" i="2"/>
  <c r="AE46" i="2"/>
  <c r="AF46" i="2"/>
  <c r="AD47" i="2"/>
  <c r="AE47" i="2"/>
  <c r="AF47" i="2"/>
  <c r="AD48" i="2"/>
  <c r="AE48" i="2"/>
  <c r="AF48" i="2"/>
  <c r="V42" i="2" a="1"/>
  <c r="V42" i="2"/>
  <c r="W42" i="2"/>
  <c r="X42" i="2"/>
  <c r="Y42" i="2"/>
  <c r="Z42" i="2"/>
  <c r="AA42" i="2"/>
  <c r="AB42" i="2"/>
  <c r="V43" i="2"/>
  <c r="W43" i="2"/>
  <c r="X43" i="2"/>
  <c r="Y43" i="2"/>
  <c r="Z43" i="2"/>
  <c r="AA43" i="2"/>
  <c r="AB43" i="2"/>
  <c r="V44" i="2"/>
  <c r="W44" i="2"/>
  <c r="X44" i="2"/>
  <c r="Y44" i="2"/>
  <c r="Z44" i="2"/>
  <c r="AA44" i="2"/>
  <c r="AB44" i="2"/>
  <c r="V45" i="2"/>
  <c r="W45" i="2"/>
  <c r="X45" i="2"/>
  <c r="Y45" i="2"/>
  <c r="Z45" i="2"/>
  <c r="AA45" i="2"/>
  <c r="AB45" i="2"/>
  <c r="V46" i="2"/>
  <c r="W46" i="2"/>
  <c r="X46" i="2"/>
  <c r="Y46" i="2"/>
  <c r="Z46" i="2"/>
  <c r="AA46" i="2"/>
  <c r="AB46" i="2"/>
  <c r="V47" i="2"/>
  <c r="W47" i="2"/>
  <c r="X47" i="2"/>
  <c r="Y47" i="2"/>
  <c r="Z47" i="2"/>
  <c r="AA47" i="2"/>
  <c r="AB47" i="2"/>
  <c r="V48" i="2"/>
  <c r="W48" i="2"/>
  <c r="X48" i="2"/>
  <c r="Y48" i="2"/>
  <c r="Z48" i="2"/>
  <c r="AA48" i="2"/>
  <c r="AB48" i="2"/>
  <c r="N42" i="2" a="1"/>
  <c r="N42" i="2"/>
  <c r="O42" i="2"/>
  <c r="P42" i="2"/>
  <c r="Q42" i="2"/>
  <c r="R42" i="2"/>
  <c r="S42" i="2"/>
  <c r="T42" i="2"/>
  <c r="N43" i="2"/>
  <c r="O43" i="2"/>
  <c r="P43" i="2"/>
  <c r="Q43" i="2"/>
  <c r="R43" i="2"/>
  <c r="S43" i="2"/>
  <c r="T43" i="2"/>
  <c r="N44" i="2"/>
  <c r="O44" i="2"/>
  <c r="P44" i="2"/>
  <c r="Q44" i="2"/>
  <c r="R44" i="2"/>
  <c r="S44" i="2"/>
  <c r="T44" i="2"/>
  <c r="N45" i="2"/>
  <c r="O45" i="2"/>
  <c r="P45" i="2"/>
  <c r="Q45" i="2"/>
  <c r="R45" i="2"/>
  <c r="S45" i="2"/>
  <c r="T45" i="2"/>
  <c r="N46" i="2"/>
  <c r="O46" i="2"/>
  <c r="P46" i="2"/>
  <c r="Q46" i="2"/>
  <c r="R46" i="2"/>
  <c r="S46" i="2"/>
  <c r="T46" i="2"/>
  <c r="N47" i="2"/>
  <c r="O47" i="2"/>
  <c r="P47" i="2"/>
  <c r="Q47" i="2"/>
  <c r="R47" i="2"/>
  <c r="S47" i="2"/>
  <c r="T47" i="2"/>
  <c r="N48" i="2"/>
  <c r="O48" i="2"/>
  <c r="P48" i="2"/>
  <c r="Q48" i="2"/>
  <c r="R48" i="2"/>
  <c r="S48" i="2"/>
  <c r="T48" i="2"/>
  <c r="AH30" i="2" a="1"/>
  <c r="AH30" i="2"/>
  <c r="AI30" i="2"/>
  <c r="AJ30" i="2"/>
  <c r="AH31" i="2"/>
  <c r="AI31" i="2"/>
  <c r="AJ31" i="2"/>
  <c r="AH32" i="2"/>
  <c r="AI32" i="2"/>
  <c r="AJ32" i="2"/>
  <c r="AH33" i="2"/>
  <c r="AI33" i="2"/>
  <c r="AJ33" i="2"/>
  <c r="AH34" i="2"/>
  <c r="AI34" i="2"/>
  <c r="AJ34" i="2"/>
  <c r="AH35" i="2"/>
  <c r="AI35" i="2"/>
  <c r="AJ35" i="2"/>
  <c r="AH36" i="2"/>
  <c r="AI36" i="2"/>
  <c r="AJ36" i="2"/>
  <c r="AD30" i="2" a="1"/>
  <c r="AD30" i="2"/>
  <c r="AE30" i="2"/>
  <c r="AF30" i="2"/>
  <c r="AD31" i="2"/>
  <c r="AE31" i="2"/>
  <c r="AF31" i="2"/>
  <c r="AD32" i="2"/>
  <c r="AE32" i="2"/>
  <c r="AF32" i="2"/>
  <c r="AD33" i="2"/>
  <c r="AE33" i="2"/>
  <c r="AF33" i="2"/>
  <c r="AD34" i="2"/>
  <c r="AE34" i="2"/>
  <c r="AF34" i="2"/>
  <c r="AD35" i="2"/>
  <c r="AE35" i="2"/>
  <c r="AF35" i="2"/>
  <c r="AD36" i="2"/>
  <c r="AE36" i="2"/>
  <c r="AF36" i="2"/>
  <c r="V30" i="2" a="1"/>
  <c r="V30" i="2"/>
  <c r="W30" i="2"/>
  <c r="X30" i="2"/>
  <c r="Y30" i="2"/>
  <c r="Z30" i="2"/>
  <c r="AA30" i="2"/>
  <c r="AB30" i="2"/>
  <c r="V31" i="2"/>
  <c r="W31" i="2"/>
  <c r="X31" i="2"/>
  <c r="Y31" i="2"/>
  <c r="Z31" i="2"/>
  <c r="AA31" i="2"/>
  <c r="AB31" i="2"/>
  <c r="V32" i="2"/>
  <c r="W32" i="2"/>
  <c r="X32" i="2"/>
  <c r="Y32" i="2"/>
  <c r="Z32" i="2"/>
  <c r="AA32" i="2"/>
  <c r="AB32" i="2"/>
  <c r="V33" i="2"/>
  <c r="W33" i="2"/>
  <c r="X33" i="2"/>
  <c r="Y33" i="2"/>
  <c r="Z33" i="2"/>
  <c r="AA33" i="2"/>
  <c r="AB33" i="2"/>
  <c r="V34" i="2"/>
  <c r="W34" i="2"/>
  <c r="X34" i="2"/>
  <c r="Y34" i="2"/>
  <c r="Z34" i="2"/>
  <c r="AA34" i="2"/>
  <c r="AB34" i="2"/>
  <c r="V35" i="2"/>
  <c r="W35" i="2"/>
  <c r="X35" i="2"/>
  <c r="Y35" i="2"/>
  <c r="Z35" i="2"/>
  <c r="AA35" i="2"/>
  <c r="AB35" i="2"/>
  <c r="V36" i="2"/>
  <c r="W36" i="2"/>
  <c r="X36" i="2"/>
  <c r="Y36" i="2"/>
  <c r="Z36" i="2"/>
  <c r="AA36" i="2"/>
  <c r="AB36" i="2"/>
  <c r="N6" i="2" a="1"/>
  <c r="N6" i="2"/>
  <c r="O6" i="2"/>
  <c r="P6" i="2"/>
  <c r="Q6" i="2"/>
  <c r="R6" i="2"/>
  <c r="S6" i="2"/>
  <c r="T6" i="2"/>
  <c r="N7" i="2"/>
  <c r="O7" i="2"/>
  <c r="P7" i="2"/>
  <c r="Q7" i="2"/>
  <c r="R7" i="2"/>
  <c r="S7" i="2"/>
  <c r="T7" i="2"/>
  <c r="N8" i="2"/>
  <c r="O8" i="2"/>
  <c r="P8" i="2"/>
  <c r="Q8" i="2"/>
  <c r="R8" i="2"/>
  <c r="S8" i="2"/>
  <c r="T8" i="2"/>
  <c r="N9" i="2"/>
  <c r="O9" i="2"/>
  <c r="P9" i="2"/>
  <c r="Q9" i="2"/>
  <c r="R9" i="2"/>
  <c r="S9" i="2"/>
  <c r="T9" i="2"/>
  <c r="N10" i="2"/>
  <c r="O10" i="2"/>
  <c r="P10" i="2"/>
  <c r="Q10" i="2"/>
  <c r="R10" i="2"/>
  <c r="S10" i="2"/>
  <c r="T10" i="2"/>
  <c r="N11" i="2"/>
  <c r="O11" i="2"/>
  <c r="P11" i="2"/>
  <c r="Q11" i="2"/>
  <c r="R11" i="2"/>
  <c r="S11" i="2"/>
  <c r="T11" i="2"/>
  <c r="N12" i="2"/>
  <c r="O12" i="2"/>
  <c r="P12" i="2"/>
  <c r="Q12" i="2"/>
  <c r="R12" i="2"/>
  <c r="S12" i="2"/>
  <c r="T12" i="2"/>
  <c r="V6" i="2" a="1"/>
  <c r="V6" i="2"/>
  <c r="W6" i="2"/>
  <c r="X6" i="2"/>
  <c r="Y6" i="2"/>
  <c r="Z6" i="2"/>
  <c r="AA6" i="2"/>
  <c r="AB6" i="2"/>
  <c r="V7" i="2"/>
  <c r="W7" i="2"/>
  <c r="X7" i="2"/>
  <c r="Y7" i="2"/>
  <c r="Z7" i="2"/>
  <c r="AA7" i="2"/>
  <c r="AB7" i="2"/>
  <c r="V8" i="2"/>
  <c r="W8" i="2"/>
  <c r="X8" i="2"/>
  <c r="Y8" i="2"/>
  <c r="Z8" i="2"/>
  <c r="AA8" i="2"/>
  <c r="AB8" i="2"/>
  <c r="V9" i="2"/>
  <c r="W9" i="2"/>
  <c r="X9" i="2"/>
  <c r="Y9" i="2"/>
  <c r="Z9" i="2"/>
  <c r="AA9" i="2"/>
  <c r="AB9" i="2"/>
  <c r="V10" i="2"/>
  <c r="W10" i="2"/>
  <c r="X10" i="2"/>
  <c r="Y10" i="2"/>
  <c r="Z10" i="2"/>
  <c r="AA10" i="2"/>
  <c r="AB10" i="2"/>
  <c r="V11" i="2"/>
  <c r="W11" i="2"/>
  <c r="X11" i="2"/>
  <c r="Y11" i="2"/>
  <c r="Z11" i="2"/>
  <c r="AA11" i="2"/>
  <c r="AB11" i="2"/>
  <c r="V12" i="2"/>
  <c r="W12" i="2"/>
  <c r="X12" i="2"/>
  <c r="Y12" i="2"/>
  <c r="Z12" i="2"/>
  <c r="AA12" i="2"/>
  <c r="AB12" i="2"/>
  <c r="AD6" i="2" a="1"/>
  <c r="AD6" i="2"/>
  <c r="AE6" i="2"/>
  <c r="AF6" i="2"/>
  <c r="AD7" i="2"/>
  <c r="AE7" i="2"/>
  <c r="AF7" i="2"/>
  <c r="AD8" i="2"/>
  <c r="AE8" i="2"/>
  <c r="AF8" i="2"/>
  <c r="AD9" i="2"/>
  <c r="AE9" i="2"/>
  <c r="AF9" i="2"/>
  <c r="AD10" i="2"/>
  <c r="AE10" i="2"/>
  <c r="AF10" i="2"/>
  <c r="AD11" i="2"/>
  <c r="AE11" i="2"/>
  <c r="AF11" i="2"/>
  <c r="AD12" i="2"/>
  <c r="AE12" i="2"/>
  <c r="AF12" i="2"/>
  <c r="AH6" i="2" a="1"/>
  <c r="AH6" i="2"/>
  <c r="AI6" i="2"/>
  <c r="AJ6" i="2"/>
  <c r="AH7" i="2"/>
  <c r="AI7" i="2"/>
  <c r="AJ7" i="2"/>
  <c r="AH8" i="2"/>
  <c r="AI8" i="2"/>
  <c r="AJ8" i="2"/>
  <c r="AH9" i="2"/>
  <c r="AI9" i="2"/>
  <c r="AJ9" i="2"/>
  <c r="AH10" i="2"/>
  <c r="AI10" i="2"/>
  <c r="AJ10" i="2"/>
  <c r="AH11" i="2"/>
  <c r="AI11" i="2"/>
  <c r="AJ11" i="2"/>
  <c r="AH12" i="2"/>
  <c r="AI12" i="2"/>
  <c r="AJ12" i="2"/>
  <c r="N18" i="2" a="1"/>
  <c r="N18" i="2"/>
  <c r="O18" i="2"/>
  <c r="P18" i="2"/>
  <c r="Q18" i="2"/>
  <c r="R18" i="2"/>
  <c r="S18" i="2"/>
  <c r="T18" i="2"/>
  <c r="N19" i="2"/>
  <c r="O19" i="2"/>
  <c r="P19" i="2"/>
  <c r="Q19" i="2"/>
  <c r="R19" i="2"/>
  <c r="S19" i="2"/>
  <c r="T19" i="2"/>
  <c r="N20" i="2"/>
  <c r="O20" i="2"/>
  <c r="P20" i="2"/>
  <c r="Q20" i="2"/>
  <c r="R20" i="2"/>
  <c r="S20" i="2"/>
  <c r="T20" i="2"/>
  <c r="N21" i="2"/>
  <c r="O21" i="2"/>
  <c r="P21" i="2"/>
  <c r="Q21" i="2"/>
  <c r="R21" i="2"/>
  <c r="S21" i="2"/>
  <c r="T21" i="2"/>
  <c r="N22" i="2"/>
  <c r="O22" i="2"/>
  <c r="P22" i="2"/>
  <c r="Q22" i="2"/>
  <c r="R22" i="2"/>
  <c r="S22" i="2"/>
  <c r="T22" i="2"/>
  <c r="N23" i="2"/>
  <c r="O23" i="2"/>
  <c r="P23" i="2"/>
  <c r="Q23" i="2"/>
  <c r="R23" i="2"/>
  <c r="S23" i="2"/>
  <c r="T23" i="2"/>
  <c r="N24" i="2"/>
  <c r="O24" i="2"/>
  <c r="P24" i="2"/>
  <c r="Q24" i="2"/>
  <c r="R24" i="2"/>
  <c r="S24" i="2"/>
  <c r="T24" i="2"/>
  <c r="V18" i="2" a="1"/>
  <c r="V18" i="2"/>
  <c r="W18" i="2"/>
  <c r="X18" i="2"/>
  <c r="Y18" i="2"/>
  <c r="Z18" i="2"/>
  <c r="AA18" i="2"/>
  <c r="AB18" i="2"/>
  <c r="V19" i="2"/>
  <c r="W19" i="2"/>
  <c r="X19" i="2"/>
  <c r="Y19" i="2"/>
  <c r="Z19" i="2"/>
  <c r="AA19" i="2"/>
  <c r="AB19" i="2"/>
  <c r="V20" i="2"/>
  <c r="W20" i="2"/>
  <c r="X20" i="2"/>
  <c r="Y20" i="2"/>
  <c r="Z20" i="2"/>
  <c r="AA20" i="2"/>
  <c r="AB20" i="2"/>
  <c r="V21" i="2"/>
  <c r="W21" i="2"/>
  <c r="X21" i="2"/>
  <c r="Y21" i="2"/>
  <c r="Z21" i="2"/>
  <c r="AA21" i="2"/>
  <c r="AB21" i="2"/>
  <c r="V22" i="2"/>
  <c r="W22" i="2"/>
  <c r="X22" i="2"/>
  <c r="Y22" i="2"/>
  <c r="Z22" i="2"/>
  <c r="AA22" i="2"/>
  <c r="AB22" i="2"/>
  <c r="V23" i="2"/>
  <c r="W23" i="2"/>
  <c r="X23" i="2"/>
  <c r="Y23" i="2"/>
  <c r="Z23" i="2"/>
  <c r="AA23" i="2"/>
  <c r="AB23" i="2"/>
  <c r="V24" i="2"/>
  <c r="W24" i="2"/>
  <c r="X24" i="2"/>
  <c r="Y24" i="2"/>
  <c r="Z24" i="2"/>
  <c r="AA24" i="2"/>
  <c r="AB24" i="2"/>
  <c r="AD18" i="2" a="1"/>
  <c r="AD18" i="2"/>
  <c r="AE18" i="2"/>
  <c r="AF18" i="2"/>
  <c r="AD19" i="2"/>
  <c r="AE19" i="2"/>
  <c r="AF19" i="2"/>
  <c r="AD20" i="2"/>
  <c r="AE20" i="2"/>
  <c r="AF20" i="2"/>
  <c r="AD21" i="2"/>
  <c r="AE21" i="2"/>
  <c r="AF21" i="2"/>
  <c r="AD22" i="2"/>
  <c r="AE22" i="2"/>
  <c r="AF22" i="2"/>
  <c r="AD23" i="2"/>
  <c r="AE23" i="2"/>
  <c r="AF23" i="2"/>
  <c r="AD24" i="2"/>
  <c r="AE24" i="2"/>
  <c r="AF24" i="2"/>
  <c r="AH18" i="2" a="1"/>
  <c r="AH18" i="2"/>
  <c r="AI18" i="2"/>
  <c r="AJ18" i="2"/>
  <c r="AH19" i="2"/>
  <c r="AI19" i="2"/>
  <c r="AJ19" i="2"/>
  <c r="AH20" i="2"/>
  <c r="AI20" i="2"/>
  <c r="AJ20" i="2"/>
  <c r="AH21" i="2"/>
  <c r="AI21" i="2"/>
  <c r="AJ21" i="2"/>
  <c r="AH22" i="2"/>
  <c r="AI22" i="2"/>
  <c r="AJ22" i="2"/>
  <c r="AH23" i="2"/>
  <c r="AI23" i="2"/>
  <c r="AJ23" i="2"/>
  <c r="AH24" i="2"/>
  <c r="AI24" i="2"/>
  <c r="AJ24" i="2"/>
  <c r="N30" i="2" a="1"/>
  <c r="N30" i="2"/>
  <c r="O30" i="2"/>
  <c r="P30" i="2"/>
  <c r="Q30" i="2"/>
  <c r="R30" i="2"/>
  <c r="S30" i="2"/>
  <c r="T30" i="2"/>
  <c r="N31" i="2"/>
  <c r="O31" i="2"/>
  <c r="P31" i="2"/>
  <c r="Q31" i="2"/>
  <c r="R31" i="2"/>
  <c r="S31" i="2"/>
  <c r="T31" i="2"/>
  <c r="N32" i="2"/>
  <c r="O32" i="2"/>
  <c r="P32" i="2"/>
  <c r="Q32" i="2"/>
  <c r="R32" i="2"/>
  <c r="S32" i="2"/>
  <c r="T32" i="2"/>
  <c r="N33" i="2"/>
  <c r="O33" i="2"/>
  <c r="P33" i="2"/>
  <c r="Q33" i="2"/>
  <c r="R33" i="2"/>
  <c r="S33" i="2"/>
  <c r="T33" i="2"/>
  <c r="N34" i="2"/>
  <c r="O34" i="2"/>
  <c r="P34" i="2"/>
  <c r="Q34" i="2"/>
  <c r="R34" i="2"/>
  <c r="S34" i="2"/>
  <c r="T34" i="2"/>
  <c r="N35" i="2"/>
  <c r="O35" i="2"/>
  <c r="P35" i="2"/>
  <c r="Q35" i="2"/>
  <c r="R35" i="2"/>
  <c r="S35" i="2"/>
  <c r="T35" i="2"/>
  <c r="N36" i="2"/>
  <c r="O36" i="2"/>
  <c r="P36" i="2"/>
  <c r="Q36" i="2"/>
  <c r="R36" i="2"/>
  <c r="S36" i="2"/>
  <c r="T36" i="2"/>
</calcChain>
</file>

<file path=xl/sharedStrings.xml><?xml version="1.0" encoding="utf-8"?>
<sst xmlns="http://schemas.openxmlformats.org/spreadsheetml/2006/main" count="67" uniqueCount="31">
  <si>
    <t>Habilidades</t>
  </si>
  <si>
    <t>Exemplos</t>
  </si>
  <si>
    <t>Treinamento</t>
  </si>
  <si>
    <t>Sprint 1</t>
  </si>
  <si>
    <t>Tentativa</t>
  </si>
  <si>
    <t>Expectativa</t>
  </si>
  <si>
    <t>Custo</t>
  </si>
  <si>
    <t>n</t>
  </si>
  <si>
    <t>grosseria</t>
  </si>
  <si>
    <t>Parâmetros</t>
  </si>
  <si>
    <t>Culpa</t>
  </si>
  <si>
    <t>Transpose</t>
  </si>
  <si>
    <t>Novas Habilidades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</si>
  <si>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</si>
  <si>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</si>
  <si>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</si>
  <si>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</si>
  <si>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</si>
  <si>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</si>
  <si>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</si>
  <si>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</si>
  <si>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Histórico do custo</t>
  </si>
  <si>
    <t>Sprint</t>
  </si>
  <si>
    <t>Log</t>
  </si>
  <si>
    <t>(</t>
  </si>
  <si>
    <t>)</t>
  </si>
  <si>
    <t>Teste</t>
  </si>
  <si>
    <t>Cozinheiros</t>
  </si>
  <si>
    <t>Aceso</t>
  </si>
  <si>
    <t>Resultado</t>
  </si>
  <si>
    <t>Fórmulas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</si>
</sst>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Operator Pro Book"/>
    </font>
    <font>
      <sz val="12"/>
      <color theme="1"/>
      <name val="Operator Pro Book"/>
    </font>
    <font>
      <i/>
      <sz val="12"/>
      <color theme="1"/>
      <name val="Operator Pro Book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b/>
      <sz val="20"/>
      <color theme="1"/>
      <name val="Arial"/>
    </font>
    <font>
      <b/>
      <sz val="14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i/>
      <sz val="12"/>
      <color theme="1"/>
      <name val="Arial"/>
    </font>
    <font>
      <sz val="12"/>
      <color rgb="FFFF0000"/>
      <name val="Arial"/>
    </font>
    <font>
      <b/>
      <sz val="12"/>
      <color rgb="FFFF0000"/>
      <name val="Arial"/>
    </font>
    <font>
      <sz val="12"/>
      <color theme="0" tint="-0.249977111117893"/>
      <name val="Arial"/>
    </font>
    <font>
      <sz val="26"/>
      <color theme="1"/>
      <name val="Courier New Bold"/>
    </font>
    <font>
      <sz val="26"/>
      <color rgb="FF000000"/>
      <name val="Courier New Bold"/>
    </font>
    <font>
      <b/>
      <sz val="26"/>
      <color theme="1"/>
      <name val="Courier New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8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1" fillId="0" borderId="8" xfId="0" applyFont="1" applyBorder="1" applyAlignment="1">
      <alignment horizontal="center"/>
    </xf>
    <xf numFmtId="0" fontId="0" fillId="0" borderId="8" xfId="0" applyBorder="1"/>
    <xf numFmtId="0" fontId="8" fillId="0" borderId="8" xfId="0" applyFont="1" applyBorder="1" applyAlignment="1">
      <alignment horizontal="center"/>
    </xf>
    <xf numFmtId="0" fontId="0" fillId="0" borderId="8" xfId="0" applyBorder="1" applyAlignment="1">
      <alignment horizontal="right"/>
    </xf>
    <xf numFmtId="0" fontId="1" fillId="0" borderId="8" xfId="0" applyFont="1" applyBorder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9" fillId="0" borderId="0" xfId="0" applyFont="1" applyAlignment="1">
      <alignment horizontal="center"/>
    </xf>
    <xf numFmtId="0" fontId="10" fillId="7" borderId="0" xfId="0" applyFont="1" applyFill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2" fillId="2" borderId="0" xfId="0" applyFont="1" applyFill="1" applyBorder="1"/>
    <xf numFmtId="0" fontId="11" fillId="3" borderId="0" xfId="0" applyFont="1" applyFill="1" applyBorder="1" applyAlignment="1">
      <alignment horizontal="center"/>
    </xf>
    <xf numFmtId="0" fontId="12" fillId="2" borderId="5" xfId="0" applyFont="1" applyFill="1" applyBorder="1"/>
    <xf numFmtId="0" fontId="11" fillId="2" borderId="0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4" fillId="2" borderId="0" xfId="0" applyFont="1" applyFill="1" applyBorder="1"/>
    <xf numFmtId="0" fontId="15" fillId="2" borderId="0" xfId="0" applyFont="1" applyFill="1" applyBorder="1" applyAlignment="1">
      <alignment horizontal="center"/>
    </xf>
    <xf numFmtId="0" fontId="12" fillId="6" borderId="4" xfId="0" applyFont="1" applyFill="1" applyBorder="1"/>
    <xf numFmtId="0" fontId="12" fillId="6" borderId="0" xfId="0" applyFont="1" applyFill="1" applyBorder="1"/>
    <xf numFmtId="0" fontId="12" fillId="6" borderId="5" xfId="0" applyFont="1" applyFill="1" applyBorder="1"/>
    <xf numFmtId="0" fontId="12" fillId="4" borderId="4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11" fillId="4" borderId="5" xfId="0" applyFont="1" applyFill="1" applyBorder="1" applyAlignment="1">
      <alignment horizontal="center"/>
    </xf>
    <xf numFmtId="0" fontId="12" fillId="4" borderId="4" xfId="0" applyFont="1" applyFill="1" applyBorder="1"/>
    <xf numFmtId="0" fontId="12" fillId="4" borderId="0" xfId="0" applyFont="1" applyFill="1" applyBorder="1"/>
    <xf numFmtId="0" fontId="12" fillId="4" borderId="5" xfId="0" applyFont="1" applyFill="1" applyBorder="1"/>
    <xf numFmtId="0" fontId="12" fillId="4" borderId="6" xfId="0" applyFont="1" applyFill="1" applyBorder="1"/>
    <xf numFmtId="0" fontId="12" fillId="4" borderId="7" xfId="0" applyFont="1" applyFill="1" applyBorder="1"/>
    <xf numFmtId="0" fontId="11" fillId="8" borderId="1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0" fillId="5" borderId="8" xfId="0" applyFill="1" applyBorder="1"/>
    <xf numFmtId="0" fontId="5" fillId="0" borderId="8" xfId="0" applyFont="1" applyBorder="1" applyAlignment="1">
      <alignment horizontal="center"/>
    </xf>
    <xf numFmtId="0" fontId="12" fillId="9" borderId="17" xfId="0" applyFont="1" applyFill="1" applyBorder="1"/>
    <xf numFmtId="0" fontId="11" fillId="9" borderId="18" xfId="0" applyFont="1" applyFill="1" applyBorder="1" applyAlignment="1">
      <alignment horizontal="center" vertical="center"/>
    </xf>
    <xf numFmtId="0" fontId="12" fillId="9" borderId="19" xfId="0" applyFont="1" applyFill="1" applyBorder="1"/>
    <xf numFmtId="0" fontId="12" fillId="10" borderId="20" xfId="0" applyFont="1" applyFill="1" applyBorder="1"/>
    <xf numFmtId="0" fontId="12" fillId="10" borderId="21" xfId="0" applyFont="1" applyFill="1" applyBorder="1"/>
    <xf numFmtId="0" fontId="12" fillId="10" borderId="22" xfId="0" applyFont="1" applyFill="1" applyBorder="1"/>
    <xf numFmtId="0" fontId="12" fillId="10" borderId="25" xfId="0" applyFont="1" applyFill="1" applyBorder="1"/>
    <xf numFmtId="0" fontId="12" fillId="10" borderId="12" xfId="0" applyFont="1" applyFill="1" applyBorder="1" applyAlignment="1">
      <alignment horizontal="center" vertical="center"/>
    </xf>
    <xf numFmtId="0" fontId="16" fillId="10" borderId="14" xfId="0" applyFont="1" applyFill="1" applyBorder="1" applyAlignment="1">
      <alignment horizontal="center" vertical="center"/>
    </xf>
    <xf numFmtId="0" fontId="16" fillId="10" borderId="13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6" fillId="10" borderId="15" xfId="0" applyFont="1" applyFill="1" applyBorder="1" applyAlignment="1">
      <alignment horizontal="center" vertical="center"/>
    </xf>
    <xf numFmtId="0" fontId="16" fillId="10" borderId="23" xfId="0" applyFont="1" applyFill="1" applyBorder="1" applyAlignment="1">
      <alignment horizontal="center" vertical="center"/>
    </xf>
    <xf numFmtId="0" fontId="16" fillId="10" borderId="24" xfId="0" applyFont="1" applyFill="1" applyBorder="1" applyAlignment="1">
      <alignment horizontal="center" vertical="center"/>
    </xf>
    <xf numFmtId="0" fontId="12" fillId="10" borderId="24" xfId="0" applyFont="1" applyFill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11" borderId="8" xfId="0" applyFill="1" applyBorder="1"/>
    <xf numFmtId="0" fontId="18" fillId="0" borderId="37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 (Escala</a:t>
            </a:r>
            <a:r>
              <a:rPr lang="en-US" baseline="0"/>
              <a:t> Logarítmica)</a:t>
            </a:r>
          </a:p>
        </c:rich>
      </c:tx>
      <c:layout>
        <c:manualLayout>
          <c:xMode val="edge"/>
          <c:yMode val="edge"/>
          <c:x val="0.144282225138524"/>
          <c:y val="0.04024144869215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60061242345"/>
          <c:y val="0.169376257545272"/>
          <c:w val="0.79442512394284"/>
          <c:h val="0.78233400402414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Treinamento!$F$27:$F$35</c:f>
              <c:numCache>
                <c:formatCode>General</c:formatCode>
                <c:ptCount val="9"/>
                <c:pt idx="0">
                  <c:v>0.422073688388757</c:v>
                </c:pt>
                <c:pt idx="1">
                  <c:v>-0.393844346642303</c:v>
                </c:pt>
                <c:pt idx="2">
                  <c:v>-0.489691762358152</c:v>
                </c:pt>
                <c:pt idx="3">
                  <c:v>-0.516118982456623</c:v>
                </c:pt>
                <c:pt idx="4">
                  <c:v>-0.529597269544513</c:v>
                </c:pt>
                <c:pt idx="5">
                  <c:v>-0.536625047507053</c:v>
                </c:pt>
                <c:pt idx="6">
                  <c:v>-0.540254666575935</c:v>
                </c:pt>
                <c:pt idx="7">
                  <c:v>-0.542118260089225</c:v>
                </c:pt>
                <c:pt idx="8">
                  <c:v>-0.543072162749139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27013424"/>
        <c:axId val="-126273555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Treinamento!$G$27:$G$35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Treinamento!$H$27:$H$35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Treinamento!$I$27:$I$35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Treinamento!$J$27:$J$35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Treinamento!$K$27:$K$35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2270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2735552"/>
        <c:crosses val="autoZero"/>
        <c:auto val="1"/>
        <c:lblAlgn val="ctr"/>
        <c:lblOffset val="100"/>
        <c:noMultiLvlLbl val="0"/>
      </c:catAx>
      <c:valAx>
        <c:axId val="-126273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701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Treinamento!$B$27:$B$35</c:f>
              <c:numCache>
                <c:formatCode>General</c:formatCode>
                <c:ptCount val="9"/>
                <c:pt idx="0">
                  <c:v>2.642857142857143</c:v>
                </c:pt>
                <c:pt idx="1">
                  <c:v>0.403790087463557</c:v>
                </c:pt>
                <c:pt idx="2">
                  <c:v>0.323823406913786</c:v>
                </c:pt>
                <c:pt idx="3">
                  <c:v>0.304706008065153</c:v>
                </c:pt>
                <c:pt idx="4">
                  <c:v>0.295394721468145</c:v>
                </c:pt>
                <c:pt idx="5">
                  <c:v>0.290653095415096</c:v>
                </c:pt>
                <c:pt idx="6">
                  <c:v>0.288234082742601</c:v>
                </c:pt>
                <c:pt idx="7">
                  <c:v>0.286999896364662</c:v>
                </c:pt>
                <c:pt idx="8">
                  <c:v>0.286370209513899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01115232"/>
        <c:axId val="-12034232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Treinamento!$C$27:$C$35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Treinamento!$D$27:$D$35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Treinamento!$E$27:$E$35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20111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3423216"/>
        <c:crosses val="autoZero"/>
        <c:auto val="1"/>
        <c:lblAlgn val="ctr"/>
        <c:lblOffset val="100"/>
        <c:noMultiLvlLbl val="0"/>
      </c:catAx>
      <c:valAx>
        <c:axId val="-120342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111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38100</xdr:colOff>
      <xdr:row>1</xdr:row>
      <xdr:rowOff>863600</xdr:rowOff>
    </xdr:to>
    <xdr:pic>
      <xdr:nvPicPr>
        <xdr:cNvPr id="2" name="docs-internal-guid-25d0c955-73ae-faac-cc20-14e1b199356b" descr="https://lh3.googleusercontent.com/lB1YW6cYiEJxkQIoWO1lQY4lyhBUP8HMmqjVCe4gi0MOqUhdHBU_LQx77YrnmUfrimkqwZfZDbjI8PawvrPLsncMUeNUM63LzEm7ZLIQYcrK36TU9JRp9aRz8PnsuQ4pD4jsW53lhm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9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38100</xdr:colOff>
      <xdr:row>1</xdr:row>
      <xdr:rowOff>863600</xdr:rowOff>
    </xdr:to>
    <xdr:pic>
      <xdr:nvPicPr>
        <xdr:cNvPr id="3" name="docs-internal-guid-25d0c955-73ae-faac-cc20-14e1b199356b" descr="https://lh3.googleusercontent.com/lB1YW6cYiEJxkQIoWO1lQY4lyhBUP8HMmqjVCe4gi0MOqUhdHBU_LQx77YrnmUfrimkqwZfZDbjI8PawvrPLsncMUeNUM63LzEm7ZLIQYcrK36TU9JRp9aRz8PnsuQ4pD4jsW53lhm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89000"/>
          <a:ext cx="8636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36</xdr:row>
      <xdr:rowOff>31750</xdr:rowOff>
    </xdr:from>
    <xdr:to>
      <xdr:col>12</xdr:col>
      <xdr:colOff>101600</xdr:colOff>
      <xdr:row>51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51</xdr:row>
      <xdr:rowOff>171450</xdr:rowOff>
    </xdr:from>
    <xdr:to>
      <xdr:col>12</xdr:col>
      <xdr:colOff>101600</xdr:colOff>
      <xdr:row>65</xdr:row>
      <xdr:rowOff>31750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8"/>
  <sheetViews>
    <sheetView tabSelected="1" workbookViewId="0">
      <selection activeCell="Q3" sqref="Q3"/>
    </sheetView>
  </sheetViews>
  <sheetFormatPr baseColWidth="10" defaultRowHeight="70" customHeight="1" x14ac:dyDescent="0.2"/>
  <cols>
    <col min="15" max="15" width="2.5" customWidth="1"/>
  </cols>
  <sheetData>
    <row r="1" spans="3:17" ht="70" customHeight="1" thickBot="1" x14ac:dyDescent="0.25">
      <c r="E1" s="76" t="s">
        <v>27</v>
      </c>
      <c r="K1" s="77" t="s">
        <v>27</v>
      </c>
      <c r="L1" s="78" t="s">
        <v>0</v>
      </c>
      <c r="M1" s="78"/>
      <c r="N1" s="78"/>
      <c r="O1" s="74"/>
      <c r="P1" s="77" t="s">
        <v>26</v>
      </c>
      <c r="Q1" s="77" t="s">
        <v>29</v>
      </c>
    </row>
    <row r="2" spans="3:17" ht="70" customHeight="1" thickBot="1" x14ac:dyDescent="0.25">
      <c r="L2" s="82">
        <v>1</v>
      </c>
      <c r="M2" s="83">
        <v>0</v>
      </c>
      <c r="N2" s="84">
        <v>0.5</v>
      </c>
      <c r="O2" s="2"/>
      <c r="P2" s="80">
        <v>0</v>
      </c>
    </row>
    <row r="3" spans="3:17" ht="70" customHeight="1" thickBot="1" x14ac:dyDescent="0.25">
      <c r="E3" s="12"/>
      <c r="L3" s="85"/>
      <c r="M3" s="86"/>
      <c r="N3" s="87"/>
      <c r="O3" s="2"/>
      <c r="P3" s="81">
        <v>1</v>
      </c>
    </row>
    <row r="4" spans="3:17" ht="70" customHeight="1" thickBot="1" x14ac:dyDescent="0.25">
      <c r="C4" s="75">
        <v>0</v>
      </c>
      <c r="E4" s="79"/>
      <c r="F4" t="s">
        <v>28</v>
      </c>
      <c r="L4" s="85"/>
      <c r="M4" s="86"/>
      <c r="N4" s="87"/>
      <c r="O4" s="2"/>
      <c r="P4" s="81">
        <v>1</v>
      </c>
    </row>
    <row r="5" spans="3:17" ht="70" customHeight="1" thickBot="1" x14ac:dyDescent="0.25">
      <c r="C5" s="75">
        <v>1</v>
      </c>
      <c r="E5" s="12"/>
      <c r="L5" s="85"/>
      <c r="M5" s="86"/>
      <c r="N5" s="87"/>
      <c r="O5" s="2"/>
    </row>
    <row r="6" spans="3:17" ht="70" customHeight="1" thickBot="1" x14ac:dyDescent="0.25">
      <c r="C6" s="75">
        <v>1</v>
      </c>
      <c r="E6" s="12"/>
      <c r="L6" s="85"/>
      <c r="M6" s="86"/>
      <c r="N6" s="87"/>
      <c r="O6" s="2"/>
    </row>
    <row r="7" spans="3:17" ht="70" customHeight="1" x14ac:dyDescent="0.2">
      <c r="E7" s="12"/>
      <c r="L7" s="85"/>
      <c r="M7" s="86"/>
      <c r="N7" s="87"/>
      <c r="O7" s="2"/>
    </row>
    <row r="8" spans="3:17" ht="70" customHeight="1" thickBot="1" x14ac:dyDescent="0.25">
      <c r="E8" s="12"/>
      <c r="L8" s="88"/>
      <c r="M8" s="89"/>
      <c r="N8" s="90"/>
      <c r="O8" s="2"/>
    </row>
  </sheetData>
  <mergeCells count="1">
    <mergeCell ref="L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8"/>
  <sheetViews>
    <sheetView showGridLines="0" topLeftCell="A3" workbookViewId="0">
      <selection activeCell="A71" sqref="A71"/>
    </sheetView>
  </sheetViews>
  <sheetFormatPr baseColWidth="10" defaultRowHeight="16" x14ac:dyDescent="0.2"/>
  <cols>
    <col min="1" max="1" width="6" customWidth="1"/>
    <col min="2" max="2" width="5.5" customWidth="1"/>
    <col min="3" max="3" width="5.6640625" customWidth="1"/>
    <col min="4" max="4" width="1.1640625" customWidth="1"/>
    <col min="5" max="11" width="2.33203125" bestFit="1" customWidth="1"/>
    <col min="12" max="12" width="1.5" customWidth="1"/>
    <col min="13" max="13" width="2.5" customWidth="1"/>
    <col min="14" max="20" width="9.5" customWidth="1"/>
    <col min="21" max="21" width="3" customWidth="1"/>
    <col min="22" max="23" width="12" bestFit="1" customWidth="1"/>
    <col min="24" max="24" width="12.33203125" bestFit="1" customWidth="1"/>
    <col min="25" max="25" width="12" bestFit="1" customWidth="1"/>
    <col min="26" max="26" width="12.1640625" bestFit="1" customWidth="1"/>
    <col min="27" max="27" width="11.83203125" bestFit="1" customWidth="1"/>
    <col min="28" max="28" width="11.33203125" bestFit="1" customWidth="1"/>
    <col min="29" max="29" width="3.5" customWidth="1"/>
    <col min="30" max="32" width="12.33203125" bestFit="1" customWidth="1"/>
    <col min="33" max="33" width="3.1640625" customWidth="1"/>
  </cols>
  <sheetData>
    <row r="1" spans="1:40" ht="25" x14ac:dyDescent="0.25">
      <c r="A1" s="48" t="s">
        <v>0</v>
      </c>
      <c r="B1" s="49"/>
      <c r="C1" s="50"/>
      <c r="D1" s="45" t="s">
        <v>1</v>
      </c>
      <c r="E1" s="46"/>
      <c r="F1" s="46"/>
      <c r="G1" s="46"/>
      <c r="H1" s="46"/>
      <c r="I1" s="46"/>
      <c r="J1" s="46"/>
      <c r="K1" s="46"/>
      <c r="L1" s="47"/>
      <c r="M1" s="3"/>
      <c r="N1" s="20" t="s">
        <v>2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</row>
    <row r="2" spans="1:40" ht="17" thickBot="1" x14ac:dyDescent="0.25">
      <c r="A2" s="22">
        <v>0.5</v>
      </c>
      <c r="B2" s="23">
        <v>0.5</v>
      </c>
      <c r="C2" s="24">
        <v>0.5</v>
      </c>
      <c r="D2" s="25" t="s">
        <v>24</v>
      </c>
      <c r="E2" s="26">
        <v>1</v>
      </c>
      <c r="F2" s="26">
        <v>2</v>
      </c>
      <c r="G2" s="26">
        <v>3</v>
      </c>
      <c r="H2" s="26">
        <v>4</v>
      </c>
      <c r="I2" s="26">
        <v>5</v>
      </c>
      <c r="J2" s="26">
        <v>6</v>
      </c>
      <c r="K2" s="26">
        <v>7</v>
      </c>
      <c r="L2" s="27" t="s">
        <v>25</v>
      </c>
      <c r="M2" s="4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N2" t="s">
        <v>26</v>
      </c>
    </row>
    <row r="3" spans="1:40" ht="18" x14ac:dyDescent="0.2">
      <c r="A3" s="22">
        <v>0.5</v>
      </c>
      <c r="B3" s="23">
        <v>0.5</v>
      </c>
      <c r="C3" s="24">
        <v>0.5</v>
      </c>
      <c r="D3" s="25"/>
      <c r="E3" s="28">
        <v>0</v>
      </c>
      <c r="F3" s="28">
        <v>0</v>
      </c>
      <c r="G3" s="28">
        <v>0</v>
      </c>
      <c r="H3" s="28">
        <v>1</v>
      </c>
      <c r="I3" s="28">
        <v>1</v>
      </c>
      <c r="J3" s="28">
        <v>1</v>
      </c>
      <c r="K3" s="28">
        <v>1</v>
      </c>
      <c r="L3" s="27"/>
      <c r="M3" s="4"/>
      <c r="N3" s="21" t="s">
        <v>3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N3" s="71"/>
    </row>
    <row r="4" spans="1:40" x14ac:dyDescent="0.2">
      <c r="A4" s="22">
        <v>0.5</v>
      </c>
      <c r="B4" s="23">
        <v>0.5</v>
      </c>
      <c r="C4" s="24">
        <v>0.5</v>
      </c>
      <c r="D4" s="25"/>
      <c r="E4" s="28">
        <v>0</v>
      </c>
      <c r="F4" s="28">
        <v>1</v>
      </c>
      <c r="G4" s="28">
        <v>1</v>
      </c>
      <c r="H4" s="28">
        <v>0</v>
      </c>
      <c r="I4" s="28">
        <v>0</v>
      </c>
      <c r="J4" s="28">
        <v>1</v>
      </c>
      <c r="K4" s="28">
        <v>1</v>
      </c>
      <c r="L4" s="27"/>
      <c r="M4" s="4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N4" s="72"/>
    </row>
    <row r="5" spans="1:40" ht="17" thickBot="1" x14ac:dyDescent="0.25">
      <c r="A5" s="22">
        <v>0.5</v>
      </c>
      <c r="B5" s="23">
        <v>0.5</v>
      </c>
      <c r="C5" s="24">
        <v>0.5</v>
      </c>
      <c r="D5" s="25"/>
      <c r="E5" s="28">
        <v>1</v>
      </c>
      <c r="F5" s="28">
        <v>0</v>
      </c>
      <c r="G5" s="28">
        <v>1</v>
      </c>
      <c r="H5" s="28">
        <v>0</v>
      </c>
      <c r="I5" s="28">
        <v>1</v>
      </c>
      <c r="J5" s="28">
        <v>0</v>
      </c>
      <c r="K5" s="28">
        <v>1</v>
      </c>
      <c r="L5" s="27"/>
      <c r="M5" s="4"/>
      <c r="N5" s="8" t="s">
        <v>4</v>
      </c>
      <c r="O5" s="8"/>
      <c r="P5" s="8"/>
      <c r="Q5" s="8"/>
      <c r="R5" s="8"/>
      <c r="S5" s="8"/>
      <c r="T5" s="8"/>
      <c r="U5" s="7"/>
      <c r="V5" s="8" t="s">
        <v>6</v>
      </c>
      <c r="W5" s="8"/>
      <c r="X5" s="8"/>
      <c r="Y5" s="8"/>
      <c r="Z5" s="8"/>
      <c r="AA5" s="8"/>
      <c r="AB5" s="8"/>
      <c r="AC5" s="7"/>
      <c r="AD5" s="8" t="s">
        <v>10</v>
      </c>
      <c r="AE5" s="8"/>
      <c r="AF5" s="8"/>
      <c r="AG5" s="7"/>
      <c r="AH5" s="8" t="s">
        <v>12</v>
      </c>
      <c r="AI5" s="8"/>
      <c r="AJ5" s="8"/>
      <c r="AN5" s="73"/>
    </row>
    <row r="6" spans="1:40" x14ac:dyDescent="0.2">
      <c r="A6" s="22">
        <v>0.5</v>
      </c>
      <c r="B6" s="23">
        <v>0.5</v>
      </c>
      <c r="C6" s="24">
        <v>0.5</v>
      </c>
      <c r="D6" s="25"/>
      <c r="E6" s="25"/>
      <c r="F6" s="25"/>
      <c r="G6" s="25"/>
      <c r="H6" s="25"/>
      <c r="I6" s="25"/>
      <c r="J6" s="25"/>
      <c r="K6" s="25"/>
      <c r="L6" s="27"/>
      <c r="M6" s="4"/>
      <c r="N6" s="9">
        <f t="array" ref="N6:T12">MMULT(Habilidades,Exemplos)</f>
        <v>0.5</v>
      </c>
      <c r="O6" s="9">
        <v>0.5</v>
      </c>
      <c r="P6" s="9">
        <v>1</v>
      </c>
      <c r="Q6" s="9">
        <v>0.5</v>
      </c>
      <c r="R6" s="9">
        <v>1</v>
      </c>
      <c r="S6" s="9">
        <v>1</v>
      </c>
      <c r="T6" s="9">
        <v>1.5</v>
      </c>
      <c r="U6" s="6"/>
      <c r="V6" s="10">
        <f t="array" ref="V6:AB12">POWER(N6:T12-E16:K22,2)/(2*n)</f>
        <v>1.7857142857142856E-2</v>
      </c>
      <c r="W6" s="10">
        <v>1.7857142857142856E-2</v>
      </c>
      <c r="X6" s="10">
        <v>7.1428571428571425E-2</v>
      </c>
      <c r="Y6" s="10">
        <v>1.7857142857142856E-2</v>
      </c>
      <c r="Z6" s="10">
        <v>7.1428571428571425E-2</v>
      </c>
      <c r="AA6" s="10">
        <v>7.1428571428571425E-2</v>
      </c>
      <c r="AB6" s="10">
        <v>0.16071428571428573</v>
      </c>
      <c r="AC6" s="6"/>
      <c r="AD6" s="10">
        <f t="array" ref="AD6:AF12">-(1/n)*MMULT(Expectativa-Tentativa_1,Exemplos_T)</f>
        <v>0.5714285714285714</v>
      </c>
      <c r="AE6" s="10">
        <v>0.5714285714285714</v>
      </c>
      <c r="AF6" s="10">
        <v>0.42857142857142855</v>
      </c>
      <c r="AG6" s="6"/>
      <c r="AH6" s="10">
        <f t="array" ref="AH6:AJ12">Habilidades - (grosseria*AD6:AF12)</f>
        <v>-7.1428571428571397E-2</v>
      </c>
      <c r="AI6" s="10">
        <v>-7.1428571428571397E-2</v>
      </c>
      <c r="AJ6" s="10">
        <v>7.1428571428571452E-2</v>
      </c>
    </row>
    <row r="7" spans="1:40" x14ac:dyDescent="0.2">
      <c r="A7" s="22">
        <v>0.5</v>
      </c>
      <c r="B7" s="23">
        <v>0.5</v>
      </c>
      <c r="C7" s="24">
        <v>0.5</v>
      </c>
      <c r="D7" s="29" t="s">
        <v>11</v>
      </c>
      <c r="E7" s="30"/>
      <c r="F7" s="30"/>
      <c r="G7" s="30"/>
      <c r="H7" s="30"/>
      <c r="I7" s="30"/>
      <c r="J7" s="30"/>
      <c r="K7" s="30"/>
      <c r="L7" s="31"/>
      <c r="M7" s="5"/>
      <c r="N7" s="9">
        <v>0.5</v>
      </c>
      <c r="O7" s="9">
        <v>0.5</v>
      </c>
      <c r="P7" s="9">
        <v>1</v>
      </c>
      <c r="Q7" s="9">
        <v>0.5</v>
      </c>
      <c r="R7" s="9">
        <v>1</v>
      </c>
      <c r="S7" s="9">
        <v>1</v>
      </c>
      <c r="T7" s="9">
        <v>1.5</v>
      </c>
      <c r="U7" s="6"/>
      <c r="V7" s="10">
        <v>1.7857142857142856E-2</v>
      </c>
      <c r="W7" s="10">
        <v>1.7857142857142856E-2</v>
      </c>
      <c r="X7" s="10">
        <v>7.1428571428571425E-2</v>
      </c>
      <c r="Y7" s="10">
        <v>1.7857142857142856E-2</v>
      </c>
      <c r="Z7" s="10">
        <v>7.1428571428571425E-2</v>
      </c>
      <c r="AA7" s="10">
        <v>7.1428571428571425E-2</v>
      </c>
      <c r="AB7" s="10">
        <v>0.16071428571428573</v>
      </c>
      <c r="AC7" s="6"/>
      <c r="AD7" s="10">
        <v>0.5714285714285714</v>
      </c>
      <c r="AE7" s="10">
        <v>0.42857142857142855</v>
      </c>
      <c r="AF7" s="10">
        <v>0.5714285714285714</v>
      </c>
      <c r="AG7" s="6"/>
      <c r="AH7" s="10">
        <v>-7.1428571428571397E-2</v>
      </c>
      <c r="AI7" s="10">
        <v>7.1428571428571452E-2</v>
      </c>
      <c r="AJ7" s="10">
        <v>-7.1428571428571397E-2</v>
      </c>
    </row>
    <row r="8" spans="1:40" x14ac:dyDescent="0.2">
      <c r="A8" s="22">
        <v>0.5</v>
      </c>
      <c r="B8" s="23">
        <v>0.5</v>
      </c>
      <c r="C8" s="24">
        <v>0.5</v>
      </c>
      <c r="D8" s="25"/>
      <c r="E8" s="28">
        <v>0</v>
      </c>
      <c r="F8" s="28">
        <v>0</v>
      </c>
      <c r="G8" s="28">
        <v>1</v>
      </c>
      <c r="H8" s="32"/>
      <c r="I8" s="33"/>
      <c r="J8" s="25"/>
      <c r="K8" s="25"/>
      <c r="L8" s="27"/>
      <c r="M8" s="4"/>
      <c r="N8" s="9">
        <v>0.5</v>
      </c>
      <c r="O8" s="9">
        <v>0.5</v>
      </c>
      <c r="P8" s="9">
        <v>1</v>
      </c>
      <c r="Q8" s="9">
        <v>0.5</v>
      </c>
      <c r="R8" s="9">
        <v>1</v>
      </c>
      <c r="S8" s="9">
        <v>1</v>
      </c>
      <c r="T8" s="9">
        <v>1.5</v>
      </c>
      <c r="U8" s="6"/>
      <c r="V8" s="10">
        <v>1.7857142857142856E-2</v>
      </c>
      <c r="W8" s="10">
        <v>1.7857142857142856E-2</v>
      </c>
      <c r="X8" s="10">
        <v>0</v>
      </c>
      <c r="Y8" s="10">
        <v>1.7857142857142856E-2</v>
      </c>
      <c r="Z8" s="10">
        <v>7.1428571428571425E-2</v>
      </c>
      <c r="AA8" s="10">
        <v>7.1428571428571425E-2</v>
      </c>
      <c r="AB8" s="10">
        <v>0.16071428571428573</v>
      </c>
      <c r="AC8" s="6"/>
      <c r="AD8" s="10">
        <v>0.5714285714285714</v>
      </c>
      <c r="AE8" s="10">
        <v>0.42857142857142855</v>
      </c>
      <c r="AF8" s="10">
        <v>0.42857142857142855</v>
      </c>
      <c r="AG8" s="6"/>
      <c r="AH8" s="10">
        <v>-7.1428571428571397E-2</v>
      </c>
      <c r="AI8" s="10">
        <v>7.1428571428571452E-2</v>
      </c>
      <c r="AJ8" s="10">
        <v>7.1428571428571452E-2</v>
      </c>
    </row>
    <row r="9" spans="1:40" ht="17" thickBot="1" x14ac:dyDescent="0.25">
      <c r="A9" s="34"/>
      <c r="B9" s="35"/>
      <c r="C9" s="36"/>
      <c r="D9" s="25"/>
      <c r="E9" s="28">
        <v>0</v>
      </c>
      <c r="F9" s="28">
        <v>1</v>
      </c>
      <c r="G9" s="28">
        <v>0</v>
      </c>
      <c r="H9" s="25"/>
      <c r="I9" s="25"/>
      <c r="J9" s="25"/>
      <c r="K9" s="25"/>
      <c r="L9" s="27"/>
      <c r="M9" s="4"/>
      <c r="N9" s="9">
        <v>0.5</v>
      </c>
      <c r="O9" s="9">
        <v>0.5</v>
      </c>
      <c r="P9" s="9">
        <v>1</v>
      </c>
      <c r="Q9" s="9">
        <v>0.5</v>
      </c>
      <c r="R9" s="9">
        <v>1</v>
      </c>
      <c r="S9" s="9">
        <v>1</v>
      </c>
      <c r="T9" s="9">
        <v>1.5</v>
      </c>
      <c r="U9" s="6"/>
      <c r="V9" s="10">
        <v>1.7857142857142856E-2</v>
      </c>
      <c r="W9" s="10">
        <v>1.7857142857142856E-2</v>
      </c>
      <c r="X9" s="10">
        <v>7.1428571428571425E-2</v>
      </c>
      <c r="Y9" s="10">
        <v>1.7857142857142856E-2</v>
      </c>
      <c r="Z9" s="10">
        <v>7.1428571428571425E-2</v>
      </c>
      <c r="AA9" s="10">
        <v>7.1428571428571425E-2</v>
      </c>
      <c r="AB9" s="10">
        <v>0.16071428571428573</v>
      </c>
      <c r="AC9" s="6"/>
      <c r="AD9" s="10">
        <v>0.42857142857142855</v>
      </c>
      <c r="AE9" s="10">
        <v>0.5714285714285714</v>
      </c>
      <c r="AF9" s="10">
        <v>0.5714285714285714</v>
      </c>
      <c r="AG9" s="6"/>
      <c r="AH9" s="10">
        <v>7.1428571428571452E-2</v>
      </c>
      <c r="AI9" s="10">
        <v>-7.1428571428571397E-2</v>
      </c>
      <c r="AJ9" s="10">
        <v>-7.1428571428571397E-2</v>
      </c>
    </row>
    <row r="10" spans="1:40" x14ac:dyDescent="0.2">
      <c r="A10" s="51" t="s">
        <v>9</v>
      </c>
      <c r="B10" s="52"/>
      <c r="C10" s="53"/>
      <c r="D10" s="25"/>
      <c r="E10" s="28">
        <v>0</v>
      </c>
      <c r="F10" s="28">
        <v>1</v>
      </c>
      <c r="G10" s="28">
        <v>1</v>
      </c>
      <c r="H10" s="25"/>
      <c r="I10" s="25"/>
      <c r="J10" s="25"/>
      <c r="K10" s="25"/>
      <c r="L10" s="27"/>
      <c r="M10" s="4"/>
      <c r="N10" s="9">
        <v>0.5</v>
      </c>
      <c r="O10" s="9">
        <v>0.5</v>
      </c>
      <c r="P10" s="9">
        <v>1</v>
      </c>
      <c r="Q10" s="9">
        <v>0.5</v>
      </c>
      <c r="R10" s="9">
        <v>1</v>
      </c>
      <c r="S10" s="9">
        <v>1</v>
      </c>
      <c r="T10" s="9">
        <v>1.5</v>
      </c>
      <c r="U10" s="6"/>
      <c r="V10" s="10">
        <v>1.7857142857142856E-2</v>
      </c>
      <c r="W10" s="10">
        <v>1.7857142857142856E-2</v>
      </c>
      <c r="X10" s="10">
        <v>7.1428571428571425E-2</v>
      </c>
      <c r="Y10" s="10">
        <v>1.7857142857142856E-2</v>
      </c>
      <c r="Z10" s="10">
        <v>0</v>
      </c>
      <c r="AA10" s="10">
        <v>7.1428571428571425E-2</v>
      </c>
      <c r="AB10" s="10">
        <v>0.16071428571428573</v>
      </c>
      <c r="AC10" s="6"/>
      <c r="AD10" s="10">
        <v>0.42857142857142855</v>
      </c>
      <c r="AE10" s="10">
        <v>0.5714285714285714</v>
      </c>
      <c r="AF10" s="10">
        <v>0.42857142857142855</v>
      </c>
      <c r="AG10" s="6"/>
      <c r="AH10" s="10">
        <v>7.1428571428571452E-2</v>
      </c>
      <c r="AI10" s="10">
        <v>-7.1428571428571397E-2</v>
      </c>
      <c r="AJ10" s="10">
        <v>7.1428571428571452E-2</v>
      </c>
    </row>
    <row r="11" spans="1:40" x14ac:dyDescent="0.2">
      <c r="A11" s="37" t="s">
        <v>7</v>
      </c>
      <c r="B11" s="38"/>
      <c r="C11" s="39">
        <v>7</v>
      </c>
      <c r="D11" s="25"/>
      <c r="E11" s="28">
        <v>1</v>
      </c>
      <c r="F11" s="28">
        <v>0</v>
      </c>
      <c r="G11" s="28">
        <v>0</v>
      </c>
      <c r="H11" s="25"/>
      <c r="I11" s="25"/>
      <c r="J11" s="25"/>
      <c r="K11" s="25"/>
      <c r="L11" s="27"/>
      <c r="M11" s="4"/>
      <c r="N11" s="9">
        <v>0.5</v>
      </c>
      <c r="O11" s="9">
        <v>0.5</v>
      </c>
      <c r="P11" s="9">
        <v>1</v>
      </c>
      <c r="Q11" s="9">
        <v>0.5</v>
      </c>
      <c r="R11" s="9">
        <v>1</v>
      </c>
      <c r="S11" s="9">
        <v>1</v>
      </c>
      <c r="T11" s="9">
        <v>1.5</v>
      </c>
      <c r="U11" s="6"/>
      <c r="V11" s="10">
        <v>1.7857142857142856E-2</v>
      </c>
      <c r="W11" s="10">
        <v>1.7857142857142856E-2</v>
      </c>
      <c r="X11" s="10">
        <v>7.1428571428571425E-2</v>
      </c>
      <c r="Y11" s="10">
        <v>1.7857142857142856E-2</v>
      </c>
      <c r="Z11" s="10">
        <v>7.1428571428571425E-2</v>
      </c>
      <c r="AA11" s="10">
        <v>0</v>
      </c>
      <c r="AB11" s="10">
        <v>0.16071428571428573</v>
      </c>
      <c r="AC11" s="6"/>
      <c r="AD11" s="10">
        <v>0.42857142857142855</v>
      </c>
      <c r="AE11" s="10">
        <v>0.42857142857142855</v>
      </c>
      <c r="AF11" s="10">
        <v>0.5714285714285714</v>
      </c>
      <c r="AG11" s="6"/>
      <c r="AH11" s="10">
        <v>7.1428571428571452E-2</v>
      </c>
      <c r="AI11" s="10">
        <v>7.1428571428571452E-2</v>
      </c>
      <c r="AJ11" s="10">
        <v>-7.1428571428571397E-2</v>
      </c>
    </row>
    <row r="12" spans="1:40" x14ac:dyDescent="0.2">
      <c r="A12" s="37" t="s">
        <v>8</v>
      </c>
      <c r="B12" s="38"/>
      <c r="C12" s="39">
        <v>1</v>
      </c>
      <c r="D12" s="25"/>
      <c r="E12" s="28">
        <v>1</v>
      </c>
      <c r="F12" s="28">
        <v>0</v>
      </c>
      <c r="G12" s="28">
        <v>1</v>
      </c>
      <c r="H12" s="25"/>
      <c r="I12" s="25"/>
      <c r="J12" s="25"/>
      <c r="K12" s="25"/>
      <c r="L12" s="27"/>
      <c r="M12" s="4"/>
      <c r="N12" s="9">
        <v>0.5</v>
      </c>
      <c r="O12" s="9">
        <v>0.5</v>
      </c>
      <c r="P12" s="9">
        <v>1</v>
      </c>
      <c r="Q12" s="9">
        <v>0.5</v>
      </c>
      <c r="R12" s="9">
        <v>1</v>
      </c>
      <c r="S12" s="9">
        <v>1</v>
      </c>
      <c r="T12" s="9">
        <v>1.5</v>
      </c>
      <c r="U12" s="6"/>
      <c r="V12" s="10">
        <v>1.7857142857142856E-2</v>
      </c>
      <c r="W12" s="10">
        <v>1.7857142857142856E-2</v>
      </c>
      <c r="X12" s="10">
        <v>7.1428571428571425E-2</v>
      </c>
      <c r="Y12" s="10">
        <v>1.7857142857142856E-2</v>
      </c>
      <c r="Z12" s="10">
        <v>7.1428571428571425E-2</v>
      </c>
      <c r="AA12" s="10">
        <v>7.1428571428571425E-2</v>
      </c>
      <c r="AB12" s="10">
        <v>1.7857142857142856E-2</v>
      </c>
      <c r="AC12" s="6"/>
      <c r="AD12" s="10">
        <v>0.42857142857142855</v>
      </c>
      <c r="AE12" s="10">
        <v>0.42857142857142855</v>
      </c>
      <c r="AF12" s="10">
        <v>0.42857142857142855</v>
      </c>
      <c r="AG12" s="6"/>
      <c r="AH12" s="10">
        <v>7.1428571428571452E-2</v>
      </c>
      <c r="AI12" s="10">
        <v>7.1428571428571452E-2</v>
      </c>
      <c r="AJ12" s="10">
        <v>7.1428571428571452E-2</v>
      </c>
    </row>
    <row r="13" spans="1:40" x14ac:dyDescent="0.2">
      <c r="A13" s="40"/>
      <c r="B13" s="41"/>
      <c r="C13" s="42"/>
      <c r="D13" s="25"/>
      <c r="E13" s="28">
        <v>1</v>
      </c>
      <c r="F13" s="28">
        <v>1</v>
      </c>
      <c r="G13" s="28">
        <v>0</v>
      </c>
      <c r="H13" s="25"/>
      <c r="I13" s="25"/>
      <c r="J13" s="25"/>
      <c r="K13" s="25"/>
      <c r="L13" s="27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40" ht="17" thickBot="1" x14ac:dyDescent="0.25">
      <c r="A14" s="40"/>
      <c r="B14" s="41"/>
      <c r="C14" s="42"/>
      <c r="D14" s="25"/>
      <c r="E14" s="28">
        <v>1</v>
      </c>
      <c r="F14" s="28">
        <v>1</v>
      </c>
      <c r="G14" s="28">
        <v>1</v>
      </c>
      <c r="H14" s="25"/>
      <c r="I14" s="25"/>
      <c r="J14" s="25"/>
      <c r="K14" s="25"/>
      <c r="L14" s="27"/>
      <c r="M14" s="4"/>
    </row>
    <row r="15" spans="1:40" ht="18" x14ac:dyDescent="0.2">
      <c r="A15" s="40"/>
      <c r="B15" s="41"/>
      <c r="C15" s="41"/>
      <c r="D15" s="56"/>
      <c r="E15" s="57" t="s">
        <v>5</v>
      </c>
      <c r="F15" s="57"/>
      <c r="G15" s="57"/>
      <c r="H15" s="57"/>
      <c r="I15" s="57"/>
      <c r="J15" s="57"/>
      <c r="K15" s="57"/>
      <c r="L15" s="58"/>
      <c r="N15" s="21" t="s">
        <v>13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40" x14ac:dyDescent="0.2">
      <c r="A16" s="40"/>
      <c r="B16" s="41"/>
      <c r="C16" s="41"/>
      <c r="D16" s="59"/>
      <c r="E16" s="63">
        <v>1</v>
      </c>
      <c r="F16" s="64">
        <v>0</v>
      </c>
      <c r="G16" s="64">
        <v>0</v>
      </c>
      <c r="H16" s="64">
        <v>0</v>
      </c>
      <c r="I16" s="64">
        <v>0</v>
      </c>
      <c r="J16" s="64">
        <v>0</v>
      </c>
      <c r="K16" s="64">
        <v>0</v>
      </c>
      <c r="L16" s="60"/>
    </row>
    <row r="17" spans="1:36" x14ac:dyDescent="0.2">
      <c r="A17" s="40"/>
      <c r="B17" s="41"/>
      <c r="C17" s="41"/>
      <c r="D17" s="59"/>
      <c r="E17" s="65">
        <v>0</v>
      </c>
      <c r="F17" s="66">
        <v>1</v>
      </c>
      <c r="G17" s="67">
        <v>0</v>
      </c>
      <c r="H17" s="67">
        <v>0</v>
      </c>
      <c r="I17" s="67">
        <v>0</v>
      </c>
      <c r="J17" s="67">
        <v>0</v>
      </c>
      <c r="K17" s="67">
        <v>0</v>
      </c>
      <c r="L17" s="60"/>
      <c r="N17" s="11" t="s">
        <v>4</v>
      </c>
      <c r="O17" s="11"/>
      <c r="P17" s="11"/>
      <c r="Q17" s="11"/>
      <c r="R17" s="11"/>
      <c r="S17" s="11"/>
      <c r="T17" s="11"/>
      <c r="U17" s="1"/>
      <c r="V17" s="11" t="s">
        <v>6</v>
      </c>
      <c r="W17" s="11"/>
      <c r="X17" s="11"/>
      <c r="Y17" s="11"/>
      <c r="Z17" s="11"/>
      <c r="AA17" s="11"/>
      <c r="AB17" s="11"/>
      <c r="AC17" s="1"/>
      <c r="AD17" s="11" t="s">
        <v>10</v>
      </c>
      <c r="AE17" s="11"/>
      <c r="AF17" s="11"/>
      <c r="AG17" s="1"/>
      <c r="AH17" s="11" t="s">
        <v>12</v>
      </c>
      <c r="AI17" s="11"/>
      <c r="AJ17" s="11"/>
    </row>
    <row r="18" spans="1:36" x14ac:dyDescent="0.2">
      <c r="A18" s="40"/>
      <c r="B18" s="41"/>
      <c r="C18" s="41"/>
      <c r="D18" s="59"/>
      <c r="E18" s="65">
        <v>0</v>
      </c>
      <c r="F18" s="67">
        <v>0</v>
      </c>
      <c r="G18" s="66">
        <v>1</v>
      </c>
      <c r="H18" s="67">
        <v>0</v>
      </c>
      <c r="I18" s="67">
        <v>0</v>
      </c>
      <c r="J18" s="67">
        <v>0</v>
      </c>
      <c r="K18" s="67">
        <v>0</v>
      </c>
      <c r="L18" s="60"/>
      <c r="N18" s="12">
        <f t="array" ref="N18:T24">MMULT(Habilidades_Apos_Sprint_1,Exemplos)</f>
        <v>7.1428571428571452E-2</v>
      </c>
      <c r="O18" s="12">
        <v>-7.1428571428571397E-2</v>
      </c>
      <c r="P18" s="12">
        <v>5.5511151231257827E-17</v>
      </c>
      <c r="Q18" s="12">
        <v>-7.1428571428571397E-2</v>
      </c>
      <c r="R18" s="12">
        <v>5.5511151231257827E-17</v>
      </c>
      <c r="S18" s="12">
        <v>-0.14285714285714279</v>
      </c>
      <c r="T18" s="12">
        <v>-7.1428571428571341E-2</v>
      </c>
      <c r="V18" s="12">
        <f t="array" ref="V18:AB24">POWER(Expectativa-Tentativa_2,2)/(2*n)</f>
        <v>6.1588921282798838E-2</v>
      </c>
      <c r="W18" s="12">
        <v>3.6443148688046614E-4</v>
      </c>
      <c r="X18" s="12">
        <v>2.2010627935854123E-34</v>
      </c>
      <c r="Y18" s="12">
        <v>3.6443148688046614E-4</v>
      </c>
      <c r="Z18" s="12">
        <v>2.2010627935854123E-34</v>
      </c>
      <c r="AA18" s="12">
        <v>1.4577259475218646E-3</v>
      </c>
      <c r="AB18" s="12">
        <v>3.644314868804656E-4</v>
      </c>
      <c r="AD18" s="12">
        <f t="array" ref="AD18:AF24">-(1/n)*MMULT(Expectativa-Tentativa_2,Exemplos_T)</f>
        <v>-4.0816326530612207E-2</v>
      </c>
      <c r="AE18" s="12">
        <v>-4.0816326530612207E-2</v>
      </c>
      <c r="AF18" s="12">
        <v>-0.14285714285714285</v>
      </c>
      <c r="AH18" s="12">
        <f t="array" ref="AH18:AJ24">Habilidades_Apos_Sprint_1 - (grosseria*AD18:AF24)</f>
        <v>-3.061224489795919E-2</v>
      </c>
      <c r="AI18" s="12">
        <v>-3.061224489795919E-2</v>
      </c>
      <c r="AJ18" s="12">
        <v>0.2142857142857143</v>
      </c>
    </row>
    <row r="19" spans="1:36" x14ac:dyDescent="0.2">
      <c r="A19" s="40"/>
      <c r="B19" s="41"/>
      <c r="C19" s="41"/>
      <c r="D19" s="59"/>
      <c r="E19" s="65">
        <v>0</v>
      </c>
      <c r="F19" s="67">
        <v>0</v>
      </c>
      <c r="G19" s="67">
        <v>0</v>
      </c>
      <c r="H19" s="66">
        <v>1</v>
      </c>
      <c r="I19" s="67">
        <v>0</v>
      </c>
      <c r="J19" s="67">
        <v>0</v>
      </c>
      <c r="K19" s="67">
        <v>0</v>
      </c>
      <c r="L19" s="60"/>
      <c r="N19" s="12">
        <v>-7.1428571428571397E-2</v>
      </c>
      <c r="O19" s="12">
        <v>7.1428571428571452E-2</v>
      </c>
      <c r="P19" s="12">
        <v>5.5511151231257827E-17</v>
      </c>
      <c r="Q19" s="12">
        <v>-7.1428571428571397E-2</v>
      </c>
      <c r="R19" s="12">
        <v>-0.14285714285714279</v>
      </c>
      <c r="S19" s="12">
        <v>5.5511151231257827E-17</v>
      </c>
      <c r="T19" s="12">
        <v>-7.1428571428571341E-2</v>
      </c>
      <c r="V19" s="12">
        <v>3.6443148688046614E-4</v>
      </c>
      <c r="W19" s="12">
        <v>6.1588921282798838E-2</v>
      </c>
      <c r="X19" s="12">
        <v>2.2010627935854123E-34</v>
      </c>
      <c r="Y19" s="12">
        <v>3.6443148688046614E-4</v>
      </c>
      <c r="Z19" s="12">
        <v>1.4577259475218646E-3</v>
      </c>
      <c r="AA19" s="12">
        <v>2.2010627935854123E-34</v>
      </c>
      <c r="AB19" s="12">
        <v>3.644314868804656E-4</v>
      </c>
      <c r="AD19" s="12">
        <v>-4.0816326530612207E-2</v>
      </c>
      <c r="AE19" s="12">
        <v>-0.14285714285714285</v>
      </c>
      <c r="AF19" s="12">
        <v>-4.0816326530612207E-2</v>
      </c>
      <c r="AH19" s="12">
        <v>-3.061224489795919E-2</v>
      </c>
      <c r="AI19" s="12">
        <v>0.2142857142857143</v>
      </c>
      <c r="AJ19" s="12">
        <v>-3.061224489795919E-2</v>
      </c>
    </row>
    <row r="20" spans="1:36" x14ac:dyDescent="0.2">
      <c r="A20" s="40"/>
      <c r="B20" s="41"/>
      <c r="C20" s="41"/>
      <c r="D20" s="59"/>
      <c r="E20" s="65">
        <v>0</v>
      </c>
      <c r="F20" s="67">
        <v>0</v>
      </c>
      <c r="G20" s="67">
        <v>0</v>
      </c>
      <c r="H20" s="67">
        <v>0</v>
      </c>
      <c r="I20" s="66">
        <v>1</v>
      </c>
      <c r="J20" s="67">
        <v>0</v>
      </c>
      <c r="K20" s="67">
        <v>0</v>
      </c>
      <c r="L20" s="60"/>
      <c r="N20" s="12">
        <v>7.1428571428571452E-2</v>
      </c>
      <c r="O20" s="12">
        <v>7.1428571428571452E-2</v>
      </c>
      <c r="P20" s="12">
        <v>0.1428571428571429</v>
      </c>
      <c r="Q20" s="12">
        <v>-7.1428571428571397E-2</v>
      </c>
      <c r="R20" s="12">
        <v>5.5511151231257827E-17</v>
      </c>
      <c r="S20" s="12">
        <v>5.5511151231257827E-17</v>
      </c>
      <c r="T20" s="12">
        <v>7.1428571428571508E-2</v>
      </c>
      <c r="V20" s="12">
        <v>3.6443148688046668E-4</v>
      </c>
      <c r="W20" s="12">
        <v>3.6443148688046668E-4</v>
      </c>
      <c r="X20" s="12">
        <v>5.2478134110787167E-2</v>
      </c>
      <c r="Y20" s="12">
        <v>3.6443148688046614E-4</v>
      </c>
      <c r="Z20" s="12">
        <v>2.2010627935854123E-34</v>
      </c>
      <c r="AA20" s="12">
        <v>2.2010627935854123E-34</v>
      </c>
      <c r="AB20" s="12">
        <v>3.6443148688046733E-4</v>
      </c>
      <c r="AD20" s="12">
        <v>3.1720657846433042E-17</v>
      </c>
      <c r="AE20" s="12">
        <v>-0.10204081632653057</v>
      </c>
      <c r="AF20" s="12">
        <v>-0.10204081632653057</v>
      </c>
      <c r="AH20" s="12">
        <v>-7.1428571428571425E-2</v>
      </c>
      <c r="AI20" s="12">
        <v>0.17346938775510201</v>
      </c>
      <c r="AJ20" s="12">
        <v>0.17346938775510201</v>
      </c>
    </row>
    <row r="21" spans="1:36" x14ac:dyDescent="0.2">
      <c r="A21" s="40"/>
      <c r="B21" s="41"/>
      <c r="C21" s="41"/>
      <c r="D21" s="59"/>
      <c r="E21" s="65">
        <v>0</v>
      </c>
      <c r="F21" s="67">
        <v>0</v>
      </c>
      <c r="G21" s="67">
        <v>0</v>
      </c>
      <c r="H21" s="67">
        <v>0</v>
      </c>
      <c r="I21" s="67">
        <v>0</v>
      </c>
      <c r="J21" s="66">
        <v>1</v>
      </c>
      <c r="K21" s="67">
        <v>0</v>
      </c>
      <c r="L21" s="60"/>
      <c r="N21" s="12">
        <v>-7.1428571428571397E-2</v>
      </c>
      <c r="O21" s="12">
        <v>-7.1428571428571397E-2</v>
      </c>
      <c r="P21" s="12">
        <v>-0.14285714285714279</v>
      </c>
      <c r="Q21" s="12">
        <v>7.1428571428571452E-2</v>
      </c>
      <c r="R21" s="12">
        <v>5.5511151231257827E-17</v>
      </c>
      <c r="S21" s="12">
        <v>5.5511151231257827E-17</v>
      </c>
      <c r="T21" s="12">
        <v>-7.1428571428571341E-2</v>
      </c>
      <c r="V21" s="12">
        <v>3.6443148688046614E-4</v>
      </c>
      <c r="W21" s="12">
        <v>3.6443148688046614E-4</v>
      </c>
      <c r="X21" s="12">
        <v>1.4577259475218646E-3</v>
      </c>
      <c r="Y21" s="12">
        <v>6.1588921282798838E-2</v>
      </c>
      <c r="Z21" s="12">
        <v>2.2010627935854123E-34</v>
      </c>
      <c r="AA21" s="12">
        <v>2.2010627935854123E-34</v>
      </c>
      <c r="AB21" s="12">
        <v>3.644314868804656E-4</v>
      </c>
      <c r="AD21" s="12">
        <v>-0.14285714285714285</v>
      </c>
      <c r="AE21" s="12">
        <v>-4.0816326530612207E-2</v>
      </c>
      <c r="AF21" s="12">
        <v>-4.0816326530612207E-2</v>
      </c>
      <c r="AH21" s="12">
        <v>0.2142857142857143</v>
      </c>
      <c r="AI21" s="12">
        <v>-3.061224489795919E-2</v>
      </c>
      <c r="AJ21" s="12">
        <v>-3.061224489795919E-2</v>
      </c>
    </row>
    <row r="22" spans="1:36" ht="17" thickBot="1" x14ac:dyDescent="0.25">
      <c r="A22" s="43"/>
      <c r="B22" s="44"/>
      <c r="C22" s="44"/>
      <c r="D22" s="61"/>
      <c r="E22" s="68">
        <v>0</v>
      </c>
      <c r="F22" s="69">
        <v>0</v>
      </c>
      <c r="G22" s="69">
        <v>0</v>
      </c>
      <c r="H22" s="69">
        <v>0</v>
      </c>
      <c r="I22" s="69">
        <v>0</v>
      </c>
      <c r="J22" s="69">
        <v>0</v>
      </c>
      <c r="K22" s="70">
        <v>1</v>
      </c>
      <c r="L22" s="62"/>
      <c r="N22" s="12">
        <v>7.1428571428571452E-2</v>
      </c>
      <c r="O22" s="12">
        <v>-7.1428571428571397E-2</v>
      </c>
      <c r="P22" s="12">
        <v>5.5511151231257827E-17</v>
      </c>
      <c r="Q22" s="12">
        <v>7.1428571428571452E-2</v>
      </c>
      <c r="R22" s="12">
        <v>0.1428571428571429</v>
      </c>
      <c r="S22" s="12">
        <v>5.5511151231257827E-17</v>
      </c>
      <c r="T22" s="12">
        <v>7.1428571428571508E-2</v>
      </c>
      <c r="V22" s="12">
        <v>3.6443148688046668E-4</v>
      </c>
      <c r="W22" s="12">
        <v>3.6443148688046614E-4</v>
      </c>
      <c r="X22" s="12">
        <v>2.2010627935854123E-34</v>
      </c>
      <c r="Y22" s="12">
        <v>3.6443148688046668E-4</v>
      </c>
      <c r="Z22" s="12">
        <v>5.2478134110787167E-2</v>
      </c>
      <c r="AA22" s="12">
        <v>2.2010627935854123E-34</v>
      </c>
      <c r="AB22" s="12">
        <v>3.6443148688046733E-4</v>
      </c>
      <c r="AD22" s="12">
        <v>-0.10204081632653057</v>
      </c>
      <c r="AE22" s="12">
        <v>3.1720657846433042E-17</v>
      </c>
      <c r="AF22" s="12">
        <v>-0.10204081632653057</v>
      </c>
      <c r="AH22" s="12">
        <v>0.17346938775510201</v>
      </c>
      <c r="AI22" s="12">
        <v>-7.1428571428571425E-2</v>
      </c>
      <c r="AJ22" s="12">
        <v>0.17346938775510201</v>
      </c>
    </row>
    <row r="23" spans="1:36" x14ac:dyDescent="0.2">
      <c r="N23" s="12">
        <v>-7.1428571428571397E-2</v>
      </c>
      <c r="O23" s="12">
        <v>7.1428571428571452E-2</v>
      </c>
      <c r="P23" s="12">
        <v>5.5511151231257827E-17</v>
      </c>
      <c r="Q23" s="12">
        <v>7.1428571428571452E-2</v>
      </c>
      <c r="R23" s="12">
        <v>5.5511151231257827E-17</v>
      </c>
      <c r="S23" s="12">
        <v>0.1428571428571429</v>
      </c>
      <c r="T23" s="12">
        <v>7.1428571428571508E-2</v>
      </c>
      <c r="V23" s="12">
        <v>3.6443148688046614E-4</v>
      </c>
      <c r="W23" s="12">
        <v>3.6443148688046668E-4</v>
      </c>
      <c r="X23" s="12">
        <v>2.2010627935854123E-34</v>
      </c>
      <c r="Y23" s="12">
        <v>3.6443148688046668E-4</v>
      </c>
      <c r="Z23" s="12">
        <v>2.2010627935854123E-34</v>
      </c>
      <c r="AA23" s="12">
        <v>5.2478134110787167E-2</v>
      </c>
      <c r="AB23" s="12">
        <v>3.6443148688046733E-4</v>
      </c>
      <c r="AD23" s="12">
        <v>-0.10204081632653057</v>
      </c>
      <c r="AE23" s="12">
        <v>-0.10204081632653057</v>
      </c>
      <c r="AF23" s="12">
        <v>3.1720657846433042E-17</v>
      </c>
      <c r="AH23" s="12">
        <v>0.17346938775510201</v>
      </c>
      <c r="AI23" s="12">
        <v>0.17346938775510201</v>
      </c>
      <c r="AJ23" s="12">
        <v>-7.1428571428571425E-2</v>
      </c>
    </row>
    <row r="24" spans="1:36" x14ac:dyDescent="0.2">
      <c r="N24" s="12">
        <v>7.1428571428571452E-2</v>
      </c>
      <c r="O24" s="12">
        <v>7.1428571428571452E-2</v>
      </c>
      <c r="P24" s="12">
        <v>0.1428571428571429</v>
      </c>
      <c r="Q24" s="12">
        <v>7.1428571428571452E-2</v>
      </c>
      <c r="R24" s="12">
        <v>0.1428571428571429</v>
      </c>
      <c r="S24" s="12">
        <v>0.1428571428571429</v>
      </c>
      <c r="T24" s="12">
        <v>0.21428571428571436</v>
      </c>
      <c r="V24" s="12">
        <v>3.6443148688046668E-4</v>
      </c>
      <c r="W24" s="12">
        <v>3.6443148688046668E-4</v>
      </c>
      <c r="X24" s="12">
        <v>1.4577259475218667E-3</v>
      </c>
      <c r="Y24" s="12">
        <v>3.6443148688046668E-4</v>
      </c>
      <c r="Z24" s="12">
        <v>1.4577259475218667E-3</v>
      </c>
      <c r="AA24" s="12">
        <v>1.4577259475218667E-3</v>
      </c>
      <c r="AB24" s="12">
        <v>4.4096209912536433E-2</v>
      </c>
      <c r="AD24" s="12">
        <v>-6.1224489795918331E-2</v>
      </c>
      <c r="AE24" s="12">
        <v>-6.1224489795918331E-2</v>
      </c>
      <c r="AF24" s="12">
        <v>-6.1224489795918331E-2</v>
      </c>
      <c r="AH24" s="12">
        <v>0.13265306122448978</v>
      </c>
      <c r="AI24" s="12">
        <v>0.13265306122448978</v>
      </c>
      <c r="AJ24" s="12">
        <v>0.13265306122448978</v>
      </c>
    </row>
    <row r="25" spans="1:36" ht="19" x14ac:dyDescent="0.25">
      <c r="A25" s="55" t="s">
        <v>21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</row>
    <row r="26" spans="1:36" x14ac:dyDescent="0.2">
      <c r="A26" s="15" t="s">
        <v>22</v>
      </c>
      <c r="B26" s="16" t="s">
        <v>6</v>
      </c>
      <c r="C26" s="16"/>
      <c r="D26" s="16"/>
      <c r="E26" s="16"/>
      <c r="F26" s="17" t="s">
        <v>23</v>
      </c>
      <c r="G26" s="18"/>
      <c r="H26" s="18"/>
      <c r="I26" s="18"/>
      <c r="J26" s="18"/>
      <c r="K26" s="19"/>
    </row>
    <row r="27" spans="1:36" ht="18" x14ac:dyDescent="0.2">
      <c r="A27" s="12">
        <v>1</v>
      </c>
      <c r="B27" s="14">
        <f>SUM(Custo_Sprint_1)</f>
        <v>2.6428571428571432</v>
      </c>
      <c r="C27" s="14"/>
      <c r="D27" s="14"/>
      <c r="E27" s="14"/>
      <c r="F27" s="14">
        <f>LOG(B27)</f>
        <v>0.42207368838875703</v>
      </c>
      <c r="G27" s="14"/>
      <c r="H27" s="14"/>
      <c r="I27" s="14"/>
      <c r="J27" s="14"/>
      <c r="K27" s="14"/>
      <c r="N27" s="21" t="s">
        <v>14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x14ac:dyDescent="0.2">
      <c r="A28" s="12">
        <v>2</v>
      </c>
      <c r="B28" s="14">
        <f>SUM(Custo_Sprint_2)</f>
        <v>0.40379008746355705</v>
      </c>
      <c r="C28" s="14"/>
      <c r="D28" s="14"/>
      <c r="E28" s="14"/>
      <c r="F28" s="14">
        <f t="shared" ref="F28:F35" si="0">LOG(B28)</f>
        <v>-0.39384434664230294</v>
      </c>
      <c r="G28" s="14"/>
      <c r="H28" s="14"/>
      <c r="I28" s="14"/>
      <c r="J28" s="14"/>
      <c r="K28" s="14"/>
    </row>
    <row r="29" spans="1:36" x14ac:dyDescent="0.2">
      <c r="A29" s="12">
        <v>3</v>
      </c>
      <c r="B29" s="14">
        <f>SUM(Custo_Sprint_3)</f>
        <v>0.32382340691378592</v>
      </c>
      <c r="C29" s="14"/>
      <c r="D29" s="14"/>
      <c r="E29" s="14"/>
      <c r="F29" s="14">
        <f t="shared" si="0"/>
        <v>-0.4896917623581522</v>
      </c>
      <c r="G29" s="14"/>
      <c r="H29" s="14"/>
      <c r="I29" s="14"/>
      <c r="J29" s="14"/>
      <c r="K29" s="14"/>
      <c r="N29" s="13" t="s">
        <v>4</v>
      </c>
      <c r="O29" s="13"/>
      <c r="P29" s="13"/>
      <c r="Q29" s="13"/>
      <c r="R29" s="13"/>
      <c r="S29" s="13"/>
      <c r="T29" s="13"/>
      <c r="U29" s="1"/>
      <c r="V29" s="11" t="s">
        <v>6</v>
      </c>
      <c r="W29" s="11"/>
      <c r="X29" s="11"/>
      <c r="Y29" s="11"/>
      <c r="Z29" s="11"/>
      <c r="AA29" s="11"/>
      <c r="AB29" s="11"/>
      <c r="AC29" s="1"/>
      <c r="AD29" s="11" t="s">
        <v>10</v>
      </c>
      <c r="AE29" s="11"/>
      <c r="AF29" s="11"/>
      <c r="AG29" s="1"/>
      <c r="AH29" s="11" t="s">
        <v>12</v>
      </c>
      <c r="AI29" s="11"/>
      <c r="AJ29" s="11"/>
    </row>
    <row r="30" spans="1:36" x14ac:dyDescent="0.2">
      <c r="A30" s="12">
        <v>4</v>
      </c>
      <c r="B30" s="14">
        <f>SUM(Custo_Sprint_4)</f>
        <v>0.3047060080651528</v>
      </c>
      <c r="C30" s="14"/>
      <c r="D30" s="14"/>
      <c r="E30" s="14"/>
      <c r="F30" s="14">
        <f t="shared" si="0"/>
        <v>-0.51611898245662291</v>
      </c>
      <c r="G30" s="14"/>
      <c r="H30" s="14"/>
      <c r="I30" s="14"/>
      <c r="J30" s="14"/>
      <c r="K30" s="14"/>
      <c r="N30" s="12">
        <f t="array" ref="N30:T36">MMULT(Habilidades_Apos_Sprint_2,Exemplos)</f>
        <v>0.2142857142857143</v>
      </c>
      <c r="O30" s="12">
        <v>-3.061224489795919E-2</v>
      </c>
      <c r="P30" s="12">
        <v>0.18367346938775511</v>
      </c>
      <c r="Q30" s="12">
        <v>-3.061224489795919E-2</v>
      </c>
      <c r="R30" s="12">
        <v>0.18367346938775511</v>
      </c>
      <c r="S30" s="12">
        <v>-6.122448979591838E-2</v>
      </c>
      <c r="T30" s="12">
        <v>0.15306122448979592</v>
      </c>
      <c r="V30" s="12">
        <f t="array" ref="V30:AB36">POWER(Expectativa-Tentativa_3,2)/(2*n)</f>
        <v>4.409620991253644E-2</v>
      </c>
      <c r="W30" s="12">
        <v>6.6936395549473462E-5</v>
      </c>
      <c r="X30" s="12">
        <v>2.4097102397810438E-3</v>
      </c>
      <c r="Y30" s="12">
        <v>6.6936395549473462E-5</v>
      </c>
      <c r="Z30" s="12">
        <v>2.4097102397810438E-3</v>
      </c>
      <c r="AA30" s="12">
        <v>2.6774558219789385E-4</v>
      </c>
      <c r="AB30" s="12">
        <v>1.6734098887368359E-3</v>
      </c>
      <c r="AD30" s="12">
        <f t="array" ref="AD30:AF36">-(1/n)*MMULT(Expectativa-Tentativa_3,Exemplos_T)</f>
        <v>3.4985422740524776E-2</v>
      </c>
      <c r="AE30" s="12">
        <v>3.4985422740524776E-2</v>
      </c>
      <c r="AF30" s="12">
        <v>-3.7900874635568516E-2</v>
      </c>
      <c r="AH30" s="12">
        <f t="array" ref="AH30:AJ36">Habilidades_Apos_Sprint_2 - (grosseria*AD30:AF36)</f>
        <v>-6.5597667638483959E-2</v>
      </c>
      <c r="AI30" s="12">
        <v>-6.5597667638483959E-2</v>
      </c>
      <c r="AJ30" s="12">
        <v>0.25218658892128282</v>
      </c>
    </row>
    <row r="31" spans="1:36" x14ac:dyDescent="0.2">
      <c r="A31" s="12">
        <v>5</v>
      </c>
      <c r="B31" s="14">
        <f>SUM(Custo_Sprint_5)</f>
        <v>0.29539472146814527</v>
      </c>
      <c r="C31" s="14"/>
      <c r="D31" s="14"/>
      <c r="E31" s="14"/>
      <c r="F31" s="14">
        <f t="shared" si="0"/>
        <v>-0.52959726954451347</v>
      </c>
      <c r="G31" s="14"/>
      <c r="H31" s="14"/>
      <c r="I31" s="14"/>
      <c r="J31" s="14"/>
      <c r="K31" s="14"/>
      <c r="N31" s="12">
        <v>-3.061224489795919E-2</v>
      </c>
      <c r="O31" s="12">
        <v>0.2142857142857143</v>
      </c>
      <c r="P31" s="12">
        <v>0.18367346938775511</v>
      </c>
      <c r="Q31" s="12">
        <v>-3.061224489795919E-2</v>
      </c>
      <c r="R31" s="12">
        <v>-6.122448979591838E-2</v>
      </c>
      <c r="S31" s="12">
        <v>0.18367346938775511</v>
      </c>
      <c r="T31" s="12">
        <v>0.15306122448979592</v>
      </c>
      <c r="V31" s="12">
        <v>6.6936395549473462E-5</v>
      </c>
      <c r="W31" s="12">
        <v>4.409620991253644E-2</v>
      </c>
      <c r="X31" s="12">
        <v>2.4097102397810438E-3</v>
      </c>
      <c r="Y31" s="12">
        <v>6.6936395549473462E-5</v>
      </c>
      <c r="Z31" s="12">
        <v>2.6774558219789385E-4</v>
      </c>
      <c r="AA31" s="12">
        <v>2.4097102397810438E-3</v>
      </c>
      <c r="AB31" s="12">
        <v>1.6734098887368359E-3</v>
      </c>
      <c r="AD31" s="12">
        <v>3.4985422740524776E-2</v>
      </c>
      <c r="AE31" s="12">
        <v>-3.7900874635568516E-2</v>
      </c>
      <c r="AF31" s="12">
        <v>3.4985422740524776E-2</v>
      </c>
      <c r="AH31" s="12">
        <v>-6.5597667638483959E-2</v>
      </c>
      <c r="AI31" s="12">
        <v>0.25218658892128282</v>
      </c>
      <c r="AJ31" s="12">
        <v>-6.5597667638483959E-2</v>
      </c>
    </row>
    <row r="32" spans="1:36" x14ac:dyDescent="0.2">
      <c r="A32" s="12">
        <v>6</v>
      </c>
      <c r="B32" s="14">
        <f>SUM(Custo_Sprint_6)</f>
        <v>0.29065309541509604</v>
      </c>
      <c r="C32" s="14"/>
      <c r="D32" s="14"/>
      <c r="E32" s="14"/>
      <c r="F32" s="14">
        <f t="shared" si="0"/>
        <v>-0.53662504750705298</v>
      </c>
      <c r="G32" s="14"/>
      <c r="H32" s="14"/>
      <c r="I32" s="14"/>
      <c r="J32" s="14"/>
      <c r="K32" s="14"/>
      <c r="N32" s="12">
        <v>0.17346938775510201</v>
      </c>
      <c r="O32" s="12">
        <v>0.17346938775510201</v>
      </c>
      <c r="P32" s="12">
        <v>0.34693877551020402</v>
      </c>
      <c r="Q32" s="12">
        <v>-7.1428571428571425E-2</v>
      </c>
      <c r="R32" s="12">
        <v>0.10204081632653059</v>
      </c>
      <c r="S32" s="12">
        <v>0.10204081632653059</v>
      </c>
      <c r="T32" s="12">
        <v>0.27551020408163263</v>
      </c>
      <c r="V32" s="12">
        <v>2.1494020348664239E-3</v>
      </c>
      <c r="W32" s="12">
        <v>2.1494020348664239E-3</v>
      </c>
      <c r="X32" s="12">
        <v>3.0463497352293693E-2</v>
      </c>
      <c r="Y32" s="12">
        <v>3.6443148688046647E-4</v>
      </c>
      <c r="Z32" s="12">
        <v>7.4373772832748216E-4</v>
      </c>
      <c r="AA32" s="12">
        <v>7.4373772832748216E-4</v>
      </c>
      <c r="AB32" s="12">
        <v>5.421848039507347E-3</v>
      </c>
      <c r="AD32" s="12">
        <v>5.8309037900874619E-2</v>
      </c>
      <c r="AE32" s="12">
        <v>-1.4577259475218674E-2</v>
      </c>
      <c r="AF32" s="12">
        <v>-1.4577259475218674E-2</v>
      </c>
      <c r="AH32" s="12">
        <v>-0.12973760932944606</v>
      </c>
      <c r="AI32" s="12">
        <v>0.18804664723032069</v>
      </c>
      <c r="AJ32" s="12">
        <v>0.18804664723032069</v>
      </c>
    </row>
    <row r="33" spans="1:36" x14ac:dyDescent="0.2">
      <c r="A33" s="12">
        <v>7</v>
      </c>
      <c r="B33" s="14">
        <f>SUM(Custo_Sprint_7)</f>
        <v>0.28823408274260148</v>
      </c>
      <c r="C33" s="14"/>
      <c r="D33" s="14"/>
      <c r="E33" s="14"/>
      <c r="F33" s="14">
        <f t="shared" si="0"/>
        <v>-0.54025466657593513</v>
      </c>
      <c r="G33" s="14"/>
      <c r="H33" s="14"/>
      <c r="I33" s="14"/>
      <c r="J33" s="14"/>
      <c r="K33" s="14"/>
      <c r="N33" s="12">
        <v>-3.061224489795919E-2</v>
      </c>
      <c r="O33" s="12">
        <v>-3.061224489795919E-2</v>
      </c>
      <c r="P33" s="12">
        <v>-6.122448979591838E-2</v>
      </c>
      <c r="Q33" s="12">
        <v>0.2142857142857143</v>
      </c>
      <c r="R33" s="12">
        <v>0.18367346938775511</v>
      </c>
      <c r="S33" s="12">
        <v>0.18367346938775511</v>
      </c>
      <c r="T33" s="12">
        <v>0.15306122448979592</v>
      </c>
      <c r="V33" s="12">
        <v>6.6936395549473462E-5</v>
      </c>
      <c r="W33" s="12">
        <v>6.6936395549473462E-5</v>
      </c>
      <c r="X33" s="12">
        <v>2.6774558219789385E-4</v>
      </c>
      <c r="Y33" s="12">
        <v>4.409620991253644E-2</v>
      </c>
      <c r="Z33" s="12">
        <v>2.4097102397810438E-3</v>
      </c>
      <c r="AA33" s="12">
        <v>2.4097102397810438E-3</v>
      </c>
      <c r="AB33" s="12">
        <v>1.6734098887368359E-3</v>
      </c>
      <c r="AD33" s="12">
        <v>-3.7900874635568516E-2</v>
      </c>
      <c r="AE33" s="12">
        <v>3.4985422740524776E-2</v>
      </c>
      <c r="AF33" s="12">
        <v>3.4985422740524776E-2</v>
      </c>
      <c r="AH33" s="12">
        <v>0.25218658892128282</v>
      </c>
      <c r="AI33" s="12">
        <v>-6.5597667638483959E-2</v>
      </c>
      <c r="AJ33" s="12">
        <v>-6.5597667638483959E-2</v>
      </c>
    </row>
    <row r="34" spans="1:36" x14ac:dyDescent="0.2">
      <c r="A34" s="12">
        <v>8</v>
      </c>
      <c r="B34" s="14">
        <f>SUM(Custo_Sprint_8)</f>
        <v>0.28699989636466217</v>
      </c>
      <c r="C34" s="14"/>
      <c r="D34" s="14"/>
      <c r="E34" s="14"/>
      <c r="F34" s="14">
        <f t="shared" si="0"/>
        <v>-0.54211826008922537</v>
      </c>
      <c r="G34" s="14"/>
      <c r="H34" s="14"/>
      <c r="I34" s="14"/>
      <c r="J34" s="14"/>
      <c r="K34" s="14"/>
      <c r="N34" s="12">
        <v>0.17346938775510201</v>
      </c>
      <c r="O34" s="12">
        <v>-7.1428571428571425E-2</v>
      </c>
      <c r="P34" s="12">
        <v>0.10204081632653059</v>
      </c>
      <c r="Q34" s="12">
        <v>0.17346938775510201</v>
      </c>
      <c r="R34" s="12">
        <v>0.34693877551020402</v>
      </c>
      <c r="S34" s="12">
        <v>0.10204081632653059</v>
      </c>
      <c r="T34" s="12">
        <v>0.27551020408163263</v>
      </c>
      <c r="V34" s="12">
        <v>2.1494020348664239E-3</v>
      </c>
      <c r="W34" s="12">
        <v>3.6443148688046647E-4</v>
      </c>
      <c r="X34" s="12">
        <v>7.4373772832748216E-4</v>
      </c>
      <c r="Y34" s="12">
        <v>2.1494020348664239E-3</v>
      </c>
      <c r="Z34" s="12">
        <v>3.0463497352293693E-2</v>
      </c>
      <c r="AA34" s="12">
        <v>7.4373772832748216E-4</v>
      </c>
      <c r="AB34" s="12">
        <v>5.421848039507347E-3</v>
      </c>
      <c r="AD34" s="12">
        <v>-1.4577259475218674E-2</v>
      </c>
      <c r="AE34" s="12">
        <v>5.8309037900874619E-2</v>
      </c>
      <c r="AF34" s="12">
        <v>-1.4577259475218674E-2</v>
      </c>
      <c r="AH34" s="12">
        <v>0.18804664723032069</v>
      </c>
      <c r="AI34" s="12">
        <v>-0.12973760932944606</v>
      </c>
      <c r="AJ34" s="12">
        <v>0.18804664723032069</v>
      </c>
    </row>
    <row r="35" spans="1:36" x14ac:dyDescent="0.2">
      <c r="A35" s="12">
        <v>9</v>
      </c>
      <c r="B35" s="14">
        <f>SUM(Custo_Sprint_9)</f>
        <v>0.28637020951389913</v>
      </c>
      <c r="C35" s="14"/>
      <c r="D35" s="14"/>
      <c r="E35" s="14"/>
      <c r="F35" s="14">
        <f t="shared" si="0"/>
        <v>-0.54307216274913916</v>
      </c>
      <c r="G35" s="14"/>
      <c r="H35" s="14"/>
      <c r="I35" s="14"/>
      <c r="J35" s="14"/>
      <c r="K35" s="14"/>
      <c r="N35" s="12">
        <v>-7.1428571428571425E-2</v>
      </c>
      <c r="O35" s="12">
        <v>0.17346938775510201</v>
      </c>
      <c r="P35" s="12">
        <v>0.10204081632653059</v>
      </c>
      <c r="Q35" s="12">
        <v>0.17346938775510201</v>
      </c>
      <c r="R35" s="12">
        <v>0.10204081632653059</v>
      </c>
      <c r="S35" s="12">
        <v>0.34693877551020402</v>
      </c>
      <c r="T35" s="12">
        <v>0.27551020408163263</v>
      </c>
      <c r="V35" s="12">
        <v>3.6443148688046647E-4</v>
      </c>
      <c r="W35" s="12">
        <v>2.1494020348664239E-3</v>
      </c>
      <c r="X35" s="12">
        <v>7.4373772832748216E-4</v>
      </c>
      <c r="Y35" s="12">
        <v>2.1494020348664239E-3</v>
      </c>
      <c r="Z35" s="12">
        <v>7.4373772832748216E-4</v>
      </c>
      <c r="AA35" s="12">
        <v>3.0463497352293693E-2</v>
      </c>
      <c r="AB35" s="12">
        <v>5.421848039507347E-3</v>
      </c>
      <c r="AD35" s="12">
        <v>-1.4577259475218674E-2</v>
      </c>
      <c r="AE35" s="12">
        <v>-1.4577259475218674E-2</v>
      </c>
      <c r="AF35" s="12">
        <v>5.8309037900874619E-2</v>
      </c>
      <c r="AH35" s="12">
        <v>0.18804664723032069</v>
      </c>
      <c r="AI35" s="12">
        <v>0.18804664723032069</v>
      </c>
      <c r="AJ35" s="12">
        <v>-0.12973760932944606</v>
      </c>
    </row>
    <row r="36" spans="1:36" x14ac:dyDescent="0.2">
      <c r="N36" s="12">
        <v>0.13265306122448978</v>
      </c>
      <c r="O36" s="12">
        <v>0.13265306122448978</v>
      </c>
      <c r="P36" s="12">
        <v>0.26530612244897955</v>
      </c>
      <c r="Q36" s="12">
        <v>0.13265306122448978</v>
      </c>
      <c r="R36" s="12">
        <v>0.26530612244897955</v>
      </c>
      <c r="S36" s="12">
        <v>0.26530612244897955</v>
      </c>
      <c r="T36" s="12">
        <v>0.39795918367346933</v>
      </c>
      <c r="V36" s="12">
        <v>1.256916760873445E-3</v>
      </c>
      <c r="W36" s="12">
        <v>1.256916760873445E-3</v>
      </c>
      <c r="X36" s="12">
        <v>5.0276670434937802E-3</v>
      </c>
      <c r="Y36" s="12">
        <v>1.256916760873445E-3</v>
      </c>
      <c r="Z36" s="12">
        <v>5.0276670434937802E-3</v>
      </c>
      <c r="AA36" s="12">
        <v>5.0276670434937802E-3</v>
      </c>
      <c r="AB36" s="12">
        <v>2.5889510323079679E-2</v>
      </c>
      <c r="AD36" s="12">
        <v>8.7463556851311731E-3</v>
      </c>
      <c r="AE36" s="12">
        <v>8.7463556851311731E-3</v>
      </c>
      <c r="AF36" s="12">
        <v>8.7463556851311731E-3</v>
      </c>
      <c r="AH36" s="12">
        <v>0.12390670553935861</v>
      </c>
      <c r="AI36" s="12">
        <v>0.12390670553935861</v>
      </c>
      <c r="AJ36" s="12">
        <v>0.12390670553935861</v>
      </c>
    </row>
    <row r="39" spans="1:36" ht="18" x14ac:dyDescent="0.2">
      <c r="N39" s="21" t="s">
        <v>15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</row>
    <row r="41" spans="1:36" x14ac:dyDescent="0.2">
      <c r="N41" s="13" t="s">
        <v>4</v>
      </c>
      <c r="O41" s="13"/>
      <c r="P41" s="13"/>
      <c r="Q41" s="13"/>
      <c r="R41" s="13"/>
      <c r="S41" s="13"/>
      <c r="T41" s="13"/>
      <c r="U41" s="1"/>
      <c r="V41" s="11" t="s">
        <v>6</v>
      </c>
      <c r="W41" s="11"/>
      <c r="X41" s="11"/>
      <c r="Y41" s="11"/>
      <c r="Z41" s="11"/>
      <c r="AA41" s="11"/>
      <c r="AB41" s="11"/>
      <c r="AC41" s="1"/>
      <c r="AD41" s="11" t="s">
        <v>10</v>
      </c>
      <c r="AE41" s="11"/>
      <c r="AF41" s="11"/>
      <c r="AG41" s="1"/>
      <c r="AH41" s="11" t="s">
        <v>12</v>
      </c>
      <c r="AI41" s="11"/>
      <c r="AJ41" s="11"/>
    </row>
    <row r="42" spans="1:36" x14ac:dyDescent="0.2">
      <c r="N42" s="12">
        <f t="array" ref="N42:T48">MMULT(Habilidades_Apos_Sprint_3,Exemplos)</f>
        <v>0.25218658892128282</v>
      </c>
      <c r="O42" s="12">
        <v>-6.5597667638483959E-2</v>
      </c>
      <c r="P42" s="12">
        <v>0.18658892128279886</v>
      </c>
      <c r="Q42" s="12">
        <v>-6.5597667638483959E-2</v>
      </c>
      <c r="R42" s="12">
        <v>0.18658892128279886</v>
      </c>
      <c r="S42" s="12">
        <v>-0.13119533527696792</v>
      </c>
      <c r="T42" s="12">
        <v>0.1209912536443149</v>
      </c>
      <c r="V42" s="12">
        <f t="array" ref="V42:AB48">POWER(Expectativa-Tentativa_4,2)/(2*n)</f>
        <v>3.9944635556370456E-2</v>
      </c>
      <c r="W42" s="12">
        <v>3.0736099997207179E-4</v>
      </c>
      <c r="X42" s="12">
        <v>2.4868161103913217E-3</v>
      </c>
      <c r="Y42" s="12">
        <v>3.0736099997207179E-4</v>
      </c>
      <c r="Z42" s="12">
        <v>2.4868161103913217E-3</v>
      </c>
      <c r="AA42" s="12">
        <v>1.2294439998882872E-3</v>
      </c>
      <c r="AB42" s="12">
        <v>1.045634532744496E-3</v>
      </c>
      <c r="AD42" s="12">
        <f t="array" ref="AD42:AF48">-(1/n)*MMULT(Expectativa-Tentativa_4,Exemplos_T)</f>
        <v>1.582673885880884E-2</v>
      </c>
      <c r="AE42" s="12">
        <v>1.582673885880884E-2</v>
      </c>
      <c r="AF42" s="12">
        <v>-3.6234902124114919E-2</v>
      </c>
      <c r="AH42" s="12">
        <f t="array" ref="AH42:AJ48">Habilidades_Apos_Sprint_3 - (grosseria*AD42:AF48)</f>
        <v>-8.1424406497292795E-2</v>
      </c>
      <c r="AI42" s="12">
        <v>-8.1424406497292795E-2</v>
      </c>
      <c r="AJ42" s="12">
        <v>0.28842149104539772</v>
      </c>
    </row>
    <row r="43" spans="1:36" x14ac:dyDescent="0.2">
      <c r="N43" s="12">
        <v>-6.5597667638483959E-2</v>
      </c>
      <c r="O43" s="12">
        <v>0.25218658892128282</v>
      </c>
      <c r="P43" s="12">
        <v>0.18658892128279886</v>
      </c>
      <c r="Q43" s="12">
        <v>-6.5597667638483959E-2</v>
      </c>
      <c r="R43" s="12">
        <v>-0.13119533527696792</v>
      </c>
      <c r="S43" s="12">
        <v>0.18658892128279886</v>
      </c>
      <c r="T43" s="12">
        <v>0.1209912536443149</v>
      </c>
      <c r="V43" s="12">
        <v>3.0736099997207179E-4</v>
      </c>
      <c r="W43" s="12">
        <v>3.9944635556370456E-2</v>
      </c>
      <c r="X43" s="12">
        <v>2.4868161103913217E-3</v>
      </c>
      <c r="Y43" s="12">
        <v>3.0736099997207179E-4</v>
      </c>
      <c r="Z43" s="12">
        <v>1.2294439998882872E-3</v>
      </c>
      <c r="AA43" s="12">
        <v>2.4868161103913217E-3</v>
      </c>
      <c r="AB43" s="12">
        <v>1.045634532744496E-3</v>
      </c>
      <c r="AD43" s="12">
        <v>1.582673885880884E-2</v>
      </c>
      <c r="AE43" s="12">
        <v>-3.6234902124114919E-2</v>
      </c>
      <c r="AF43" s="12">
        <v>1.582673885880884E-2</v>
      </c>
      <c r="AH43" s="12">
        <v>-8.1424406497292795E-2</v>
      </c>
      <c r="AI43" s="12">
        <v>0.28842149104539772</v>
      </c>
      <c r="AJ43" s="12">
        <v>-8.1424406497292795E-2</v>
      </c>
    </row>
    <row r="44" spans="1:36" x14ac:dyDescent="0.2">
      <c r="N44" s="12">
        <v>0.18804664723032069</v>
      </c>
      <c r="O44" s="12">
        <v>0.18804664723032069</v>
      </c>
      <c r="P44" s="12">
        <v>0.37609329446064138</v>
      </c>
      <c r="Q44" s="12">
        <v>-0.12973760932944606</v>
      </c>
      <c r="R44" s="12">
        <v>5.8309037900874633E-2</v>
      </c>
      <c r="S44" s="12">
        <v>5.8309037900874633E-2</v>
      </c>
      <c r="T44" s="12">
        <v>0.24635568513119532</v>
      </c>
      <c r="V44" s="12">
        <v>2.5258243953260482E-3</v>
      </c>
      <c r="W44" s="12">
        <v>2.5258243953260482E-3</v>
      </c>
      <c r="X44" s="12">
        <v>2.7804255515498276E-2</v>
      </c>
      <c r="Y44" s="12">
        <v>1.202274805322855E-3</v>
      </c>
      <c r="Z44" s="12">
        <v>2.4285313578040245E-4</v>
      </c>
      <c r="AA44" s="12">
        <v>2.4285313578040245E-4</v>
      </c>
      <c r="AB44" s="12">
        <v>4.3350802568900464E-3</v>
      </c>
      <c r="AD44" s="12">
        <v>3.3319450229071214E-2</v>
      </c>
      <c r="AE44" s="12">
        <v>-1.8742190753852559E-2</v>
      </c>
      <c r="AF44" s="12">
        <v>-1.8742190753852559E-2</v>
      </c>
      <c r="AH44" s="12">
        <v>-0.16305705955851726</v>
      </c>
      <c r="AI44" s="12">
        <v>0.20678883798417325</v>
      </c>
      <c r="AJ44" s="12">
        <v>0.20678883798417325</v>
      </c>
    </row>
    <row r="45" spans="1:36" x14ac:dyDescent="0.2">
      <c r="N45" s="12">
        <v>-6.5597667638483959E-2</v>
      </c>
      <c r="O45" s="12">
        <v>-6.5597667638483959E-2</v>
      </c>
      <c r="P45" s="12">
        <v>-0.13119533527696792</v>
      </c>
      <c r="Q45" s="12">
        <v>0.25218658892128282</v>
      </c>
      <c r="R45" s="12">
        <v>0.18658892128279886</v>
      </c>
      <c r="S45" s="12">
        <v>0.18658892128279886</v>
      </c>
      <c r="T45" s="12">
        <v>0.1209912536443149</v>
      </c>
      <c r="V45" s="12">
        <v>3.0736099997207179E-4</v>
      </c>
      <c r="W45" s="12">
        <v>3.0736099997207179E-4</v>
      </c>
      <c r="X45" s="12">
        <v>1.2294439998882872E-3</v>
      </c>
      <c r="Y45" s="12">
        <v>3.9944635556370456E-2</v>
      </c>
      <c r="Z45" s="12">
        <v>2.4868161103913217E-3</v>
      </c>
      <c r="AA45" s="12">
        <v>2.4868161103913217E-3</v>
      </c>
      <c r="AB45" s="12">
        <v>1.045634532744496E-3</v>
      </c>
      <c r="AD45" s="12">
        <v>-3.6234902124114919E-2</v>
      </c>
      <c r="AE45" s="12">
        <v>1.582673885880884E-2</v>
      </c>
      <c r="AF45" s="12">
        <v>1.582673885880884E-2</v>
      </c>
      <c r="AH45" s="12">
        <v>0.28842149104539772</v>
      </c>
      <c r="AI45" s="12">
        <v>-8.1424406497292795E-2</v>
      </c>
      <c r="AJ45" s="12">
        <v>-8.1424406497292795E-2</v>
      </c>
    </row>
    <row r="46" spans="1:36" x14ac:dyDescent="0.2">
      <c r="N46" s="12">
        <v>0.18804664723032069</v>
      </c>
      <c r="O46" s="12">
        <v>-0.12973760932944606</v>
      </c>
      <c r="P46" s="12">
        <v>5.8309037900874633E-2</v>
      </c>
      <c r="Q46" s="12">
        <v>0.18804664723032069</v>
      </c>
      <c r="R46" s="12">
        <v>0.37609329446064138</v>
      </c>
      <c r="S46" s="12">
        <v>5.8309037900874633E-2</v>
      </c>
      <c r="T46" s="12">
        <v>0.24635568513119532</v>
      </c>
      <c r="V46" s="12">
        <v>2.5258243953260482E-3</v>
      </c>
      <c r="W46" s="12">
        <v>1.202274805322855E-3</v>
      </c>
      <c r="X46" s="12">
        <v>2.4285313578040245E-4</v>
      </c>
      <c r="Y46" s="12">
        <v>2.5258243953260482E-3</v>
      </c>
      <c r="Z46" s="12">
        <v>2.7804255515498276E-2</v>
      </c>
      <c r="AA46" s="12">
        <v>2.4285313578040245E-4</v>
      </c>
      <c r="AB46" s="12">
        <v>4.3350802568900464E-3</v>
      </c>
      <c r="AD46" s="12">
        <v>-1.8742190753852559E-2</v>
      </c>
      <c r="AE46" s="12">
        <v>3.3319450229071214E-2</v>
      </c>
      <c r="AF46" s="12">
        <v>-1.8742190753852559E-2</v>
      </c>
      <c r="AH46" s="12">
        <v>0.20678883798417325</v>
      </c>
      <c r="AI46" s="12">
        <v>-0.16305705955851726</v>
      </c>
      <c r="AJ46" s="12">
        <v>0.20678883798417325</v>
      </c>
    </row>
    <row r="47" spans="1:36" x14ac:dyDescent="0.2">
      <c r="N47" s="12">
        <v>-0.12973760932944606</v>
      </c>
      <c r="O47" s="12">
        <v>0.18804664723032069</v>
      </c>
      <c r="P47" s="12">
        <v>5.8309037900874633E-2</v>
      </c>
      <c r="Q47" s="12">
        <v>0.18804664723032069</v>
      </c>
      <c r="R47" s="12">
        <v>5.8309037900874633E-2</v>
      </c>
      <c r="S47" s="12">
        <v>0.37609329446064138</v>
      </c>
      <c r="T47" s="12">
        <v>0.24635568513119532</v>
      </c>
      <c r="V47" s="12">
        <v>1.202274805322855E-3</v>
      </c>
      <c r="W47" s="12">
        <v>2.5258243953260482E-3</v>
      </c>
      <c r="X47" s="12">
        <v>2.4285313578040245E-4</v>
      </c>
      <c r="Y47" s="12">
        <v>2.5258243953260482E-3</v>
      </c>
      <c r="Z47" s="12">
        <v>2.4285313578040245E-4</v>
      </c>
      <c r="AA47" s="12">
        <v>2.7804255515498276E-2</v>
      </c>
      <c r="AB47" s="12">
        <v>4.3350802568900464E-3</v>
      </c>
      <c r="AD47" s="12">
        <v>-1.8742190753852559E-2</v>
      </c>
      <c r="AE47" s="12">
        <v>-1.8742190753852559E-2</v>
      </c>
      <c r="AF47" s="12">
        <v>3.3319450229071214E-2</v>
      </c>
      <c r="AH47" s="12">
        <v>0.20678883798417325</v>
      </c>
      <c r="AI47" s="12">
        <v>0.20678883798417325</v>
      </c>
      <c r="AJ47" s="12">
        <v>-0.16305705955851726</v>
      </c>
    </row>
    <row r="48" spans="1:36" x14ac:dyDescent="0.2">
      <c r="N48" s="12">
        <v>0.12390670553935861</v>
      </c>
      <c r="O48" s="12">
        <v>0.12390670553935861</v>
      </c>
      <c r="P48" s="12">
        <v>0.24781341107871721</v>
      </c>
      <c r="Q48" s="12">
        <v>0.12390670553935861</v>
      </c>
      <c r="R48" s="12">
        <v>0.24781341107871721</v>
      </c>
      <c r="S48" s="12">
        <v>0.24781341107871721</v>
      </c>
      <c r="T48" s="12">
        <v>0.3717201166180758</v>
      </c>
      <c r="V48" s="12">
        <v>1.09663369125838E-3</v>
      </c>
      <c r="W48" s="12">
        <v>1.09663369125838E-3</v>
      </c>
      <c r="X48" s="12">
        <v>4.3865347650335201E-3</v>
      </c>
      <c r="Y48" s="12">
        <v>1.09663369125838E-3</v>
      </c>
      <c r="Z48" s="12">
        <v>4.3865347650335201E-3</v>
      </c>
      <c r="AA48" s="12">
        <v>4.3865347650335201E-3</v>
      </c>
      <c r="AB48" s="12">
        <v>2.8195400847314589E-2</v>
      </c>
      <c r="AD48" s="12">
        <v>-1.2494793835901652E-3</v>
      </c>
      <c r="AE48" s="12">
        <v>-1.2494793835901652E-3</v>
      </c>
      <c r="AF48" s="12">
        <v>-1.2494793835901652E-3</v>
      </c>
      <c r="AH48" s="12">
        <v>0.12515618492294878</v>
      </c>
      <c r="AI48" s="12">
        <v>0.12515618492294878</v>
      </c>
      <c r="AJ48" s="12">
        <v>0.12515618492294878</v>
      </c>
    </row>
    <row r="51" spans="14:36" ht="18" x14ac:dyDescent="0.2">
      <c r="N51" s="21" t="s">
        <v>16</v>
      </c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</row>
    <row r="53" spans="14:36" x14ac:dyDescent="0.2">
      <c r="N53" s="13" t="s">
        <v>4</v>
      </c>
      <c r="O53" s="13"/>
      <c r="P53" s="13"/>
      <c r="Q53" s="13"/>
      <c r="R53" s="13"/>
      <c r="S53" s="13"/>
      <c r="T53" s="13"/>
      <c r="U53" s="1"/>
      <c r="V53" s="11" t="s">
        <v>6</v>
      </c>
      <c r="W53" s="11"/>
      <c r="X53" s="11"/>
      <c r="Y53" s="11"/>
      <c r="Z53" s="11"/>
      <c r="AA53" s="11"/>
      <c r="AB53" s="11"/>
      <c r="AC53" s="1"/>
      <c r="AD53" s="11" t="s">
        <v>10</v>
      </c>
      <c r="AE53" s="11"/>
      <c r="AF53" s="11"/>
      <c r="AG53" s="1"/>
      <c r="AH53" s="11" t="s">
        <v>12</v>
      </c>
      <c r="AI53" s="11"/>
      <c r="AJ53" s="11"/>
    </row>
    <row r="54" spans="14:36" x14ac:dyDescent="0.2">
      <c r="N54" s="12">
        <f t="array" ref="N54:T60">MMULT(Habilidades_Apos_Sprint_4,Exemplos)</f>
        <v>0.28842149104539772</v>
      </c>
      <c r="O54" s="12">
        <v>-8.1424406497292795E-2</v>
      </c>
      <c r="P54" s="12">
        <v>0.20699708454810492</v>
      </c>
      <c r="Q54" s="12">
        <v>-8.1424406497292795E-2</v>
      </c>
      <c r="R54" s="12">
        <v>0.20699708454810492</v>
      </c>
      <c r="S54" s="12">
        <v>-0.16284881299458559</v>
      </c>
      <c r="T54" s="12">
        <v>0.12557267805081213</v>
      </c>
      <c r="V54" s="12">
        <f t="array" ref="V54:AB60">POWER(Expectativa-Tentativa_5,2)/(2*n)</f>
        <v>3.6167426743289648E-2</v>
      </c>
      <c r="W54" s="12">
        <v>4.7356671238831265E-4</v>
      </c>
      <c r="X54" s="12">
        <v>3.060556643672521E-3</v>
      </c>
      <c r="Y54" s="12">
        <v>4.7356671238831265E-4</v>
      </c>
      <c r="Z54" s="12">
        <v>3.060556643672521E-3</v>
      </c>
      <c r="AA54" s="12">
        <v>1.8942668495532506E-3</v>
      </c>
      <c r="AB54" s="12">
        <v>1.1263212480609223E-3</v>
      </c>
      <c r="AD54" s="12">
        <f t="array" ref="AD54:AF60">-(1/n)*MMULT(Expectativa-Tentativa_5,Exemplos_T)</f>
        <v>1.2613791872434093E-2</v>
      </c>
      <c r="AE54" s="12">
        <v>1.2613791872434093E-2</v>
      </c>
      <c r="AF54" s="12">
        <v>-2.4573094543940036E-2</v>
      </c>
      <c r="AH54" s="12">
        <f t="array" ref="AH54:AJ60">Habilidades_Apos_Sprint_4 - (grosseria*AD54:AF60)</f>
        <v>-9.4038198369726891E-2</v>
      </c>
      <c r="AI54" s="12">
        <v>-9.4038198369726891E-2</v>
      </c>
      <c r="AJ54" s="12">
        <v>0.31299458558933774</v>
      </c>
    </row>
    <row r="55" spans="14:36" x14ac:dyDescent="0.2">
      <c r="N55" s="12">
        <v>-8.1424406497292795E-2</v>
      </c>
      <c r="O55" s="12">
        <v>0.28842149104539772</v>
      </c>
      <c r="P55" s="12">
        <v>0.20699708454810492</v>
      </c>
      <c r="Q55" s="12">
        <v>-8.1424406497292795E-2</v>
      </c>
      <c r="R55" s="12">
        <v>-0.16284881299458559</v>
      </c>
      <c r="S55" s="12">
        <v>0.20699708454810492</v>
      </c>
      <c r="T55" s="12">
        <v>0.12557267805081213</v>
      </c>
      <c r="V55" s="12">
        <v>4.7356671238831265E-4</v>
      </c>
      <c r="W55" s="12">
        <v>3.6167426743289648E-2</v>
      </c>
      <c r="X55" s="12">
        <v>3.060556643672521E-3</v>
      </c>
      <c r="Y55" s="12">
        <v>4.7356671238831265E-4</v>
      </c>
      <c r="Z55" s="12">
        <v>1.8942668495532506E-3</v>
      </c>
      <c r="AA55" s="12">
        <v>3.060556643672521E-3</v>
      </c>
      <c r="AB55" s="12">
        <v>1.1263212480609223E-3</v>
      </c>
      <c r="AD55" s="12">
        <v>1.2613791872434093E-2</v>
      </c>
      <c r="AE55" s="12">
        <v>-2.4573094543940036E-2</v>
      </c>
      <c r="AF55" s="12">
        <v>1.2613791872434093E-2</v>
      </c>
      <c r="AH55" s="12">
        <v>-9.4038198369726891E-2</v>
      </c>
      <c r="AI55" s="12">
        <v>0.31299458558933774</v>
      </c>
      <c r="AJ55" s="12">
        <v>-9.4038198369726891E-2</v>
      </c>
    </row>
    <row r="56" spans="14:36" x14ac:dyDescent="0.2">
      <c r="N56" s="12">
        <v>0.20678883798417325</v>
      </c>
      <c r="O56" s="12">
        <v>0.20678883798417325</v>
      </c>
      <c r="P56" s="12">
        <v>0.41357767596834649</v>
      </c>
      <c r="Q56" s="12">
        <v>-0.16305705955851726</v>
      </c>
      <c r="R56" s="12">
        <v>4.3731778425655982E-2</v>
      </c>
      <c r="S56" s="12">
        <v>4.3731778425655982E-2</v>
      </c>
      <c r="T56" s="12">
        <v>0.25052061640982926</v>
      </c>
      <c r="V56" s="12">
        <v>3.054401679631761E-3</v>
      </c>
      <c r="W56" s="12">
        <v>3.054401679631761E-3</v>
      </c>
      <c r="X56" s="12">
        <v>2.4563653008763259E-2</v>
      </c>
      <c r="Y56" s="12">
        <v>1.8991146194192747E-3</v>
      </c>
      <c r="Z56" s="12">
        <v>1.3660488887647643E-4</v>
      </c>
      <c r="AA56" s="12">
        <v>1.3660488887647643E-4</v>
      </c>
      <c r="AB56" s="12">
        <v>4.4828985175972011E-3</v>
      </c>
      <c r="AD56" s="12">
        <v>2.4989587671803419E-2</v>
      </c>
      <c r="AE56" s="12">
        <v>-1.2197298744570713E-2</v>
      </c>
      <c r="AF56" s="12">
        <v>-1.2197298744570713E-2</v>
      </c>
      <c r="AH56" s="12">
        <v>-0.18804664723032069</v>
      </c>
      <c r="AI56" s="12">
        <v>0.21898613672874395</v>
      </c>
      <c r="AJ56" s="12">
        <v>0.21898613672874395</v>
      </c>
    </row>
    <row r="57" spans="14:36" x14ac:dyDescent="0.2">
      <c r="N57" s="12">
        <v>-8.1424406497292795E-2</v>
      </c>
      <c r="O57" s="12">
        <v>-8.1424406497292795E-2</v>
      </c>
      <c r="P57" s="12">
        <v>-0.16284881299458559</v>
      </c>
      <c r="Q57" s="12">
        <v>0.28842149104539772</v>
      </c>
      <c r="R57" s="12">
        <v>0.20699708454810492</v>
      </c>
      <c r="S57" s="12">
        <v>0.20699708454810492</v>
      </c>
      <c r="T57" s="12">
        <v>0.12557267805081213</v>
      </c>
      <c r="V57" s="12">
        <v>4.7356671238831265E-4</v>
      </c>
      <c r="W57" s="12">
        <v>4.7356671238831265E-4</v>
      </c>
      <c r="X57" s="12">
        <v>1.8942668495532506E-3</v>
      </c>
      <c r="Y57" s="12">
        <v>3.6167426743289648E-2</v>
      </c>
      <c r="Z57" s="12">
        <v>3.060556643672521E-3</v>
      </c>
      <c r="AA57" s="12">
        <v>3.060556643672521E-3</v>
      </c>
      <c r="AB57" s="12">
        <v>1.1263212480609223E-3</v>
      </c>
      <c r="AD57" s="12">
        <v>-2.4573094543940036E-2</v>
      </c>
      <c r="AE57" s="12">
        <v>1.2613791872434093E-2</v>
      </c>
      <c r="AF57" s="12">
        <v>1.2613791872434093E-2</v>
      </c>
      <c r="AH57" s="12">
        <v>0.31299458558933774</v>
      </c>
      <c r="AI57" s="12">
        <v>-9.4038198369726891E-2</v>
      </c>
      <c r="AJ57" s="12">
        <v>-9.4038198369726891E-2</v>
      </c>
    </row>
    <row r="58" spans="14:36" x14ac:dyDescent="0.2">
      <c r="N58" s="12">
        <v>0.20678883798417325</v>
      </c>
      <c r="O58" s="12">
        <v>-0.16305705955851726</v>
      </c>
      <c r="P58" s="12">
        <v>4.3731778425655982E-2</v>
      </c>
      <c r="Q58" s="12">
        <v>0.20678883798417325</v>
      </c>
      <c r="R58" s="12">
        <v>0.41357767596834649</v>
      </c>
      <c r="S58" s="12">
        <v>4.3731778425655982E-2</v>
      </c>
      <c r="T58" s="12">
        <v>0.25052061640982926</v>
      </c>
      <c r="V58" s="12">
        <v>3.054401679631761E-3</v>
      </c>
      <c r="W58" s="12">
        <v>1.8991146194192747E-3</v>
      </c>
      <c r="X58" s="12">
        <v>1.3660488887647643E-4</v>
      </c>
      <c r="Y58" s="12">
        <v>3.054401679631761E-3</v>
      </c>
      <c r="Z58" s="12">
        <v>2.4563653008763259E-2</v>
      </c>
      <c r="AA58" s="12">
        <v>1.3660488887647643E-4</v>
      </c>
      <c r="AB58" s="12">
        <v>4.4828985175972011E-3</v>
      </c>
      <c r="AD58" s="12">
        <v>-1.2197298744570713E-2</v>
      </c>
      <c r="AE58" s="12">
        <v>2.4989587671803419E-2</v>
      </c>
      <c r="AF58" s="12">
        <v>-1.2197298744570713E-2</v>
      </c>
      <c r="AH58" s="12">
        <v>0.21898613672874395</v>
      </c>
      <c r="AI58" s="12">
        <v>-0.18804664723032069</v>
      </c>
      <c r="AJ58" s="12">
        <v>0.21898613672874395</v>
      </c>
    </row>
    <row r="59" spans="14:36" x14ac:dyDescent="0.2">
      <c r="N59" s="12">
        <v>-0.16305705955851726</v>
      </c>
      <c r="O59" s="12">
        <v>0.20678883798417325</v>
      </c>
      <c r="P59" s="12">
        <v>4.3731778425655982E-2</v>
      </c>
      <c r="Q59" s="12">
        <v>0.20678883798417325</v>
      </c>
      <c r="R59" s="12">
        <v>4.3731778425655982E-2</v>
      </c>
      <c r="S59" s="12">
        <v>0.41357767596834649</v>
      </c>
      <c r="T59" s="12">
        <v>0.25052061640982926</v>
      </c>
      <c r="V59" s="12">
        <v>1.8991146194192747E-3</v>
      </c>
      <c r="W59" s="12">
        <v>3.054401679631761E-3</v>
      </c>
      <c r="X59" s="12">
        <v>1.3660488887647643E-4</v>
      </c>
      <c r="Y59" s="12">
        <v>3.054401679631761E-3</v>
      </c>
      <c r="Z59" s="12">
        <v>1.3660488887647643E-4</v>
      </c>
      <c r="AA59" s="12">
        <v>2.4563653008763259E-2</v>
      </c>
      <c r="AB59" s="12">
        <v>4.4828985175972011E-3</v>
      </c>
      <c r="AD59" s="12">
        <v>-1.2197298744570713E-2</v>
      </c>
      <c r="AE59" s="12">
        <v>-1.2197298744570713E-2</v>
      </c>
      <c r="AF59" s="12">
        <v>2.4989587671803419E-2</v>
      </c>
      <c r="AH59" s="12">
        <v>0.21898613672874395</v>
      </c>
      <c r="AI59" s="12">
        <v>0.21898613672874395</v>
      </c>
      <c r="AJ59" s="12">
        <v>-0.18804664723032069</v>
      </c>
    </row>
    <row r="60" spans="14:36" x14ac:dyDescent="0.2">
      <c r="N60" s="12">
        <v>0.12515618492294878</v>
      </c>
      <c r="O60" s="12">
        <v>0.12515618492294878</v>
      </c>
      <c r="P60" s="12">
        <v>0.25031236984589755</v>
      </c>
      <c r="Q60" s="12">
        <v>0.12515618492294878</v>
      </c>
      <c r="R60" s="12">
        <v>0.25031236984589755</v>
      </c>
      <c r="S60" s="12">
        <v>0.25031236984589755</v>
      </c>
      <c r="T60" s="12">
        <v>0.37546855476884633</v>
      </c>
      <c r="V60" s="12">
        <v>1.1188621874619537E-3</v>
      </c>
      <c r="W60" s="12">
        <v>1.1188621874619537E-3</v>
      </c>
      <c r="X60" s="12">
        <v>4.4754487498478148E-3</v>
      </c>
      <c r="Y60" s="12">
        <v>1.1188621874619537E-3</v>
      </c>
      <c r="Z60" s="12">
        <v>4.4754487498478148E-3</v>
      </c>
      <c r="AA60" s="12">
        <v>4.4754487498478148E-3</v>
      </c>
      <c r="AB60" s="12">
        <v>2.7859966148750966E-2</v>
      </c>
      <c r="AD60" s="12">
        <v>1.7849705479860184E-4</v>
      </c>
      <c r="AE60" s="12">
        <v>1.7849705479860184E-4</v>
      </c>
      <c r="AF60" s="12">
        <v>1.7849705479860184E-4</v>
      </c>
      <c r="AH60" s="12">
        <v>0.12497768786815018</v>
      </c>
      <c r="AI60" s="12">
        <v>0.12497768786815018</v>
      </c>
      <c r="AJ60" s="12">
        <v>0.12497768786815018</v>
      </c>
    </row>
    <row r="63" spans="14:36" ht="18" x14ac:dyDescent="0.2">
      <c r="N63" s="21" t="s">
        <v>17</v>
      </c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</row>
    <row r="65" spans="1:36" x14ac:dyDescent="0.2">
      <c r="N65" s="13" t="s">
        <v>4</v>
      </c>
      <c r="O65" s="13"/>
      <c r="P65" s="13"/>
      <c r="Q65" s="13"/>
      <c r="R65" s="13"/>
      <c r="S65" s="13"/>
      <c r="T65" s="13"/>
      <c r="U65" s="1"/>
      <c r="V65" s="11" t="s">
        <v>6</v>
      </c>
      <c r="W65" s="11"/>
      <c r="X65" s="11"/>
      <c r="Y65" s="11"/>
      <c r="Z65" s="11"/>
      <c r="AA65" s="11"/>
      <c r="AB65" s="11"/>
      <c r="AC65" s="1"/>
      <c r="AD65" s="11" t="s">
        <v>10</v>
      </c>
      <c r="AE65" s="11"/>
      <c r="AF65" s="11"/>
      <c r="AG65" s="1"/>
      <c r="AH65" s="11" t="s">
        <v>12</v>
      </c>
      <c r="AI65" s="11"/>
      <c r="AJ65" s="11"/>
    </row>
    <row r="66" spans="1:36" x14ac:dyDescent="0.2">
      <c r="N66" s="12">
        <f t="array" ref="N66:T72">MMULT(Habilidades_Apos_Sprint_5,Exemplos)</f>
        <v>0.31299458558933774</v>
      </c>
      <c r="O66" s="12">
        <v>-9.4038198369726891E-2</v>
      </c>
      <c r="P66" s="12">
        <v>0.21895638721961086</v>
      </c>
      <c r="Q66" s="12">
        <v>-9.4038198369726891E-2</v>
      </c>
      <c r="R66" s="12">
        <v>0.21895638721961086</v>
      </c>
      <c r="S66" s="12">
        <v>-0.18807639673945378</v>
      </c>
      <c r="T66" s="12">
        <v>0.12491818884988395</v>
      </c>
      <c r="V66" s="12">
        <f t="array" ref="V66:AB72">POWER(Expectativa-Tentativa_6,2)/(2*n)</f>
        <v>3.3712602816397562E-2</v>
      </c>
      <c r="W66" s="12">
        <v>6.3165591090172184E-4</v>
      </c>
      <c r="X66" s="12">
        <v>3.4244213931617262E-3</v>
      </c>
      <c r="Y66" s="12">
        <v>6.3165591090172184E-4</v>
      </c>
      <c r="Z66" s="12">
        <v>3.4244213931617262E-3</v>
      </c>
      <c r="AA66" s="12">
        <v>2.5266236436068874E-3</v>
      </c>
      <c r="AB66" s="12">
        <v>1.1146109932525193E-3</v>
      </c>
      <c r="AD66" s="12">
        <f t="array" ref="AD66:AF72">-(1/n)*MMULT(Expectativa-Tentativa_6,Exemplos_T)</f>
        <v>8.8228544229020187E-3</v>
      </c>
      <c r="AE66" s="12">
        <v>8.8228544229020187E-3</v>
      </c>
      <c r="AF66" s="12">
        <v>-1.773920730307952E-2</v>
      </c>
      <c r="AH66" s="12">
        <f t="array" ref="AH66:AJ72">Habilidades_Apos_Sprint_5 - (grosseria*AD66:AF72)</f>
        <v>-0.10286105279262892</v>
      </c>
      <c r="AI66" s="12">
        <v>-0.10286105279262892</v>
      </c>
      <c r="AJ66" s="12">
        <v>0.33073379289241728</v>
      </c>
    </row>
    <row r="67" spans="1:36" x14ac:dyDescent="0.2">
      <c r="N67" s="12">
        <v>-9.4038198369726891E-2</v>
      </c>
      <c r="O67" s="12">
        <v>0.31299458558933774</v>
      </c>
      <c r="P67" s="12">
        <v>0.21895638721961086</v>
      </c>
      <c r="Q67" s="12">
        <v>-9.4038198369726891E-2</v>
      </c>
      <c r="R67" s="12">
        <v>-0.18807639673945378</v>
      </c>
      <c r="S67" s="12">
        <v>0.21895638721961086</v>
      </c>
      <c r="T67" s="12">
        <v>0.12491818884988397</v>
      </c>
      <c r="V67" s="12">
        <v>6.3165591090172184E-4</v>
      </c>
      <c r="W67" s="12">
        <v>3.3712602816397562E-2</v>
      </c>
      <c r="X67" s="12">
        <v>3.4244213931617262E-3</v>
      </c>
      <c r="Y67" s="12">
        <v>6.3165591090172184E-4</v>
      </c>
      <c r="Z67" s="12">
        <v>2.5266236436068874E-3</v>
      </c>
      <c r="AA67" s="12">
        <v>3.4244213931617262E-3</v>
      </c>
      <c r="AB67" s="12">
        <v>1.1146109932525198E-3</v>
      </c>
      <c r="AD67" s="12">
        <v>8.8228544229020187E-3</v>
      </c>
      <c r="AE67" s="12">
        <v>-1.7739207303079516E-2</v>
      </c>
      <c r="AF67" s="12">
        <v>8.8228544229020222E-3</v>
      </c>
      <c r="AH67" s="12">
        <v>-0.10286105279262892</v>
      </c>
      <c r="AI67" s="12">
        <v>0.33073379289241728</v>
      </c>
      <c r="AJ67" s="12">
        <v>-0.10286105279262892</v>
      </c>
    </row>
    <row r="68" spans="1:36" x14ac:dyDescent="0.2">
      <c r="N68" s="12">
        <v>0.21898613672874395</v>
      </c>
      <c r="O68" s="12">
        <v>0.21898613672874395</v>
      </c>
      <c r="P68" s="12">
        <v>0.4379722734574879</v>
      </c>
      <c r="Q68" s="12">
        <v>-0.18804664723032069</v>
      </c>
      <c r="R68" s="12">
        <v>3.0939489498423262E-2</v>
      </c>
      <c r="S68" s="12">
        <v>3.0939489498423262E-2</v>
      </c>
      <c r="T68" s="12">
        <v>0.24992562622716721</v>
      </c>
      <c r="V68" s="12">
        <v>3.42535200567001E-3</v>
      </c>
      <c r="W68" s="12">
        <v>3.42535200567001E-3</v>
      </c>
      <c r="X68" s="12">
        <v>2.256251181446748E-2</v>
      </c>
      <c r="Y68" s="12">
        <v>2.5258243953260482E-3</v>
      </c>
      <c r="Z68" s="12">
        <v>6.837514360164595E-5</v>
      </c>
      <c r="AA68" s="12">
        <v>6.837514360164595E-5</v>
      </c>
      <c r="AB68" s="12">
        <v>4.4616299032172639E-3</v>
      </c>
      <c r="AD68" s="12">
        <v>1.767970828481329E-2</v>
      </c>
      <c r="AE68" s="12">
        <v>-8.8823534411682416E-3</v>
      </c>
      <c r="AF68" s="12">
        <v>-8.8823534411682416E-3</v>
      </c>
      <c r="AH68" s="12">
        <v>-0.20572635551513399</v>
      </c>
      <c r="AI68" s="12">
        <v>0.2278684901699122</v>
      </c>
      <c r="AJ68" s="12">
        <v>0.2278684901699122</v>
      </c>
    </row>
    <row r="69" spans="1:36" x14ac:dyDescent="0.2">
      <c r="N69" s="12">
        <v>-9.4038198369726891E-2</v>
      </c>
      <c r="O69" s="12">
        <v>-9.4038198369726891E-2</v>
      </c>
      <c r="P69" s="12">
        <v>-0.18807639673945378</v>
      </c>
      <c r="Q69" s="12">
        <v>0.31299458558933774</v>
      </c>
      <c r="R69" s="12">
        <v>0.21895638721961086</v>
      </c>
      <c r="S69" s="12">
        <v>0.21895638721961086</v>
      </c>
      <c r="T69" s="12">
        <v>0.12491818884988397</v>
      </c>
      <c r="V69" s="12">
        <v>6.3165591090172184E-4</v>
      </c>
      <c r="W69" s="12">
        <v>6.3165591090172184E-4</v>
      </c>
      <c r="X69" s="12">
        <v>2.5266236436068874E-3</v>
      </c>
      <c r="Y69" s="12">
        <v>3.3712602816397562E-2</v>
      </c>
      <c r="Z69" s="12">
        <v>3.4244213931617262E-3</v>
      </c>
      <c r="AA69" s="12">
        <v>3.4244213931617262E-3</v>
      </c>
      <c r="AB69" s="12">
        <v>1.1146109932525198E-3</v>
      </c>
      <c r="AD69" s="12">
        <v>-1.7739207303079516E-2</v>
      </c>
      <c r="AE69" s="12">
        <v>8.8228544229020187E-3</v>
      </c>
      <c r="AF69" s="12">
        <v>8.8228544229020187E-3</v>
      </c>
      <c r="AH69" s="12">
        <v>0.33073379289241728</v>
      </c>
      <c r="AI69" s="12">
        <v>-0.10286105279262892</v>
      </c>
      <c r="AJ69" s="12">
        <v>-0.10286105279262892</v>
      </c>
    </row>
    <row r="70" spans="1:36" x14ac:dyDescent="0.2">
      <c r="A70" t="s">
        <v>30</v>
      </c>
      <c r="N70" s="12">
        <v>0.21898613672874395</v>
      </c>
      <c r="O70" s="12">
        <v>-0.18804664723032069</v>
      </c>
      <c r="P70" s="12">
        <v>3.0939489498423262E-2</v>
      </c>
      <c r="Q70" s="12">
        <v>0.21898613672874395</v>
      </c>
      <c r="R70" s="12">
        <v>0.4379722734574879</v>
      </c>
      <c r="S70" s="12">
        <v>3.0939489498423262E-2</v>
      </c>
      <c r="T70" s="12">
        <v>0.24992562622716721</v>
      </c>
      <c r="V70" s="12">
        <v>3.42535200567001E-3</v>
      </c>
      <c r="W70" s="12">
        <v>2.5258243953260482E-3</v>
      </c>
      <c r="X70" s="12">
        <v>6.837514360164595E-5</v>
      </c>
      <c r="Y70" s="12">
        <v>3.42535200567001E-3</v>
      </c>
      <c r="Z70" s="12">
        <v>2.256251181446748E-2</v>
      </c>
      <c r="AA70" s="12">
        <v>6.837514360164595E-5</v>
      </c>
      <c r="AB70" s="12">
        <v>4.4616299032172639E-3</v>
      </c>
      <c r="AD70" s="12">
        <v>-8.8823534411682416E-3</v>
      </c>
      <c r="AE70" s="12">
        <v>1.767970828481329E-2</v>
      </c>
      <c r="AF70" s="12">
        <v>-8.8823534411682416E-3</v>
      </c>
      <c r="AH70" s="12">
        <v>0.2278684901699122</v>
      </c>
      <c r="AI70" s="12">
        <v>-0.20572635551513399</v>
      </c>
      <c r="AJ70" s="12">
        <v>0.2278684901699122</v>
      </c>
    </row>
    <row r="71" spans="1:36" x14ac:dyDescent="0.2">
      <c r="N71" s="12">
        <v>-0.18804664723032069</v>
      </c>
      <c r="O71" s="12">
        <v>0.21898613672874395</v>
      </c>
      <c r="P71" s="12">
        <v>3.0939489498423262E-2</v>
      </c>
      <c r="Q71" s="12">
        <v>0.21898613672874395</v>
      </c>
      <c r="R71" s="12">
        <v>3.0939489498423262E-2</v>
      </c>
      <c r="S71" s="12">
        <v>0.4379722734574879</v>
      </c>
      <c r="T71" s="12">
        <v>0.24992562622716721</v>
      </c>
      <c r="V71" s="12">
        <v>2.5258243953260482E-3</v>
      </c>
      <c r="W71" s="12">
        <v>3.42535200567001E-3</v>
      </c>
      <c r="X71" s="12">
        <v>6.837514360164595E-5</v>
      </c>
      <c r="Y71" s="12">
        <v>3.42535200567001E-3</v>
      </c>
      <c r="Z71" s="12">
        <v>6.837514360164595E-5</v>
      </c>
      <c r="AA71" s="12">
        <v>2.256251181446748E-2</v>
      </c>
      <c r="AB71" s="12">
        <v>4.4616299032172639E-3</v>
      </c>
      <c r="AD71" s="12">
        <v>-8.8823534411682416E-3</v>
      </c>
      <c r="AE71" s="12">
        <v>-8.8823534411682416E-3</v>
      </c>
      <c r="AF71" s="12">
        <v>1.767970828481329E-2</v>
      </c>
      <c r="AH71" s="12">
        <v>0.2278684901699122</v>
      </c>
      <c r="AI71" s="12">
        <v>0.2278684901699122</v>
      </c>
      <c r="AJ71" s="12">
        <v>-0.20572635551513399</v>
      </c>
    </row>
    <row r="72" spans="1:36" x14ac:dyDescent="0.2">
      <c r="N72" s="12">
        <v>0.12497768786815018</v>
      </c>
      <c r="O72" s="12">
        <v>0.12497768786815018</v>
      </c>
      <c r="P72" s="12">
        <v>0.24995537573630036</v>
      </c>
      <c r="Q72" s="12">
        <v>0.12497768786815018</v>
      </c>
      <c r="R72" s="12">
        <v>0.24995537573630036</v>
      </c>
      <c r="S72" s="12">
        <v>0.24995537573630036</v>
      </c>
      <c r="T72" s="12">
        <v>0.37493306360445056</v>
      </c>
      <c r="V72" s="12">
        <v>1.1156730332049123E-3</v>
      </c>
      <c r="W72" s="12">
        <v>1.1156730332049123E-3</v>
      </c>
      <c r="X72" s="12">
        <v>4.4626921328196493E-3</v>
      </c>
      <c r="Y72" s="12">
        <v>1.1156730332049123E-3</v>
      </c>
      <c r="Z72" s="12">
        <v>4.4626921328196493E-3</v>
      </c>
      <c r="AA72" s="12">
        <v>4.4626921328196493E-3</v>
      </c>
      <c r="AB72" s="12">
        <v>2.7907762498208418E-2</v>
      </c>
      <c r="AD72" s="12">
        <v>-2.5499579256936323E-5</v>
      </c>
      <c r="AE72" s="12">
        <v>-2.5499579256936323E-5</v>
      </c>
      <c r="AF72" s="12">
        <v>-2.5499579256936323E-5</v>
      </c>
      <c r="AH72" s="12">
        <v>0.12500318744740713</v>
      </c>
      <c r="AI72" s="12">
        <v>0.12500318744740713</v>
      </c>
      <c r="AJ72" s="12">
        <v>0.12500318744740713</v>
      </c>
    </row>
    <row r="75" spans="1:36" ht="18" x14ac:dyDescent="0.2">
      <c r="N75" s="21" t="s">
        <v>18</v>
      </c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</row>
    <row r="77" spans="1:36" x14ac:dyDescent="0.2">
      <c r="N77" s="13" t="s">
        <v>4</v>
      </c>
      <c r="O77" s="13"/>
      <c r="P77" s="13"/>
      <c r="Q77" s="13"/>
      <c r="R77" s="13"/>
      <c r="S77" s="13"/>
      <c r="T77" s="13"/>
      <c r="U77" s="1"/>
      <c r="V77" s="11" t="s">
        <v>6</v>
      </c>
      <c r="W77" s="11"/>
      <c r="X77" s="11"/>
      <c r="Y77" s="11"/>
      <c r="Z77" s="11"/>
      <c r="AA77" s="11"/>
      <c r="AB77" s="11"/>
      <c r="AC77" s="1"/>
      <c r="AD77" s="11" t="s">
        <v>10</v>
      </c>
      <c r="AE77" s="11"/>
      <c r="AF77" s="11"/>
      <c r="AG77" s="1"/>
      <c r="AH77" s="11" t="s">
        <v>12</v>
      </c>
      <c r="AI77" s="11"/>
      <c r="AJ77" s="11"/>
    </row>
    <row r="78" spans="1:36" x14ac:dyDescent="0.2">
      <c r="N78" s="12">
        <f t="array" ref="N78:T84">MMULT(Habilidades_Apos_Sprint_6,Exemplos)</f>
        <v>0.33073379289241728</v>
      </c>
      <c r="O78" s="12">
        <v>-0.10286105279262892</v>
      </c>
      <c r="P78" s="12">
        <v>0.22787274009978836</v>
      </c>
      <c r="Q78" s="12">
        <v>-0.10286105279262892</v>
      </c>
      <c r="R78" s="12">
        <v>0.22787274009978836</v>
      </c>
      <c r="S78" s="12">
        <v>-0.20572210558525783</v>
      </c>
      <c r="T78" s="12">
        <v>0.12501168730715945</v>
      </c>
      <c r="V78" s="12">
        <f t="array" ref="V78:AB84">POWER(Expectativa-Tentativa_7,2)/(2*n)</f>
        <v>3.1994089712583565E-2</v>
      </c>
      <c r="W78" s="12">
        <v>7.5574258440057091E-4</v>
      </c>
      <c r="X78" s="12">
        <v>3.7089989771846923E-3</v>
      </c>
      <c r="Y78" s="12">
        <v>7.5574258440057091E-4</v>
      </c>
      <c r="Z78" s="12">
        <v>3.7089989771846923E-3</v>
      </c>
      <c r="AA78" s="12">
        <v>3.0229703376022836E-3</v>
      </c>
      <c r="AB78" s="12">
        <v>1.1162801402416437E-3</v>
      </c>
      <c r="AD78" s="12">
        <f t="array" ref="AD78:AF84">-(1/n)*MMULT(Expectativa-Tentativa_7,Exemplos_T)</f>
        <v>6.328752718437294E-3</v>
      </c>
      <c r="AE78" s="12">
        <v>6.328752718437294E-3</v>
      </c>
      <c r="AF78" s="12">
        <v>-1.2644148514406657E-2</v>
      </c>
      <c r="AH78" s="12">
        <f t="array" ref="AH78:AJ84">Habilidades_Apos_Sprint_6 - (grosseria*AD78:AF84)</f>
        <v>-0.1091898055110662</v>
      </c>
      <c r="AI78" s="12">
        <v>-0.1091898055110662</v>
      </c>
      <c r="AJ78" s="12">
        <v>0.34337794140682393</v>
      </c>
    </row>
    <row r="79" spans="1:36" x14ac:dyDescent="0.2">
      <c r="N79" s="12">
        <v>-0.10286105279262892</v>
      </c>
      <c r="O79" s="12">
        <v>0.33073379289241728</v>
      </c>
      <c r="P79" s="12">
        <v>0.22787274009978836</v>
      </c>
      <c r="Q79" s="12">
        <v>-0.10286105279262892</v>
      </c>
      <c r="R79" s="12">
        <v>-0.20572210558525783</v>
      </c>
      <c r="S79" s="12">
        <v>0.22787274009978836</v>
      </c>
      <c r="T79" s="12">
        <v>0.12501168730715945</v>
      </c>
      <c r="V79" s="12">
        <v>7.5574258440057091E-4</v>
      </c>
      <c r="W79" s="12">
        <v>3.1994089712583565E-2</v>
      </c>
      <c r="X79" s="12">
        <v>3.7089989771846923E-3</v>
      </c>
      <c r="Y79" s="12">
        <v>7.5574258440057091E-4</v>
      </c>
      <c r="Z79" s="12">
        <v>3.0229703376022836E-3</v>
      </c>
      <c r="AA79" s="12">
        <v>3.7089989771846923E-3</v>
      </c>
      <c r="AB79" s="12">
        <v>1.1162801402416437E-3</v>
      </c>
      <c r="AD79" s="12">
        <v>6.328752718437294E-3</v>
      </c>
      <c r="AE79" s="12">
        <v>-1.2644148514406657E-2</v>
      </c>
      <c r="AF79" s="12">
        <v>6.328752718437294E-3</v>
      </c>
      <c r="AH79" s="12">
        <v>-0.1091898055110662</v>
      </c>
      <c r="AI79" s="12">
        <v>0.34337794140682393</v>
      </c>
      <c r="AJ79" s="12">
        <v>-0.1091898055110662</v>
      </c>
    </row>
    <row r="80" spans="1:36" x14ac:dyDescent="0.2">
      <c r="N80" s="12">
        <v>0.2278684901699122</v>
      </c>
      <c r="O80" s="12">
        <v>0.2278684901699122</v>
      </c>
      <c r="P80" s="12">
        <v>0.4557369803398244</v>
      </c>
      <c r="Q80" s="12">
        <v>-0.20572635551513399</v>
      </c>
      <c r="R80" s="12">
        <v>2.2142134654778212E-2</v>
      </c>
      <c r="S80" s="12">
        <v>2.2142134654778212E-2</v>
      </c>
      <c r="T80" s="12">
        <v>0.25001062482469039</v>
      </c>
      <c r="V80" s="12">
        <v>3.708860629451098E-3</v>
      </c>
      <c r="W80" s="12">
        <v>3.708860629451098E-3</v>
      </c>
      <c r="X80" s="12">
        <v>2.1158731040686628E-2</v>
      </c>
      <c r="Y80" s="12">
        <v>3.0230952395385213E-3</v>
      </c>
      <c r="Z80" s="12">
        <v>3.5019580505023586E-5</v>
      </c>
      <c r="AA80" s="12">
        <v>3.5019580505023586E-5</v>
      </c>
      <c r="AB80" s="12">
        <v>4.4646651803737208E-3</v>
      </c>
      <c r="AD80" s="12">
        <v>1.2652648374158974E-2</v>
      </c>
      <c r="AE80" s="12">
        <v>-6.3202528586849827E-3</v>
      </c>
      <c r="AF80" s="12">
        <v>-6.3202528586849827E-3</v>
      </c>
      <c r="AH80" s="12">
        <v>-0.21837900388929296</v>
      </c>
      <c r="AI80" s="12">
        <v>0.23418874302859718</v>
      </c>
      <c r="AJ80" s="12">
        <v>0.23418874302859718</v>
      </c>
    </row>
    <row r="81" spans="14:36" x14ac:dyDescent="0.2">
      <c r="N81" s="12">
        <v>-0.10286105279262892</v>
      </c>
      <c r="O81" s="12">
        <v>-0.10286105279262892</v>
      </c>
      <c r="P81" s="12">
        <v>-0.20572210558525783</v>
      </c>
      <c r="Q81" s="12">
        <v>0.33073379289241728</v>
      </c>
      <c r="R81" s="12">
        <v>0.22787274009978836</v>
      </c>
      <c r="S81" s="12">
        <v>0.22787274009978836</v>
      </c>
      <c r="T81" s="12">
        <v>0.12501168730715945</v>
      </c>
      <c r="V81" s="12">
        <v>7.5574258440057091E-4</v>
      </c>
      <c r="W81" s="12">
        <v>7.5574258440057091E-4</v>
      </c>
      <c r="X81" s="12">
        <v>3.0229703376022836E-3</v>
      </c>
      <c r="Y81" s="12">
        <v>3.1994089712583565E-2</v>
      </c>
      <c r="Z81" s="12">
        <v>3.7089989771846923E-3</v>
      </c>
      <c r="AA81" s="12">
        <v>3.7089989771846923E-3</v>
      </c>
      <c r="AB81" s="12">
        <v>1.1162801402416437E-3</v>
      </c>
      <c r="AD81" s="12">
        <v>-1.2644148514406657E-2</v>
      </c>
      <c r="AE81" s="12">
        <v>6.328752718437294E-3</v>
      </c>
      <c r="AF81" s="12">
        <v>6.328752718437294E-3</v>
      </c>
      <c r="AH81" s="12">
        <v>0.34337794140682393</v>
      </c>
      <c r="AI81" s="12">
        <v>-0.1091898055110662</v>
      </c>
      <c r="AJ81" s="12">
        <v>-0.1091898055110662</v>
      </c>
    </row>
    <row r="82" spans="14:36" x14ac:dyDescent="0.2">
      <c r="N82" s="12">
        <v>0.2278684901699122</v>
      </c>
      <c r="O82" s="12">
        <v>-0.20572635551513399</v>
      </c>
      <c r="P82" s="12">
        <v>2.2142134654778212E-2</v>
      </c>
      <c r="Q82" s="12">
        <v>0.2278684901699122</v>
      </c>
      <c r="R82" s="12">
        <v>0.4557369803398244</v>
      </c>
      <c r="S82" s="12">
        <v>2.2142134654778212E-2</v>
      </c>
      <c r="T82" s="12">
        <v>0.25001062482469039</v>
      </c>
      <c r="V82" s="12">
        <v>3.708860629451098E-3</v>
      </c>
      <c r="W82" s="12">
        <v>3.0230952395385213E-3</v>
      </c>
      <c r="X82" s="12">
        <v>3.5019580505023586E-5</v>
      </c>
      <c r="Y82" s="12">
        <v>3.708860629451098E-3</v>
      </c>
      <c r="Z82" s="12">
        <v>2.1158731040686628E-2</v>
      </c>
      <c r="AA82" s="12">
        <v>3.5019580505023586E-5</v>
      </c>
      <c r="AB82" s="12">
        <v>4.4646651803737208E-3</v>
      </c>
      <c r="AD82" s="12">
        <v>-6.3202528586849827E-3</v>
      </c>
      <c r="AE82" s="12">
        <v>1.2652648374158974E-2</v>
      </c>
      <c r="AF82" s="12">
        <v>-6.3202528586849827E-3</v>
      </c>
      <c r="AH82" s="12">
        <v>0.23418874302859718</v>
      </c>
      <c r="AI82" s="12">
        <v>-0.21837900388929296</v>
      </c>
      <c r="AJ82" s="12">
        <v>0.23418874302859718</v>
      </c>
    </row>
    <row r="83" spans="14:36" x14ac:dyDescent="0.2">
      <c r="N83" s="12">
        <v>-0.20572635551513399</v>
      </c>
      <c r="O83" s="12">
        <v>0.2278684901699122</v>
      </c>
      <c r="P83" s="12">
        <v>2.2142134654778212E-2</v>
      </c>
      <c r="Q83" s="12">
        <v>0.2278684901699122</v>
      </c>
      <c r="R83" s="12">
        <v>2.2142134654778212E-2</v>
      </c>
      <c r="S83" s="12">
        <v>0.4557369803398244</v>
      </c>
      <c r="T83" s="12">
        <v>0.25001062482469039</v>
      </c>
      <c r="V83" s="12">
        <v>3.0230952395385213E-3</v>
      </c>
      <c r="W83" s="12">
        <v>3.708860629451098E-3</v>
      </c>
      <c r="X83" s="12">
        <v>3.5019580505023586E-5</v>
      </c>
      <c r="Y83" s="12">
        <v>3.708860629451098E-3</v>
      </c>
      <c r="Z83" s="12">
        <v>3.5019580505023586E-5</v>
      </c>
      <c r="AA83" s="12">
        <v>2.1158731040686628E-2</v>
      </c>
      <c r="AB83" s="12">
        <v>4.4646651803737208E-3</v>
      </c>
      <c r="AD83" s="12">
        <v>-6.3202528586849827E-3</v>
      </c>
      <c r="AE83" s="12">
        <v>-6.3202528586849827E-3</v>
      </c>
      <c r="AF83" s="12">
        <v>1.2652648374158974E-2</v>
      </c>
      <c r="AH83" s="12">
        <v>0.23418874302859718</v>
      </c>
      <c r="AI83" s="12">
        <v>0.23418874302859718</v>
      </c>
      <c r="AJ83" s="12">
        <v>-0.21837900388929296</v>
      </c>
    </row>
    <row r="84" spans="14:36" x14ac:dyDescent="0.2">
      <c r="N84" s="12">
        <v>0.12500318744740713</v>
      </c>
      <c r="O84" s="12">
        <v>0.12500318744740713</v>
      </c>
      <c r="P84" s="12">
        <v>0.25000637489481425</v>
      </c>
      <c r="Q84" s="12">
        <v>0.12500318744740713</v>
      </c>
      <c r="R84" s="12">
        <v>0.25000637489481425</v>
      </c>
      <c r="S84" s="12">
        <v>0.25000637489481425</v>
      </c>
      <c r="T84" s="12">
        <v>0.37500956234222138</v>
      </c>
      <c r="V84" s="12">
        <v>1.1161283480008288E-3</v>
      </c>
      <c r="W84" s="12">
        <v>1.1161283480008288E-3</v>
      </c>
      <c r="X84" s="12">
        <v>4.464513392003315E-3</v>
      </c>
      <c r="Y84" s="12">
        <v>1.1161283480008288E-3</v>
      </c>
      <c r="Z84" s="12">
        <v>4.464513392003315E-3</v>
      </c>
      <c r="AA84" s="12">
        <v>4.464513392003315E-3</v>
      </c>
      <c r="AB84" s="12">
        <v>2.790093194026155E-2</v>
      </c>
      <c r="AD84" s="12">
        <v>3.6427970367165178E-6</v>
      </c>
      <c r="AE84" s="12">
        <v>3.6427970367165178E-6</v>
      </c>
      <c r="AF84" s="12">
        <v>3.6427970367165178E-6</v>
      </c>
      <c r="AH84" s="12">
        <v>0.12499954465037041</v>
      </c>
      <c r="AI84" s="12">
        <v>0.12499954465037041</v>
      </c>
      <c r="AJ84" s="12">
        <v>0.12499954465037041</v>
      </c>
    </row>
    <row r="87" spans="14:36" ht="18" x14ac:dyDescent="0.2">
      <c r="N87" s="21" t="s">
        <v>19</v>
      </c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9" spans="14:36" x14ac:dyDescent="0.2">
      <c r="N89" s="13" t="s">
        <v>4</v>
      </c>
      <c r="O89" s="13"/>
      <c r="P89" s="13"/>
      <c r="Q89" s="13"/>
      <c r="R89" s="13"/>
      <c r="S89" s="13"/>
      <c r="T89" s="13"/>
      <c r="U89" s="1"/>
      <c r="V89" s="11" t="s">
        <v>6</v>
      </c>
      <c r="W89" s="11"/>
      <c r="X89" s="11"/>
      <c r="Y89" s="11"/>
      <c r="Z89" s="11"/>
      <c r="AA89" s="11"/>
      <c r="AB89" s="11"/>
      <c r="AC89" s="1"/>
      <c r="AD89" s="11" t="s">
        <v>10</v>
      </c>
      <c r="AE89" s="11"/>
      <c r="AF89" s="11"/>
      <c r="AG89" s="1"/>
      <c r="AH89" s="11" t="s">
        <v>12</v>
      </c>
      <c r="AI89" s="11"/>
      <c r="AJ89" s="11"/>
    </row>
    <row r="90" spans="14:36" x14ac:dyDescent="0.2">
      <c r="N90" s="12">
        <f t="array" ref="N90:T96">MMULT(Habilidades_Apos_Sprint_7,Exemplos)</f>
        <v>0.34337794140682393</v>
      </c>
      <c r="O90" s="12">
        <v>-0.1091898055110662</v>
      </c>
      <c r="P90" s="12">
        <v>0.23418813589575771</v>
      </c>
      <c r="Q90" s="12">
        <v>-0.1091898055110662</v>
      </c>
      <c r="R90" s="12">
        <v>0.23418813589575771</v>
      </c>
      <c r="S90" s="12">
        <v>-0.21837961102213241</v>
      </c>
      <c r="T90" s="12">
        <v>0.12499833038469152</v>
      </c>
      <c r="V90" s="12">
        <f t="array" ref="V90:AB96">POWER(Expectativa-Tentativa_8,2)/(2*n)</f>
        <v>3.0796609130795745E-2</v>
      </c>
      <c r="W90" s="12">
        <v>8.5160097339603315E-4</v>
      </c>
      <c r="X90" s="12">
        <v>3.9174344995949913E-3</v>
      </c>
      <c r="Y90" s="12">
        <v>8.5160097339603315E-4</v>
      </c>
      <c r="Z90" s="12">
        <v>3.9174344995949913E-3</v>
      </c>
      <c r="AA90" s="12">
        <v>3.4064038935841326E-3</v>
      </c>
      <c r="AB90" s="12">
        <v>1.1160416142114639E-3</v>
      </c>
      <c r="AD90" s="12">
        <f t="array" ref="AD90:AF96">-(1/n)*MMULT(Expectativa-Tentativa_8,Exemplos_T)</f>
        <v>4.516721392464374E-3</v>
      </c>
      <c r="AE90" s="12">
        <v>4.516721392464374E-3</v>
      </c>
      <c r="AF90" s="12">
        <v>-9.0353509167098844E-3</v>
      </c>
      <c r="AH90" s="12">
        <f t="array" ref="AH90:AJ96">Habilidades_Apos_Sprint_7 - (grosseria*AD90:AF96)</f>
        <v>-0.11370652690353057</v>
      </c>
      <c r="AI90" s="12">
        <v>-0.11370652690353057</v>
      </c>
      <c r="AJ90" s="12">
        <v>0.3524132923235338</v>
      </c>
    </row>
    <row r="91" spans="14:36" x14ac:dyDescent="0.2">
      <c r="N91" s="12">
        <v>-0.1091898055110662</v>
      </c>
      <c r="O91" s="12">
        <v>0.34337794140682393</v>
      </c>
      <c r="P91" s="12">
        <v>0.23418813589575771</v>
      </c>
      <c r="Q91" s="12">
        <v>-0.1091898055110662</v>
      </c>
      <c r="R91" s="12">
        <v>-0.21837961102213241</v>
      </c>
      <c r="S91" s="12">
        <v>0.23418813589575771</v>
      </c>
      <c r="T91" s="12">
        <v>0.12499833038469151</v>
      </c>
      <c r="V91" s="12">
        <v>8.5160097339603315E-4</v>
      </c>
      <c r="W91" s="12">
        <v>3.0796609130795745E-2</v>
      </c>
      <c r="X91" s="12">
        <v>3.9174344995949913E-3</v>
      </c>
      <c r="Y91" s="12">
        <v>8.5160097339603315E-4</v>
      </c>
      <c r="Z91" s="12">
        <v>3.4064038935841326E-3</v>
      </c>
      <c r="AA91" s="12">
        <v>3.9174344995949913E-3</v>
      </c>
      <c r="AB91" s="12">
        <v>1.1160416142114637E-3</v>
      </c>
      <c r="AD91" s="12">
        <v>4.516721392464374E-3</v>
      </c>
      <c r="AE91" s="12">
        <v>-9.0353509167098861E-3</v>
      </c>
      <c r="AF91" s="12">
        <v>4.5167213924643713E-3</v>
      </c>
      <c r="AH91" s="12">
        <v>-0.11370652690353057</v>
      </c>
      <c r="AI91" s="12">
        <v>0.3524132923235338</v>
      </c>
      <c r="AJ91" s="12">
        <v>-0.11370652690353057</v>
      </c>
    </row>
    <row r="92" spans="14:36" x14ac:dyDescent="0.2">
      <c r="N92" s="12">
        <v>0.23418874302859718</v>
      </c>
      <c r="O92" s="12">
        <v>0.23418874302859718</v>
      </c>
      <c r="P92" s="12">
        <v>0.46837748605719437</v>
      </c>
      <c r="Q92" s="12">
        <v>-0.21837900388929296</v>
      </c>
      <c r="R92" s="12">
        <v>1.5809739139304224E-2</v>
      </c>
      <c r="S92" s="12">
        <v>1.5809739139304224E-2</v>
      </c>
      <c r="T92" s="12">
        <v>0.24999848216790141</v>
      </c>
      <c r="V92" s="12">
        <v>3.9174548115224516E-3</v>
      </c>
      <c r="W92" s="12">
        <v>3.9174548115224516E-3</v>
      </c>
      <c r="X92" s="12">
        <v>2.0187321237919189E-2</v>
      </c>
      <c r="Y92" s="12">
        <v>3.4063849528342739E-3</v>
      </c>
      <c r="Z92" s="12">
        <v>1.7853417975203422E-5</v>
      </c>
      <c r="AA92" s="12">
        <v>1.7853417975203422E-5</v>
      </c>
      <c r="AB92" s="12">
        <v>4.4642315061610375E-3</v>
      </c>
      <c r="AD92" s="12">
        <v>9.0341366510309842E-3</v>
      </c>
      <c r="AE92" s="12">
        <v>-4.5179356581432706E-3</v>
      </c>
      <c r="AF92" s="12">
        <v>-4.5179356581432706E-3</v>
      </c>
      <c r="AH92" s="12">
        <v>-0.22741314054032394</v>
      </c>
      <c r="AI92" s="12">
        <v>0.23870667868674045</v>
      </c>
      <c r="AJ92" s="12">
        <v>0.23870667868674045</v>
      </c>
    </row>
    <row r="93" spans="14:36" x14ac:dyDescent="0.2">
      <c r="N93" s="12">
        <v>-0.1091898055110662</v>
      </c>
      <c r="O93" s="12">
        <v>-0.1091898055110662</v>
      </c>
      <c r="P93" s="12">
        <v>-0.21837961102213241</v>
      </c>
      <c r="Q93" s="12">
        <v>0.34337794140682393</v>
      </c>
      <c r="R93" s="12">
        <v>0.23418813589575771</v>
      </c>
      <c r="S93" s="12">
        <v>0.23418813589575771</v>
      </c>
      <c r="T93" s="12">
        <v>0.12499833038469151</v>
      </c>
      <c r="V93" s="12">
        <v>8.5160097339603315E-4</v>
      </c>
      <c r="W93" s="12">
        <v>8.5160097339603315E-4</v>
      </c>
      <c r="X93" s="12">
        <v>3.4064038935841326E-3</v>
      </c>
      <c r="Y93" s="12">
        <v>3.0796609130795745E-2</v>
      </c>
      <c r="Z93" s="12">
        <v>3.9174344995949913E-3</v>
      </c>
      <c r="AA93" s="12">
        <v>3.9174344995949913E-3</v>
      </c>
      <c r="AB93" s="12">
        <v>1.1160416142114637E-3</v>
      </c>
      <c r="AD93" s="12">
        <v>-9.0353509167098861E-3</v>
      </c>
      <c r="AE93" s="12">
        <v>4.516721392464374E-3</v>
      </c>
      <c r="AF93" s="12">
        <v>4.516721392464374E-3</v>
      </c>
      <c r="AH93" s="12">
        <v>0.3524132923235338</v>
      </c>
      <c r="AI93" s="12">
        <v>-0.11370652690353057</v>
      </c>
      <c r="AJ93" s="12">
        <v>-0.11370652690353057</v>
      </c>
    </row>
    <row r="94" spans="14:36" x14ac:dyDescent="0.2">
      <c r="N94" s="12">
        <v>0.23418874302859718</v>
      </c>
      <c r="O94" s="12">
        <v>-0.21837900388929296</v>
      </c>
      <c r="P94" s="12">
        <v>1.5809739139304224E-2</v>
      </c>
      <c r="Q94" s="12">
        <v>0.23418874302859718</v>
      </c>
      <c r="R94" s="12">
        <v>0.46837748605719437</v>
      </c>
      <c r="S94" s="12">
        <v>1.5809739139304224E-2</v>
      </c>
      <c r="T94" s="12">
        <v>0.24999848216790141</v>
      </c>
      <c r="V94" s="12">
        <v>3.9174548115224516E-3</v>
      </c>
      <c r="W94" s="12">
        <v>3.4063849528342739E-3</v>
      </c>
      <c r="X94" s="12">
        <v>1.7853417975203422E-5</v>
      </c>
      <c r="Y94" s="12">
        <v>3.9174548115224516E-3</v>
      </c>
      <c r="Z94" s="12">
        <v>2.0187321237919189E-2</v>
      </c>
      <c r="AA94" s="12">
        <v>1.7853417975203422E-5</v>
      </c>
      <c r="AB94" s="12">
        <v>4.4642315061610375E-3</v>
      </c>
      <c r="AD94" s="12">
        <v>-4.5179356581432706E-3</v>
      </c>
      <c r="AE94" s="12">
        <v>9.0341366510309842E-3</v>
      </c>
      <c r="AF94" s="12">
        <v>-4.5179356581432628E-3</v>
      </c>
      <c r="AH94" s="12">
        <v>0.23870667868674045</v>
      </c>
      <c r="AI94" s="12">
        <v>-0.22741314054032394</v>
      </c>
      <c r="AJ94" s="12">
        <v>0.23870667868674045</v>
      </c>
    </row>
    <row r="95" spans="14:36" x14ac:dyDescent="0.2">
      <c r="N95" s="12">
        <v>-0.21837900388929296</v>
      </c>
      <c r="O95" s="12">
        <v>0.23418874302859718</v>
      </c>
      <c r="P95" s="12">
        <v>1.5809739139304224E-2</v>
      </c>
      <c r="Q95" s="12">
        <v>0.23418874302859718</v>
      </c>
      <c r="R95" s="12">
        <v>1.5809739139304224E-2</v>
      </c>
      <c r="S95" s="12">
        <v>0.46837748605719437</v>
      </c>
      <c r="T95" s="12">
        <v>0.24999848216790141</v>
      </c>
      <c r="V95" s="12">
        <v>3.4063849528342739E-3</v>
      </c>
      <c r="W95" s="12">
        <v>3.9174548115224516E-3</v>
      </c>
      <c r="X95" s="12">
        <v>1.7853417975203422E-5</v>
      </c>
      <c r="Y95" s="12">
        <v>3.9174548115224516E-3</v>
      </c>
      <c r="Z95" s="12">
        <v>1.7853417975203422E-5</v>
      </c>
      <c r="AA95" s="12">
        <v>2.0187321237919189E-2</v>
      </c>
      <c r="AB95" s="12">
        <v>4.4642315061610375E-3</v>
      </c>
      <c r="AD95" s="12">
        <v>-4.5179356581432628E-3</v>
      </c>
      <c r="AE95" s="12">
        <v>-4.5179356581432628E-3</v>
      </c>
      <c r="AF95" s="12">
        <v>9.0341366510309842E-3</v>
      </c>
      <c r="AH95" s="12">
        <v>0.23870667868674045</v>
      </c>
      <c r="AI95" s="12">
        <v>0.23870667868674045</v>
      </c>
      <c r="AJ95" s="12">
        <v>-0.22741314054032394</v>
      </c>
    </row>
    <row r="96" spans="14:36" x14ac:dyDescent="0.2">
      <c r="N96" s="12">
        <v>0.12499954465037041</v>
      </c>
      <c r="O96" s="12">
        <v>0.12499954465037041</v>
      </c>
      <c r="P96" s="12">
        <v>0.24999908930074083</v>
      </c>
      <c r="Q96" s="12">
        <v>0.12499954465037041</v>
      </c>
      <c r="R96" s="12">
        <v>0.24999908930074083</v>
      </c>
      <c r="S96" s="12">
        <v>0.24999908930074083</v>
      </c>
      <c r="T96" s="12">
        <v>0.37499863395111122</v>
      </c>
      <c r="V96" s="12">
        <v>1.1160632973428533E-3</v>
      </c>
      <c r="W96" s="12">
        <v>1.1160632973428533E-3</v>
      </c>
      <c r="X96" s="12">
        <v>4.4642531893714131E-3</v>
      </c>
      <c r="Y96" s="12">
        <v>1.1160632973428533E-3</v>
      </c>
      <c r="Z96" s="12">
        <v>4.4642531893714131E-3</v>
      </c>
      <c r="AA96" s="12">
        <v>4.4642531893714131E-3</v>
      </c>
      <c r="AB96" s="12">
        <v>2.7901907683069792E-2</v>
      </c>
      <c r="AD96" s="12">
        <v>-5.2039957668511707E-7</v>
      </c>
      <c r="AE96" s="12">
        <v>-5.2039957668511707E-7</v>
      </c>
      <c r="AF96" s="12">
        <v>-5.2039957668511707E-7</v>
      </c>
      <c r="AH96" s="12">
        <v>0.1250000650499471</v>
      </c>
      <c r="AI96" s="12">
        <v>0.1250000650499471</v>
      </c>
      <c r="AJ96" s="12">
        <v>0.1250000650499471</v>
      </c>
    </row>
    <row r="99" spans="14:36" ht="18" x14ac:dyDescent="0.2">
      <c r="N99" s="21" t="s">
        <v>20</v>
      </c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1" spans="14:36" x14ac:dyDescent="0.2">
      <c r="N101" s="13" t="s">
        <v>4</v>
      </c>
      <c r="O101" s="13"/>
      <c r="P101" s="13"/>
      <c r="Q101" s="13"/>
      <c r="R101" s="13"/>
      <c r="S101" s="13"/>
      <c r="T101" s="13"/>
      <c r="U101" s="1"/>
      <c r="V101" s="11" t="s">
        <v>6</v>
      </c>
      <c r="W101" s="11"/>
      <c r="X101" s="11"/>
      <c r="Y101" s="11"/>
      <c r="Z101" s="11"/>
      <c r="AA101" s="11"/>
      <c r="AB101" s="11"/>
      <c r="AC101" s="1"/>
      <c r="AD101" s="11" t="s">
        <v>10</v>
      </c>
      <c r="AE101" s="11"/>
      <c r="AF101" s="11"/>
      <c r="AG101" s="1"/>
      <c r="AH101" s="11" t="s">
        <v>12</v>
      </c>
      <c r="AI101" s="11"/>
      <c r="AJ101" s="11"/>
    </row>
    <row r="102" spans="14:36" x14ac:dyDescent="0.2">
      <c r="N102" s="54">
        <f t="array" ref="N102:T108">MMULT(Habilidades_Apos_Sprint_8,Exemplos)</f>
        <v>0.3524132923235338</v>
      </c>
      <c r="O102" s="12">
        <v>-0.11370652690353057</v>
      </c>
      <c r="P102" s="12">
        <v>0.23870676542000324</v>
      </c>
      <c r="Q102" s="12">
        <v>-0.11370652690353057</v>
      </c>
      <c r="R102" s="12">
        <v>0.23870676542000324</v>
      </c>
      <c r="S102" s="12">
        <v>-0.22741305380706114</v>
      </c>
      <c r="T102" s="12">
        <v>0.12500023851647266</v>
      </c>
      <c r="V102" s="12">
        <f t="array" ref="V102:AB108">POWER(Expectativa-Tentativa_9,2)/(2*n)</f>
        <v>2.9954895997088921E-2</v>
      </c>
      <c r="W102" s="12">
        <v>9.2351244717595146E-4</v>
      </c>
      <c r="X102" s="12">
        <v>4.0700657040914608E-3</v>
      </c>
      <c r="Y102" s="12">
        <v>9.2351244717595146E-4</v>
      </c>
      <c r="Z102" s="12">
        <v>4.0700657040914608E-3</v>
      </c>
      <c r="AA102" s="12">
        <v>3.6940497887038059E-3</v>
      </c>
      <c r="AB102" s="12">
        <v>1.1160756877982181E-3</v>
      </c>
      <c r="AD102" s="12">
        <f t="array" ref="AD102:AF108">-(1/n)*MMULT(Expectativa-Tentativa_9,Exemplos_T)</f>
        <v>3.2267747465548847E-3</v>
      </c>
      <c r="AE102" s="12">
        <v>3.2267747465548847E-3</v>
      </c>
      <c r="AF102" s="12">
        <v>-6.453276902855294E-3</v>
      </c>
      <c r="AH102" s="12">
        <f t="array" ref="AH102:AJ108">Habilidades_Apos_Sprint_8 - (grosseria*AD102:AF108)</f>
        <v>-0.11693330165008546</v>
      </c>
      <c r="AI102" s="12">
        <v>-0.11693330165008546</v>
      </c>
      <c r="AJ102" s="12">
        <v>0.3588665692263891</v>
      </c>
    </row>
    <row r="103" spans="14:36" x14ac:dyDescent="0.2">
      <c r="N103" s="12">
        <v>-0.11370652690353057</v>
      </c>
      <c r="O103" s="54">
        <v>0.3524132923235338</v>
      </c>
      <c r="P103" s="12">
        <v>0.23870676542000324</v>
      </c>
      <c r="Q103" s="12">
        <v>-0.11370652690353057</v>
      </c>
      <c r="R103" s="12">
        <v>-0.22741305380706114</v>
      </c>
      <c r="S103" s="12">
        <v>0.23870676542000324</v>
      </c>
      <c r="T103" s="12">
        <v>0.12500023851647268</v>
      </c>
      <c r="V103" s="12">
        <v>9.2351244717595146E-4</v>
      </c>
      <c r="W103" s="12">
        <v>2.9954895997088921E-2</v>
      </c>
      <c r="X103" s="12">
        <v>4.0700657040914608E-3</v>
      </c>
      <c r="Y103" s="12">
        <v>9.2351244717595146E-4</v>
      </c>
      <c r="Z103" s="12">
        <v>3.6940497887038059E-3</v>
      </c>
      <c r="AA103" s="12">
        <v>4.0700657040914608E-3</v>
      </c>
      <c r="AB103" s="12">
        <v>1.1160756877982186E-3</v>
      </c>
      <c r="AD103" s="12">
        <v>3.2267747465548847E-3</v>
      </c>
      <c r="AE103" s="12">
        <v>-6.4532769028552896E-3</v>
      </c>
      <c r="AF103" s="12">
        <v>3.2267747465548891E-3</v>
      </c>
      <c r="AH103" s="12">
        <v>-0.11693330165008546</v>
      </c>
      <c r="AI103" s="12">
        <v>0.3588665692263891</v>
      </c>
      <c r="AJ103" s="12">
        <v>-0.11693330165008546</v>
      </c>
    </row>
    <row r="104" spans="14:36" x14ac:dyDescent="0.2">
      <c r="N104" s="12">
        <v>0.23870667868674045</v>
      </c>
      <c r="O104" s="12">
        <v>0.23870667868674045</v>
      </c>
      <c r="P104" s="54">
        <v>0.4774133573734809</v>
      </c>
      <c r="Q104" s="12">
        <v>-0.22741314054032394</v>
      </c>
      <c r="R104" s="12">
        <v>1.129353814641651E-2</v>
      </c>
      <c r="S104" s="12">
        <v>1.129353814641651E-2</v>
      </c>
      <c r="T104" s="12">
        <v>0.25000021683315699</v>
      </c>
      <c r="V104" s="12">
        <v>4.0700627464039111E-3</v>
      </c>
      <c r="W104" s="12">
        <v>4.0700627464039111E-3</v>
      </c>
      <c r="X104" s="12">
        <v>1.9506914217975513E-2</v>
      </c>
      <c r="Y104" s="12">
        <v>3.6940526064580806E-3</v>
      </c>
      <c r="Z104" s="12">
        <v>9.110285990326062E-6</v>
      </c>
      <c r="AA104" s="12">
        <v>9.110285990326062E-6</v>
      </c>
      <c r="AB104" s="12">
        <v>4.4642934583303939E-3</v>
      </c>
      <c r="AD104" s="12">
        <v>6.4534503693808665E-3</v>
      </c>
      <c r="AE104" s="12">
        <v>-3.2266012800293048E-3</v>
      </c>
      <c r="AF104" s="12">
        <v>-3.2266012800293048E-3</v>
      </c>
      <c r="AH104" s="12">
        <v>-0.2338665909097048</v>
      </c>
      <c r="AI104" s="12">
        <v>0.24193327996676975</v>
      </c>
      <c r="AJ104" s="12">
        <v>0.24193327996676975</v>
      </c>
    </row>
    <row r="105" spans="14:36" x14ac:dyDescent="0.2">
      <c r="N105" s="12">
        <v>-0.11370652690353057</v>
      </c>
      <c r="O105" s="12">
        <v>-0.11370652690353057</v>
      </c>
      <c r="P105" s="12">
        <v>-0.22741305380706114</v>
      </c>
      <c r="Q105" s="54">
        <v>0.3524132923235338</v>
      </c>
      <c r="R105" s="12">
        <v>0.23870676542000324</v>
      </c>
      <c r="S105" s="12">
        <v>0.23870676542000324</v>
      </c>
      <c r="T105" s="12">
        <v>0.12500023851647268</v>
      </c>
      <c r="V105" s="12">
        <v>9.2351244717595146E-4</v>
      </c>
      <c r="W105" s="12">
        <v>9.2351244717595146E-4</v>
      </c>
      <c r="X105" s="12">
        <v>3.6940497887038059E-3</v>
      </c>
      <c r="Y105" s="12">
        <v>2.9954895997088921E-2</v>
      </c>
      <c r="Z105" s="12">
        <v>4.0700657040914608E-3</v>
      </c>
      <c r="AA105" s="12">
        <v>4.0700657040914608E-3</v>
      </c>
      <c r="AB105" s="12">
        <v>1.1160756877982186E-3</v>
      </c>
      <c r="AD105" s="12">
        <v>-6.4532769028552896E-3</v>
      </c>
      <c r="AE105" s="12">
        <v>3.2267747465548847E-3</v>
      </c>
      <c r="AF105" s="12">
        <v>3.2267747465548847E-3</v>
      </c>
      <c r="AH105" s="12">
        <v>0.3588665692263891</v>
      </c>
      <c r="AI105" s="12">
        <v>-0.11693330165008546</v>
      </c>
      <c r="AJ105" s="12">
        <v>-0.11693330165008546</v>
      </c>
    </row>
    <row r="106" spans="14:36" x14ac:dyDescent="0.2">
      <c r="N106" s="12">
        <v>0.23870667868674045</v>
      </c>
      <c r="O106" s="12">
        <v>-0.22741314054032394</v>
      </c>
      <c r="P106" s="12">
        <v>1.129353814641651E-2</v>
      </c>
      <c r="Q106" s="12">
        <v>0.23870667868674045</v>
      </c>
      <c r="R106" s="54">
        <v>0.4774133573734809</v>
      </c>
      <c r="S106" s="12">
        <v>1.129353814641651E-2</v>
      </c>
      <c r="T106" s="12">
        <v>0.25000021683315699</v>
      </c>
      <c r="V106" s="12">
        <v>4.0700627464039111E-3</v>
      </c>
      <c r="W106" s="12">
        <v>3.6940526064580806E-3</v>
      </c>
      <c r="X106" s="12">
        <v>9.110285990326062E-6</v>
      </c>
      <c r="Y106" s="12">
        <v>4.0700627464039111E-3</v>
      </c>
      <c r="Z106" s="12">
        <v>1.9506914217975513E-2</v>
      </c>
      <c r="AA106" s="12">
        <v>9.110285990326062E-6</v>
      </c>
      <c r="AB106" s="12">
        <v>4.4642934583303939E-3</v>
      </c>
      <c r="AD106" s="12">
        <v>-3.2266012800293048E-3</v>
      </c>
      <c r="AE106" s="12">
        <v>6.4534503693808665E-3</v>
      </c>
      <c r="AF106" s="12">
        <v>-3.2266012800293048E-3</v>
      </c>
      <c r="AH106" s="12">
        <v>0.24193327996676975</v>
      </c>
      <c r="AI106" s="12">
        <v>-0.2338665909097048</v>
      </c>
      <c r="AJ106" s="12">
        <v>0.24193327996676975</v>
      </c>
    </row>
    <row r="107" spans="14:36" x14ac:dyDescent="0.2">
      <c r="N107" s="12">
        <v>-0.22741314054032394</v>
      </c>
      <c r="O107" s="12">
        <v>0.23870667868674045</v>
      </c>
      <c r="P107" s="12">
        <v>1.129353814641651E-2</v>
      </c>
      <c r="Q107" s="12">
        <v>0.23870667868674045</v>
      </c>
      <c r="R107" s="12">
        <v>1.129353814641651E-2</v>
      </c>
      <c r="S107" s="54">
        <v>0.4774133573734809</v>
      </c>
      <c r="T107" s="12">
        <v>0.25000021683315699</v>
      </c>
      <c r="V107" s="12">
        <v>3.6940526064580806E-3</v>
      </c>
      <c r="W107" s="12">
        <v>4.0700627464039111E-3</v>
      </c>
      <c r="X107" s="12">
        <v>9.110285990326062E-6</v>
      </c>
      <c r="Y107" s="12">
        <v>4.0700627464039111E-3</v>
      </c>
      <c r="Z107" s="12">
        <v>9.110285990326062E-6</v>
      </c>
      <c r="AA107" s="12">
        <v>1.9506914217975513E-2</v>
      </c>
      <c r="AB107" s="12">
        <v>4.4642934583303939E-3</v>
      </c>
      <c r="AD107" s="12">
        <v>-3.2266012800293048E-3</v>
      </c>
      <c r="AE107" s="12">
        <v>-3.2266012800293048E-3</v>
      </c>
      <c r="AF107" s="12">
        <v>6.4534503693808665E-3</v>
      </c>
      <c r="AH107" s="12">
        <v>0.24193327996676975</v>
      </c>
      <c r="AI107" s="12">
        <v>0.24193327996676975</v>
      </c>
      <c r="AJ107" s="12">
        <v>-0.2338665909097048</v>
      </c>
    </row>
    <row r="108" spans="14:36" x14ac:dyDescent="0.2">
      <c r="N108" s="12">
        <v>0.1250000650499471</v>
      </c>
      <c r="O108" s="12">
        <v>0.1250000650499471</v>
      </c>
      <c r="P108" s="12">
        <v>0.25000013009989419</v>
      </c>
      <c r="Q108" s="12">
        <v>0.1250000650499471</v>
      </c>
      <c r="R108" s="12">
        <v>0.25000013009989419</v>
      </c>
      <c r="S108" s="12">
        <v>0.25000013009989419</v>
      </c>
      <c r="T108" s="54">
        <v>0.37500019514984129</v>
      </c>
      <c r="V108" s="12">
        <v>1.116072590177929E-3</v>
      </c>
      <c r="W108" s="12">
        <v>1.116072590177929E-3</v>
      </c>
      <c r="X108" s="12">
        <v>4.4642903607117158E-3</v>
      </c>
      <c r="Y108" s="12">
        <v>1.116072590177929E-3</v>
      </c>
      <c r="Z108" s="12">
        <v>4.4642903607117158E-3</v>
      </c>
      <c r="AA108" s="12">
        <v>4.4642903607117158E-3</v>
      </c>
      <c r="AB108" s="12">
        <v>2.7901768290195465E-2</v>
      </c>
      <c r="AD108" s="12">
        <v>7.4342796680631241E-8</v>
      </c>
      <c r="AE108" s="12">
        <v>7.4342796680631241E-8</v>
      </c>
      <c r="AF108" s="12">
        <v>7.4342796680631241E-8</v>
      </c>
      <c r="AH108" s="12">
        <v>0.12499999070715041</v>
      </c>
      <c r="AI108" s="12">
        <v>0.12499999070715041</v>
      </c>
      <c r="AJ108" s="12">
        <v>0.12499999070715041</v>
      </c>
    </row>
  </sheetData>
  <mergeCells count="74">
    <mergeCell ref="F33:K33"/>
    <mergeCell ref="F34:K34"/>
    <mergeCell ref="F35:K35"/>
    <mergeCell ref="F26:K26"/>
    <mergeCell ref="A25:K25"/>
    <mergeCell ref="F27:K27"/>
    <mergeCell ref="F28:K28"/>
    <mergeCell ref="F29:K29"/>
    <mergeCell ref="F30:K30"/>
    <mergeCell ref="F31:K31"/>
    <mergeCell ref="F32:K32"/>
    <mergeCell ref="B31:E31"/>
    <mergeCell ref="B32:E32"/>
    <mergeCell ref="B33:E33"/>
    <mergeCell ref="B34:E34"/>
    <mergeCell ref="B35:E35"/>
    <mergeCell ref="N99:AJ99"/>
    <mergeCell ref="N101:T101"/>
    <mergeCell ref="V101:AB101"/>
    <mergeCell ref="AD101:AF101"/>
    <mergeCell ref="AH101:AJ101"/>
    <mergeCell ref="B26:E26"/>
    <mergeCell ref="B27:E27"/>
    <mergeCell ref="B28:E28"/>
    <mergeCell ref="B29:E29"/>
    <mergeCell ref="B30:E30"/>
    <mergeCell ref="N77:T77"/>
    <mergeCell ref="V77:AB77"/>
    <mergeCell ref="AD77:AF77"/>
    <mergeCell ref="AH77:AJ77"/>
    <mergeCell ref="N87:AJ87"/>
    <mergeCell ref="N89:T89"/>
    <mergeCell ref="V89:AB89"/>
    <mergeCell ref="AD89:AF89"/>
    <mergeCell ref="AH89:AJ89"/>
    <mergeCell ref="N63:AJ63"/>
    <mergeCell ref="N65:T65"/>
    <mergeCell ref="V65:AB65"/>
    <mergeCell ref="AD65:AF65"/>
    <mergeCell ref="AH65:AJ65"/>
    <mergeCell ref="N75:AJ75"/>
    <mergeCell ref="N41:T41"/>
    <mergeCell ref="V41:AB41"/>
    <mergeCell ref="AD41:AF41"/>
    <mergeCell ref="AH41:AJ41"/>
    <mergeCell ref="N51:AJ51"/>
    <mergeCell ref="N53:T53"/>
    <mergeCell ref="V53:AB53"/>
    <mergeCell ref="AD53:AF53"/>
    <mergeCell ref="AH53:AJ53"/>
    <mergeCell ref="N27:AJ27"/>
    <mergeCell ref="N29:T29"/>
    <mergeCell ref="V29:AB29"/>
    <mergeCell ref="AD29:AF29"/>
    <mergeCell ref="AH29:AJ29"/>
    <mergeCell ref="N39:AJ39"/>
    <mergeCell ref="AD5:AF5"/>
    <mergeCell ref="N15:AJ15"/>
    <mergeCell ref="V17:AB17"/>
    <mergeCell ref="AD17:AF17"/>
    <mergeCell ref="AH17:AJ17"/>
    <mergeCell ref="N17:T17"/>
    <mergeCell ref="A11:B11"/>
    <mergeCell ref="A12:B12"/>
    <mergeCell ref="V5:AB5"/>
    <mergeCell ref="N3:AJ3"/>
    <mergeCell ref="N1:AJ1"/>
    <mergeCell ref="A10:C10"/>
    <mergeCell ref="D1:L1"/>
    <mergeCell ref="D7:L7"/>
    <mergeCell ref="AH5:AJ5"/>
    <mergeCell ref="A1:C1"/>
    <mergeCell ref="N5:T5"/>
    <mergeCell ref="E15:K1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Objetivo</vt:lpstr>
      <vt:lpstr>Treinamento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2018-05-18T01:00:43Z</dcterms:created>
  <dcterms:modified xsi:type="dcterms:W3CDTF">2018-05-18T14:41:38Z</dcterms:modified>
</cp:coreProperties>
</file>