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DELL\Documents\Curso\"/>
    </mc:Choice>
  </mc:AlternateContent>
  <xr:revisionPtr revIDLastSave="0" documentId="13_ncr:1_{FD2DE914-410F-4FF7-BC02-39B0E07ABDAE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APP" sheetId="1" r:id="rId1"/>
    <sheet name="Apoio" sheetId="2" r:id="rId2"/>
  </sheets>
  <definedNames>
    <definedName name="aporte">APP!$D$21</definedName>
    <definedName name="patrimonio">APP!$D$24</definedName>
    <definedName name="qtd_anos">APP!$D$22</definedName>
    <definedName name="rendimento_carteira">APP!$E$16</definedName>
    <definedName name="salario">APP!$E$15</definedName>
    <definedName name="sugestao_invest">APP!$E$17</definedName>
    <definedName name="taxa_mensal">APP!$D$23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0" i="1" l="1"/>
  <c r="C41" i="1"/>
  <c r="C42" i="1"/>
  <c r="C43" i="1"/>
  <c r="E43" i="1" s="1"/>
  <c r="C44" i="1"/>
  <c r="C39" i="1"/>
  <c r="H3" i="2"/>
  <c r="A10" i="2"/>
  <c r="A11" i="2"/>
  <c r="A12" i="2"/>
  <c r="A13" i="2"/>
  <c r="A14" i="2"/>
  <c r="A3" i="2"/>
  <c r="A4" i="2"/>
  <c r="A5" i="2"/>
  <c r="A6" i="2"/>
  <c r="A7" i="2"/>
  <c r="A8" i="2"/>
  <c r="A9" i="2"/>
  <c r="A16" i="2"/>
  <c r="A17" i="2"/>
  <c r="A18" i="2"/>
  <c r="A19" i="2"/>
  <c r="A20" i="2"/>
  <c r="A15" i="2"/>
  <c r="C36" i="1"/>
  <c r="D24" i="1"/>
  <c r="D25" i="1" s="1"/>
  <c r="E17" i="1"/>
  <c r="C29" i="1"/>
  <c r="E29" i="1" s="1"/>
  <c r="C30" i="1"/>
  <c r="E30" i="1" s="1"/>
  <c r="C31" i="1"/>
  <c r="E31" i="1" s="1"/>
  <c r="C32" i="1"/>
  <c r="E32" i="1" s="1"/>
  <c r="C33" i="1"/>
  <c r="E33" i="1" s="1"/>
  <c r="E41" i="1" l="1"/>
  <c r="E42" i="1"/>
  <c r="E44" i="1"/>
  <c r="E39" i="1"/>
  <c r="E40" i="1"/>
  <c r="E45" i="1" l="1"/>
</calcChain>
</file>

<file path=xl/sharedStrings.xml><?xml version="1.0" encoding="utf-8"?>
<sst xmlns="http://schemas.openxmlformats.org/spreadsheetml/2006/main" count="71" uniqueCount="34">
  <si>
    <t>Quanto investir por mês?</t>
  </si>
  <si>
    <t>Por quantos anos?</t>
  </si>
  <si>
    <t>Taxa de rendimento mensal?</t>
  </si>
  <si>
    <t>Patrimônio acumulado?</t>
  </si>
  <si>
    <t>Dividendos mensais?</t>
  </si>
  <si>
    <t>INVESTIMENTO MENSAL</t>
  </si>
  <si>
    <t>Quanto em 2 anos?</t>
  </si>
  <si>
    <t>Quanto em 5 anos?</t>
  </si>
  <si>
    <t>Quanto em 10 anos?</t>
  </si>
  <si>
    <t>Quanto em 20 anos?</t>
  </si>
  <si>
    <t>Quanto em 30 anos?</t>
  </si>
  <si>
    <t>Cenários</t>
  </si>
  <si>
    <t>Dividendos</t>
  </si>
  <si>
    <t>Configurações</t>
  </si>
  <si>
    <t>Rendimento Carteira</t>
  </si>
  <si>
    <t>Salário</t>
  </si>
  <si>
    <t>Sugestão de investimento</t>
  </si>
  <si>
    <t>Perfil</t>
  </si>
  <si>
    <t>Conservador</t>
  </si>
  <si>
    <t>Valor a ser investido por mês</t>
  </si>
  <si>
    <t>Agressivo</t>
  </si>
  <si>
    <t>TIPO DE FII</t>
  </si>
  <si>
    <t>Percentual Sugerido</t>
  </si>
  <si>
    <t>Valores</t>
  </si>
  <si>
    <t>PAPEL</t>
  </si>
  <si>
    <t>TIJOLO</t>
  </si>
  <si>
    <t>HÍBRIDOS</t>
  </si>
  <si>
    <t>FOFs</t>
  </si>
  <si>
    <t>DESENVOLVIMENTO</t>
  </si>
  <si>
    <t>HOTELARIAS</t>
  </si>
  <si>
    <t>%</t>
  </si>
  <si>
    <t>Chave</t>
  </si>
  <si>
    <t>Moderado</t>
  </si>
  <si>
    <t>Moderado-TIJOLO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</si>
</sst>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R$&quot;\ #,##0.00;[Red]\-&quot;R$&quot;\ #,##0.00"/>
    <numFmt numFmtId="165" formatCode="&quot;R$&quot;\ #,##0.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ptos Narrow"/>
      <family val="2"/>
    </font>
    <font>
      <b/>
      <sz val="18"/>
      <color rgb="FFFFFFFF"/>
      <name val="Aptos Narrow"/>
      <family val="2"/>
    </font>
    <font>
      <sz val="12"/>
      <color theme="1"/>
      <name val="Aptos Narrow"/>
      <family val="2"/>
    </font>
    <font>
      <b/>
      <sz val="11"/>
      <color theme="1"/>
      <name val="Aptos Narrow"/>
      <family val="2"/>
    </font>
    <font>
      <b/>
      <sz val="12"/>
      <color theme="1"/>
      <name val="Aptos Narrow"/>
      <family val="2"/>
    </font>
    <font>
      <sz val="11"/>
      <color rgb="FFFFFFFF"/>
      <name val="Aptos Narrow"/>
      <family val="2"/>
    </font>
    <font>
      <b/>
      <sz val="11"/>
      <color rgb="FFFFFFFF"/>
      <name val="Aptos Narrow"/>
      <family val="2"/>
    </font>
    <font>
      <b/>
      <sz val="12"/>
      <color rgb="FFFFFFFF"/>
      <name val="Aptos Narrow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D4D4D4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indexed="64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medium">
        <color indexed="64"/>
      </right>
      <top/>
      <bottom style="thin">
        <color theme="0" tint="-0.14996795556505021"/>
      </bottom>
      <diagonal/>
    </border>
    <border>
      <left style="medium">
        <color indexed="64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medium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indexed="64"/>
      </left>
      <right style="thin">
        <color theme="0" tint="-0.14996795556505021"/>
      </right>
      <top style="thin">
        <color theme="0" tint="-0.14996795556505021"/>
      </top>
      <bottom style="medium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medium">
        <color indexed="64"/>
      </bottom>
      <diagonal/>
    </border>
    <border>
      <left style="thin">
        <color theme="0" tint="-0.14996795556505021"/>
      </left>
      <right style="medium">
        <color indexed="64"/>
      </right>
      <top style="thin">
        <color theme="0" tint="-0.14996795556505021"/>
      </top>
      <bottom style="medium">
        <color indexed="64"/>
      </bottom>
      <diagonal/>
    </border>
    <border>
      <left style="medium">
        <color indexed="64"/>
      </left>
      <right style="thin">
        <color theme="0" tint="-0.14996795556505021"/>
      </right>
      <top/>
      <bottom style="medium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medium">
        <color indexed="64"/>
      </bottom>
      <diagonal/>
    </border>
    <border>
      <left style="thin">
        <color theme="0" tint="-0.14996795556505021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theme="0" tint="-0.14996795556505021"/>
      </right>
      <top style="medium">
        <color indexed="64"/>
      </top>
      <bottom style="medium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medium">
        <color indexed="64"/>
      </top>
      <bottom style="medium">
        <color indexed="64"/>
      </bottom>
      <diagonal/>
    </border>
    <border>
      <left style="thin">
        <color theme="0" tint="-0.14996795556505021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1">
    <xf numFmtId="0" fontId="0" fillId="0" borderId="0" xfId="0"/>
    <xf numFmtId="0" fontId="2" fillId="0" borderId="0" xfId="0" applyFont="1"/>
    <xf numFmtId="0" fontId="3" fillId="2" borderId="2" xfId="0" applyFont="1" applyFill="1" applyBorder="1" applyAlignment="1">
      <alignment vertical="center"/>
    </xf>
    <xf numFmtId="0" fontId="3" fillId="2" borderId="3" xfId="0" applyFont="1" applyFill="1" applyBorder="1" applyAlignment="1">
      <alignment vertical="center"/>
    </xf>
    <xf numFmtId="0" fontId="2" fillId="0" borderId="0" xfId="0" applyFont="1" applyAlignment="1">
      <alignment horizontal="center"/>
    </xf>
    <xf numFmtId="0" fontId="7" fillId="0" borderId="0" xfId="0" applyFont="1"/>
    <xf numFmtId="8" fontId="2" fillId="0" borderId="0" xfId="0" applyNumberFormat="1" applyFont="1" applyAlignment="1"/>
    <xf numFmtId="0" fontId="3" fillId="2" borderId="1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vertical="center"/>
    </xf>
    <xf numFmtId="8" fontId="2" fillId="3" borderId="7" xfId="0" applyNumberFormat="1" applyFont="1" applyFill="1" applyBorder="1" applyAlignment="1">
      <alignment horizontal="center"/>
    </xf>
    <xf numFmtId="8" fontId="2" fillId="3" borderId="8" xfId="0" applyNumberFormat="1" applyFont="1" applyFill="1" applyBorder="1" applyAlignment="1">
      <alignment horizontal="center"/>
    </xf>
    <xf numFmtId="8" fontId="2" fillId="3" borderId="14" xfId="0" applyNumberFormat="1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 vertical="center"/>
    </xf>
    <xf numFmtId="165" fontId="2" fillId="0" borderId="10" xfId="0" applyNumberFormat="1" applyFont="1" applyBorder="1" applyAlignment="1">
      <alignment horizontal="center"/>
    </xf>
    <xf numFmtId="10" fontId="2" fillId="0" borderId="12" xfId="0" applyNumberFormat="1" applyFont="1" applyBorder="1" applyAlignment="1">
      <alignment horizontal="center"/>
    </xf>
    <xf numFmtId="165" fontId="2" fillId="0" borderId="15" xfId="0" applyNumberFormat="1" applyFont="1" applyBorder="1" applyAlignment="1">
      <alignment horizontal="center"/>
    </xf>
    <xf numFmtId="8" fontId="2" fillId="3" borderId="10" xfId="0" applyNumberFormat="1" applyFont="1" applyFill="1" applyBorder="1" applyAlignment="1">
      <alignment horizontal="center"/>
    </xf>
    <xf numFmtId="8" fontId="2" fillId="3" borderId="12" xfId="0" applyNumberFormat="1" applyFont="1" applyFill="1" applyBorder="1" applyAlignment="1">
      <alignment horizontal="center"/>
    </xf>
    <xf numFmtId="8" fontId="2" fillId="3" borderId="15" xfId="0" applyNumberFormat="1" applyFont="1" applyFill="1" applyBorder="1" applyAlignment="1">
      <alignment horizontal="center"/>
    </xf>
    <xf numFmtId="0" fontId="3" fillId="2" borderId="5" xfId="0" applyFont="1" applyFill="1" applyBorder="1" applyAlignment="1">
      <alignment vertical="center"/>
    </xf>
    <xf numFmtId="0" fontId="3" fillId="2" borderId="2" xfId="0" applyFont="1" applyFill="1" applyBorder="1" applyAlignment="1">
      <alignment horizontal="center" vertical="center"/>
    </xf>
    <xf numFmtId="165" fontId="5" fillId="0" borderId="7" xfId="0" applyNumberFormat="1" applyFont="1" applyBorder="1" applyAlignment="1">
      <alignment horizontal="center"/>
    </xf>
    <xf numFmtId="165" fontId="5" fillId="0" borderId="10" xfId="0" applyNumberFormat="1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0" fontId="5" fillId="0" borderId="8" xfId="0" applyNumberFormat="1" applyFont="1" applyBorder="1" applyAlignment="1">
      <alignment horizontal="center"/>
    </xf>
    <xf numFmtId="10" fontId="5" fillId="0" borderId="12" xfId="0" applyNumberFormat="1" applyFont="1" applyBorder="1" applyAlignment="1">
      <alignment horizontal="center"/>
    </xf>
    <xf numFmtId="165" fontId="5" fillId="3" borderId="8" xfId="0" applyNumberFormat="1" applyFont="1" applyFill="1" applyBorder="1" applyAlignment="1">
      <alignment horizontal="center"/>
    </xf>
    <xf numFmtId="165" fontId="5" fillId="3" borderId="12" xfId="0" applyNumberFormat="1" applyFont="1" applyFill="1" applyBorder="1" applyAlignment="1">
      <alignment horizontal="center"/>
    </xf>
    <xf numFmtId="165" fontId="5" fillId="3" borderId="14" xfId="0" applyNumberFormat="1" applyFont="1" applyFill="1" applyBorder="1" applyAlignment="1">
      <alignment horizontal="center"/>
    </xf>
    <xf numFmtId="165" fontId="5" fillId="3" borderId="15" xfId="0" applyNumberFormat="1" applyFont="1" applyFill="1" applyBorder="1" applyAlignment="1">
      <alignment horizontal="center"/>
    </xf>
    <xf numFmtId="0" fontId="4" fillId="3" borderId="9" xfId="0" applyFont="1" applyFill="1" applyBorder="1" applyAlignment="1">
      <alignment horizontal="left" indent="2"/>
    </xf>
    <xf numFmtId="0" fontId="4" fillId="3" borderId="7" xfId="0" applyFont="1" applyFill="1" applyBorder="1" applyAlignment="1">
      <alignment horizontal="left" indent="2"/>
    </xf>
    <xf numFmtId="0" fontId="4" fillId="3" borderId="11" xfId="0" applyFont="1" applyFill="1" applyBorder="1" applyAlignment="1">
      <alignment horizontal="left" indent="2"/>
    </xf>
    <xf numFmtId="0" fontId="4" fillId="3" borderId="8" xfId="0" applyFont="1" applyFill="1" applyBorder="1" applyAlignment="1">
      <alignment horizontal="left" indent="2"/>
    </xf>
    <xf numFmtId="0" fontId="4" fillId="3" borderId="13" xfId="0" applyFont="1" applyFill="1" applyBorder="1" applyAlignment="1">
      <alignment horizontal="left" indent="2"/>
    </xf>
    <xf numFmtId="0" fontId="4" fillId="3" borderId="14" xfId="0" applyFont="1" applyFill="1" applyBorder="1" applyAlignment="1">
      <alignment horizontal="left" indent="2"/>
    </xf>
    <xf numFmtId="0" fontId="4" fillId="0" borderId="9" xfId="0" applyFont="1" applyBorder="1" applyAlignment="1">
      <alignment horizontal="left" indent="2"/>
    </xf>
    <xf numFmtId="0" fontId="4" fillId="0" borderId="7" xfId="0" applyFont="1" applyBorder="1" applyAlignment="1">
      <alignment horizontal="left" indent="2"/>
    </xf>
    <xf numFmtId="0" fontId="4" fillId="0" borderId="11" xfId="0" applyFont="1" applyBorder="1" applyAlignment="1">
      <alignment horizontal="left" indent="2"/>
    </xf>
    <xf numFmtId="0" fontId="4" fillId="0" borderId="8" xfId="0" applyFont="1" applyBorder="1" applyAlignment="1">
      <alignment horizontal="left" indent="2"/>
    </xf>
    <xf numFmtId="0" fontId="6" fillId="3" borderId="11" xfId="0" applyFont="1" applyFill="1" applyBorder="1" applyAlignment="1">
      <alignment horizontal="left" indent="2"/>
    </xf>
    <xf numFmtId="0" fontId="6" fillId="3" borderId="8" xfId="0" applyFont="1" applyFill="1" applyBorder="1" applyAlignment="1">
      <alignment horizontal="left" indent="2"/>
    </xf>
    <xf numFmtId="0" fontId="6" fillId="3" borderId="13" xfId="0" applyFont="1" applyFill="1" applyBorder="1" applyAlignment="1">
      <alignment horizontal="left" indent="2"/>
    </xf>
    <xf numFmtId="0" fontId="6" fillId="3" borderId="14" xfId="0" applyFont="1" applyFill="1" applyBorder="1" applyAlignment="1">
      <alignment horizontal="left" indent="2"/>
    </xf>
    <xf numFmtId="0" fontId="4" fillId="3" borderId="9" xfId="0" applyFont="1" applyFill="1" applyBorder="1" applyAlignment="1">
      <alignment horizontal="left" indent="2"/>
    </xf>
    <xf numFmtId="0" fontId="4" fillId="3" borderId="11" xfId="0" applyFont="1" applyFill="1" applyBorder="1" applyAlignment="1">
      <alignment horizontal="left" indent="2"/>
    </xf>
    <xf numFmtId="0" fontId="4" fillId="3" borderId="13" xfId="0" applyFont="1" applyFill="1" applyBorder="1" applyAlignment="1">
      <alignment horizontal="left" indent="2"/>
    </xf>
    <xf numFmtId="165" fontId="2" fillId="0" borderId="0" xfId="0" applyNumberFormat="1" applyFont="1" applyAlignment="1">
      <alignment horizontal="center"/>
    </xf>
    <xf numFmtId="0" fontId="5" fillId="3" borderId="16" xfId="0" applyFont="1" applyFill="1" applyBorder="1"/>
    <xf numFmtId="165" fontId="5" fillId="3" borderId="17" xfId="0" applyNumberFormat="1" applyFont="1" applyFill="1" applyBorder="1" applyAlignment="1">
      <alignment horizontal="center"/>
    </xf>
    <xf numFmtId="165" fontId="5" fillId="3" borderId="18" xfId="0" applyNumberFormat="1" applyFont="1" applyFill="1" applyBorder="1" applyAlignment="1">
      <alignment horizontal="center"/>
    </xf>
    <xf numFmtId="0" fontId="9" fillId="2" borderId="0" xfId="0" applyFont="1" applyFill="1" applyAlignment="1">
      <alignment horizontal="center"/>
    </xf>
    <xf numFmtId="9" fontId="2" fillId="0" borderId="0" xfId="0" applyNumberFormat="1" applyFont="1" applyAlignment="1">
      <alignment horizontal="center"/>
    </xf>
    <xf numFmtId="0" fontId="8" fillId="2" borderId="0" xfId="0" applyFont="1" applyFill="1"/>
    <xf numFmtId="0" fontId="8" fillId="2" borderId="0" xfId="0" applyFont="1" applyFill="1" applyAlignment="1">
      <alignment horizontal="center"/>
    </xf>
    <xf numFmtId="165" fontId="8" fillId="2" borderId="0" xfId="0" applyNumberFormat="1" applyFont="1" applyFill="1" applyAlignment="1">
      <alignment horizontal="center"/>
    </xf>
    <xf numFmtId="0" fontId="4" fillId="0" borderId="0" xfId="0" applyFont="1"/>
    <xf numFmtId="0" fontId="4" fillId="0" borderId="0" xfId="0" applyFont="1" applyBorder="1"/>
    <xf numFmtId="9" fontId="4" fillId="0" borderId="0" xfId="0" applyNumberFormat="1" applyFont="1" applyAlignment="1">
      <alignment horizontal="center"/>
    </xf>
    <xf numFmtId="9" fontId="4" fillId="0" borderId="0" xfId="1" applyFont="1"/>
    <xf numFmtId="0" fontId="4" fillId="0" borderId="6" xfId="0" applyFont="1" applyBorder="1"/>
    <xf numFmtId="0" fontId="4" fillId="0" borderId="2" xfId="0" applyFont="1" applyBorder="1"/>
    <xf numFmtId="9" fontId="4" fillId="0" borderId="6" xfId="0" applyNumberFormat="1" applyFont="1" applyBorder="1" applyAlignment="1">
      <alignment horizontal="center"/>
    </xf>
    <xf numFmtId="0" fontId="9" fillId="2" borderId="19" xfId="0" applyFont="1" applyFill="1" applyBorder="1" applyAlignment="1">
      <alignment horizontal="center"/>
    </xf>
    <xf numFmtId="0" fontId="9" fillId="2" borderId="20" xfId="0" applyFont="1" applyFill="1" applyBorder="1" applyAlignment="1">
      <alignment horizontal="center"/>
    </xf>
    <xf numFmtId="0" fontId="9" fillId="2" borderId="21" xfId="0" applyFont="1" applyFill="1" applyBorder="1" applyAlignment="1">
      <alignment horizont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APP!$C$38</c:f>
              <c:strCache>
                <c:ptCount val="1"/>
                <c:pt idx="0">
                  <c:v>Percentual Sugerido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APP!$B$39:$B$44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HÍBRIDOS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APP!$C$39:$C$44</c:f>
              <c:numCache>
                <c:formatCode>0%</c:formatCode>
                <c:ptCount val="6"/>
                <c:pt idx="0">
                  <c:v>0.3</c:v>
                </c:pt>
                <c:pt idx="1">
                  <c:v>0.5</c:v>
                </c:pt>
                <c:pt idx="2">
                  <c:v>0.1</c:v>
                </c:pt>
                <c:pt idx="3">
                  <c:v>0.1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B2-45EF-AE97-7843364712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598592</xdr:colOff>
      <xdr:row>1</xdr:row>
      <xdr:rowOff>116839</xdr:rowOff>
    </xdr:from>
    <xdr:to>
      <xdr:col>5</xdr:col>
      <xdr:colOff>8467</xdr:colOff>
      <xdr:row>10</xdr:row>
      <xdr:rowOff>111755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BB51DB51-D5B7-D0DB-C6F6-F28452B3C2D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1364" b="36632"/>
        <a:stretch>
          <a:fillRect/>
        </a:stretch>
      </xdr:blipFill>
      <xdr:spPr>
        <a:xfrm>
          <a:off x="598592" y="303106"/>
          <a:ext cx="5649808" cy="1671316"/>
        </a:xfrm>
        <a:prstGeom prst="rect">
          <a:avLst/>
        </a:prstGeom>
      </xdr:spPr>
    </xdr:pic>
    <xdr:clientData/>
  </xdr:twoCellAnchor>
  <xdr:twoCellAnchor>
    <xdr:from>
      <xdr:col>1</xdr:col>
      <xdr:colOff>588433</xdr:colOff>
      <xdr:row>45</xdr:row>
      <xdr:rowOff>169333</xdr:rowOff>
    </xdr:from>
    <xdr:to>
      <xdr:col>4</xdr:col>
      <xdr:colOff>757766</xdr:colOff>
      <xdr:row>60</xdr:row>
      <xdr:rowOff>118533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A4DB3B9-738D-1AFB-A024-E4097BD6BF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2:I72"/>
  <sheetViews>
    <sheetView showGridLines="0" topLeftCell="A41" zoomScale="90" zoomScaleNormal="90" workbookViewId="0">
      <selection activeCell="F56" sqref="F56"/>
    </sheetView>
  </sheetViews>
  <sheetFormatPr defaultColWidth="0" defaultRowHeight="14.4" x14ac:dyDescent="0.3"/>
  <cols>
    <col min="1" max="1" width="8.88671875" style="1" customWidth="1"/>
    <col min="2" max="2" width="37.109375" style="1" bestFit="1" customWidth="1"/>
    <col min="3" max="3" width="18.109375" style="1" bestFit="1" customWidth="1"/>
    <col min="4" max="4" width="8.88671875" style="1" customWidth="1"/>
    <col min="5" max="5" width="17.88671875" style="1" bestFit="1" customWidth="1"/>
    <col min="6" max="6" width="8.88671875" style="1" customWidth="1"/>
    <col min="7" max="7" width="23.109375" style="1" hidden="1"/>
    <col min="8" max="8" width="12.5546875" style="1" hidden="1"/>
    <col min="9" max="16384" width="8.88671875" style="1" hidden="1"/>
  </cols>
  <sheetData>
    <row r="12" spans="2:5" ht="15" thickBot="1" x14ac:dyDescent="0.35"/>
    <row r="13" spans="2:5" ht="14.4" customHeight="1" x14ac:dyDescent="0.3">
      <c r="B13" s="9" t="s">
        <v>13</v>
      </c>
      <c r="C13" s="24"/>
      <c r="D13" s="24"/>
      <c r="E13" s="3"/>
    </row>
    <row r="14" spans="2:5" ht="14.4" customHeight="1" x14ac:dyDescent="0.3">
      <c r="B14" s="10"/>
      <c r="C14" s="11"/>
      <c r="D14" s="11"/>
      <c r="E14" s="23"/>
    </row>
    <row r="15" spans="2:5" ht="15.6" x14ac:dyDescent="0.3">
      <c r="B15" s="35" t="s">
        <v>15</v>
      </c>
      <c r="C15" s="36"/>
      <c r="D15" s="36"/>
      <c r="E15" s="17">
        <v>3000</v>
      </c>
    </row>
    <row r="16" spans="2:5" ht="15.6" x14ac:dyDescent="0.3">
      <c r="B16" s="37" t="s">
        <v>14</v>
      </c>
      <c r="C16" s="38"/>
      <c r="D16" s="38"/>
      <c r="E16" s="18">
        <v>6.0000000000000001E-3</v>
      </c>
    </row>
    <row r="17" spans="1:9" ht="16.2" thickBot="1" x14ac:dyDescent="0.35">
      <c r="B17" s="39" t="s">
        <v>16</v>
      </c>
      <c r="C17" s="40"/>
      <c r="D17" s="40"/>
      <c r="E17" s="19">
        <f>E15*30%</f>
        <v>900</v>
      </c>
    </row>
    <row r="19" spans="1:9" ht="15" thickBot="1" x14ac:dyDescent="0.35"/>
    <row r="20" spans="1:9" ht="23.4" x14ac:dyDescent="0.3">
      <c r="B20" s="9" t="s">
        <v>5</v>
      </c>
      <c r="C20" s="24"/>
      <c r="D20" s="24"/>
      <c r="E20" s="16"/>
      <c r="I20"/>
    </row>
    <row r="21" spans="1:9" ht="15.6" customHeight="1" x14ac:dyDescent="0.3">
      <c r="B21" s="41" t="s">
        <v>0</v>
      </c>
      <c r="C21" s="42"/>
      <c r="D21" s="25">
        <v>900</v>
      </c>
      <c r="E21" s="26"/>
      <c r="I21"/>
    </row>
    <row r="22" spans="1:9" ht="15.6" x14ac:dyDescent="0.3">
      <c r="B22" s="43" t="s">
        <v>1</v>
      </c>
      <c r="C22" s="44"/>
      <c r="D22" s="27">
        <v>5</v>
      </c>
      <c r="E22" s="28"/>
    </row>
    <row r="23" spans="1:9" ht="15.6" x14ac:dyDescent="0.3">
      <c r="B23" s="43" t="s">
        <v>2</v>
      </c>
      <c r="C23" s="44"/>
      <c r="D23" s="29">
        <v>1.0789999999999999E-2</v>
      </c>
      <c r="E23" s="30"/>
    </row>
    <row r="24" spans="1:9" ht="15.6" x14ac:dyDescent="0.3">
      <c r="B24" s="45" t="s">
        <v>3</v>
      </c>
      <c r="C24" s="46"/>
      <c r="D24" s="31">
        <f>FV(taxa_mensal,qtd_anos*12,aporte*-1)</f>
        <v>75399.22259863888</v>
      </c>
      <c r="E24" s="32"/>
    </row>
    <row r="25" spans="1:9" ht="16.2" thickBot="1" x14ac:dyDescent="0.35">
      <c r="B25" s="47" t="s">
        <v>4</v>
      </c>
      <c r="C25" s="48"/>
      <c r="D25" s="33">
        <f>patrimonio*rendimento_carteira</f>
        <v>452.39533559183332</v>
      </c>
      <c r="E25" s="34"/>
    </row>
    <row r="27" spans="1:9" ht="15" thickBot="1" x14ac:dyDescent="0.35"/>
    <row r="28" spans="1:9" ht="23.4" x14ac:dyDescent="0.3">
      <c r="B28" s="12" t="s">
        <v>11</v>
      </c>
      <c r="C28" s="2"/>
      <c r="D28" s="2"/>
      <c r="E28" s="8" t="s">
        <v>12</v>
      </c>
    </row>
    <row r="29" spans="1:9" ht="15.6" x14ac:dyDescent="0.3">
      <c r="A29" s="5">
        <v>2</v>
      </c>
      <c r="B29" s="49" t="s">
        <v>6</v>
      </c>
      <c r="C29" s="13">
        <f>FV($D$23,$A29*12,$D$21*-1)</f>
        <v>24504.864567880697</v>
      </c>
      <c r="D29" s="13"/>
      <c r="E29" s="20">
        <f>C29*rendimento_carteira</f>
        <v>147.02918740728418</v>
      </c>
    </row>
    <row r="30" spans="1:9" ht="15.6" x14ac:dyDescent="0.3">
      <c r="A30" s="5">
        <v>5</v>
      </c>
      <c r="B30" s="50" t="s">
        <v>7</v>
      </c>
      <c r="C30" s="14">
        <f>FV($D$23,$A30*12,$D$21*-1)</f>
        <v>75399.22259863888</v>
      </c>
      <c r="D30" s="14"/>
      <c r="E30" s="21">
        <f>C30*rendimento_carteira</f>
        <v>452.39533559183332</v>
      </c>
    </row>
    <row r="31" spans="1:9" ht="15.6" x14ac:dyDescent="0.3">
      <c r="A31" s="5">
        <v>10</v>
      </c>
      <c r="B31" s="50" t="s">
        <v>8</v>
      </c>
      <c r="C31" s="14">
        <f>FV($D$23,$A31*12,$D$21*-1)</f>
        <v>218955.79127715499</v>
      </c>
      <c r="D31" s="14"/>
      <c r="E31" s="21">
        <f>C31*rendimento_carteira</f>
        <v>1313.73474766293</v>
      </c>
    </row>
    <row r="32" spans="1:9" ht="15.6" x14ac:dyDescent="0.3">
      <c r="A32" s="5">
        <v>20</v>
      </c>
      <c r="B32" s="50" t="s">
        <v>9</v>
      </c>
      <c r="C32" s="14">
        <f>FV($D$23,$A32*12,$D$21*-1)</f>
        <v>1012678.5600873725</v>
      </c>
      <c r="D32" s="14"/>
      <c r="E32" s="21">
        <f>C32*rendimento_carteira</f>
        <v>6076.0713605242354</v>
      </c>
    </row>
    <row r="33" spans="1:6" ht="16.2" thickBot="1" x14ac:dyDescent="0.35">
      <c r="A33" s="5">
        <v>30</v>
      </c>
      <c r="B33" s="51" t="s">
        <v>10</v>
      </c>
      <c r="C33" s="15">
        <f>FV($D$23,$A33*12,$D$21*-1)</f>
        <v>3889952.689504243</v>
      </c>
      <c r="D33" s="15"/>
      <c r="E33" s="22">
        <f>C33*rendimento_carteira</f>
        <v>23339.716137025458</v>
      </c>
      <c r="F33" s="6"/>
    </row>
    <row r="34" spans="1:6" ht="15" thickBot="1" x14ac:dyDescent="0.35"/>
    <row r="35" spans="1:6" ht="23.4" x14ac:dyDescent="0.3">
      <c r="B35" s="7" t="s">
        <v>17</v>
      </c>
      <c r="C35" s="24" t="s">
        <v>18</v>
      </c>
      <c r="D35" s="24"/>
      <c r="E35" s="16"/>
    </row>
    <row r="36" spans="1:6" ht="15" thickBot="1" x14ac:dyDescent="0.35">
      <c r="B36" s="53" t="s">
        <v>19</v>
      </c>
      <c r="C36" s="54">
        <f>aporte</f>
        <v>900</v>
      </c>
      <c r="D36" s="54"/>
      <c r="E36" s="55"/>
    </row>
    <row r="38" spans="1:6" ht="15.6" x14ac:dyDescent="0.3">
      <c r="B38" s="56" t="s">
        <v>21</v>
      </c>
      <c r="C38" s="56" t="s">
        <v>22</v>
      </c>
      <c r="D38" s="56"/>
      <c r="E38" s="56" t="s">
        <v>23</v>
      </c>
    </row>
    <row r="39" spans="1:6" x14ac:dyDescent="0.3">
      <c r="B39" s="4" t="s">
        <v>24</v>
      </c>
      <c r="C39" s="57">
        <f>VLOOKUP($C$35&amp;"-"&amp;B39,Apoio!$A:$D,4,FALSE)</f>
        <v>0.3</v>
      </c>
      <c r="D39" s="4"/>
      <c r="E39" s="52">
        <f>C39*$C$36</f>
        <v>270</v>
      </c>
    </row>
    <row r="40" spans="1:6" x14ac:dyDescent="0.3">
      <c r="B40" s="4" t="s">
        <v>25</v>
      </c>
      <c r="C40" s="57">
        <f>VLOOKUP($C$35&amp;"-"&amp;B40,Apoio!$A:$D,4,FALSE)</f>
        <v>0.5</v>
      </c>
      <c r="D40" s="4"/>
      <c r="E40" s="52">
        <f t="shared" ref="E40:E44" si="0">C40*$C$36</f>
        <v>450</v>
      </c>
    </row>
    <row r="41" spans="1:6" x14ac:dyDescent="0.3">
      <c r="B41" s="4" t="s">
        <v>26</v>
      </c>
      <c r="C41" s="57">
        <f>VLOOKUP($C$35&amp;"-"&amp;B41,Apoio!$A:$D,4,FALSE)</f>
        <v>0.1</v>
      </c>
      <c r="D41" s="4"/>
      <c r="E41" s="52">
        <f t="shared" si="0"/>
        <v>90</v>
      </c>
    </row>
    <row r="42" spans="1:6" x14ac:dyDescent="0.3">
      <c r="B42" s="4" t="s">
        <v>27</v>
      </c>
      <c r="C42" s="57">
        <f>VLOOKUP($C$35&amp;"-"&amp;B42,Apoio!$A:$D,4,FALSE)</f>
        <v>0.1</v>
      </c>
      <c r="D42" s="4"/>
      <c r="E42" s="52">
        <f t="shared" si="0"/>
        <v>90</v>
      </c>
    </row>
    <row r="43" spans="1:6" x14ac:dyDescent="0.3">
      <c r="B43" s="4" t="s">
        <v>28</v>
      </c>
      <c r="C43" s="57">
        <f>VLOOKUP($C$35&amp;"-"&amp;B43,Apoio!$A:$D,4,FALSE)</f>
        <v>0</v>
      </c>
      <c r="D43" s="4"/>
      <c r="E43" s="52">
        <f t="shared" si="0"/>
        <v>0</v>
      </c>
    </row>
    <row r="44" spans="1:6" x14ac:dyDescent="0.3">
      <c r="B44" s="4" t="s">
        <v>29</v>
      </c>
      <c r="C44" s="57">
        <f>VLOOKUP($C$35&amp;"-"&amp;B44,Apoio!$A:$D,4,FALSE)</f>
        <v>0</v>
      </c>
      <c r="D44" s="4"/>
      <c r="E44" s="52">
        <f t="shared" si="0"/>
        <v>0</v>
      </c>
    </row>
    <row r="45" spans="1:6" x14ac:dyDescent="0.3">
      <c r="B45" s="58"/>
      <c r="C45" s="59"/>
      <c r="D45" s="59"/>
      <c r="E45" s="60">
        <f>SUM(E39:E44)</f>
        <v>900</v>
      </c>
    </row>
    <row r="49" s="1" customFormat="1" x14ac:dyDescent="0.3"/>
    <row r="50" s="1" customFormat="1" x14ac:dyDescent="0.3"/>
    <row r="51" s="1" customFormat="1" x14ac:dyDescent="0.3"/>
    <row r="52" s="1" customFormat="1" x14ac:dyDescent="0.3"/>
    <row r="53" s="1" customFormat="1" x14ac:dyDescent="0.3"/>
    <row r="54" s="1" customFormat="1" x14ac:dyDescent="0.3"/>
    <row r="55" s="1" customFormat="1" x14ac:dyDescent="0.3"/>
    <row r="56" s="1" customFormat="1" x14ac:dyDescent="0.3"/>
    <row r="57" s="1" customFormat="1" x14ac:dyDescent="0.3"/>
    <row r="58" s="1" customFormat="1" x14ac:dyDescent="0.3"/>
    <row r="59" s="1" customFormat="1" x14ac:dyDescent="0.3"/>
    <row r="60" s="1" customFormat="1" x14ac:dyDescent="0.3"/>
    <row r="61" s="1" customFormat="1" x14ac:dyDescent="0.3"/>
    <row r="62" s="1" customFormat="1" x14ac:dyDescent="0.3"/>
    <row r="63" s="1" customFormat="1" x14ac:dyDescent="0.3"/>
    <row r="64" s="1" customFormat="1" x14ac:dyDescent="0.3"/>
    <row r="65" s="1" customFormat="1" x14ac:dyDescent="0.3"/>
    <row r="66" s="1" customFormat="1" x14ac:dyDescent="0.3"/>
    <row r="67" s="1" customFormat="1" x14ac:dyDescent="0.3"/>
    <row r="68" s="1" customFormat="1" x14ac:dyDescent="0.3"/>
    <row r="69" s="1" customFormat="1" x14ac:dyDescent="0.3"/>
    <row r="70" s="1" customFormat="1" x14ac:dyDescent="0.3"/>
    <row r="71" s="1" customFormat="1" x14ac:dyDescent="0.3"/>
    <row r="72" s="1" customFormat="1" x14ac:dyDescent="0.3"/>
  </sheetData>
  <mergeCells count="22">
    <mergeCell ref="C35:E35"/>
    <mergeCell ref="C36:E36"/>
    <mergeCell ref="D24:E24"/>
    <mergeCell ref="D25:E25"/>
    <mergeCell ref="B13:D14"/>
    <mergeCell ref="B15:D15"/>
    <mergeCell ref="B16:D16"/>
    <mergeCell ref="B17:D17"/>
    <mergeCell ref="B21:C21"/>
    <mergeCell ref="B22:C22"/>
    <mergeCell ref="B23:C23"/>
    <mergeCell ref="B24:C24"/>
    <mergeCell ref="B25:C25"/>
    <mergeCell ref="C29:D29"/>
    <mergeCell ref="C30:D30"/>
    <mergeCell ref="C31:D31"/>
    <mergeCell ref="C32:D32"/>
    <mergeCell ref="C33:D33"/>
    <mergeCell ref="B20:E20"/>
    <mergeCell ref="D21:E21"/>
    <mergeCell ref="D22:E22"/>
    <mergeCell ref="D23:E23"/>
  </mergeCells>
  <dataValidations count="1">
    <dataValidation type="list" allowBlank="1" showInputMessage="1" showErrorMessage="1" sqref="C35" xr:uid="{B7B5BA54-AF31-48C2-BBDC-3645DBCF1958}">
      <formula1>"Conservador, Moderado, Agressivo"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14B0A-1474-4091-B0E5-0C16F994EDF6}">
  <dimension ref="A1:H20"/>
  <sheetViews>
    <sheetView tabSelected="1" workbookViewId="0">
      <selection activeCell="H14" sqref="H14"/>
    </sheetView>
  </sheetViews>
  <sheetFormatPr defaultRowHeight="15.6" x14ac:dyDescent="0.3"/>
  <cols>
    <col min="1" max="1" width="31.77734375" style="61" bestFit="1" customWidth="1"/>
    <col min="2" max="2" width="12.33203125" style="61" bestFit="1" customWidth="1"/>
    <col min="3" max="3" width="19.44140625" style="61" bestFit="1" customWidth="1"/>
    <col min="4" max="4" width="7.109375" style="61" bestFit="1" customWidth="1"/>
    <col min="5" max="6" width="8.88671875" style="61"/>
    <col min="7" max="7" width="16.77734375" style="61" bestFit="1" customWidth="1"/>
    <col min="8" max="8" width="4.88671875" style="61" bestFit="1" customWidth="1"/>
    <col min="9" max="16384" width="8.88671875" style="61"/>
  </cols>
  <sheetData>
    <row r="1" spans="1:8" ht="16.2" thickBot="1" x14ac:dyDescent="0.35"/>
    <row r="2" spans="1:8" ht="16.2" thickBot="1" x14ac:dyDescent="0.35">
      <c r="A2" s="68" t="s">
        <v>31</v>
      </c>
      <c r="B2" s="69" t="s">
        <v>17</v>
      </c>
      <c r="C2" s="69" t="s">
        <v>21</v>
      </c>
      <c r="D2" s="70" t="s">
        <v>30</v>
      </c>
      <c r="H2" s="61" t="s">
        <v>30</v>
      </c>
    </row>
    <row r="3" spans="1:8" x14ac:dyDescent="0.3">
      <c r="A3" s="62" t="str">
        <f t="shared" ref="A3:A8" si="0">B3&amp;"-"&amp;C3</f>
        <v>Conservador-PAPEL</v>
      </c>
      <c r="B3" s="62" t="s">
        <v>18</v>
      </c>
      <c r="C3" s="62" t="s">
        <v>24</v>
      </c>
      <c r="D3" s="63">
        <v>0.3</v>
      </c>
      <c r="G3" s="61" t="s">
        <v>33</v>
      </c>
      <c r="H3" s="64">
        <f>VLOOKUP(G3,A:D,4,FALSE)</f>
        <v>0.35</v>
      </c>
    </row>
    <row r="4" spans="1:8" x14ac:dyDescent="0.3">
      <c r="A4" s="62" t="str">
        <f t="shared" si="0"/>
        <v>Conservador-TIJOLO</v>
      </c>
      <c r="B4" s="62" t="s">
        <v>18</v>
      </c>
      <c r="C4" s="62" t="s">
        <v>25</v>
      </c>
      <c r="D4" s="63">
        <v>0.5</v>
      </c>
    </row>
    <row r="5" spans="1:8" x14ac:dyDescent="0.3">
      <c r="A5" s="62" t="str">
        <f t="shared" si="0"/>
        <v>Conservador-HÍBRIDOS</v>
      </c>
      <c r="B5" s="62" t="s">
        <v>18</v>
      </c>
      <c r="C5" s="62" t="s">
        <v>26</v>
      </c>
      <c r="D5" s="63">
        <v>0.1</v>
      </c>
    </row>
    <row r="6" spans="1:8" x14ac:dyDescent="0.3">
      <c r="A6" s="62" t="str">
        <f t="shared" si="0"/>
        <v>Conservador-FOFs</v>
      </c>
      <c r="B6" s="62" t="s">
        <v>18</v>
      </c>
      <c r="C6" s="62" t="s">
        <v>27</v>
      </c>
      <c r="D6" s="63">
        <v>0.1</v>
      </c>
    </row>
    <row r="7" spans="1:8" x14ac:dyDescent="0.3">
      <c r="A7" s="62" t="str">
        <f t="shared" si="0"/>
        <v>Conservador-DESENVOLVIMENTO</v>
      </c>
      <c r="B7" s="62" t="s">
        <v>18</v>
      </c>
      <c r="C7" s="62" t="s">
        <v>28</v>
      </c>
      <c r="D7" s="63">
        <v>0</v>
      </c>
    </row>
    <row r="8" spans="1:8" ht="16.2" thickBot="1" x14ac:dyDescent="0.35">
      <c r="A8" s="65" t="str">
        <f t="shared" si="0"/>
        <v>Conservador-HOTELARIAS</v>
      </c>
      <c r="B8" s="65" t="s">
        <v>18</v>
      </c>
      <c r="C8" s="65" t="s">
        <v>29</v>
      </c>
      <c r="D8" s="67">
        <v>0</v>
      </c>
    </row>
    <row r="9" spans="1:8" x14ac:dyDescent="0.3">
      <c r="A9" s="66" t="str">
        <f>B9&amp;"-"&amp;C9</f>
        <v>Moderado-PAPEL</v>
      </c>
      <c r="B9" s="66" t="s">
        <v>32</v>
      </c>
      <c r="C9" s="62" t="s">
        <v>24</v>
      </c>
      <c r="D9" s="63">
        <v>0.32</v>
      </c>
    </row>
    <row r="10" spans="1:8" x14ac:dyDescent="0.3">
      <c r="A10" s="62" t="str">
        <f>B10&amp;"-"&amp;C10</f>
        <v>Moderado-TIJOLO</v>
      </c>
      <c r="B10" s="62" t="s">
        <v>32</v>
      </c>
      <c r="C10" s="62" t="s">
        <v>25</v>
      </c>
      <c r="D10" s="63">
        <v>0.35</v>
      </c>
    </row>
    <row r="11" spans="1:8" x14ac:dyDescent="0.3">
      <c r="A11" s="62" t="str">
        <f>B11&amp;"-"&amp;C11</f>
        <v>Moderado-HÍBRIDOS</v>
      </c>
      <c r="B11" s="62" t="s">
        <v>32</v>
      </c>
      <c r="C11" s="62" t="s">
        <v>26</v>
      </c>
      <c r="D11" s="63">
        <v>0.08</v>
      </c>
    </row>
    <row r="12" spans="1:8" x14ac:dyDescent="0.3">
      <c r="A12" s="62" t="str">
        <f>B12&amp;"-"&amp;C12</f>
        <v>Moderado-FOFs</v>
      </c>
      <c r="B12" s="62" t="s">
        <v>32</v>
      </c>
      <c r="C12" s="62" t="s">
        <v>27</v>
      </c>
      <c r="D12" s="63">
        <v>0.05</v>
      </c>
    </row>
    <row r="13" spans="1:8" x14ac:dyDescent="0.3">
      <c r="A13" s="62" t="str">
        <f>B13&amp;"-"&amp;C13</f>
        <v>Moderado-DESENVOLVIMENTO</v>
      </c>
      <c r="B13" s="62" t="s">
        <v>32</v>
      </c>
      <c r="C13" s="62" t="s">
        <v>28</v>
      </c>
      <c r="D13" s="63">
        <v>0.1</v>
      </c>
    </row>
    <row r="14" spans="1:8" ht="16.2" thickBot="1" x14ac:dyDescent="0.35">
      <c r="A14" s="65" t="str">
        <f>B14&amp;"-"&amp;C14</f>
        <v>Moderado-HOTELARIAS</v>
      </c>
      <c r="B14" s="65" t="s">
        <v>32</v>
      </c>
      <c r="C14" s="65" t="s">
        <v>29</v>
      </c>
      <c r="D14" s="67">
        <v>0.1</v>
      </c>
    </row>
    <row r="15" spans="1:8" x14ac:dyDescent="0.3">
      <c r="A15" s="61" t="str">
        <f>B15&amp;"-"&amp;C15</f>
        <v>Agressivo-PAPEL</v>
      </c>
      <c r="B15" s="61" t="s">
        <v>20</v>
      </c>
      <c r="C15" s="61" t="s">
        <v>24</v>
      </c>
      <c r="D15" s="63">
        <v>0.5</v>
      </c>
    </row>
    <row r="16" spans="1:8" x14ac:dyDescent="0.3">
      <c r="A16" s="61" t="str">
        <f>B16&amp;"-"&amp;C16</f>
        <v>Agressivo-TIJOLO</v>
      </c>
      <c r="B16" s="61" t="s">
        <v>20</v>
      </c>
      <c r="C16" s="61" t="s">
        <v>25</v>
      </c>
      <c r="D16" s="63">
        <v>0.1</v>
      </c>
    </row>
    <row r="17" spans="1:4" x14ac:dyDescent="0.3">
      <c r="A17" s="61" t="str">
        <f>B17&amp;"-"&amp;C17</f>
        <v>Agressivo-HÍBRIDOS</v>
      </c>
      <c r="B17" s="61" t="s">
        <v>20</v>
      </c>
      <c r="C17" s="61" t="s">
        <v>26</v>
      </c>
      <c r="D17" s="63">
        <v>0.05</v>
      </c>
    </row>
    <row r="18" spans="1:4" x14ac:dyDescent="0.3">
      <c r="A18" s="61" t="str">
        <f>B18&amp;"-"&amp;C18</f>
        <v>Agressivo-FOFs</v>
      </c>
      <c r="B18" s="61" t="s">
        <v>20</v>
      </c>
      <c r="C18" s="61" t="s">
        <v>27</v>
      </c>
      <c r="D18" s="63">
        <v>0.05</v>
      </c>
    </row>
    <row r="19" spans="1:4" x14ac:dyDescent="0.3">
      <c r="A19" s="61" t="str">
        <f>B19&amp;"-"&amp;C19</f>
        <v>Agressivo-DESENVOLVIMENTO</v>
      </c>
      <c r="B19" s="61" t="s">
        <v>20</v>
      </c>
      <c r="C19" s="61" t="s">
        <v>28</v>
      </c>
      <c r="D19" s="63">
        <v>0.2</v>
      </c>
    </row>
    <row r="20" spans="1:4" x14ac:dyDescent="0.3">
      <c r="A20" s="61" t="str">
        <f>B20&amp;"-"&amp;C20</f>
        <v>Agressivo-HOTELARIAS</v>
      </c>
      <c r="B20" s="61" t="s">
        <v>20</v>
      </c>
      <c r="C20" s="61" t="s">
        <v>29</v>
      </c>
      <c r="D20" s="63">
        <v>0.1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7</vt:i4>
      </vt:variant>
    </vt:vector>
  </HeadingPairs>
  <TitlesOfParts>
    <vt:vector size="9" baseType="lpstr">
      <vt:lpstr>APP</vt:lpstr>
      <vt:lpstr>Apoio</vt:lpstr>
      <vt:lpstr>aporte</vt:lpstr>
      <vt:lpstr>patrimonio</vt:lpstr>
      <vt:lpstr>qtd_anos</vt:lpstr>
      <vt:lpstr>rendimento_carteira</vt:lpstr>
      <vt:lpstr>salario</vt:lpstr>
      <vt:lpstr>sugestao_invest</vt:lpstr>
      <vt:lpstr>taxa_mensal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Anisme</dc:creator>
  <cp:lastModifiedBy>DELL</cp:lastModifiedBy>
  <dcterms:created xsi:type="dcterms:W3CDTF">2015-06-05T18:19:34Z</dcterms:created>
  <dcterms:modified xsi:type="dcterms:W3CDTF">2025-06-11T01:51:50Z</dcterms:modified>
</cp:coreProperties>
</file>