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Nistad\OneDrive - NTNU\Attachments\Masteroppgave\RAS model\"/>
    </mc:Choice>
  </mc:AlternateContent>
  <xr:revisionPtr revIDLastSave="61" documentId="14_{0695BD1D-6B96-43CD-A5DB-0E5BE61D7704}" xr6:coauthVersionLast="45" xr6:coauthVersionMax="45" xr10:uidLastSave="{59D008B8-A5AF-4E82-8AD7-66DDBBE22500}"/>
  <bookViews>
    <workbookView xWindow="-120" yWindow="-120" windowWidth="29040" windowHeight="15840" xr2:uid="{FCDE7EEA-6F9E-41F9-88B2-3DBE5946F5F2}"/>
  </bookViews>
  <sheets>
    <sheet name="Ark1" sheetId="1" r:id="rId1"/>
    <sheet name="Ark2" sheetId="4" r:id="rId2"/>
    <sheet name="department1" sheetId="2" r:id="rId3"/>
    <sheet name="departmen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4" l="1"/>
  <c r="D15" i="4"/>
  <c r="C10" i="4"/>
  <c r="D10" i="4" s="1"/>
  <c r="B13" i="4"/>
  <c r="B12" i="4"/>
  <c r="C9" i="4"/>
  <c r="D9" i="4" s="1"/>
  <c r="D6" i="4"/>
  <c r="D7" i="4"/>
  <c r="D8" i="4"/>
  <c r="C7" i="4"/>
  <c r="C8" i="4"/>
  <c r="C6" i="4"/>
  <c r="D5" i="4"/>
  <c r="C5" i="4"/>
  <c r="G5" i="3" l="1"/>
  <c r="G4" i="3"/>
  <c r="G3" i="3"/>
  <c r="G2" i="3"/>
  <c r="G2" i="1" l="1"/>
  <c r="G9" i="2" l="1"/>
  <c r="G8" i="2"/>
  <c r="G7" i="2"/>
  <c r="G6" i="2"/>
  <c r="G5" i="2"/>
  <c r="G4" i="2"/>
  <c r="G3" i="2"/>
  <c r="G2" i="2"/>
  <c r="A2" i="2"/>
  <c r="A3" i="2" s="1"/>
  <c r="A4" i="2" s="1"/>
  <c r="A5" i="2" s="1"/>
  <c r="A6" i="2" s="1"/>
  <c r="A7" i="2" s="1"/>
  <c r="A8" i="2" s="1"/>
  <c r="A9" i="2" s="1"/>
  <c r="A2" i="3" s="1"/>
  <c r="A3" i="3" s="1"/>
  <c r="A4" i="3" s="1"/>
  <c r="A5" i="3" s="1"/>
  <c r="A6" i="3" s="1"/>
  <c r="A7" i="3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tc={9A58D08A-F2BC-42F1-AC6F-40FE47E705F9}</author>
    <author>tc={0082EE7A-A9A9-4D53-AB74-26279B3B759D}</author>
  </authors>
  <commentList>
    <comment ref="G1" authorId="0" shapeId="0" xr:uid="{9A58D08A-F2BC-42F1-AC6F-40FE47E705F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kg/uke</t>
      </text>
    </comment>
    <comment ref="H1" authorId="1" shapeId="0" xr:uid="{0082EE7A-A9A9-4D53-AB74-26279B3B759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kg/dag</t>
      </text>
    </comment>
  </commentList>
</comments>
</file>

<file path=xl/sharedStrings.xml><?xml version="1.0" encoding="utf-8"?>
<sst xmlns="http://schemas.openxmlformats.org/spreadsheetml/2006/main" count="47" uniqueCount="29">
  <si>
    <t>weight beginning of week</t>
  </si>
  <si>
    <t>weight end of week</t>
  </si>
  <si>
    <t>Temp</t>
  </si>
  <si>
    <t>SGR</t>
  </si>
  <si>
    <t>feed</t>
  </si>
  <si>
    <t>week</t>
  </si>
  <si>
    <t>FCR</t>
  </si>
  <si>
    <t>oxygen</t>
  </si>
  <si>
    <t xml:space="preserve">Reference values from Bindalssmolt </t>
  </si>
  <si>
    <t>https://sinkaberghansen.no/timeline/8-7-august-2019-utsett-sorvaeret/</t>
  </si>
  <si>
    <t>antall dager</t>
  </si>
  <si>
    <t>antall uker</t>
  </si>
  <si>
    <t>rogn til klekking</t>
  </si>
  <si>
    <t xml:space="preserve">klekking til startforing </t>
  </si>
  <si>
    <t>0,2-0,9 g</t>
  </si>
  <si>
    <t>0,9-22g</t>
  </si>
  <si>
    <t>22-45g</t>
  </si>
  <si>
    <t>før 5 g</t>
  </si>
  <si>
    <t>uker</t>
  </si>
  <si>
    <t>45-90 g</t>
  </si>
  <si>
    <t>Tore evjen</t>
  </si>
  <si>
    <t>28 uker</t>
  </si>
  <si>
    <t>0 - 100 g</t>
  </si>
  <si>
    <t>40 uker</t>
  </si>
  <si>
    <t>0-500g</t>
  </si>
  <si>
    <t xml:space="preserve">terjesen et al. </t>
  </si>
  <si>
    <t xml:space="preserve">kari et al. </t>
  </si>
  <si>
    <t>RAS 7</t>
  </si>
  <si>
    <t>RAS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</si>
</sst>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1"/>
    <xf numFmtId="16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0" fillId="0" borderId="0" xfId="0" applyFill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'Ark1'!$B$2:$B$72</c:f>
              <c:numCache>
                <c:formatCode>General</c:formatCode>
                <c:ptCount val="71"/>
                <c:pt idx="0">
                  <c:v>5</c:v>
                </c:pt>
                <c:pt idx="1">
                  <c:v>7.0120839153847934</c:v>
                </c:pt>
                <c:pt idx="2">
                  <c:v>9.671055520093093</c:v>
                </c:pt>
                <c:pt idx="3">
                  <c:v>13.160970317608845</c:v>
                </c:pt>
                <c:pt idx="4">
                  <c:v>17.577025851220423</c:v>
                </c:pt>
                <c:pt idx="5">
                  <c:v>23.130166902070851</c:v>
                </c:pt>
                <c:pt idx="6">
                  <c:v>30.091147163787113</c:v>
                </c:pt>
                <c:pt idx="7">
                  <c:v>38.491965815050783</c:v>
                </c:pt>
                <c:pt idx="8">
                  <c:v>48.609352791551522</c:v>
                </c:pt>
                <c:pt idx="9">
                  <c:v>59.580520837341005</c:v>
                </c:pt>
                <c:pt idx="10">
                  <c:v>74.278337780244186</c:v>
                </c:pt>
                <c:pt idx="11">
                  <c:v>92.60193408611832</c:v>
                </c:pt>
                <c:pt idx="12">
                  <c:v>115.44574707446571</c:v>
                </c:pt>
                <c:pt idx="13">
                  <c:v>138.82985582810957</c:v>
                </c:pt>
                <c:pt idx="14">
                  <c:v>162.33919623742042</c:v>
                </c:pt>
                <c:pt idx="15">
                  <c:v>189.82959016857001</c:v>
                </c:pt>
                <c:pt idx="16">
                  <c:v>221.97518614583879</c:v>
                </c:pt>
                <c:pt idx="17">
                  <c:v>251.84659166606042</c:v>
                </c:pt>
                <c:pt idx="18">
                  <c:v>285.73781977657501</c:v>
                </c:pt>
                <c:pt idx="19">
                  <c:v>324.18982171071139</c:v>
                </c:pt>
                <c:pt idx="20">
                  <c:v>362.28915286716483</c:v>
                </c:pt>
                <c:pt idx="21">
                  <c:v>404.8659812717101</c:v>
                </c:pt>
                <c:pt idx="22">
                  <c:v>445.32534426679422</c:v>
                </c:pt>
                <c:pt idx="23">
                  <c:v>489.82792188027179</c:v>
                </c:pt>
                <c:pt idx="24">
                  <c:v>538.77776358895676</c:v>
                </c:pt>
                <c:pt idx="25">
                  <c:v>587.31976810321476</c:v>
                </c:pt>
                <c:pt idx="26">
                  <c:v>640.23523856485349</c:v>
                </c:pt>
                <c:pt idx="27">
                  <c:v>691.66905630124882</c:v>
                </c:pt>
                <c:pt idx="28">
                  <c:v>747.23485154777109</c:v>
                </c:pt>
                <c:pt idx="29">
                  <c:v>801.69230901830235</c:v>
                </c:pt>
                <c:pt idx="30">
                  <c:v>855.36136477056687</c:v>
                </c:pt>
                <c:pt idx="31">
                  <c:v>912.62327966958651</c:v>
                </c:pt>
                <c:pt idx="32">
                  <c:v>968.32882633905933</c:v>
                </c:pt>
                <c:pt idx="33">
                  <c:v>1027.4345798615377</c:v>
                </c:pt>
                <c:pt idx="34">
                  <c:v>1084.8623981597898</c:v>
                </c:pt>
                <c:pt idx="35">
                  <c:v>1145.5001087267462</c:v>
                </c:pt>
                <c:pt idx="36">
                  <c:v>1204.4954241023895</c:v>
                </c:pt>
                <c:pt idx="37">
                  <c:v>1262.1344899461767</c:v>
                </c:pt>
                <c:pt idx="38">
                  <c:v>1322.5317745800605</c:v>
                </c:pt>
                <c:pt idx="39">
                  <c:v>1385.8192678408411</c:v>
                </c:pt>
                <c:pt idx="40">
                  <c:v>1452.1352757129284</c:v>
                </c:pt>
                <c:pt idx="41">
                  <c:v>1520.5669894449188</c:v>
                </c:pt>
                <c:pt idx="42">
                  <c:v>1591.1166213979336</c:v>
                </c:pt>
                <c:pt idx="43">
                  <c:v>1664.9395393049745</c:v>
                </c:pt>
                <c:pt idx="44">
                  <c:v>1740.9763190887338</c:v>
                </c:pt>
                <c:pt idx="45">
                  <c:v>1820.4856525258813</c:v>
                </c:pt>
                <c:pt idx="46">
                  <c:v>1902.3024593863004</c:v>
                </c:pt>
                <c:pt idx="47">
                  <c:v>1986.4139675273475</c:v>
                </c:pt>
                <c:pt idx="48">
                  <c:v>2074.2445192762361</c:v>
                </c:pt>
                <c:pt idx="49">
                  <c:v>2165.9585545016917</c:v>
                </c:pt>
                <c:pt idx="50">
                  <c:v>2261.7277838853897</c:v>
                </c:pt>
                <c:pt idx="51">
                  <c:v>2361.7315104055565</c:v>
                </c:pt>
                <c:pt idx="52">
                  <c:v>2464.4418037760151</c:v>
                </c:pt>
                <c:pt idx="53">
                  <c:v>2571.6189064843543</c:v>
                </c:pt>
                <c:pt idx="54">
                  <c:v>2681.5906029583412</c:v>
                </c:pt>
                <c:pt idx="55">
                  <c:v>2796.2650856791051</c:v>
                </c:pt>
                <c:pt idx="56">
                  <c:v>2915.8434627425654</c:v>
                </c:pt>
                <c:pt idx="57">
                  <c:v>3038.4203924408193</c:v>
                </c:pt>
                <c:pt idx="58">
                  <c:v>3163.9475919703041</c:v>
                </c:pt>
                <c:pt idx="59">
                  <c:v>3294.6607354399084</c:v>
                </c:pt>
                <c:pt idx="60">
                  <c:v>3430.7740713523549</c:v>
                </c:pt>
                <c:pt idx="61">
                  <c:v>3570.0251042651589</c:v>
                </c:pt>
                <c:pt idx="62">
                  <c:v>3712.3432307550725</c:v>
                </c:pt>
                <c:pt idx="63">
                  <c:v>3860.3348325108605</c:v>
                </c:pt>
                <c:pt idx="64">
                  <c:v>4014.226081155115</c:v>
                </c:pt>
                <c:pt idx="65">
                  <c:v>4171.3473267273039</c:v>
                </c:pt>
                <c:pt idx="66">
                  <c:v>4334.6184715107129</c:v>
                </c:pt>
                <c:pt idx="67">
                  <c:v>4504.2802293576951</c:v>
                </c:pt>
                <c:pt idx="68">
                  <c:v>4680.582735926836</c:v>
                </c:pt>
                <c:pt idx="69">
                  <c:v>4863.7859174628611</c:v>
                </c:pt>
                <c:pt idx="70">
                  <c:v>5054.1598740110021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47FE-8CDB-198A409B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664368"/>
        <c:axId val="975716512"/>
      </c:lineChart>
      <c:lineChart>
        <c:grouping val="standard"/>
        <c:varyColors val="0"/>
        <c:ser>
          <c:idx val="1"/>
          <c:order val="1"/>
          <c:tx>
            <c:v>SGR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'Ark1'!$E$2:$E$72</c:f>
              <c:numCache>
                <c:formatCode>General</c:formatCode>
                <c:ptCount val="71"/>
                <c:pt idx="0">
                  <c:v>5.21</c:v>
                </c:pt>
                <c:pt idx="1">
                  <c:v>5.21</c:v>
                </c:pt>
                <c:pt idx="2">
                  <c:v>5.21</c:v>
                </c:pt>
                <c:pt idx="3">
                  <c:v>5.21</c:v>
                </c:pt>
                <c:pt idx="4">
                  <c:v>4.7699999999999996</c:v>
                </c:pt>
                <c:pt idx="5">
                  <c:v>4.7699999999999996</c:v>
                </c:pt>
                <c:pt idx="6">
                  <c:v>4.51</c:v>
                </c:pt>
                <c:pt idx="7">
                  <c:v>4.1900000000000004</c:v>
                </c:pt>
                <c:pt idx="8">
                  <c:v>3.97</c:v>
                </c:pt>
                <c:pt idx="9">
                  <c:v>3.8</c:v>
                </c:pt>
                <c:pt idx="10">
                  <c:v>3.64</c:v>
                </c:pt>
                <c:pt idx="11">
                  <c:v>3.48</c:v>
                </c:pt>
                <c:pt idx="12">
                  <c:v>3.29</c:v>
                </c:pt>
                <c:pt idx="13">
                  <c:v>3.2</c:v>
                </c:pt>
                <c:pt idx="14">
                  <c:v>3.03</c:v>
                </c:pt>
                <c:pt idx="15">
                  <c:v>2.87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2.2599999999999998</c:v>
                </c:pt>
                <c:pt idx="22">
                  <c:v>2.2599999999999998</c:v>
                </c:pt>
                <c:pt idx="23">
                  <c:v>2.2599999999999998</c:v>
                </c:pt>
                <c:pt idx="24">
                  <c:v>2.2599999999999998</c:v>
                </c:pt>
                <c:pt idx="25">
                  <c:v>1.82</c:v>
                </c:pt>
                <c:pt idx="26">
                  <c:v>1.82</c:v>
                </c:pt>
                <c:pt idx="27">
                  <c:v>1.82</c:v>
                </c:pt>
                <c:pt idx="28">
                  <c:v>1.6</c:v>
                </c:pt>
                <c:pt idx="29">
                  <c:v>1.6</c:v>
                </c:pt>
                <c:pt idx="30">
                  <c:v>1.37</c:v>
                </c:pt>
                <c:pt idx="31">
                  <c:v>1.37</c:v>
                </c:pt>
                <c:pt idx="32">
                  <c:v>1.37</c:v>
                </c:pt>
                <c:pt idx="33">
                  <c:v>1.24</c:v>
                </c:pt>
                <c:pt idx="34">
                  <c:v>1.24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1.01</c:v>
                </c:pt>
                <c:pt idx="38">
                  <c:v>0.93</c:v>
                </c:pt>
                <c:pt idx="39">
                  <c:v>0.93</c:v>
                </c:pt>
                <c:pt idx="40">
                  <c:v>0.85</c:v>
                </c:pt>
                <c:pt idx="41">
                  <c:v>0.85</c:v>
                </c:pt>
                <c:pt idx="42">
                  <c:v>0.78</c:v>
                </c:pt>
                <c:pt idx="43">
                  <c:v>0.78</c:v>
                </c:pt>
                <c:pt idx="44">
                  <c:v>0.72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0.66</c:v>
                </c:pt>
                <c:pt idx="49">
                  <c:v>0.66</c:v>
                </c:pt>
                <c:pt idx="50">
                  <c:v>0.65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0.63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</c:v>
                </c:pt>
                <c:pt idx="63">
                  <c:v>0.6</c:v>
                </c:pt>
                <c:pt idx="64">
                  <c:v>0.59</c:v>
                </c:pt>
                <c:pt idx="65">
                  <c:v>0.59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F-47FE-8CDB-198A409B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766736"/>
        <c:axId val="761067872"/>
      </c:lineChart>
      <c:catAx>
        <c:axId val="10306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16512"/>
        <c:crosses val="autoZero"/>
        <c:auto val="1"/>
        <c:lblAlgn val="ctr"/>
        <c:lblOffset val="100"/>
        <c:noMultiLvlLbl val="0"/>
      </c:catAx>
      <c:valAx>
        <c:axId val="9757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64368"/>
        <c:crosses val="autoZero"/>
        <c:crossBetween val="between"/>
      </c:valAx>
      <c:valAx>
        <c:axId val="76106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66736"/>
        <c:crosses val="max"/>
        <c:crossBetween val="between"/>
      </c:valAx>
      <c:catAx>
        <c:axId val="10217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76106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</xdr:colOff>
      <xdr:row>1</xdr:row>
      <xdr:rowOff>89535</xdr:rowOff>
    </xdr:from>
    <xdr:to>
      <xdr:col>20</xdr:col>
      <xdr:colOff>683895</xdr:colOff>
      <xdr:row>16</xdr:row>
      <xdr:rowOff>89535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EFF808A-1D3F-41E0-9CBA-9F23158A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152400</xdr:colOff>
      <xdr:row>3</xdr:row>
      <xdr:rowOff>104775</xdr:rowOff>
    </xdr:from>
    <xdr:to>
      <xdr:col>16</xdr:col>
      <xdr:colOff>751824</xdr:colOff>
      <xdr:row>7</xdr:row>
      <xdr:rowOff>133251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5007B101-A0E5-4438-96ED-5DE4683E0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676275"/>
          <a:ext cx="5209524" cy="7904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a Arntzen Nistad" id="{628FC358-0779-4058-94A0-462AFFAC2096}" userId="S::andrenis@ntnu.no::27547050-181c-40f1-bf1b-5635b3f2920b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11-26T12:56:36.33" personId="{628FC358-0779-4058-94A0-462AFFAC2096}" id="{9A58D08A-F2BC-42F1-AC6F-40FE47E705F9}">
    <text>kg/uke</text>
  </threadedComment>
  <threadedComment ref="H1" dT="2019-11-26T12:56:27.92" personId="{628FC358-0779-4058-94A0-462AFFAC2096}" id="{0082EE7A-A9A9-4D53-AB74-26279B3B759D}">
    <text>kg/dag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nkaberghansen.no/timeline/8-7-august-2019-utsett-sorvaer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1627-C16E-492D-B36C-0A069498D76D}">
  <dimension ref="A1:N72"/>
  <sheetViews>
    <sheetView tabSelected="1" topLeftCell="A5" workbookViewId="0">
      <selection activeCell="K42" sqref="K42"/>
    </sheetView>
  </sheetViews>
  <sheetFormatPr baseColWidth="10" defaultRowHeight="15" x14ac:dyDescent="0.25"/>
  <cols>
    <col min="2" max="2" width="21.7109375" bestFit="1" customWidth="1"/>
    <col min="3" max="3" width="17" bestFit="1" customWidth="1"/>
    <col min="8" max="9" width="12" bestFit="1" customWidth="1"/>
    <col min="12" max="12" width="12" bestFit="1" customWidth="1"/>
  </cols>
  <sheetData>
    <row r="1" spans="1:14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7</v>
      </c>
      <c r="I1" s="6"/>
      <c r="J1" s="6" t="s">
        <v>25</v>
      </c>
      <c r="K1" s="6" t="s">
        <v>26</v>
      </c>
      <c r="L1" s="6" t="s">
        <v>27</v>
      </c>
      <c r="M1" s="6" t="s">
        <v>28</v>
      </c>
      <c r="N1" s="6"/>
    </row>
    <row r="2" spans="1:14" x14ac:dyDescent="0.25">
      <c r="A2">
        <f>1</f>
        <v>1</v>
      </c>
      <c r="B2">
        <v>5</v>
      </c>
      <c r="C2">
        <v>7.0120839153847934</v>
      </c>
      <c r="D2">
        <v>14</v>
      </c>
      <c r="E2">
        <v>5.21</v>
      </c>
      <c r="F2">
        <v>0.8</v>
      </c>
      <c r="G2">
        <f>(C2/1000-B2/1000)*F2</f>
        <v>1.609667132307835E-3</v>
      </c>
      <c r="H2">
        <v>7.0163217704755207E-4</v>
      </c>
      <c r="J2" s="6"/>
      <c r="L2">
        <v>5</v>
      </c>
      <c r="M2">
        <v>5</v>
      </c>
    </row>
    <row r="3" spans="1:14" x14ac:dyDescent="0.25">
      <c r="A3">
        <f>A2+1</f>
        <v>2</v>
      </c>
      <c r="B3">
        <v>7.0120839153847934</v>
      </c>
      <c r="C3">
        <v>9.671055520093093</v>
      </c>
      <c r="D3">
        <v>14</v>
      </c>
      <c r="E3">
        <v>5.21</v>
      </c>
      <c r="F3">
        <v>0.8</v>
      </c>
      <c r="G3">
        <f t="shared" ref="G3:G66" si="0">(C3/1000-B3/1000)*F3</f>
        <v>2.1271772837666396E-3</v>
      </c>
      <c r="H3">
        <v>9.074253655727497E-4</v>
      </c>
      <c r="J3" s="6"/>
    </row>
    <row r="4" spans="1:14" x14ac:dyDescent="0.25">
      <c r="A4">
        <f t="shared" ref="A4:A67" si="1">A3+1</f>
        <v>3</v>
      </c>
      <c r="B4">
        <v>9.671055520093093</v>
      </c>
      <c r="C4">
        <v>13.160970317608845</v>
      </c>
      <c r="D4">
        <v>14</v>
      </c>
      <c r="E4">
        <v>5.21</v>
      </c>
      <c r="F4">
        <v>0.8</v>
      </c>
      <c r="G4">
        <f t="shared" si="0"/>
        <v>2.7919318380126013E-3</v>
      </c>
      <c r="H4">
        <v>1.1610799928691048E-3</v>
      </c>
      <c r="J4" s="6"/>
    </row>
    <row r="5" spans="1:14" x14ac:dyDescent="0.25">
      <c r="A5">
        <f t="shared" si="1"/>
        <v>4</v>
      </c>
      <c r="B5">
        <v>13.160970317608845</v>
      </c>
      <c r="C5">
        <v>17.577025851220423</v>
      </c>
      <c r="D5">
        <v>14</v>
      </c>
      <c r="E5">
        <v>5.21</v>
      </c>
      <c r="F5">
        <v>0.8</v>
      </c>
      <c r="G5">
        <f t="shared" si="0"/>
        <v>3.5328444268892633E-3</v>
      </c>
      <c r="H5">
        <v>1.463484499753343E-3</v>
      </c>
      <c r="J5" s="6"/>
    </row>
    <row r="6" spans="1:14" x14ac:dyDescent="0.25">
      <c r="A6">
        <f t="shared" si="1"/>
        <v>5</v>
      </c>
      <c r="B6">
        <v>17.577025851220423</v>
      </c>
      <c r="C6">
        <v>23.130166902070851</v>
      </c>
      <c r="D6">
        <v>14</v>
      </c>
      <c r="E6">
        <v>4.7699999999999996</v>
      </c>
      <c r="F6">
        <v>0.8</v>
      </c>
      <c r="G6">
        <f t="shared" si="0"/>
        <v>4.4425128406803405E-3</v>
      </c>
      <c r="H6">
        <v>1.8229502944646283E-3</v>
      </c>
      <c r="J6" s="6"/>
    </row>
    <row r="7" spans="1:14" x14ac:dyDescent="0.25">
      <c r="A7">
        <f t="shared" si="1"/>
        <v>6</v>
      </c>
      <c r="B7">
        <v>23.130166902070851</v>
      </c>
      <c r="C7">
        <v>30.091147163787113</v>
      </c>
      <c r="D7">
        <v>14</v>
      </c>
      <c r="E7">
        <v>4.7699999999999996</v>
      </c>
      <c r="F7">
        <v>0.8</v>
      </c>
      <c r="G7">
        <f t="shared" si="0"/>
        <v>5.5687842093730122E-3</v>
      </c>
      <c r="H7">
        <v>2.2500015100904527E-3</v>
      </c>
      <c r="J7" s="6"/>
    </row>
    <row r="8" spans="1:14" x14ac:dyDescent="0.25">
      <c r="A8">
        <f t="shared" si="1"/>
        <v>7</v>
      </c>
      <c r="B8">
        <v>30.091147163787113</v>
      </c>
      <c r="C8">
        <v>38.491965815050783</v>
      </c>
      <c r="D8">
        <v>14</v>
      </c>
      <c r="E8">
        <v>4.51</v>
      </c>
      <c r="F8">
        <v>0.8</v>
      </c>
      <c r="G8">
        <f t="shared" si="0"/>
        <v>6.7206549210109328E-3</v>
      </c>
      <c r="H8">
        <v>2.7398569401430447E-3</v>
      </c>
      <c r="J8" s="6"/>
    </row>
    <row r="9" spans="1:14" x14ac:dyDescent="0.25">
      <c r="A9">
        <f t="shared" si="1"/>
        <v>8</v>
      </c>
      <c r="B9">
        <v>38.491965815050783</v>
      </c>
      <c r="C9">
        <v>48.609352791551522</v>
      </c>
      <c r="D9">
        <v>14</v>
      </c>
      <c r="E9">
        <v>4.1900000000000004</v>
      </c>
      <c r="F9">
        <v>0.8</v>
      </c>
      <c r="G9">
        <f t="shared" si="0"/>
        <v>8.0939095812005927E-3</v>
      </c>
      <c r="H9">
        <v>3.3022327851095052E-3</v>
      </c>
      <c r="J9" s="6"/>
      <c r="L9">
        <v>35</v>
      </c>
    </row>
    <row r="10" spans="1:14" x14ac:dyDescent="0.25">
      <c r="A10">
        <f t="shared" si="1"/>
        <v>9</v>
      </c>
      <c r="B10">
        <v>48.609352791551522</v>
      </c>
      <c r="C10">
        <v>59.580520837341005</v>
      </c>
      <c r="D10">
        <v>14</v>
      </c>
      <c r="E10">
        <v>3.97</v>
      </c>
      <c r="F10">
        <v>0.8</v>
      </c>
      <c r="G10">
        <f t="shared" si="0"/>
        <v>8.7769344366315904E-3</v>
      </c>
      <c r="H10">
        <v>3.8861114372870853E-3</v>
      </c>
      <c r="J10" s="6"/>
    </row>
    <row r="11" spans="1:14" x14ac:dyDescent="0.25">
      <c r="A11">
        <f t="shared" si="1"/>
        <v>10</v>
      </c>
      <c r="B11">
        <v>59.580520837341005</v>
      </c>
      <c r="C11">
        <v>74.278337780244186</v>
      </c>
      <c r="D11">
        <v>14</v>
      </c>
      <c r="E11">
        <v>3.8</v>
      </c>
      <c r="F11">
        <v>0.8</v>
      </c>
      <c r="G11">
        <f t="shared" si="0"/>
        <v>1.1758253554322546E-2</v>
      </c>
      <c r="H11">
        <v>4.6357665239573657E-3</v>
      </c>
      <c r="J11" s="6">
        <v>72</v>
      </c>
      <c r="M11">
        <v>100</v>
      </c>
    </row>
    <row r="12" spans="1:14" x14ac:dyDescent="0.25">
      <c r="A12">
        <f t="shared" si="1"/>
        <v>11</v>
      </c>
      <c r="B12">
        <v>74.278337780244186</v>
      </c>
      <c r="C12">
        <v>92.60193408611832</v>
      </c>
      <c r="D12">
        <v>14</v>
      </c>
      <c r="E12">
        <v>3.64</v>
      </c>
      <c r="F12">
        <v>0.8</v>
      </c>
      <c r="G12">
        <f t="shared" si="0"/>
        <v>1.4658877044699304E-2</v>
      </c>
      <c r="H12">
        <v>5.5300347433284783E-3</v>
      </c>
      <c r="J12" s="6"/>
    </row>
    <row r="13" spans="1:14" x14ac:dyDescent="0.25">
      <c r="A13">
        <f t="shared" si="1"/>
        <v>12</v>
      </c>
      <c r="B13">
        <v>92.60193408611832</v>
      </c>
      <c r="C13">
        <v>115.44574707446571</v>
      </c>
      <c r="D13">
        <v>14</v>
      </c>
      <c r="E13">
        <v>3.48</v>
      </c>
      <c r="F13">
        <v>0.8</v>
      </c>
      <c r="G13">
        <f t="shared" si="0"/>
        <v>1.8275050390677918E-2</v>
      </c>
      <c r="H13">
        <v>6.5968128688918687E-3</v>
      </c>
      <c r="K13">
        <v>100</v>
      </c>
    </row>
    <row r="14" spans="1:14" x14ac:dyDescent="0.25">
      <c r="A14">
        <f t="shared" si="1"/>
        <v>13</v>
      </c>
      <c r="B14">
        <v>115.44574707446571</v>
      </c>
      <c r="C14">
        <v>138.82985582810957</v>
      </c>
      <c r="D14">
        <v>12</v>
      </c>
      <c r="E14">
        <v>3.29</v>
      </c>
      <c r="F14">
        <v>0.8</v>
      </c>
      <c r="G14">
        <f t="shared" si="0"/>
        <v>1.8707287002915098E-2</v>
      </c>
      <c r="H14">
        <v>6.4995808763662691E-3</v>
      </c>
      <c r="J14" s="6">
        <v>80</v>
      </c>
    </row>
    <row r="15" spans="1:14" x14ac:dyDescent="0.25">
      <c r="A15">
        <f t="shared" si="1"/>
        <v>14</v>
      </c>
      <c r="B15">
        <v>138.82985582810957</v>
      </c>
      <c r="C15">
        <v>162.33919623742042</v>
      </c>
      <c r="D15">
        <v>12</v>
      </c>
      <c r="E15">
        <v>3.2</v>
      </c>
      <c r="F15">
        <v>0.8</v>
      </c>
      <c r="G15">
        <f t="shared" si="0"/>
        <v>1.8807472327448685E-2</v>
      </c>
      <c r="H15">
        <v>7.3661026588732279E-3</v>
      </c>
      <c r="J15" s="6"/>
    </row>
    <row r="16" spans="1:14" x14ac:dyDescent="0.25">
      <c r="A16">
        <f t="shared" si="1"/>
        <v>15</v>
      </c>
      <c r="B16">
        <v>162.33919623742042</v>
      </c>
      <c r="C16">
        <v>189.82959016857001</v>
      </c>
      <c r="D16">
        <v>12</v>
      </c>
      <c r="E16">
        <v>3.03</v>
      </c>
      <c r="F16">
        <v>0.8</v>
      </c>
      <c r="G16">
        <f t="shared" si="0"/>
        <v>2.1992315144919661E-2</v>
      </c>
      <c r="H16">
        <v>8.3481488134653642E-3</v>
      </c>
      <c r="J16" s="6"/>
    </row>
    <row r="17" spans="1:12" x14ac:dyDescent="0.25">
      <c r="A17">
        <f t="shared" si="1"/>
        <v>16</v>
      </c>
      <c r="B17">
        <v>189.82959016857001</v>
      </c>
      <c r="C17">
        <v>221.97518614583879</v>
      </c>
      <c r="D17">
        <v>12</v>
      </c>
      <c r="E17">
        <v>2.87</v>
      </c>
      <c r="F17">
        <v>0.8</v>
      </c>
      <c r="G17">
        <f t="shared" si="0"/>
        <v>2.5716476781815035E-2</v>
      </c>
      <c r="H17">
        <v>9.4611210078388575E-3</v>
      </c>
      <c r="J17" s="6">
        <v>120</v>
      </c>
      <c r="L17">
        <v>200</v>
      </c>
    </row>
    <row r="18" spans="1:12" x14ac:dyDescent="0.25">
      <c r="A18">
        <f t="shared" si="1"/>
        <v>17</v>
      </c>
      <c r="B18">
        <v>221.97518614583879</v>
      </c>
      <c r="C18">
        <v>251.84659166606042</v>
      </c>
      <c r="D18">
        <v>12</v>
      </c>
      <c r="E18">
        <v>2.7</v>
      </c>
      <c r="F18">
        <v>0.8</v>
      </c>
      <c r="G18">
        <f t="shared" si="0"/>
        <v>2.3897124416177307E-2</v>
      </c>
      <c r="H18">
        <v>1.0466655168943847E-2</v>
      </c>
      <c r="J18" s="6"/>
    </row>
    <row r="19" spans="1:12" x14ac:dyDescent="0.25">
      <c r="A19">
        <f t="shared" si="1"/>
        <v>18</v>
      </c>
      <c r="B19">
        <v>251.84659166606042</v>
      </c>
      <c r="C19">
        <v>285.73781977657501</v>
      </c>
      <c r="D19">
        <v>12</v>
      </c>
      <c r="E19">
        <v>2.7</v>
      </c>
      <c r="F19">
        <v>0.8</v>
      </c>
      <c r="G19">
        <f t="shared" si="0"/>
        <v>2.7112982488411676E-2</v>
      </c>
      <c r="H19">
        <v>1.1579058161798411E-2</v>
      </c>
      <c r="J19" s="6"/>
    </row>
    <row r="20" spans="1:12" x14ac:dyDescent="0.25">
      <c r="A20">
        <f t="shared" si="1"/>
        <v>19</v>
      </c>
      <c r="B20">
        <v>285.73781977657501</v>
      </c>
      <c r="C20">
        <v>324.18982171071139</v>
      </c>
      <c r="D20">
        <v>12</v>
      </c>
      <c r="E20">
        <v>2.7</v>
      </c>
      <c r="F20">
        <v>0.8</v>
      </c>
      <c r="G20">
        <f t="shared" si="0"/>
        <v>3.0761601547309073E-2</v>
      </c>
      <c r="H20">
        <v>1.2809688076103821E-2</v>
      </c>
      <c r="J20" s="6"/>
    </row>
    <row r="21" spans="1:12" x14ac:dyDescent="0.25">
      <c r="A21">
        <f t="shared" si="1"/>
        <v>20</v>
      </c>
      <c r="B21">
        <v>324.18982171071139</v>
      </c>
      <c r="C21">
        <v>362.28915286716483</v>
      </c>
      <c r="D21">
        <v>12</v>
      </c>
      <c r="E21">
        <v>2.7</v>
      </c>
      <c r="F21">
        <v>0.8</v>
      </c>
      <c r="G21">
        <f t="shared" si="0"/>
        <v>3.0479464925162781E-2</v>
      </c>
      <c r="H21">
        <v>1.4000492686046077E-2</v>
      </c>
      <c r="J21" s="6"/>
    </row>
    <row r="22" spans="1:12" x14ac:dyDescent="0.25">
      <c r="A22">
        <f t="shared" si="1"/>
        <v>21</v>
      </c>
      <c r="B22">
        <v>362.28915286716483</v>
      </c>
      <c r="C22">
        <v>404.8659812717101</v>
      </c>
      <c r="D22">
        <v>12</v>
      </c>
      <c r="E22">
        <v>2.7</v>
      </c>
      <c r="F22">
        <v>0.8</v>
      </c>
      <c r="G22">
        <f t="shared" si="0"/>
        <v>3.4061462723636193E-2</v>
      </c>
      <c r="H22">
        <v>1.5301995980502357E-2</v>
      </c>
      <c r="J22" s="6"/>
    </row>
    <row r="23" spans="1:12" x14ac:dyDescent="0.25">
      <c r="A23">
        <f t="shared" si="1"/>
        <v>22</v>
      </c>
      <c r="B23">
        <v>404.8659812717101</v>
      </c>
      <c r="C23">
        <v>445.32534426679422</v>
      </c>
      <c r="D23">
        <v>12</v>
      </c>
      <c r="E23">
        <v>2.2599999999999998</v>
      </c>
      <c r="F23">
        <v>0.8</v>
      </c>
      <c r="G23">
        <f t="shared" si="0"/>
        <v>3.2367490396067303E-2</v>
      </c>
      <c r="H23">
        <v>1.6724488647509E-2</v>
      </c>
      <c r="J23" s="6"/>
      <c r="K23">
        <v>425</v>
      </c>
    </row>
    <row r="24" spans="1:12" x14ac:dyDescent="0.25">
      <c r="A24">
        <f t="shared" si="1"/>
        <v>23</v>
      </c>
      <c r="B24">
        <v>445.32534426679422</v>
      </c>
      <c r="C24">
        <v>489.82792188027179</v>
      </c>
      <c r="D24">
        <v>12</v>
      </c>
      <c r="E24">
        <v>2.2599999999999998</v>
      </c>
      <c r="F24">
        <v>0.8</v>
      </c>
      <c r="G24">
        <f t="shared" si="0"/>
        <v>3.5602062090782073E-2</v>
      </c>
      <c r="H24">
        <v>1.8048692608286981E-2</v>
      </c>
      <c r="J24" s="6">
        <v>270</v>
      </c>
    </row>
    <row r="25" spans="1:12" x14ac:dyDescent="0.25">
      <c r="A25">
        <f t="shared" si="1"/>
        <v>24</v>
      </c>
      <c r="B25">
        <v>489.82792188027179</v>
      </c>
      <c r="C25">
        <v>538.77776358895676</v>
      </c>
      <c r="D25">
        <v>12</v>
      </c>
      <c r="E25">
        <v>2.2599999999999998</v>
      </c>
      <c r="F25">
        <v>0.8</v>
      </c>
      <c r="G25">
        <f t="shared" si="0"/>
        <v>3.9159873366947998E-2</v>
      </c>
      <c r="H25">
        <v>1.947774378841486E-2</v>
      </c>
      <c r="J25" s="6"/>
    </row>
    <row r="26" spans="1:12" x14ac:dyDescent="0.25">
      <c r="A26">
        <f t="shared" si="1"/>
        <v>25</v>
      </c>
      <c r="B26">
        <v>538.77776358895676</v>
      </c>
      <c r="C26">
        <v>587.31976810321476</v>
      </c>
      <c r="D26">
        <v>12</v>
      </c>
      <c r="E26">
        <v>2.2599999999999998</v>
      </c>
      <c r="F26">
        <v>0.8</v>
      </c>
      <c r="G26">
        <f t="shared" si="0"/>
        <v>3.8833603611406357E-2</v>
      </c>
      <c r="H26">
        <v>2.0869431231899143E-2</v>
      </c>
      <c r="J26" s="6"/>
    </row>
    <row r="27" spans="1:12" x14ac:dyDescent="0.25">
      <c r="A27">
        <f t="shared" si="1"/>
        <v>26</v>
      </c>
      <c r="B27">
        <v>587.31976810321476</v>
      </c>
      <c r="C27">
        <v>640.23523856485349</v>
      </c>
      <c r="D27">
        <v>12</v>
      </c>
      <c r="E27">
        <v>1.82</v>
      </c>
      <c r="F27">
        <v>0.8</v>
      </c>
      <c r="G27">
        <f t="shared" si="0"/>
        <v>4.2332376369311045E-2</v>
      </c>
      <c r="H27">
        <v>2.2360554932549088E-2</v>
      </c>
      <c r="J27" s="6"/>
    </row>
    <row r="28" spans="1:12" x14ac:dyDescent="0.25">
      <c r="A28">
        <f t="shared" si="1"/>
        <v>27</v>
      </c>
      <c r="B28">
        <v>640.23523856485349</v>
      </c>
      <c r="C28">
        <v>691.66905630124882</v>
      </c>
      <c r="D28">
        <v>12</v>
      </c>
      <c r="E28">
        <v>1.82</v>
      </c>
      <c r="F28">
        <v>0.9</v>
      </c>
      <c r="G28">
        <f t="shared" si="0"/>
        <v>4.6290435962755797E-2</v>
      </c>
      <c r="H28">
        <v>2.3786448075650512E-2</v>
      </c>
      <c r="J28" s="6"/>
    </row>
    <row r="29" spans="1:12" x14ac:dyDescent="0.25">
      <c r="A29">
        <f t="shared" si="1"/>
        <v>28</v>
      </c>
      <c r="B29">
        <v>691.66905630124882</v>
      </c>
      <c r="C29">
        <v>747.23485154777109</v>
      </c>
      <c r="D29">
        <v>12</v>
      </c>
      <c r="E29">
        <v>1.82</v>
      </c>
      <c r="F29">
        <v>0.9</v>
      </c>
      <c r="G29">
        <f t="shared" si="0"/>
        <v>5.0009215721870053E-2</v>
      </c>
      <c r="H29">
        <v>2.5303267909152816E-2</v>
      </c>
      <c r="J29" s="6"/>
    </row>
    <row r="30" spans="1:12" x14ac:dyDescent="0.25">
      <c r="A30">
        <f t="shared" si="1"/>
        <v>29</v>
      </c>
      <c r="B30">
        <v>747.23485154777109</v>
      </c>
      <c r="C30">
        <v>801.69230901830235</v>
      </c>
      <c r="D30">
        <v>12</v>
      </c>
      <c r="E30">
        <v>1.6</v>
      </c>
      <c r="F30">
        <v>0.9</v>
      </c>
      <c r="G30">
        <f t="shared" si="0"/>
        <v>4.9011711723478089E-2</v>
      </c>
      <c r="H30">
        <v>2.6768072013892918E-2</v>
      </c>
      <c r="J30" s="6"/>
    </row>
    <row r="31" spans="1:12" x14ac:dyDescent="0.25">
      <c r="A31">
        <f t="shared" si="1"/>
        <v>30</v>
      </c>
      <c r="B31">
        <v>801.69230901830235</v>
      </c>
      <c r="C31">
        <v>855.36136477056687</v>
      </c>
      <c r="D31">
        <v>12</v>
      </c>
      <c r="E31">
        <v>1.6</v>
      </c>
      <c r="F31">
        <v>0.9</v>
      </c>
      <c r="G31">
        <f t="shared" si="0"/>
        <v>4.8302150177038095E-2</v>
      </c>
      <c r="H31">
        <v>2.8317673508162593E-2</v>
      </c>
      <c r="J31" s="6"/>
    </row>
    <row r="32" spans="1:12" x14ac:dyDescent="0.25">
      <c r="A32">
        <f t="shared" si="1"/>
        <v>31</v>
      </c>
      <c r="B32">
        <v>855.36136477056687</v>
      </c>
      <c r="C32">
        <v>912.62327966958651</v>
      </c>
      <c r="D32">
        <v>12</v>
      </c>
      <c r="E32">
        <v>1.37</v>
      </c>
      <c r="F32">
        <v>0.9</v>
      </c>
      <c r="G32">
        <f t="shared" si="0"/>
        <v>5.1535723409117697E-2</v>
      </c>
      <c r="H32">
        <v>2.9824357767369986E-2</v>
      </c>
      <c r="J32" s="6"/>
    </row>
    <row r="33" spans="1:10" x14ac:dyDescent="0.25">
      <c r="A33">
        <f t="shared" si="1"/>
        <v>32</v>
      </c>
      <c r="B33">
        <v>912.62327966958651</v>
      </c>
      <c r="C33">
        <v>968.32882633905933</v>
      </c>
      <c r="D33">
        <v>12</v>
      </c>
      <c r="E33">
        <v>1.37</v>
      </c>
      <c r="F33">
        <v>0.9</v>
      </c>
      <c r="G33">
        <f t="shared" si="0"/>
        <v>5.0134992002525525E-2</v>
      </c>
      <c r="H33">
        <v>3.1272035806578433E-2</v>
      </c>
      <c r="J33" s="6"/>
    </row>
    <row r="34" spans="1:10" x14ac:dyDescent="0.25">
      <c r="A34">
        <f t="shared" si="1"/>
        <v>33</v>
      </c>
      <c r="B34">
        <v>968.32882633905933</v>
      </c>
      <c r="C34">
        <v>1027.4345798615377</v>
      </c>
      <c r="D34">
        <v>12</v>
      </c>
      <c r="E34">
        <v>1.37</v>
      </c>
      <c r="F34">
        <v>0.9</v>
      </c>
      <c r="G34">
        <f t="shared" si="0"/>
        <v>5.3195178170230444E-2</v>
      </c>
      <c r="H34">
        <v>3.2789984318048283E-2</v>
      </c>
      <c r="J34" s="6"/>
    </row>
    <row r="35" spans="1:10" x14ac:dyDescent="0.25">
      <c r="A35">
        <f t="shared" si="1"/>
        <v>34</v>
      </c>
      <c r="B35">
        <v>1027.4345798615377</v>
      </c>
      <c r="C35">
        <v>1084.8623981597898</v>
      </c>
      <c r="D35">
        <v>12</v>
      </c>
      <c r="E35">
        <v>1.24</v>
      </c>
      <c r="F35">
        <v>1</v>
      </c>
      <c r="G35">
        <f t="shared" si="0"/>
        <v>5.7427818298252165E-2</v>
      </c>
      <c r="H35">
        <v>3.4248187420642194E-2</v>
      </c>
      <c r="J35" s="6"/>
    </row>
    <row r="36" spans="1:10" x14ac:dyDescent="0.25">
      <c r="A36">
        <f t="shared" si="1"/>
        <v>35</v>
      </c>
      <c r="B36">
        <v>1084.8623981597898</v>
      </c>
      <c r="C36">
        <v>1145.5001087267462</v>
      </c>
      <c r="D36">
        <v>12</v>
      </c>
      <c r="E36">
        <v>1.24</v>
      </c>
      <c r="F36">
        <v>1</v>
      </c>
      <c r="G36">
        <f t="shared" si="0"/>
        <v>6.0637710566956438E-2</v>
      </c>
      <c r="H36">
        <v>3.5771238260514364E-2</v>
      </c>
      <c r="J36" s="6"/>
    </row>
    <row r="37" spans="1:10" x14ac:dyDescent="0.25">
      <c r="A37">
        <f t="shared" si="1"/>
        <v>36</v>
      </c>
      <c r="B37">
        <v>1145.5001087267462</v>
      </c>
      <c r="C37">
        <v>1204.4954241023895</v>
      </c>
      <c r="D37">
        <v>12</v>
      </c>
      <c r="E37">
        <v>1.1100000000000001</v>
      </c>
      <c r="F37">
        <v>1</v>
      </c>
      <c r="G37">
        <f t="shared" si="0"/>
        <v>5.8995315375643287E-2</v>
      </c>
      <c r="H37">
        <v>3.7237626343796952E-2</v>
      </c>
      <c r="J37" s="6"/>
    </row>
    <row r="38" spans="1:10" x14ac:dyDescent="0.25">
      <c r="A38">
        <f t="shared" si="1"/>
        <v>37</v>
      </c>
      <c r="B38">
        <v>1204.4954241023895</v>
      </c>
      <c r="C38">
        <v>1262.1344899461767</v>
      </c>
      <c r="D38">
        <v>12</v>
      </c>
      <c r="E38">
        <v>1.1100000000000001</v>
      </c>
      <c r="F38">
        <v>1</v>
      </c>
      <c r="G38">
        <f t="shared" si="0"/>
        <v>5.7639065843787085E-2</v>
      </c>
      <c r="H38">
        <v>3.8764126799906359E-2</v>
      </c>
      <c r="J38" s="6"/>
    </row>
    <row r="39" spans="1:10" x14ac:dyDescent="0.25">
      <c r="A39">
        <f t="shared" si="1"/>
        <v>38</v>
      </c>
      <c r="B39">
        <v>1262.1344899461767</v>
      </c>
      <c r="C39">
        <v>1322.5317745800605</v>
      </c>
      <c r="D39">
        <v>12</v>
      </c>
      <c r="E39">
        <v>1.01</v>
      </c>
      <c r="F39">
        <v>1</v>
      </c>
      <c r="G39">
        <f t="shared" si="0"/>
        <v>6.039728463388383E-2</v>
      </c>
      <c r="H39">
        <v>4.0241150589411682E-2</v>
      </c>
      <c r="J39" s="6"/>
    </row>
    <row r="40" spans="1:10" x14ac:dyDescent="0.25">
      <c r="A40">
        <f t="shared" si="1"/>
        <v>39</v>
      </c>
      <c r="B40">
        <v>1322.5317745800605</v>
      </c>
      <c r="C40">
        <v>1385.8192678408411</v>
      </c>
      <c r="D40">
        <v>12</v>
      </c>
      <c r="E40">
        <v>0.93</v>
      </c>
      <c r="F40">
        <v>1</v>
      </c>
      <c r="G40">
        <f t="shared" si="0"/>
        <v>6.3287493260780758E-2</v>
      </c>
      <c r="H40">
        <v>4.1774453197888618E-2</v>
      </c>
      <c r="J40" s="6"/>
    </row>
    <row r="41" spans="1:10" x14ac:dyDescent="0.25">
      <c r="A41">
        <f t="shared" si="1"/>
        <v>40</v>
      </c>
      <c r="B41">
        <v>1385.8192678408411</v>
      </c>
      <c r="C41">
        <v>1452.1352757129284</v>
      </c>
      <c r="D41">
        <v>12</v>
      </c>
      <c r="E41">
        <v>0.93</v>
      </c>
      <c r="F41">
        <v>1</v>
      </c>
      <c r="G41">
        <f t="shared" si="0"/>
        <v>6.6316007872087246E-2</v>
      </c>
      <c r="H41">
        <v>4.3366179008851723E-2</v>
      </c>
      <c r="J41" s="6"/>
    </row>
    <row r="42" spans="1:10" x14ac:dyDescent="0.25">
      <c r="A42">
        <f t="shared" si="1"/>
        <v>41</v>
      </c>
      <c r="B42">
        <v>1452.1352757129284</v>
      </c>
      <c r="C42">
        <v>1520.5669894449188</v>
      </c>
      <c r="D42">
        <v>12</v>
      </c>
      <c r="E42">
        <v>0.85</v>
      </c>
      <c r="F42">
        <v>1</v>
      </c>
      <c r="G42">
        <f t="shared" si="0"/>
        <v>6.8431713731990307E-2</v>
      </c>
      <c r="H42">
        <v>4.4993517228876026E-2</v>
      </c>
      <c r="J42" s="6"/>
    </row>
    <row r="43" spans="1:10" x14ac:dyDescent="0.25">
      <c r="A43">
        <f t="shared" si="1"/>
        <v>42</v>
      </c>
      <c r="B43">
        <v>1520.5669894449188</v>
      </c>
      <c r="C43">
        <v>1591.1166213979336</v>
      </c>
      <c r="D43">
        <v>12</v>
      </c>
      <c r="E43">
        <v>0.85</v>
      </c>
      <c r="F43">
        <v>1</v>
      </c>
      <c r="G43">
        <f t="shared" si="0"/>
        <v>7.054963195301478E-2</v>
      </c>
      <c r="H43">
        <v>4.6655957616444414E-2</v>
      </c>
      <c r="J43" s="6"/>
    </row>
    <row r="44" spans="1:10" x14ac:dyDescent="0.25">
      <c r="A44">
        <f t="shared" si="1"/>
        <v>43</v>
      </c>
      <c r="B44">
        <v>1591.1166213979336</v>
      </c>
      <c r="C44">
        <v>1664.9395393049745</v>
      </c>
      <c r="D44">
        <v>12</v>
      </c>
      <c r="E44">
        <v>0.78</v>
      </c>
      <c r="F44">
        <v>1</v>
      </c>
      <c r="G44">
        <f t="shared" si="0"/>
        <v>7.3822917907040875E-2</v>
      </c>
      <c r="H44">
        <v>4.8379822587206849E-2</v>
      </c>
      <c r="J44" s="6"/>
    </row>
    <row r="45" spans="1:10" x14ac:dyDescent="0.25">
      <c r="A45">
        <f t="shared" si="1"/>
        <v>44</v>
      </c>
      <c r="B45">
        <v>1664.9395393049745</v>
      </c>
      <c r="C45">
        <v>1740.9763190887338</v>
      </c>
      <c r="D45">
        <v>12</v>
      </c>
      <c r="E45">
        <v>0.78</v>
      </c>
      <c r="F45">
        <v>1</v>
      </c>
      <c r="G45">
        <f t="shared" si="0"/>
        <v>7.6036779783759334E-2</v>
      </c>
      <c r="H45">
        <v>5.0139475757689775E-2</v>
      </c>
      <c r="J45" s="6"/>
    </row>
    <row r="46" spans="1:10" x14ac:dyDescent="0.25">
      <c r="A46">
        <f t="shared" si="1"/>
        <v>45</v>
      </c>
      <c r="B46">
        <v>1740.9763190887338</v>
      </c>
      <c r="C46">
        <v>1820.4856525258813</v>
      </c>
      <c r="D46">
        <v>12</v>
      </c>
      <c r="E46">
        <v>0.72</v>
      </c>
      <c r="F46">
        <v>1</v>
      </c>
      <c r="G46">
        <f t="shared" si="0"/>
        <v>7.95093334371475E-2</v>
      </c>
      <c r="H46">
        <v>5.1963130388178229E-2</v>
      </c>
      <c r="J46" s="6"/>
    </row>
    <row r="47" spans="1:10" x14ac:dyDescent="0.25">
      <c r="A47">
        <f t="shared" si="1"/>
        <v>46</v>
      </c>
      <c r="B47">
        <v>1820.4856525258813</v>
      </c>
      <c r="C47">
        <v>1902.3024593863004</v>
      </c>
      <c r="D47">
        <v>12</v>
      </c>
      <c r="E47">
        <v>0.67</v>
      </c>
      <c r="F47">
        <v>1</v>
      </c>
      <c r="G47">
        <f t="shared" si="0"/>
        <v>8.1816806860419033E-2</v>
      </c>
      <c r="H47">
        <v>5.3823155201975906E-2</v>
      </c>
      <c r="J47" s="6"/>
    </row>
    <row r="48" spans="1:10" x14ac:dyDescent="0.25">
      <c r="A48">
        <f t="shared" si="1"/>
        <v>47</v>
      </c>
      <c r="B48">
        <v>1902.3024593863004</v>
      </c>
      <c r="C48">
        <v>1986.4139675273475</v>
      </c>
      <c r="D48">
        <v>12</v>
      </c>
      <c r="E48">
        <v>0.67</v>
      </c>
      <c r="F48">
        <v>1</v>
      </c>
      <c r="G48">
        <f t="shared" si="0"/>
        <v>8.4111508141047286E-2</v>
      </c>
      <c r="H48">
        <v>5.5749759767264671E-2</v>
      </c>
      <c r="J48" s="6"/>
    </row>
    <row r="49" spans="1:10" x14ac:dyDescent="0.25">
      <c r="A49">
        <f t="shared" si="1"/>
        <v>48</v>
      </c>
      <c r="B49">
        <v>1986.4139675273475</v>
      </c>
      <c r="C49">
        <v>2074.2445192762361</v>
      </c>
      <c r="D49">
        <v>12</v>
      </c>
      <c r="E49">
        <v>0.67</v>
      </c>
      <c r="F49">
        <v>1</v>
      </c>
      <c r="G49">
        <f t="shared" si="0"/>
        <v>8.783055174888843E-2</v>
      </c>
      <c r="H49">
        <v>5.7713199722765104E-2</v>
      </c>
      <c r="J49" s="6"/>
    </row>
    <row r="50" spans="1:10" x14ac:dyDescent="0.25">
      <c r="A50">
        <f t="shared" si="1"/>
        <v>49</v>
      </c>
      <c r="B50">
        <v>2074.2445192762361</v>
      </c>
      <c r="C50">
        <v>2165.9585545016917</v>
      </c>
      <c r="D50">
        <v>12</v>
      </c>
      <c r="E50">
        <v>0.66</v>
      </c>
      <c r="F50">
        <v>1</v>
      </c>
      <c r="G50">
        <f t="shared" si="0"/>
        <v>9.1714035225455515E-2</v>
      </c>
      <c r="H50">
        <v>5.9745789688506842E-2</v>
      </c>
      <c r="J50" s="6"/>
    </row>
    <row r="51" spans="1:10" x14ac:dyDescent="0.25">
      <c r="A51">
        <f t="shared" si="1"/>
        <v>50</v>
      </c>
      <c r="B51">
        <v>2165.9585545016917</v>
      </c>
      <c r="C51">
        <v>2261.7277838853897</v>
      </c>
      <c r="D51">
        <v>12</v>
      </c>
      <c r="E51">
        <v>0.66</v>
      </c>
      <c r="F51">
        <v>1</v>
      </c>
      <c r="G51">
        <f t="shared" si="0"/>
        <v>9.5769229383698029E-2</v>
      </c>
      <c r="H51">
        <v>6.1849965045262752E-2</v>
      </c>
      <c r="J51" s="6"/>
    </row>
    <row r="52" spans="1:10" x14ac:dyDescent="0.25">
      <c r="A52">
        <f t="shared" si="1"/>
        <v>51</v>
      </c>
      <c r="B52">
        <v>2261.7277838853897</v>
      </c>
      <c r="C52">
        <v>2361.7315104055565</v>
      </c>
      <c r="D52">
        <v>12</v>
      </c>
      <c r="E52">
        <v>0.65</v>
      </c>
      <c r="F52">
        <v>1</v>
      </c>
      <c r="G52">
        <f t="shared" si="0"/>
        <v>0.10000372652016676</v>
      </c>
      <c r="H52">
        <v>6.4028246945007916E-2</v>
      </c>
      <c r="J52" s="6"/>
    </row>
    <row r="53" spans="1:10" x14ac:dyDescent="0.25">
      <c r="A53">
        <f t="shared" si="1"/>
        <v>52</v>
      </c>
      <c r="B53">
        <v>2361.7315104055565</v>
      </c>
      <c r="C53">
        <v>2464.4418037760151</v>
      </c>
      <c r="D53">
        <v>12</v>
      </c>
      <c r="E53">
        <v>0.64</v>
      </c>
      <c r="F53">
        <v>1</v>
      </c>
      <c r="G53">
        <f t="shared" si="0"/>
        <v>0.10271029337045867</v>
      </c>
      <c r="H53">
        <v>6.6246363863063762E-2</v>
      </c>
      <c r="J53" s="6"/>
    </row>
    <row r="54" spans="1:10" x14ac:dyDescent="0.25">
      <c r="A54">
        <f t="shared" si="1"/>
        <v>53</v>
      </c>
      <c r="B54">
        <v>2464.4418037760151</v>
      </c>
      <c r="C54">
        <v>2571.6189064843543</v>
      </c>
      <c r="D54">
        <v>12</v>
      </c>
      <c r="E54">
        <v>0.64</v>
      </c>
      <c r="F54">
        <v>1</v>
      </c>
      <c r="G54">
        <f t="shared" si="0"/>
        <v>0.10717710270833924</v>
      </c>
      <c r="H54">
        <v>6.8541322532954418E-2</v>
      </c>
      <c r="J54" s="6"/>
    </row>
    <row r="55" spans="1:10" x14ac:dyDescent="0.25">
      <c r="A55">
        <f t="shared" si="1"/>
        <v>54</v>
      </c>
      <c r="B55">
        <v>2571.6189064843543</v>
      </c>
      <c r="C55">
        <v>2681.5906029583412</v>
      </c>
      <c r="D55">
        <v>12</v>
      </c>
      <c r="E55">
        <v>0.64</v>
      </c>
      <c r="F55">
        <v>1</v>
      </c>
      <c r="G55">
        <f t="shared" si="0"/>
        <v>0.10997169647398675</v>
      </c>
      <c r="H55">
        <v>7.0876321929556535E-2</v>
      </c>
      <c r="J55" s="6"/>
    </row>
    <row r="56" spans="1:10" x14ac:dyDescent="0.25">
      <c r="A56">
        <f t="shared" si="1"/>
        <v>55</v>
      </c>
      <c r="B56">
        <v>2681.5906029583412</v>
      </c>
      <c r="C56">
        <v>2796.2650856791051</v>
      </c>
      <c r="D56">
        <v>12</v>
      </c>
      <c r="E56">
        <v>0.63</v>
      </c>
      <c r="F56">
        <v>1</v>
      </c>
      <c r="G56">
        <f t="shared" si="0"/>
        <v>0.11467448272076419</v>
      </c>
      <c r="H56">
        <v>7.3290867824251316E-2</v>
      </c>
      <c r="J56" s="6"/>
    </row>
    <row r="57" spans="1:10" x14ac:dyDescent="0.25">
      <c r="A57">
        <f t="shared" si="1"/>
        <v>56</v>
      </c>
      <c r="B57">
        <v>2796.2650856791051</v>
      </c>
      <c r="C57">
        <v>2915.8434627425654</v>
      </c>
      <c r="D57">
        <v>12</v>
      </c>
      <c r="E57">
        <v>0.62</v>
      </c>
      <c r="F57">
        <v>1</v>
      </c>
      <c r="G57">
        <f t="shared" si="0"/>
        <v>0.1195783770634602</v>
      </c>
      <c r="H57">
        <v>7.5787670130098211E-2</v>
      </c>
      <c r="J57" s="6"/>
    </row>
    <row r="58" spans="1:10" x14ac:dyDescent="0.25">
      <c r="A58">
        <f t="shared" si="1"/>
        <v>57</v>
      </c>
      <c r="B58">
        <v>2915.8434627425654</v>
      </c>
      <c r="C58">
        <v>3038.4203924408193</v>
      </c>
      <c r="D58">
        <v>12</v>
      </c>
      <c r="E58">
        <v>0.62</v>
      </c>
      <c r="F58">
        <v>1</v>
      </c>
      <c r="G58">
        <f t="shared" si="0"/>
        <v>0.12257692969825396</v>
      </c>
      <c r="H58">
        <v>7.8325915865323434E-2</v>
      </c>
      <c r="J58" s="6"/>
    </row>
    <row r="59" spans="1:10" x14ac:dyDescent="0.25">
      <c r="A59">
        <f t="shared" si="1"/>
        <v>58</v>
      </c>
      <c r="B59">
        <v>3038.4203924408193</v>
      </c>
      <c r="C59">
        <v>3163.9475919703041</v>
      </c>
      <c r="D59">
        <v>12</v>
      </c>
      <c r="E59">
        <v>0.62</v>
      </c>
      <c r="F59">
        <v>1</v>
      </c>
      <c r="G59">
        <f t="shared" si="0"/>
        <v>0.12552719952948488</v>
      </c>
      <c r="H59">
        <v>8.0904116011871807E-2</v>
      </c>
      <c r="J59" s="6"/>
    </row>
    <row r="60" spans="1:10" x14ac:dyDescent="0.25">
      <c r="A60">
        <f t="shared" si="1"/>
        <v>59</v>
      </c>
      <c r="B60">
        <v>3163.9475919703041</v>
      </c>
      <c r="C60">
        <v>3294.6607354399084</v>
      </c>
      <c r="D60">
        <v>12</v>
      </c>
      <c r="E60">
        <v>0.62</v>
      </c>
      <c r="F60">
        <v>1</v>
      </c>
      <c r="G60">
        <f t="shared" si="0"/>
        <v>0.13071314346960428</v>
      </c>
      <c r="H60">
        <v>8.356718099430778E-2</v>
      </c>
      <c r="J60" s="6"/>
    </row>
    <row r="61" spans="1:10" x14ac:dyDescent="0.25">
      <c r="A61">
        <f t="shared" si="1"/>
        <v>60</v>
      </c>
      <c r="B61">
        <v>3294.6607354399084</v>
      </c>
      <c r="C61">
        <v>3430.7740713523549</v>
      </c>
      <c r="D61">
        <v>12</v>
      </c>
      <c r="E61">
        <v>0.62</v>
      </c>
      <c r="F61">
        <v>1</v>
      </c>
      <c r="G61">
        <f t="shared" si="0"/>
        <v>0.13611333591244623</v>
      </c>
      <c r="H61">
        <v>8.6317904249898131E-2</v>
      </c>
      <c r="J61" s="6"/>
    </row>
    <row r="62" spans="1:10" x14ac:dyDescent="0.25">
      <c r="A62">
        <f t="shared" si="1"/>
        <v>61</v>
      </c>
      <c r="B62">
        <v>3430.7740713523549</v>
      </c>
      <c r="C62">
        <v>3570.0251042651589</v>
      </c>
      <c r="D62">
        <v>12</v>
      </c>
      <c r="E62">
        <v>0.61</v>
      </c>
      <c r="F62">
        <v>1</v>
      </c>
      <c r="G62">
        <f t="shared" si="0"/>
        <v>0.13925103291280427</v>
      </c>
      <c r="H62">
        <v>8.9109541299047842E-2</v>
      </c>
      <c r="J62" s="6"/>
    </row>
    <row r="63" spans="1:10" x14ac:dyDescent="0.25">
      <c r="A63">
        <f t="shared" si="1"/>
        <v>62</v>
      </c>
      <c r="B63">
        <v>3570.0251042651589</v>
      </c>
      <c r="C63">
        <v>3712.3432307550725</v>
      </c>
      <c r="D63">
        <v>12</v>
      </c>
      <c r="E63">
        <v>0.61</v>
      </c>
      <c r="F63">
        <v>1</v>
      </c>
      <c r="G63">
        <f t="shared" si="0"/>
        <v>0.1423181264899136</v>
      </c>
      <c r="H63">
        <v>9.1940252108839188E-2</v>
      </c>
      <c r="J63" s="6"/>
    </row>
    <row r="64" spans="1:10" x14ac:dyDescent="0.25">
      <c r="A64">
        <f t="shared" si="1"/>
        <v>63</v>
      </c>
      <c r="B64">
        <v>3712.3432307550725</v>
      </c>
      <c r="C64">
        <v>3860.3348325108605</v>
      </c>
      <c r="D64">
        <v>12</v>
      </c>
      <c r="E64">
        <v>0.6</v>
      </c>
      <c r="F64">
        <v>1</v>
      </c>
      <c r="G64">
        <f t="shared" si="0"/>
        <v>0.14799160175578807</v>
      </c>
      <c r="H64">
        <v>9.4860885092753061E-2</v>
      </c>
      <c r="J64" s="6"/>
    </row>
    <row r="65" spans="1:10" x14ac:dyDescent="0.25">
      <c r="A65">
        <f t="shared" si="1"/>
        <v>64</v>
      </c>
      <c r="B65">
        <v>3860.3348325108605</v>
      </c>
      <c r="C65">
        <v>4014.226081155115</v>
      </c>
      <c r="D65">
        <v>12</v>
      </c>
      <c r="E65">
        <v>0.6</v>
      </c>
      <c r="F65">
        <v>1</v>
      </c>
      <c r="G65">
        <f t="shared" si="0"/>
        <v>0.15389124864425474</v>
      </c>
      <c r="H65">
        <v>9.7874296776214412E-2</v>
      </c>
      <c r="J65" s="6"/>
    </row>
    <row r="66" spans="1:10" x14ac:dyDescent="0.25">
      <c r="A66">
        <f t="shared" si="1"/>
        <v>65</v>
      </c>
      <c r="B66">
        <v>4014.226081155115</v>
      </c>
      <c r="C66">
        <v>4171.3473267273039</v>
      </c>
      <c r="D66">
        <v>12</v>
      </c>
      <c r="E66">
        <v>0.59</v>
      </c>
      <c r="F66">
        <v>1</v>
      </c>
      <c r="G66">
        <f t="shared" si="0"/>
        <v>0.15712124557218843</v>
      </c>
      <c r="H66">
        <v>0.10092721148475407</v>
      </c>
      <c r="J66" s="6"/>
    </row>
    <row r="67" spans="1:10" x14ac:dyDescent="0.25">
      <c r="A67">
        <f t="shared" si="1"/>
        <v>66</v>
      </c>
      <c r="B67">
        <v>4171.3473267273039</v>
      </c>
      <c r="C67">
        <v>4334.6184715107129</v>
      </c>
      <c r="D67">
        <v>12</v>
      </c>
      <c r="E67">
        <v>0.59</v>
      </c>
      <c r="F67">
        <v>1</v>
      </c>
      <c r="G67">
        <f t="shared" ref="G67:G72" si="2">(C67/1000-B67/1000)*F67</f>
        <v>0.16327114478340921</v>
      </c>
      <c r="H67">
        <v>0.10407535332160632</v>
      </c>
      <c r="J67" s="6"/>
    </row>
    <row r="68" spans="1:10" x14ac:dyDescent="0.25">
      <c r="A68">
        <f t="shared" ref="A68:A72" si="3">A67+1</f>
        <v>67</v>
      </c>
      <c r="B68">
        <v>4334.6184715107129</v>
      </c>
      <c r="C68">
        <v>4504.2802293576951</v>
      </c>
      <c r="D68">
        <v>12</v>
      </c>
      <c r="E68">
        <v>0.57999999999999996</v>
      </c>
      <c r="F68">
        <v>1</v>
      </c>
      <c r="G68">
        <f t="shared" si="2"/>
        <v>0.16966175784698212</v>
      </c>
      <c r="H68">
        <v>0.1073216926304698</v>
      </c>
      <c r="J68" s="6"/>
    </row>
    <row r="69" spans="1:10" x14ac:dyDescent="0.25">
      <c r="A69">
        <f t="shared" si="3"/>
        <v>68</v>
      </c>
      <c r="B69">
        <v>4504.2802293576951</v>
      </c>
      <c r="C69">
        <v>4680.582735926836</v>
      </c>
      <c r="D69">
        <v>12</v>
      </c>
      <c r="E69">
        <v>0.57999999999999996</v>
      </c>
      <c r="F69">
        <v>1</v>
      </c>
      <c r="G69">
        <f t="shared" si="2"/>
        <v>0.17630250656914104</v>
      </c>
      <c r="H69">
        <v>0.11066929240659974</v>
      </c>
      <c r="J69" s="6"/>
    </row>
    <row r="70" spans="1:10" x14ac:dyDescent="0.25">
      <c r="A70">
        <f t="shared" si="3"/>
        <v>69</v>
      </c>
      <c r="B70">
        <v>4680.582735926836</v>
      </c>
      <c r="C70">
        <v>4863.7859174628611</v>
      </c>
      <c r="D70">
        <v>12</v>
      </c>
      <c r="E70">
        <v>0.56999999999999995</v>
      </c>
      <c r="F70">
        <v>1</v>
      </c>
      <c r="G70">
        <f t="shared" si="2"/>
        <v>0.18320318153602511</v>
      </c>
      <c r="H70">
        <v>0.11412131118681433</v>
      </c>
      <c r="J70" s="6"/>
    </row>
    <row r="71" spans="1:10" x14ac:dyDescent="0.25">
      <c r="A71">
        <f t="shared" si="3"/>
        <v>70</v>
      </c>
      <c r="B71">
        <v>4863.7859174628611</v>
      </c>
      <c r="C71">
        <v>5054.1598740110021</v>
      </c>
      <c r="D71">
        <v>12</v>
      </c>
      <c r="E71">
        <v>0.56999999999999995</v>
      </c>
      <c r="F71">
        <v>1</v>
      </c>
      <c r="G71">
        <f t="shared" si="2"/>
        <v>0.19037395654814127</v>
      </c>
      <c r="H71">
        <v>0.11768100602964583</v>
      </c>
      <c r="J71" s="6"/>
    </row>
    <row r="72" spans="1:10" x14ac:dyDescent="0.25">
      <c r="A72">
        <f t="shared" si="3"/>
        <v>71</v>
      </c>
      <c r="B72">
        <v>5054.1598740110021</v>
      </c>
      <c r="C72">
        <v>5251.9852776307889</v>
      </c>
      <c r="D72">
        <v>12</v>
      </c>
      <c r="E72">
        <v>0.56000000000000005</v>
      </c>
      <c r="F72">
        <v>1</v>
      </c>
      <c r="G72">
        <f t="shared" si="2"/>
        <v>0.1978254036197864</v>
      </c>
      <c r="H72">
        <v>0.12135173558845025</v>
      </c>
      <c r="J72" s="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8BF7-83DC-421B-A4E5-F7B7556C891C}">
  <dimension ref="A1:E16"/>
  <sheetViews>
    <sheetView workbookViewId="0">
      <selection activeCell="D19" sqref="D19"/>
    </sheetView>
  </sheetViews>
  <sheetFormatPr baseColWidth="10" defaultRowHeight="15" x14ac:dyDescent="0.25"/>
  <cols>
    <col min="3" max="3" width="34.85546875" customWidth="1"/>
  </cols>
  <sheetData>
    <row r="1" spans="1:5" x14ac:dyDescent="0.25">
      <c r="A1" s="1"/>
    </row>
    <row r="2" spans="1:5" x14ac:dyDescent="0.25">
      <c r="A2" t="s">
        <v>8</v>
      </c>
    </row>
    <row r="3" spans="1:5" x14ac:dyDescent="0.25">
      <c r="A3" s="2" t="s">
        <v>9</v>
      </c>
    </row>
    <row r="4" spans="1:5" x14ac:dyDescent="0.25">
      <c r="C4" t="s">
        <v>10</v>
      </c>
      <c r="D4" t="s">
        <v>11</v>
      </c>
    </row>
    <row r="5" spans="1:5" x14ac:dyDescent="0.25">
      <c r="A5" s="3">
        <v>43790</v>
      </c>
      <c r="B5" s="3">
        <v>43803</v>
      </c>
      <c r="C5">
        <f>B5-A5</f>
        <v>13</v>
      </c>
      <c r="D5">
        <f>C5/7</f>
        <v>1.8571428571428572</v>
      </c>
      <c r="E5" t="s">
        <v>12</v>
      </c>
    </row>
    <row r="6" spans="1:5" x14ac:dyDescent="0.25">
      <c r="A6" s="3">
        <v>43438</v>
      </c>
      <c r="B6" s="3">
        <v>43489</v>
      </c>
      <c r="C6">
        <f>B6-A6</f>
        <v>51</v>
      </c>
      <c r="D6">
        <f t="shared" ref="D6:D10" si="0">C6/7</f>
        <v>7.2857142857142856</v>
      </c>
      <c r="E6" t="s">
        <v>13</v>
      </c>
    </row>
    <row r="7" spans="1:5" x14ac:dyDescent="0.25">
      <c r="A7" s="3">
        <v>43489</v>
      </c>
      <c r="B7" s="3">
        <v>43518</v>
      </c>
      <c r="C7">
        <f t="shared" ref="C7:C10" si="1">B7-A7</f>
        <v>29</v>
      </c>
      <c r="D7">
        <f t="shared" si="0"/>
        <v>4.1428571428571432</v>
      </c>
      <c r="E7" t="s">
        <v>14</v>
      </c>
    </row>
    <row r="8" spans="1:5" x14ac:dyDescent="0.25">
      <c r="A8" s="3">
        <v>43518</v>
      </c>
      <c r="B8" s="3">
        <v>43600</v>
      </c>
      <c r="C8">
        <f t="shared" si="1"/>
        <v>82</v>
      </c>
      <c r="D8">
        <f t="shared" si="0"/>
        <v>11.714285714285714</v>
      </c>
      <c r="E8" t="s">
        <v>15</v>
      </c>
    </row>
    <row r="9" spans="1:5" x14ac:dyDescent="0.25">
      <c r="A9" s="3">
        <v>43600</v>
      </c>
      <c r="B9" s="3">
        <v>43628</v>
      </c>
      <c r="C9">
        <f t="shared" si="1"/>
        <v>28</v>
      </c>
      <c r="D9">
        <f t="shared" si="0"/>
        <v>4</v>
      </c>
      <c r="E9" t="s">
        <v>16</v>
      </c>
    </row>
    <row r="10" spans="1:5" x14ac:dyDescent="0.25">
      <c r="A10" s="3">
        <v>43628</v>
      </c>
      <c r="B10" s="3">
        <v>43684</v>
      </c>
      <c r="C10">
        <f t="shared" si="1"/>
        <v>56</v>
      </c>
      <c r="D10">
        <f t="shared" si="0"/>
        <v>8</v>
      </c>
      <c r="E10" t="s">
        <v>19</v>
      </c>
    </row>
    <row r="12" spans="1:5" x14ac:dyDescent="0.25">
      <c r="A12" t="s">
        <v>17</v>
      </c>
      <c r="B12">
        <f>SUM(D5:D7)+3</f>
        <v>16.285714285714285</v>
      </c>
      <c r="C12" t="s">
        <v>18</v>
      </c>
    </row>
    <row r="13" spans="1:5" x14ac:dyDescent="0.25">
      <c r="B13">
        <f>B12+34</f>
        <v>50.285714285714285</v>
      </c>
    </row>
    <row r="15" spans="1:5" x14ac:dyDescent="0.25">
      <c r="A15" t="s">
        <v>20</v>
      </c>
      <c r="B15" t="s">
        <v>21</v>
      </c>
      <c r="C15" t="s">
        <v>22</v>
      </c>
      <c r="D15" s="4">
        <f>13+B12</f>
        <v>29.285714285714285</v>
      </c>
      <c r="E15" s="5" t="s">
        <v>18</v>
      </c>
    </row>
    <row r="16" spans="1:5" x14ac:dyDescent="0.25">
      <c r="B16" t="s">
        <v>23</v>
      </c>
      <c r="C16" t="s">
        <v>24</v>
      </c>
      <c r="D16" s="4">
        <f>25+B12</f>
        <v>41.285714285714285</v>
      </c>
      <c r="E16" s="5" t="s">
        <v>18</v>
      </c>
    </row>
  </sheetData>
  <hyperlinks>
    <hyperlink ref="A3" r:id="rId1" xr:uid="{FE60726B-411F-4DD3-B096-261B9E70228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AEFB-9E4F-4B35-A7A4-B4AA4CDBED55}">
  <dimension ref="A1:H9"/>
  <sheetViews>
    <sheetView workbookViewId="0">
      <selection sqref="A1:I1"/>
    </sheetView>
  </sheetViews>
  <sheetFormatPr baseColWidth="10" defaultRowHeight="15" x14ac:dyDescent="0.25"/>
  <cols>
    <col min="7" max="7" width="19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7</v>
      </c>
    </row>
    <row r="2" spans="1:8" x14ac:dyDescent="0.25">
      <c r="A2">
        <f>1</f>
        <v>1</v>
      </c>
      <c r="B2">
        <v>5</v>
      </c>
      <c r="C2">
        <v>7.0120839153847934</v>
      </c>
      <c r="D2">
        <v>14</v>
      </c>
      <c r="E2">
        <v>5.21</v>
      </c>
      <c r="F2">
        <v>0.8</v>
      </c>
      <c r="G2">
        <f t="shared" ref="G2:G9" si="0">(C2/1000-B2/1000)*F2</f>
        <v>1.609667132307835E-3</v>
      </c>
      <c r="H2">
        <v>7.0163217704755207E-4</v>
      </c>
    </row>
    <row r="3" spans="1:8" x14ac:dyDescent="0.25">
      <c r="A3">
        <f t="shared" ref="A3:A9" si="1">A2+1</f>
        <v>2</v>
      </c>
      <c r="B3">
        <v>7.0120839153847934</v>
      </c>
      <c r="C3">
        <v>9.671055520093093</v>
      </c>
      <c r="D3">
        <v>14</v>
      </c>
      <c r="E3">
        <v>5.21</v>
      </c>
      <c r="F3">
        <v>0.8</v>
      </c>
      <c r="G3">
        <f t="shared" si="0"/>
        <v>2.1271772837666396E-3</v>
      </c>
      <c r="H3">
        <v>9.074253655727497E-4</v>
      </c>
    </row>
    <row r="4" spans="1:8" x14ac:dyDescent="0.25">
      <c r="A4">
        <f t="shared" si="1"/>
        <v>3</v>
      </c>
      <c r="B4">
        <v>9.671055520093093</v>
      </c>
      <c r="C4">
        <v>13.160970317608845</v>
      </c>
      <c r="D4">
        <v>14</v>
      </c>
      <c r="E4">
        <v>5.21</v>
      </c>
      <c r="F4">
        <v>0.8</v>
      </c>
      <c r="G4">
        <f t="shared" si="0"/>
        <v>2.7919318380126013E-3</v>
      </c>
      <c r="H4">
        <v>1.1610799928691048E-3</v>
      </c>
    </row>
    <row r="5" spans="1:8" x14ac:dyDescent="0.25">
      <c r="A5">
        <f t="shared" si="1"/>
        <v>4</v>
      </c>
      <c r="B5">
        <v>13.160970317608845</v>
      </c>
      <c r="C5">
        <v>17.577025851220423</v>
      </c>
      <c r="D5">
        <v>14</v>
      </c>
      <c r="E5">
        <v>5.21</v>
      </c>
      <c r="F5">
        <v>0.8</v>
      </c>
      <c r="G5">
        <f t="shared" si="0"/>
        <v>3.5328444268892633E-3</v>
      </c>
      <c r="H5">
        <v>1.463484499753343E-3</v>
      </c>
    </row>
    <row r="6" spans="1:8" x14ac:dyDescent="0.25">
      <c r="A6">
        <f t="shared" si="1"/>
        <v>5</v>
      </c>
      <c r="B6">
        <v>17.577025851220423</v>
      </c>
      <c r="C6">
        <v>23.130166902070851</v>
      </c>
      <c r="D6">
        <v>14</v>
      </c>
      <c r="E6">
        <v>4.7699999999999996</v>
      </c>
      <c r="F6">
        <v>0.8</v>
      </c>
      <c r="G6">
        <f t="shared" si="0"/>
        <v>4.4425128406803405E-3</v>
      </c>
      <c r="H6">
        <v>1.8229502944646283E-3</v>
      </c>
    </row>
    <row r="7" spans="1:8" x14ac:dyDescent="0.25">
      <c r="A7">
        <f t="shared" si="1"/>
        <v>6</v>
      </c>
      <c r="B7">
        <v>23.130166902070851</v>
      </c>
      <c r="C7">
        <v>30.091147163787113</v>
      </c>
      <c r="D7">
        <v>14</v>
      </c>
      <c r="E7">
        <v>4.7699999999999996</v>
      </c>
      <c r="F7">
        <v>0.8</v>
      </c>
      <c r="G7">
        <f t="shared" si="0"/>
        <v>5.5687842093730122E-3</v>
      </c>
      <c r="H7">
        <v>2.2500015100904527E-3</v>
      </c>
    </row>
    <row r="8" spans="1:8" x14ac:dyDescent="0.25">
      <c r="A8">
        <f t="shared" si="1"/>
        <v>7</v>
      </c>
      <c r="B8">
        <v>30.091147163787113</v>
      </c>
      <c r="C8">
        <v>38.491965815050783</v>
      </c>
      <c r="D8">
        <v>14</v>
      </c>
      <c r="E8">
        <v>4.51</v>
      </c>
      <c r="F8">
        <v>0.8</v>
      </c>
      <c r="G8">
        <f t="shared" si="0"/>
        <v>6.7206549210109328E-3</v>
      </c>
      <c r="H8">
        <v>2.7398569401430447E-3</v>
      </c>
    </row>
    <row r="9" spans="1:8" x14ac:dyDescent="0.25">
      <c r="A9">
        <f t="shared" si="1"/>
        <v>8</v>
      </c>
      <c r="B9">
        <v>38.491965815050783</v>
      </c>
      <c r="C9">
        <v>48.609352791551522</v>
      </c>
      <c r="D9">
        <v>14</v>
      </c>
      <c r="E9">
        <v>4.1900000000000004</v>
      </c>
      <c r="F9">
        <v>0.8</v>
      </c>
      <c r="G9">
        <f t="shared" si="0"/>
        <v>8.0939095812005927E-3</v>
      </c>
      <c r="H9">
        <v>3.3022327851095052E-3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107D-A030-4A23-9A43-0AFE8539C1FC}">
  <dimension ref="A1:H7"/>
  <sheetViews>
    <sheetView workbookViewId="0">
      <selection activeCell="A10" sqref="A10"/>
    </sheetView>
  </sheetViews>
  <sheetFormatPr baseColWidth="10"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7</v>
      </c>
    </row>
    <row r="2" spans="1:8" x14ac:dyDescent="0.25">
      <c r="A2">
        <f>department1!A9+1</f>
        <v>9</v>
      </c>
      <c r="B2">
        <v>48.609352791551522</v>
      </c>
      <c r="C2">
        <v>59.580520837341005</v>
      </c>
      <c r="D2">
        <v>14</v>
      </c>
      <c r="E2">
        <v>3.97</v>
      </c>
      <c r="F2">
        <v>0.8</v>
      </c>
      <c r="G2">
        <f>(C2/1000-B2/1000)*F2</f>
        <v>8.7769344366315904E-3</v>
      </c>
      <c r="H2">
        <v>3.8861114372870853E-3</v>
      </c>
    </row>
    <row r="3" spans="1:8" x14ac:dyDescent="0.25">
      <c r="A3">
        <f t="shared" ref="A3:A7" si="0">A2+1</f>
        <v>10</v>
      </c>
      <c r="B3">
        <v>59.580520837341005</v>
      </c>
      <c r="C3">
        <v>74.278337780244186</v>
      </c>
      <c r="D3">
        <v>14</v>
      </c>
      <c r="E3">
        <v>3.8</v>
      </c>
      <c r="F3">
        <v>0.8</v>
      </c>
      <c r="G3">
        <f>(C3/1000-B3/1000)*F3</f>
        <v>1.1758253554322546E-2</v>
      </c>
      <c r="H3">
        <v>4.6357665239573657E-3</v>
      </c>
    </row>
    <row r="4" spans="1:8" x14ac:dyDescent="0.25">
      <c r="A4">
        <f t="shared" si="0"/>
        <v>11</v>
      </c>
      <c r="B4">
        <v>74.278337780244186</v>
      </c>
      <c r="C4">
        <v>92.60193408611832</v>
      </c>
      <c r="D4">
        <v>14</v>
      </c>
      <c r="E4">
        <v>3.64</v>
      </c>
      <c r="F4">
        <v>0.8</v>
      </c>
      <c r="G4">
        <f>(C4/1000-B4/1000)*F4</f>
        <v>1.4658877044699304E-2</v>
      </c>
      <c r="H4">
        <v>5.5300347433284783E-3</v>
      </c>
    </row>
    <row r="5" spans="1:8" x14ac:dyDescent="0.25">
      <c r="A5">
        <f t="shared" si="0"/>
        <v>12</v>
      </c>
      <c r="B5">
        <v>92.60193408611832</v>
      </c>
      <c r="C5">
        <v>115.44574707446571</v>
      </c>
      <c r="D5">
        <v>14</v>
      </c>
      <c r="E5">
        <v>3.48</v>
      </c>
      <c r="F5">
        <v>0.8</v>
      </c>
      <c r="G5">
        <f>(C5/1000-B5/1000)*F5</f>
        <v>1.8275050390677918E-2</v>
      </c>
      <c r="H5">
        <v>6.5968128688918687E-3</v>
      </c>
    </row>
    <row r="6" spans="1:8" x14ac:dyDescent="0.25">
      <c r="A6">
        <f t="shared" si="0"/>
        <v>13</v>
      </c>
      <c r="B6">
        <v>115.44574707446571</v>
      </c>
      <c r="C6">
        <v>138.82985582810957</v>
      </c>
      <c r="D6">
        <v>12</v>
      </c>
      <c r="E6">
        <v>3.29</v>
      </c>
      <c r="F6">
        <v>0.8</v>
      </c>
      <c r="G6">
        <v>1.8707287002915098E-2</v>
      </c>
      <c r="H6">
        <v>6.4995808763662691E-3</v>
      </c>
    </row>
    <row r="7" spans="1:8" x14ac:dyDescent="0.25">
      <c r="A7">
        <f t="shared" si="0"/>
        <v>14</v>
      </c>
      <c r="B7">
        <v>138.82985582810957</v>
      </c>
      <c r="C7">
        <v>162.33919623742042</v>
      </c>
      <c r="D7">
        <v>12</v>
      </c>
      <c r="E7">
        <v>3.2</v>
      </c>
      <c r="F7">
        <v>0.8</v>
      </c>
      <c r="G7">
        <v>1.8807472327448685E-2</v>
      </c>
      <c r="H7">
        <v>7.3661026588732279E-3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389BE0CA0CD945B3B707C8D982534F" ma:contentTypeVersion="11" ma:contentTypeDescription="Create a new document." ma:contentTypeScope="" ma:versionID="e2d2c0577def4b44dcee7c2ebdc83431">
  <xsd:schema xmlns:xsd="http://www.w3.org/2001/XMLSchema" xmlns:xs="http://www.w3.org/2001/XMLSchema" xmlns:p="http://schemas.microsoft.com/office/2006/metadata/properties" xmlns:ns3="5df5d26c-2498-456a-b2db-ea2e879b755a" xmlns:ns4="ccffc3be-9b8f-44bb-988e-b406fa003b3d" targetNamespace="http://schemas.microsoft.com/office/2006/metadata/properties" ma:root="true" ma:fieldsID="38deda747b4dbb6b851eee35cc9c19a9" ns3:_="" ns4:_="">
    <xsd:import namespace="5df5d26c-2498-456a-b2db-ea2e879b755a"/>
    <xsd:import namespace="ccffc3be-9b8f-44bb-988e-b406fa003b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5d26c-2498-456a-b2db-ea2e879b75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fc3be-9b8f-44bb-988e-b406fa00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253EC-F79A-4AB1-8E2C-E345833A06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3C6132-167B-4E17-9186-A26433C432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6F910A5-A297-4093-B9FC-9CD9F6427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5d26c-2498-456a-b2db-ea2e879b755a"/>
    <ds:schemaRef ds:uri="ccffc3be-9b8f-44bb-988e-b406fa00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department1</vt:lpstr>
      <vt:lpstr>department2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Nistad</dc:creator>
  <cp:lastModifiedBy>Andrea Arntzen Nistad</cp:lastModifiedBy>
  <dcterms:created xsi:type="dcterms:W3CDTF">2019-11-24T10:12:07Z</dcterms:created>
  <dcterms:modified xsi:type="dcterms:W3CDTF">2019-12-12T11:16:46Z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0x010100ED389BE0CA0CD945B3B707C8D982534F</vt:lpwstr>
  </property>
</Properties>
</file>