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VAIL\KH WITE\"/>
    </mc:Choice>
  </mc:AlternateContent>
  <bookViews>
    <workbookView xWindow="0" yWindow="0" windowWidth="20490" windowHeight="7650" activeTab="4"/>
  </bookViews>
  <sheets>
    <sheet name="CALCUL" sheetId="1" r:id="rId1"/>
    <sheet name="ARMOIRE A1" sheetId="4" r:id="rId2"/>
    <sheet name="COFFRET C1" sheetId="7" r:id="rId3"/>
    <sheet name="Feuil2" sheetId="6" r:id="rId4"/>
    <sheet name="COFFRET C2" sheetId="5" r:id="rId5"/>
    <sheet name="TRANSFO" sheetId="2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7" l="1"/>
  <c r="F85" i="7"/>
  <c r="F84" i="7"/>
  <c r="F82" i="7"/>
  <c r="F81" i="7"/>
  <c r="F80" i="7"/>
  <c r="F79" i="7"/>
  <c r="F78" i="7"/>
  <c r="F77" i="7"/>
  <c r="F76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86" i="5"/>
  <c r="F85" i="5"/>
  <c r="F84" i="5"/>
  <c r="F82" i="5"/>
  <c r="F81" i="5"/>
  <c r="F80" i="5"/>
  <c r="F79" i="5"/>
  <c r="F78" i="5"/>
  <c r="F77" i="5"/>
  <c r="F76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G8" i="1" l="1"/>
  <c r="F13" i="2"/>
  <c r="F14" i="2"/>
  <c r="F15" i="2"/>
  <c r="F16" i="2"/>
  <c r="F17" i="2"/>
  <c r="F18" i="2"/>
  <c r="F19" i="2"/>
  <c r="F20" i="2"/>
  <c r="F21" i="2"/>
  <c r="G13" i="2"/>
  <c r="F22" i="2"/>
  <c r="G22" i="2"/>
  <c r="F23" i="2"/>
  <c r="G23" i="2"/>
  <c r="F24" i="2"/>
  <c r="G24" i="2"/>
  <c r="F25" i="2"/>
  <c r="G25" i="2"/>
  <c r="G27" i="2"/>
  <c r="B31" i="2"/>
  <c r="B32" i="2"/>
  <c r="H7" i="1"/>
  <c r="M7" i="1"/>
  <c r="I7" i="1"/>
  <c r="N7" i="1"/>
  <c r="O7" i="1"/>
  <c r="G75" i="1"/>
  <c r="N8" i="1"/>
  <c r="N6" i="1"/>
  <c r="F87" i="4"/>
  <c r="F86" i="4"/>
  <c r="F85" i="4"/>
  <c r="F83" i="4"/>
  <c r="F82" i="4"/>
  <c r="F81" i="4"/>
  <c r="F80" i="4"/>
  <c r="F79" i="4"/>
  <c r="F78" i="4"/>
  <c r="F77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5" i="4"/>
  <c r="F14" i="4"/>
  <c r="F13" i="4"/>
  <c r="J14" i="1"/>
  <c r="N14" i="1"/>
  <c r="E16" i="1"/>
  <c r="J16" i="1"/>
  <c r="N16" i="1"/>
  <c r="E17" i="1"/>
  <c r="J17" i="1"/>
  <c r="N17" i="1"/>
  <c r="E18" i="1"/>
  <c r="J18" i="1"/>
  <c r="N18" i="1"/>
  <c r="E19" i="1"/>
  <c r="J19" i="1"/>
  <c r="N19" i="1"/>
  <c r="E20" i="1"/>
  <c r="J20" i="1"/>
  <c r="N20" i="1"/>
  <c r="E21" i="1"/>
  <c r="J21" i="1"/>
  <c r="N21" i="1"/>
  <c r="E22" i="1"/>
  <c r="J22" i="1"/>
  <c r="N22" i="1"/>
  <c r="E23" i="1"/>
  <c r="J23" i="1"/>
  <c r="N23" i="1"/>
  <c r="E24" i="1"/>
  <c r="J24" i="1"/>
  <c r="N24" i="1"/>
  <c r="E25" i="1"/>
  <c r="J25" i="1"/>
  <c r="N25" i="1"/>
  <c r="E26" i="1"/>
  <c r="J26" i="1"/>
  <c r="N26" i="1"/>
  <c r="E27" i="1"/>
  <c r="J27" i="1"/>
  <c r="N27" i="1"/>
  <c r="E28" i="1"/>
  <c r="J28" i="1"/>
  <c r="N28" i="1"/>
  <c r="E29" i="1"/>
  <c r="J29" i="1"/>
  <c r="N29" i="1"/>
  <c r="E30" i="1"/>
  <c r="J30" i="1"/>
  <c r="N30" i="1"/>
  <c r="E31" i="1"/>
  <c r="J31" i="1"/>
  <c r="N31" i="1"/>
  <c r="E32" i="1"/>
  <c r="J32" i="1"/>
  <c r="N32" i="1"/>
  <c r="E33" i="1"/>
  <c r="J33" i="1"/>
  <c r="N33" i="1"/>
  <c r="E34" i="1"/>
  <c r="J34" i="1"/>
  <c r="N34" i="1"/>
  <c r="E35" i="1"/>
  <c r="J35" i="1"/>
  <c r="N35" i="1"/>
  <c r="E36" i="1"/>
  <c r="J36" i="1"/>
  <c r="N36" i="1"/>
  <c r="E37" i="1"/>
  <c r="J37" i="1"/>
  <c r="N37" i="1"/>
  <c r="E38" i="1"/>
  <c r="J38" i="1"/>
  <c r="N38" i="1"/>
  <c r="E39" i="1"/>
  <c r="J39" i="1"/>
  <c r="N39" i="1"/>
  <c r="E40" i="1"/>
  <c r="J40" i="1"/>
  <c r="N40" i="1"/>
  <c r="E41" i="1"/>
  <c r="J41" i="1"/>
  <c r="N41" i="1"/>
  <c r="E42" i="1"/>
  <c r="J42" i="1"/>
  <c r="N42" i="1"/>
  <c r="E43" i="1"/>
  <c r="J43" i="1"/>
  <c r="N43" i="1"/>
  <c r="E44" i="1"/>
  <c r="J44" i="1"/>
  <c r="N44" i="1"/>
  <c r="E45" i="1"/>
  <c r="J45" i="1"/>
  <c r="N45" i="1"/>
  <c r="E46" i="1"/>
  <c r="J46" i="1"/>
  <c r="N46" i="1"/>
  <c r="E47" i="1"/>
  <c r="J47" i="1"/>
  <c r="N47" i="1"/>
  <c r="E48" i="1"/>
  <c r="J48" i="1"/>
  <c r="N48" i="1"/>
  <c r="E49" i="1"/>
  <c r="J49" i="1"/>
  <c r="N49" i="1"/>
  <c r="E50" i="1"/>
  <c r="J50" i="1"/>
  <c r="N50" i="1"/>
  <c r="E51" i="1"/>
  <c r="J51" i="1"/>
  <c r="N51" i="1"/>
  <c r="E52" i="1"/>
  <c r="J52" i="1"/>
  <c r="N52" i="1"/>
  <c r="E53" i="1"/>
  <c r="J53" i="1"/>
  <c r="N53" i="1"/>
  <c r="E54" i="1"/>
  <c r="J54" i="1"/>
  <c r="N54" i="1"/>
  <c r="E55" i="1"/>
  <c r="J55" i="1"/>
  <c r="N55" i="1"/>
  <c r="E56" i="1"/>
  <c r="J56" i="1"/>
  <c r="N56" i="1"/>
  <c r="E57" i="1"/>
  <c r="J57" i="1"/>
  <c r="N57" i="1"/>
  <c r="E58" i="1"/>
  <c r="J58" i="1"/>
  <c r="N58" i="1"/>
  <c r="E59" i="1"/>
  <c r="J59" i="1"/>
  <c r="N59" i="1"/>
  <c r="E60" i="1"/>
  <c r="J60" i="1"/>
  <c r="N60" i="1"/>
  <c r="E61" i="1"/>
  <c r="J61" i="1"/>
  <c r="N61" i="1"/>
  <c r="E62" i="1"/>
  <c r="J62" i="1"/>
  <c r="N62" i="1"/>
  <c r="E63" i="1"/>
  <c r="J63" i="1"/>
  <c r="N63" i="1"/>
  <c r="E64" i="1"/>
  <c r="J64" i="1"/>
  <c r="N64" i="1"/>
  <c r="E65" i="1"/>
  <c r="J65" i="1"/>
  <c r="N65" i="1"/>
  <c r="E66" i="1"/>
  <c r="J66" i="1"/>
  <c r="N66" i="1"/>
  <c r="E67" i="1"/>
  <c r="J67" i="1"/>
  <c r="N67" i="1"/>
  <c r="E68" i="1"/>
  <c r="J68" i="1"/>
  <c r="N68" i="1"/>
  <c r="E69" i="1"/>
  <c r="J69" i="1"/>
  <c r="N69" i="1"/>
  <c r="E70" i="1"/>
  <c r="J70" i="1"/>
  <c r="N70" i="1"/>
  <c r="E71" i="1"/>
  <c r="J71" i="1"/>
  <c r="N71" i="1"/>
  <c r="E72" i="1"/>
  <c r="J72" i="1"/>
  <c r="N72" i="1"/>
  <c r="E73" i="1"/>
  <c r="J73" i="1"/>
  <c r="N73" i="1"/>
  <c r="E74" i="1"/>
  <c r="J74" i="1"/>
  <c r="N74" i="1"/>
  <c r="J75" i="1"/>
  <c r="N75" i="1"/>
  <c r="E76" i="1"/>
  <c r="J76" i="1"/>
  <c r="N76" i="1"/>
  <c r="E77" i="1"/>
  <c r="J77" i="1"/>
  <c r="N77" i="1"/>
  <c r="E78" i="1"/>
  <c r="J78" i="1"/>
  <c r="N78" i="1"/>
  <c r="E79" i="1"/>
  <c r="J79" i="1"/>
  <c r="N79" i="1"/>
  <c r="E80" i="1"/>
  <c r="J80" i="1"/>
  <c r="N80" i="1"/>
  <c r="E81" i="1"/>
  <c r="J81" i="1"/>
  <c r="N81" i="1"/>
  <c r="E82" i="1"/>
  <c r="J82" i="1"/>
  <c r="N82" i="1"/>
  <c r="J83" i="1"/>
  <c r="N83" i="1"/>
  <c r="E84" i="1"/>
  <c r="J84" i="1"/>
  <c r="N84" i="1"/>
  <c r="E85" i="1"/>
  <c r="J85" i="1"/>
  <c r="N85" i="1"/>
  <c r="E86" i="1"/>
  <c r="J86" i="1"/>
  <c r="N86" i="1"/>
  <c r="E15" i="1"/>
  <c r="J15" i="1"/>
  <c r="N15" i="1"/>
  <c r="E10" i="1"/>
  <c r="J10" i="1"/>
  <c r="N10" i="1"/>
  <c r="E11" i="1"/>
  <c r="J11" i="1"/>
  <c r="N11" i="1"/>
  <c r="E12" i="1"/>
  <c r="J12" i="1"/>
  <c r="N12" i="1"/>
  <c r="E13" i="1"/>
  <c r="J13" i="1"/>
  <c r="N13" i="1"/>
  <c r="E9" i="1"/>
  <c r="J9" i="1"/>
  <c r="N9" i="1"/>
  <c r="H10" i="1"/>
  <c r="I10" i="1"/>
  <c r="H11" i="1"/>
  <c r="I11" i="1"/>
  <c r="H12" i="1"/>
  <c r="H13" i="1"/>
  <c r="H14" i="1"/>
  <c r="I14" i="1"/>
  <c r="H15" i="1"/>
  <c r="I15" i="1"/>
  <c r="H16" i="1"/>
  <c r="I16" i="1"/>
  <c r="H17" i="1"/>
  <c r="H18" i="1"/>
  <c r="I18" i="1"/>
  <c r="H19" i="1"/>
  <c r="I19" i="1"/>
  <c r="H20" i="1"/>
  <c r="I20" i="1"/>
  <c r="H21" i="1"/>
  <c r="H22" i="1"/>
  <c r="I22" i="1"/>
  <c r="H23" i="1"/>
  <c r="I23" i="1"/>
  <c r="H24" i="1"/>
  <c r="I24" i="1"/>
  <c r="H25" i="1"/>
  <c r="H26" i="1"/>
  <c r="I26" i="1"/>
  <c r="H27" i="1"/>
  <c r="I27" i="1"/>
  <c r="H28" i="1"/>
  <c r="I28" i="1"/>
  <c r="H29" i="1"/>
  <c r="H30" i="1"/>
  <c r="I30" i="1"/>
  <c r="H31" i="1"/>
  <c r="I31" i="1"/>
  <c r="H32" i="1"/>
  <c r="I32" i="1"/>
  <c r="H33" i="1"/>
  <c r="H34" i="1"/>
  <c r="I34" i="1"/>
  <c r="H35" i="1"/>
  <c r="I35" i="1"/>
  <c r="H36" i="1"/>
  <c r="I36" i="1"/>
  <c r="H37" i="1"/>
  <c r="H38" i="1"/>
  <c r="I38" i="1"/>
  <c r="H39" i="1"/>
  <c r="I39" i="1"/>
  <c r="H40" i="1"/>
  <c r="I40" i="1"/>
  <c r="H41" i="1"/>
  <c r="H42" i="1"/>
  <c r="I42" i="1"/>
  <c r="H43" i="1"/>
  <c r="I43" i="1"/>
  <c r="H44" i="1"/>
  <c r="I44" i="1"/>
  <c r="H45" i="1"/>
  <c r="H46" i="1"/>
  <c r="I46" i="1"/>
  <c r="H47" i="1"/>
  <c r="I47" i="1"/>
  <c r="H48" i="1"/>
  <c r="I48" i="1"/>
  <c r="H49" i="1"/>
  <c r="H50" i="1"/>
  <c r="I50" i="1"/>
  <c r="H51" i="1"/>
  <c r="I51" i="1"/>
  <c r="H52" i="1"/>
  <c r="I52" i="1"/>
  <c r="H53" i="1"/>
  <c r="H54" i="1"/>
  <c r="I54" i="1"/>
  <c r="H55" i="1"/>
  <c r="I55" i="1"/>
  <c r="H56" i="1"/>
  <c r="I56" i="1"/>
  <c r="H57" i="1"/>
  <c r="H58" i="1"/>
  <c r="I58" i="1"/>
  <c r="H59" i="1"/>
  <c r="I59" i="1"/>
  <c r="H60" i="1"/>
  <c r="I60" i="1"/>
  <c r="H61" i="1"/>
  <c r="H62" i="1"/>
  <c r="I62" i="1"/>
  <c r="H63" i="1"/>
  <c r="I63" i="1"/>
  <c r="H64" i="1"/>
  <c r="I64" i="1"/>
  <c r="H65" i="1"/>
  <c r="H66" i="1"/>
  <c r="I66" i="1"/>
  <c r="H67" i="1"/>
  <c r="I67" i="1"/>
  <c r="H68" i="1"/>
  <c r="I68" i="1"/>
  <c r="H69" i="1"/>
  <c r="H70" i="1"/>
  <c r="I70" i="1"/>
  <c r="H71" i="1"/>
  <c r="I71" i="1"/>
  <c r="H72" i="1"/>
  <c r="I72" i="1"/>
  <c r="H73" i="1"/>
  <c r="H74" i="1"/>
  <c r="I74" i="1"/>
  <c r="H75" i="1"/>
  <c r="H76" i="1"/>
  <c r="I76" i="1"/>
  <c r="H77" i="1"/>
  <c r="H78" i="1"/>
  <c r="I78" i="1"/>
  <c r="H79" i="1"/>
  <c r="I79" i="1"/>
  <c r="H80" i="1"/>
  <c r="I80" i="1"/>
  <c r="H81" i="1"/>
  <c r="H82" i="1"/>
  <c r="I82" i="1"/>
  <c r="H83" i="1"/>
  <c r="I83" i="1"/>
  <c r="H84" i="1"/>
  <c r="I84" i="1"/>
  <c r="H85" i="1"/>
  <c r="H86" i="1"/>
  <c r="I86" i="1"/>
  <c r="H8" i="1"/>
  <c r="H9" i="1"/>
  <c r="I9" i="1"/>
  <c r="H6" i="1"/>
  <c r="I75" i="1"/>
  <c r="M75" i="1"/>
  <c r="O75" i="1"/>
  <c r="I6" i="1"/>
  <c r="M6" i="1"/>
  <c r="O6" i="1"/>
  <c r="M55" i="1"/>
  <c r="O55" i="1"/>
  <c r="N88" i="1"/>
  <c r="M39" i="1"/>
  <c r="O39" i="1"/>
  <c r="I8" i="1"/>
  <c r="M8" i="1"/>
  <c r="O8" i="1"/>
  <c r="M23" i="1"/>
  <c r="O23" i="1"/>
  <c r="M71" i="1"/>
  <c r="O71" i="1"/>
  <c r="M10" i="1"/>
  <c r="O10" i="1"/>
  <c r="M9" i="1"/>
  <c r="O9" i="1"/>
  <c r="M35" i="1"/>
  <c r="O35" i="1"/>
  <c r="M79" i="1"/>
  <c r="O79" i="1"/>
  <c r="M59" i="1"/>
  <c r="O59" i="1"/>
  <c r="M43" i="1"/>
  <c r="O43" i="1"/>
  <c r="M27" i="1"/>
  <c r="O27" i="1"/>
  <c r="M11" i="1"/>
  <c r="O11" i="1"/>
  <c r="M67" i="1"/>
  <c r="O67" i="1"/>
  <c r="M51" i="1"/>
  <c r="O51" i="1"/>
  <c r="M19" i="1"/>
  <c r="O19" i="1"/>
  <c r="M83" i="1"/>
  <c r="O83" i="1"/>
  <c r="M63" i="1"/>
  <c r="O63" i="1"/>
  <c r="M47" i="1"/>
  <c r="O47" i="1"/>
  <c r="M31" i="1"/>
  <c r="O31" i="1"/>
  <c r="M15" i="1"/>
  <c r="O15" i="1"/>
  <c r="E89" i="1"/>
  <c r="I85" i="1"/>
  <c r="M85" i="1"/>
  <c r="O85" i="1"/>
  <c r="I77" i="1"/>
  <c r="M77" i="1"/>
  <c r="O77" i="1"/>
  <c r="I69" i="1"/>
  <c r="M69" i="1"/>
  <c r="O69" i="1"/>
  <c r="I61" i="1"/>
  <c r="M61" i="1"/>
  <c r="O61" i="1"/>
  <c r="I53" i="1"/>
  <c r="M53" i="1"/>
  <c r="O53" i="1"/>
  <c r="I45" i="1"/>
  <c r="M45" i="1"/>
  <c r="O45" i="1"/>
  <c r="I37" i="1"/>
  <c r="M37" i="1"/>
  <c r="O37" i="1"/>
  <c r="I29" i="1"/>
  <c r="M29" i="1"/>
  <c r="O29" i="1"/>
  <c r="I25" i="1"/>
  <c r="M25" i="1"/>
  <c r="O25" i="1"/>
  <c r="I17" i="1"/>
  <c r="M17" i="1"/>
  <c r="O17" i="1"/>
  <c r="I12" i="1"/>
  <c r="M12" i="1"/>
  <c r="O12" i="1"/>
  <c r="M80" i="1"/>
  <c r="O80" i="1"/>
  <c r="M72" i="1"/>
  <c r="O72" i="1"/>
  <c r="M64" i="1"/>
  <c r="O64" i="1"/>
  <c r="M56" i="1"/>
  <c r="O56" i="1"/>
  <c r="M48" i="1"/>
  <c r="O48" i="1"/>
  <c r="M40" i="1"/>
  <c r="O40" i="1"/>
  <c r="M32" i="1"/>
  <c r="O32" i="1"/>
  <c r="M24" i="1"/>
  <c r="O24" i="1"/>
  <c r="M16" i="1"/>
  <c r="O16" i="1"/>
  <c r="I81" i="1"/>
  <c r="M81" i="1"/>
  <c r="O81" i="1"/>
  <c r="I73" i="1"/>
  <c r="M73" i="1"/>
  <c r="O73" i="1"/>
  <c r="I65" i="1"/>
  <c r="M65" i="1"/>
  <c r="O65" i="1"/>
  <c r="I57" i="1"/>
  <c r="M57" i="1"/>
  <c r="O57" i="1"/>
  <c r="I49" i="1"/>
  <c r="M49" i="1"/>
  <c r="O49" i="1"/>
  <c r="I41" i="1"/>
  <c r="M41" i="1"/>
  <c r="O41" i="1"/>
  <c r="I33" i="1"/>
  <c r="M33" i="1"/>
  <c r="O33" i="1"/>
  <c r="I21" i="1"/>
  <c r="M21" i="1"/>
  <c r="O21" i="1"/>
  <c r="I13" i="1"/>
  <c r="M13" i="1"/>
  <c r="O13" i="1"/>
  <c r="M84" i="1"/>
  <c r="O84" i="1"/>
  <c r="M76" i="1"/>
  <c r="O76" i="1"/>
  <c r="M68" i="1"/>
  <c r="O68" i="1"/>
  <c r="M60" i="1"/>
  <c r="O60" i="1"/>
  <c r="M52" i="1"/>
  <c r="O52" i="1"/>
  <c r="M44" i="1"/>
  <c r="O44" i="1"/>
  <c r="M36" i="1"/>
  <c r="O36" i="1"/>
  <c r="M28" i="1"/>
  <c r="O28" i="1"/>
  <c r="M20" i="1"/>
  <c r="O20" i="1"/>
  <c r="M86" i="1"/>
  <c r="O86" i="1"/>
  <c r="M82" i="1"/>
  <c r="O82" i="1"/>
  <c r="M78" i="1"/>
  <c r="O78" i="1"/>
  <c r="M74" i="1"/>
  <c r="O74" i="1"/>
  <c r="M70" i="1"/>
  <c r="O70" i="1"/>
  <c r="M66" i="1"/>
  <c r="O66" i="1"/>
  <c r="M62" i="1"/>
  <c r="O62" i="1"/>
  <c r="M58" i="1"/>
  <c r="O58" i="1"/>
  <c r="M54" i="1"/>
  <c r="O54" i="1"/>
  <c r="M50" i="1"/>
  <c r="O50" i="1"/>
  <c r="M46" i="1"/>
  <c r="O46" i="1"/>
  <c r="M42" i="1"/>
  <c r="O42" i="1"/>
  <c r="M38" i="1"/>
  <c r="O38" i="1"/>
  <c r="M34" i="1"/>
  <c r="O34" i="1"/>
  <c r="M30" i="1"/>
  <c r="O30" i="1"/>
  <c r="M26" i="1"/>
  <c r="O26" i="1"/>
  <c r="M22" i="1"/>
  <c r="O22" i="1"/>
  <c r="M18" i="1"/>
  <c r="O18" i="1"/>
  <c r="M14" i="1"/>
  <c r="O14" i="1"/>
  <c r="O88" i="1"/>
  <c r="M88" i="1"/>
  <c r="M89" i="1"/>
  <c r="E90" i="1"/>
  <c r="E91" i="1"/>
</calcChain>
</file>

<file path=xl/sharedStrings.xml><?xml version="1.0" encoding="utf-8"?>
<sst xmlns="http://schemas.openxmlformats.org/spreadsheetml/2006/main" count="993" uniqueCount="201">
  <si>
    <t xml:space="preserve">Designation </t>
  </si>
  <si>
    <t>Qte</t>
  </si>
  <si>
    <t>U(V)</t>
  </si>
  <si>
    <t>I(A)</t>
  </si>
  <si>
    <t>cos(ɸ)</t>
  </si>
  <si>
    <t>Pu(KW)</t>
  </si>
  <si>
    <t>Put(KW)</t>
  </si>
  <si>
    <t>Q(KVAR)</t>
  </si>
  <si>
    <t>S(KVA)</t>
  </si>
  <si>
    <t>KU</t>
  </si>
  <si>
    <t>KS</t>
  </si>
  <si>
    <t>St(KVA)</t>
  </si>
  <si>
    <t>Pt(KW)</t>
  </si>
  <si>
    <t>Qt(KVAR)</t>
  </si>
  <si>
    <t>Voyant presence tension</t>
  </si>
  <si>
    <t>Prise monophase</t>
  </si>
  <si>
    <t>Ventilateur</t>
  </si>
  <si>
    <t>Transformateur de commande</t>
  </si>
  <si>
    <t>Alimentation stabilise 24VDC</t>
  </si>
  <si>
    <t>numero</t>
  </si>
  <si>
    <t xml:space="preserve">Eclairage </t>
  </si>
  <si>
    <t xml:space="preserve">Elevateur </t>
  </si>
  <si>
    <t>vis au dessous repos B1</t>
  </si>
  <si>
    <t>Bross</t>
  </si>
  <si>
    <t xml:space="preserve">torel C2 </t>
  </si>
  <si>
    <t>EV1</t>
  </si>
  <si>
    <t xml:space="preserve">Vibreur </t>
  </si>
  <si>
    <t xml:space="preserve">elevateur </t>
  </si>
  <si>
    <t>ventilateur</t>
  </si>
  <si>
    <t>ecluse filtre</t>
  </si>
  <si>
    <t>RED1</t>
  </si>
  <si>
    <t>SR1</t>
  </si>
  <si>
    <t>Bross vertical</t>
  </si>
  <si>
    <t>monocaise</t>
  </si>
  <si>
    <t>B1</t>
  </si>
  <si>
    <t>B2</t>
  </si>
  <si>
    <t>B3</t>
  </si>
  <si>
    <t>B4</t>
  </si>
  <si>
    <t>C1</t>
  </si>
  <si>
    <t>C2</t>
  </si>
  <si>
    <t>B5</t>
  </si>
  <si>
    <t>D1</t>
  </si>
  <si>
    <t>D2</t>
  </si>
  <si>
    <t>C4</t>
  </si>
  <si>
    <t>C3</t>
  </si>
  <si>
    <t>D3</t>
  </si>
  <si>
    <t xml:space="preserve">sasseur </t>
  </si>
  <si>
    <t xml:space="preserve">vis  </t>
  </si>
  <si>
    <t>ventilateur percussion</t>
  </si>
  <si>
    <t>ecluse rasseur 416_417</t>
  </si>
  <si>
    <t>ecluse rasseur 419_418_420</t>
  </si>
  <si>
    <t>ecluse 407 …..414</t>
  </si>
  <si>
    <t>434 A</t>
  </si>
  <si>
    <t>RED SR1</t>
  </si>
  <si>
    <t>ecluse 406..411</t>
  </si>
  <si>
    <t>ecluse 422</t>
  </si>
  <si>
    <t>ecluse 423</t>
  </si>
  <si>
    <t>ecluse 424</t>
  </si>
  <si>
    <t>ventilateur aspiration</t>
  </si>
  <si>
    <t xml:space="preserve">filtre aspiration </t>
  </si>
  <si>
    <t>ventilateur pnematique</t>
  </si>
  <si>
    <t xml:space="preserve">ecluse filtre t pnematique </t>
  </si>
  <si>
    <t>racleur filtre trans pneu</t>
  </si>
  <si>
    <t xml:space="preserve">ecluse balance </t>
  </si>
  <si>
    <t>ecluse au dessous 450</t>
  </si>
  <si>
    <t>surpress vers alc</t>
  </si>
  <si>
    <t xml:space="preserve">ecluse MG </t>
  </si>
  <si>
    <t>ecluse balance graux</t>
  </si>
  <si>
    <t>??????????</t>
  </si>
  <si>
    <t>ecluse balance sss</t>
  </si>
  <si>
    <t>ecluse en dessous balance sss</t>
  </si>
  <si>
    <t>surpresseur  sss</t>
  </si>
  <si>
    <t>rio  G</t>
  </si>
  <si>
    <t>MG</t>
  </si>
  <si>
    <t>ventilateur transport pneu</t>
  </si>
  <si>
    <t>ventilateur aspiration silos</t>
  </si>
  <si>
    <t>ecluse sous filtre aspiration</t>
  </si>
  <si>
    <t xml:space="preserve">remoul complet </t>
  </si>
  <si>
    <t>vibreur extracteur silos  3</t>
  </si>
  <si>
    <t>vibreur extracteur silos  2</t>
  </si>
  <si>
    <t>vibreur extracteur silos  1</t>
  </si>
  <si>
    <t xml:space="preserve">balance envoie </t>
  </si>
  <si>
    <t>vis sous 306</t>
  </si>
  <si>
    <t xml:space="preserve">vis de charge balance envoie </t>
  </si>
  <si>
    <t xml:space="preserve">ecluse envoie </t>
  </si>
  <si>
    <t xml:space="preserve">ALIM </t>
  </si>
  <si>
    <t>Protection</t>
  </si>
  <si>
    <t xml:space="preserve">contacteur </t>
  </si>
  <si>
    <t>demarrage</t>
  </si>
  <si>
    <t>fusible 2 A</t>
  </si>
  <si>
    <t>ic60 N +300mA</t>
  </si>
  <si>
    <t>GV2ME06</t>
  </si>
  <si>
    <t>GV2ME08</t>
  </si>
  <si>
    <t>GV2ME10</t>
  </si>
  <si>
    <t>GV2ME16</t>
  </si>
  <si>
    <t>LC1D09</t>
  </si>
  <si>
    <t>LC1D12</t>
  </si>
  <si>
    <t>GV2ME32</t>
  </si>
  <si>
    <t>LC1D32</t>
  </si>
  <si>
    <t xml:space="preserve">Demarreur </t>
  </si>
  <si>
    <t>GV2ME22</t>
  </si>
  <si>
    <t>LC1D25</t>
  </si>
  <si>
    <t>Variateur</t>
  </si>
  <si>
    <t>GV3P50</t>
  </si>
  <si>
    <t>LC1D50</t>
  </si>
  <si>
    <t>GV2ME14</t>
  </si>
  <si>
    <t>GV2ME15</t>
  </si>
  <si>
    <t>GV2ME07</t>
  </si>
  <si>
    <t>GV2ME05</t>
  </si>
  <si>
    <t>GV2ME20</t>
  </si>
  <si>
    <t>LC1D18</t>
  </si>
  <si>
    <t>GV7RE150</t>
  </si>
  <si>
    <t>LC1D150</t>
  </si>
  <si>
    <t>GV205</t>
  </si>
  <si>
    <t>GV3ME80</t>
  </si>
  <si>
    <t>LC1D80</t>
  </si>
  <si>
    <t>P = 0.8X( Somme Pm +somme Pv+ Pa)</t>
  </si>
  <si>
    <t xml:space="preserve">Pm =puissance maintien de tout les bobine </t>
  </si>
  <si>
    <t xml:space="preserve">pv= puissance de tout voyant </t>
  </si>
  <si>
    <t xml:space="preserve">pa =puissance d'appel la plus grand </t>
  </si>
  <si>
    <t xml:space="preserve">recepteur </t>
  </si>
  <si>
    <t>Lc1 D09</t>
  </si>
  <si>
    <t>Lc1 D18</t>
  </si>
  <si>
    <t>Lc1 D25</t>
  </si>
  <si>
    <t>Lc1 D65</t>
  </si>
  <si>
    <t xml:space="preserve">Quantité </t>
  </si>
  <si>
    <t xml:space="preserve">puissance maintien </t>
  </si>
  <si>
    <t xml:space="preserve">puissance appel plus grande </t>
  </si>
  <si>
    <t xml:space="preserve">puissance voyant </t>
  </si>
  <si>
    <t>puissance maintien</t>
  </si>
  <si>
    <t>Lc1 D12</t>
  </si>
  <si>
    <t>Lc1 D32</t>
  </si>
  <si>
    <t>Lc1 D50</t>
  </si>
  <si>
    <t>Lc1 D80</t>
  </si>
  <si>
    <t>Lc1 D150</t>
  </si>
  <si>
    <t>VP</t>
  </si>
  <si>
    <t xml:space="preserve">puissance maintien total chaque recepteur </t>
  </si>
  <si>
    <t>Puissance total (VA)=</t>
  </si>
  <si>
    <t xml:space="preserve">ventilateur </t>
  </si>
  <si>
    <t>tube f</t>
  </si>
  <si>
    <t xml:space="preserve">relais de commande </t>
  </si>
  <si>
    <t xml:space="preserve">puissance maintien et voyant  total </t>
  </si>
  <si>
    <t xml:space="preserve">630 VA </t>
  </si>
  <si>
    <t xml:space="preserve">SOMME TOTAL </t>
  </si>
  <si>
    <t>Sn calculé (KVA)</t>
  </si>
  <si>
    <t>Ib total*ke (A)</t>
  </si>
  <si>
    <t>ks :coffisien simultanité soit =0,8</t>
  </si>
  <si>
    <t>ku :coffisien d'extention soit =1,2</t>
  </si>
  <si>
    <t>ku :coffisien d'utilisation soit =1</t>
  </si>
  <si>
    <t>NSX 3*160</t>
  </si>
  <si>
    <t>Total</t>
  </si>
  <si>
    <t xml:space="preserve">Soit Puissance </t>
  </si>
  <si>
    <t xml:space="preserve">Note de calcul transformateur de commande </t>
  </si>
  <si>
    <t xml:space="preserve">choix des equipement de protection et de commande </t>
  </si>
  <si>
    <t xml:space="preserve">Note de calcul du bilan de puissance </t>
  </si>
  <si>
    <t>Ib total calculé</t>
  </si>
  <si>
    <t>Somme I (A)</t>
  </si>
  <si>
    <t xml:space="preserve">INS               4*1250 A  </t>
  </si>
  <si>
    <t>P7</t>
  </si>
  <si>
    <t xml:space="preserve">A voir avec le client </t>
  </si>
  <si>
    <t>TRANSPORTEUR A VIS EN AUGE</t>
  </si>
  <si>
    <t>ELEVATEUR A GOUDET</t>
  </si>
  <si>
    <t>emplacement</t>
  </si>
  <si>
    <t>A2</t>
  </si>
  <si>
    <t>TRAPPEES COULISSANTES</t>
  </si>
  <si>
    <t>NHS2040</t>
  </si>
  <si>
    <t>NHS2080.1</t>
  </si>
  <si>
    <t>NHS2080.2</t>
  </si>
  <si>
    <t>NHS2080.3</t>
  </si>
  <si>
    <t>NHS2080.4</t>
  </si>
  <si>
    <t>NHS2080.5</t>
  </si>
  <si>
    <t>RM</t>
  </si>
  <si>
    <t>OM</t>
  </si>
  <si>
    <t>DFTH</t>
  </si>
  <si>
    <t>RM V/D</t>
  </si>
  <si>
    <t>DF V/D</t>
  </si>
  <si>
    <t>OM V/D</t>
  </si>
  <si>
    <t>AQ V/D</t>
  </si>
  <si>
    <t>ANA IN</t>
  </si>
  <si>
    <t>ANA OUT</t>
  </si>
  <si>
    <t>DEM</t>
  </si>
  <si>
    <t>VAR</t>
  </si>
  <si>
    <t>LC1D25P7</t>
  </si>
  <si>
    <t>DIRECT</t>
  </si>
  <si>
    <t>Voyant presence 230</t>
  </si>
  <si>
    <t>FCO</t>
  </si>
  <si>
    <t>FCF</t>
  </si>
  <si>
    <t>OUV</t>
  </si>
  <si>
    <t>FER</t>
  </si>
  <si>
    <t>BR</t>
  </si>
  <si>
    <t>CR</t>
  </si>
  <si>
    <t>DB</t>
  </si>
  <si>
    <t>NH</t>
  </si>
  <si>
    <t>NB</t>
  </si>
  <si>
    <t>24VCC</t>
  </si>
  <si>
    <t>A3</t>
  </si>
  <si>
    <t>LC1D18P7</t>
  </si>
  <si>
    <t>TRANSPORTEUR A VIS TUBULAIRE</t>
  </si>
  <si>
    <t>LC1D09P7</t>
  </si>
  <si>
    <t>BENNE PESEUSE</t>
  </si>
  <si>
    <t>BX11PN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</si>
</sst>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8"/>
      <color rgb="FF0070C0"/>
      <name val="Times New Roman"/>
      <family val="1"/>
    </font>
    <font>
      <b/>
      <sz val="9"/>
      <name val="Times New Roman"/>
      <family val="1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0" borderId="3" xfId="0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2" fontId="1" fillId="0" borderId="1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center" wrapText="1"/>
    </xf>
    <xf numFmtId="2" fontId="4" fillId="0" borderId="1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9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>
      <pane ySplit="5" topLeftCell="A47" activePane="bottomLeft" state="frozen"/>
      <selection pane="bottomLeft" activeCell="B47" sqref="B47"/>
    </sheetView>
  </sheetViews>
  <sheetFormatPr baseColWidth="10" defaultColWidth="10.7109375" defaultRowHeight="15" x14ac:dyDescent="0.25"/>
  <cols>
    <col min="1" max="1" width="25.140625" customWidth="1"/>
    <col min="2" max="2" width="11.140625" style="1" customWidth="1"/>
    <col min="3" max="3" width="6.7109375" customWidth="1"/>
    <col min="4" max="4" width="8.42578125" customWidth="1"/>
    <col min="6" max="6" width="9" customWidth="1"/>
  </cols>
  <sheetData>
    <row r="1" spans="1:15" s="1" customFormat="1" x14ac:dyDescent="0.25"/>
    <row r="2" spans="1:15" s="1" customFormat="1" x14ac:dyDescent="0.25">
      <c r="A2" s="97" t="s">
        <v>154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 s="1" customFormat="1" x14ac:dyDescent="0.2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</row>
    <row r="4" spans="1:15" s="1" customFormat="1" x14ac:dyDescent="0.25"/>
    <row r="5" spans="1:15" s="53" customFormat="1" ht="15.75" thickBot="1" x14ac:dyDescent="0.3">
      <c r="A5" s="54" t="s">
        <v>0</v>
      </c>
      <c r="B5" s="55" t="s">
        <v>19</v>
      </c>
      <c r="C5" s="56" t="s">
        <v>1</v>
      </c>
      <c r="D5" s="57" t="s">
        <v>2</v>
      </c>
      <c r="E5" s="57" t="s">
        <v>3</v>
      </c>
      <c r="F5" s="57" t="s">
        <v>4</v>
      </c>
      <c r="G5" s="57" t="s">
        <v>5</v>
      </c>
      <c r="H5" s="57" t="s">
        <v>6</v>
      </c>
      <c r="I5" s="57" t="s">
        <v>7</v>
      </c>
      <c r="J5" s="57" t="s">
        <v>8</v>
      </c>
      <c r="K5" s="57" t="s">
        <v>9</v>
      </c>
      <c r="L5" s="57" t="s">
        <v>10</v>
      </c>
      <c r="M5" s="57" t="s">
        <v>12</v>
      </c>
      <c r="N5" s="57" t="s">
        <v>13</v>
      </c>
      <c r="O5" s="57" t="s">
        <v>11</v>
      </c>
    </row>
    <row r="6" spans="1:15" s="53" customFormat="1" ht="15.75" x14ac:dyDescent="0.25">
      <c r="A6" s="8" t="s">
        <v>14</v>
      </c>
      <c r="B6" s="45"/>
      <c r="C6" s="46">
        <v>3</v>
      </c>
      <c r="D6" s="47">
        <v>230</v>
      </c>
      <c r="E6" s="48">
        <v>4.2000000000000003E-2</v>
      </c>
      <c r="F6" s="49">
        <v>1</v>
      </c>
      <c r="G6" s="50">
        <v>9.6600000000000002E-3</v>
      </c>
      <c r="H6" s="51">
        <f>G6*C6</f>
        <v>2.8979999999999999E-2</v>
      </c>
      <c r="I6" s="52">
        <f>H6*TAN(ACOS(F6))</f>
        <v>0</v>
      </c>
      <c r="J6" s="50">
        <v>2.8979999999999999E-2</v>
      </c>
      <c r="K6" s="50">
        <v>1</v>
      </c>
      <c r="L6" s="50">
        <v>0.8</v>
      </c>
      <c r="M6" s="50">
        <f>L6*K6*H6</f>
        <v>2.3184E-2</v>
      </c>
      <c r="N6" s="50">
        <f>J6*K6*L6</f>
        <v>2.3184E-2</v>
      </c>
      <c r="O6" s="50">
        <f>SQRT(M6*M6+N6*N6)</f>
        <v>3.2787127230057833E-2</v>
      </c>
    </row>
    <row r="7" spans="1:15" ht="15.75" x14ac:dyDescent="0.25">
      <c r="A7" s="8" t="s">
        <v>17</v>
      </c>
      <c r="B7" s="4"/>
      <c r="C7" s="2">
        <v>1</v>
      </c>
      <c r="D7" s="5">
        <v>400</v>
      </c>
      <c r="E7" s="28">
        <v>1.7391304347826089</v>
      </c>
      <c r="F7" s="28">
        <v>0.5</v>
      </c>
      <c r="G7" s="28">
        <v>0.40000000000000008</v>
      </c>
      <c r="H7" s="28">
        <f t="shared" ref="H7:H67" si="0">G7*C7</f>
        <v>0.40000000000000008</v>
      </c>
      <c r="I7" s="28">
        <f t="shared" ref="I7:I8" si="1">H7*TAN(ACOS(F7))</f>
        <v>0.69282032302755081</v>
      </c>
      <c r="J7" s="28">
        <v>0.4</v>
      </c>
      <c r="K7" s="28">
        <v>1</v>
      </c>
      <c r="L7" s="28">
        <v>0.8</v>
      </c>
      <c r="M7" s="28">
        <f t="shared" ref="M7:M8" si="2">L7*K7*H7</f>
        <v>0.32000000000000006</v>
      </c>
      <c r="N7" s="28">
        <f t="shared" ref="N7:N8" si="3">J7*K7*L7</f>
        <v>0.32000000000000006</v>
      </c>
      <c r="O7" s="28">
        <f t="shared" ref="O7:O8" si="4">SQRT(M7*M7+N7*N7)</f>
        <v>0.45254833995939053</v>
      </c>
    </row>
    <row r="8" spans="1:15" ht="15.75" x14ac:dyDescent="0.25">
      <c r="A8" s="8" t="s">
        <v>18</v>
      </c>
      <c r="B8" s="4"/>
      <c r="C8" s="2">
        <v>1</v>
      </c>
      <c r="D8" s="5">
        <v>230</v>
      </c>
      <c r="E8" s="27">
        <v>10</v>
      </c>
      <c r="F8" s="27">
        <v>0.85</v>
      </c>
      <c r="G8" s="28">
        <f>(D8*E8)/1000</f>
        <v>2.2999999999999998</v>
      </c>
      <c r="H8" s="28">
        <f t="shared" si="0"/>
        <v>2.2999999999999998</v>
      </c>
      <c r="I8" s="28">
        <f t="shared" si="1"/>
        <v>1.4254119783271351</v>
      </c>
      <c r="J8" s="28">
        <v>1.1499999999999999</v>
      </c>
      <c r="K8" s="28">
        <v>1</v>
      </c>
      <c r="L8" s="28">
        <v>0.8</v>
      </c>
      <c r="M8" s="28">
        <f t="shared" si="2"/>
        <v>1.8399999999999999</v>
      </c>
      <c r="N8" s="28">
        <f t="shared" si="3"/>
        <v>0.91999999999999993</v>
      </c>
      <c r="O8" s="28">
        <f t="shared" si="4"/>
        <v>2.0571825392998062</v>
      </c>
    </row>
    <row r="9" spans="1:15" s="1" customFormat="1" x14ac:dyDescent="0.25">
      <c r="A9" s="16" t="s">
        <v>22</v>
      </c>
      <c r="B9" s="16">
        <v>201</v>
      </c>
      <c r="C9" s="12">
        <v>1</v>
      </c>
      <c r="D9" s="12">
        <v>400</v>
      </c>
      <c r="E9" s="31">
        <f>((G9/(SQRT(3)*D9*F9))*1000)</f>
        <v>0.93394896486557122</v>
      </c>
      <c r="F9" s="13">
        <v>0.85</v>
      </c>
      <c r="G9" s="32">
        <v>0.55000000000000004</v>
      </c>
      <c r="H9" s="32">
        <f t="shared" si="0"/>
        <v>0.55000000000000004</v>
      </c>
      <c r="I9" s="32">
        <f>H9*TAN(ACOS(F9))</f>
        <v>0.3408593861217063</v>
      </c>
      <c r="J9" s="32">
        <f>(SQRT(3)*D9*E9)/1000</f>
        <v>0.6470588235294118</v>
      </c>
      <c r="K9" s="32">
        <v>1</v>
      </c>
      <c r="L9" s="32">
        <v>0.8</v>
      </c>
      <c r="M9" s="32">
        <f>H9*K9*L9</f>
        <v>0.44000000000000006</v>
      </c>
      <c r="N9" s="32">
        <f>J9*K9*L9</f>
        <v>0.51764705882352946</v>
      </c>
      <c r="O9" s="32">
        <f>SQRT(N9*N9+M9*M9)</f>
        <v>0.67938095168222856</v>
      </c>
    </row>
    <row r="10" spans="1:15" s="1" customFormat="1" x14ac:dyDescent="0.25">
      <c r="A10" s="16" t="s">
        <v>21</v>
      </c>
      <c r="B10" s="16">
        <v>202</v>
      </c>
      <c r="C10" s="12">
        <v>1</v>
      </c>
      <c r="D10" s="12">
        <v>400</v>
      </c>
      <c r="E10" s="31">
        <f t="shared" ref="E10:E73" si="5">((G10/(SQRT(3)*D10*F10))*1000)</f>
        <v>2.5471335405424669</v>
      </c>
      <c r="F10" s="13">
        <v>0.85</v>
      </c>
      <c r="G10" s="32">
        <v>1.5</v>
      </c>
      <c r="H10" s="32">
        <f t="shared" si="0"/>
        <v>1.5</v>
      </c>
      <c r="I10" s="32">
        <f t="shared" ref="I10:I73" si="6">H10*TAN(ACOS(F10))</f>
        <v>0.92961650760465342</v>
      </c>
      <c r="J10" s="32">
        <f t="shared" ref="J10:J73" si="7">(SQRT(3)*D10*E10)/1000</f>
        <v>1.7647058823529411</v>
      </c>
      <c r="K10" s="32">
        <v>1</v>
      </c>
      <c r="L10" s="32">
        <v>0.8</v>
      </c>
      <c r="M10" s="32">
        <f t="shared" ref="M10:M73" si="8">H10*K10*L10</f>
        <v>1.2000000000000002</v>
      </c>
      <c r="N10" s="32">
        <f t="shared" ref="N10:N73" si="9">J10*K10*L10</f>
        <v>1.411764705882353</v>
      </c>
      <c r="O10" s="32">
        <f t="shared" ref="O10:O73" si="10">SQRT(N10*N10+M10*M10)</f>
        <v>1.8528571409515324</v>
      </c>
    </row>
    <row r="11" spans="1:15" s="1" customFormat="1" x14ac:dyDescent="0.25">
      <c r="A11" s="16" t="s">
        <v>23</v>
      </c>
      <c r="B11" s="16">
        <v>214</v>
      </c>
      <c r="C11" s="12">
        <v>1</v>
      </c>
      <c r="D11" s="12">
        <v>400</v>
      </c>
      <c r="E11" s="31">
        <f t="shared" si="5"/>
        <v>9.3394896486557126</v>
      </c>
      <c r="F11" s="13">
        <v>0.85</v>
      </c>
      <c r="G11" s="32">
        <v>5.5</v>
      </c>
      <c r="H11" s="32">
        <f t="shared" si="0"/>
        <v>5.5</v>
      </c>
      <c r="I11" s="32">
        <f t="shared" si="6"/>
        <v>3.4085938612170628</v>
      </c>
      <c r="J11" s="32">
        <f t="shared" si="7"/>
        <v>6.4705882352941186</v>
      </c>
      <c r="K11" s="32">
        <v>1</v>
      </c>
      <c r="L11" s="32">
        <v>0.8</v>
      </c>
      <c r="M11" s="32">
        <f t="shared" si="8"/>
        <v>4.4000000000000004</v>
      </c>
      <c r="N11" s="32">
        <f t="shared" si="9"/>
        <v>5.1764705882352953</v>
      </c>
      <c r="O11" s="32">
        <f t="shared" si="10"/>
        <v>6.7938095168222858</v>
      </c>
    </row>
    <row r="12" spans="1:15" x14ac:dyDescent="0.25">
      <c r="A12" s="16" t="s">
        <v>24</v>
      </c>
      <c r="B12" s="16">
        <v>213</v>
      </c>
      <c r="C12" s="12">
        <v>1</v>
      </c>
      <c r="D12" s="12">
        <v>400</v>
      </c>
      <c r="E12" s="31">
        <f t="shared" si="5"/>
        <v>3.7357958594622849</v>
      </c>
      <c r="F12" s="13">
        <v>0.85</v>
      </c>
      <c r="G12" s="19">
        <v>2.2000000000000002</v>
      </c>
      <c r="H12" s="32">
        <f t="shared" si="0"/>
        <v>2.2000000000000002</v>
      </c>
      <c r="I12" s="32">
        <f t="shared" si="6"/>
        <v>1.3634375444868252</v>
      </c>
      <c r="J12" s="32">
        <f t="shared" si="7"/>
        <v>2.5882352941176472</v>
      </c>
      <c r="K12" s="32">
        <v>1</v>
      </c>
      <c r="L12" s="32">
        <v>0.8</v>
      </c>
      <c r="M12" s="32">
        <f t="shared" si="8"/>
        <v>1.7600000000000002</v>
      </c>
      <c r="N12" s="32">
        <f t="shared" si="9"/>
        <v>2.0705882352941178</v>
      </c>
      <c r="O12" s="32">
        <f t="shared" si="10"/>
        <v>2.7175238067289142</v>
      </c>
    </row>
    <row r="13" spans="1:15" s="1" customFormat="1" x14ac:dyDescent="0.25">
      <c r="A13" s="16" t="s">
        <v>25</v>
      </c>
      <c r="B13" s="16">
        <v>213</v>
      </c>
      <c r="C13" s="12">
        <v>1</v>
      </c>
      <c r="D13" s="12">
        <v>400</v>
      </c>
      <c r="E13" s="31">
        <f t="shared" si="5"/>
        <v>0.93394896486557122</v>
      </c>
      <c r="F13" s="13">
        <v>0.85</v>
      </c>
      <c r="G13" s="19">
        <v>0.55000000000000004</v>
      </c>
      <c r="H13" s="32">
        <f t="shared" si="0"/>
        <v>0.55000000000000004</v>
      </c>
      <c r="I13" s="32">
        <f t="shared" si="6"/>
        <v>0.3408593861217063</v>
      </c>
      <c r="J13" s="32">
        <f t="shared" si="7"/>
        <v>0.6470588235294118</v>
      </c>
      <c r="K13" s="32">
        <v>1</v>
      </c>
      <c r="L13" s="32">
        <v>0.8</v>
      </c>
      <c r="M13" s="32">
        <f t="shared" si="8"/>
        <v>0.44000000000000006</v>
      </c>
      <c r="N13" s="32">
        <f t="shared" si="9"/>
        <v>0.51764705882352946</v>
      </c>
      <c r="O13" s="32">
        <f t="shared" si="10"/>
        <v>0.67938095168222856</v>
      </c>
    </row>
    <row r="14" spans="1:15" x14ac:dyDescent="0.25">
      <c r="A14" s="16" t="s">
        <v>26</v>
      </c>
      <c r="B14" s="16">
        <v>216</v>
      </c>
      <c r="C14" s="12">
        <v>1</v>
      </c>
      <c r="D14" s="12">
        <v>400</v>
      </c>
      <c r="E14" s="44">
        <v>4</v>
      </c>
      <c r="F14" s="13">
        <v>0.85</v>
      </c>
      <c r="G14" s="19">
        <v>2.2000000000000002</v>
      </c>
      <c r="H14" s="32">
        <f t="shared" si="0"/>
        <v>2.2000000000000002</v>
      </c>
      <c r="I14" s="32">
        <f t="shared" si="6"/>
        <v>1.3634375444868252</v>
      </c>
      <c r="J14" s="32">
        <f t="shared" si="7"/>
        <v>2.7712812921102037</v>
      </c>
      <c r="K14" s="32">
        <v>1</v>
      </c>
      <c r="L14" s="32">
        <v>0.8</v>
      </c>
      <c r="M14" s="32">
        <f t="shared" si="8"/>
        <v>1.7600000000000002</v>
      </c>
      <c r="N14" s="32">
        <f t="shared" si="9"/>
        <v>2.2170250336881629</v>
      </c>
      <c r="O14" s="32">
        <f t="shared" si="10"/>
        <v>2.8306889620726614</v>
      </c>
    </row>
    <row r="15" spans="1:15" x14ac:dyDescent="0.25">
      <c r="A15" s="16" t="s">
        <v>27</v>
      </c>
      <c r="B15" s="16">
        <v>215</v>
      </c>
      <c r="C15" s="12">
        <v>1</v>
      </c>
      <c r="D15" s="12">
        <v>400</v>
      </c>
      <c r="E15" s="31">
        <f t="shared" si="5"/>
        <v>1.8678979297311424</v>
      </c>
      <c r="F15" s="13">
        <v>0.85</v>
      </c>
      <c r="G15" s="19">
        <v>1.1000000000000001</v>
      </c>
      <c r="H15" s="32">
        <f t="shared" si="0"/>
        <v>1.1000000000000001</v>
      </c>
      <c r="I15" s="32">
        <f t="shared" si="6"/>
        <v>0.6817187722434126</v>
      </c>
      <c r="J15" s="32">
        <f t="shared" si="7"/>
        <v>1.2941176470588236</v>
      </c>
      <c r="K15" s="32">
        <v>1</v>
      </c>
      <c r="L15" s="32">
        <v>0.8</v>
      </c>
      <c r="M15" s="32">
        <f t="shared" si="8"/>
        <v>0.88000000000000012</v>
      </c>
      <c r="N15" s="32">
        <f t="shared" si="9"/>
        <v>1.0352941176470589</v>
      </c>
      <c r="O15" s="32">
        <f t="shared" si="10"/>
        <v>1.3587619033644571</v>
      </c>
    </row>
    <row r="16" spans="1:15" x14ac:dyDescent="0.25">
      <c r="A16" s="16" t="s">
        <v>28</v>
      </c>
      <c r="B16" s="16">
        <v>415</v>
      </c>
      <c r="C16" s="16">
        <v>1</v>
      </c>
      <c r="D16" s="16">
        <v>400</v>
      </c>
      <c r="E16" s="31">
        <f t="shared" si="5"/>
        <v>25.471335405424668</v>
      </c>
      <c r="F16" s="13">
        <v>0.85</v>
      </c>
      <c r="G16" s="16">
        <v>15</v>
      </c>
      <c r="H16" s="32">
        <f t="shared" si="0"/>
        <v>15</v>
      </c>
      <c r="I16" s="32">
        <f t="shared" si="6"/>
        <v>9.2961650760465346</v>
      </c>
      <c r="J16" s="32">
        <f t="shared" si="7"/>
        <v>17.647058823529413</v>
      </c>
      <c r="K16" s="32">
        <v>1</v>
      </c>
      <c r="L16" s="32">
        <v>0.8</v>
      </c>
      <c r="M16" s="32">
        <f t="shared" si="8"/>
        <v>12</v>
      </c>
      <c r="N16" s="32">
        <f t="shared" si="9"/>
        <v>14.117647058823531</v>
      </c>
      <c r="O16" s="32">
        <f t="shared" si="10"/>
        <v>18.528571409515326</v>
      </c>
    </row>
    <row r="17" spans="1:15" x14ac:dyDescent="0.25">
      <c r="A17" s="16" t="s">
        <v>28</v>
      </c>
      <c r="B17" s="16">
        <v>429</v>
      </c>
      <c r="C17" s="16">
        <v>1</v>
      </c>
      <c r="D17" s="16">
        <v>400</v>
      </c>
      <c r="E17" s="31">
        <f t="shared" si="5"/>
        <v>18.678979297311425</v>
      </c>
      <c r="F17" s="13">
        <v>0.85</v>
      </c>
      <c r="G17" s="16">
        <v>11</v>
      </c>
      <c r="H17" s="32">
        <f t="shared" si="0"/>
        <v>11</v>
      </c>
      <c r="I17" s="32">
        <f t="shared" si="6"/>
        <v>6.8171877224341255</v>
      </c>
      <c r="J17" s="32">
        <f t="shared" si="7"/>
        <v>12.941176470588237</v>
      </c>
      <c r="K17" s="32">
        <v>1</v>
      </c>
      <c r="L17" s="32">
        <v>0.8</v>
      </c>
      <c r="M17" s="32">
        <f t="shared" si="8"/>
        <v>8.8000000000000007</v>
      </c>
      <c r="N17" s="32">
        <f t="shared" si="9"/>
        <v>10.352941176470591</v>
      </c>
      <c r="O17" s="32">
        <f t="shared" si="10"/>
        <v>13.587619033644572</v>
      </c>
    </row>
    <row r="18" spans="1:15" x14ac:dyDescent="0.25">
      <c r="A18" s="16" t="s">
        <v>29</v>
      </c>
      <c r="B18" s="16">
        <v>431</v>
      </c>
      <c r="C18" s="16">
        <v>1</v>
      </c>
      <c r="D18" s="16">
        <v>400</v>
      </c>
      <c r="E18" s="31">
        <f t="shared" si="5"/>
        <v>1.8678979297311424</v>
      </c>
      <c r="F18" s="13">
        <v>0.85</v>
      </c>
      <c r="G18" s="16">
        <v>1.1000000000000001</v>
      </c>
      <c r="H18" s="32">
        <f t="shared" si="0"/>
        <v>1.1000000000000001</v>
      </c>
      <c r="I18" s="32">
        <f t="shared" si="6"/>
        <v>0.6817187722434126</v>
      </c>
      <c r="J18" s="32">
        <f t="shared" si="7"/>
        <v>1.2941176470588236</v>
      </c>
      <c r="K18" s="32">
        <v>1</v>
      </c>
      <c r="L18" s="32">
        <v>0.8</v>
      </c>
      <c r="M18" s="32">
        <f t="shared" si="8"/>
        <v>0.88000000000000012</v>
      </c>
      <c r="N18" s="32">
        <f t="shared" si="9"/>
        <v>1.0352941176470589</v>
      </c>
      <c r="O18" s="32">
        <f t="shared" si="10"/>
        <v>1.3587619033644571</v>
      </c>
    </row>
    <row r="19" spans="1:15" x14ac:dyDescent="0.25">
      <c r="A19" s="26" t="s">
        <v>34</v>
      </c>
      <c r="B19" s="20">
        <v>401</v>
      </c>
      <c r="C19" s="21">
        <v>1</v>
      </c>
      <c r="D19" s="21">
        <v>400</v>
      </c>
      <c r="E19" s="35">
        <f t="shared" si="5"/>
        <v>50.942670810849336</v>
      </c>
      <c r="F19" s="23">
        <v>0.85</v>
      </c>
      <c r="G19" s="25">
        <v>30</v>
      </c>
      <c r="H19" s="36">
        <f t="shared" si="0"/>
        <v>30</v>
      </c>
      <c r="I19" s="36">
        <f t="shared" si="6"/>
        <v>18.592330152093069</v>
      </c>
      <c r="J19" s="36">
        <f t="shared" si="7"/>
        <v>35.294117647058826</v>
      </c>
      <c r="K19" s="36">
        <v>1</v>
      </c>
      <c r="L19" s="36">
        <v>0.8</v>
      </c>
      <c r="M19" s="36">
        <f t="shared" si="8"/>
        <v>24</v>
      </c>
      <c r="N19" s="36">
        <f t="shared" si="9"/>
        <v>28.235294117647062</v>
      </c>
      <c r="O19" s="36">
        <f t="shared" si="10"/>
        <v>37.057142819030652</v>
      </c>
    </row>
    <row r="20" spans="1:15" x14ac:dyDescent="0.25">
      <c r="A20" s="26" t="s">
        <v>35</v>
      </c>
      <c r="B20" s="20">
        <v>402</v>
      </c>
      <c r="C20" s="21">
        <v>1</v>
      </c>
      <c r="D20" s="21">
        <v>400</v>
      </c>
      <c r="E20" s="35">
        <f t="shared" si="5"/>
        <v>37.357958594622851</v>
      </c>
      <c r="F20" s="23">
        <v>0.85</v>
      </c>
      <c r="G20" s="90">
        <v>22</v>
      </c>
      <c r="H20" s="36">
        <f t="shared" si="0"/>
        <v>22</v>
      </c>
      <c r="I20" s="36">
        <f t="shared" si="6"/>
        <v>13.634375444868251</v>
      </c>
      <c r="J20" s="36">
        <f t="shared" si="7"/>
        <v>25.882352941176475</v>
      </c>
      <c r="K20" s="36">
        <v>1</v>
      </c>
      <c r="L20" s="36">
        <v>0.8</v>
      </c>
      <c r="M20" s="36">
        <f t="shared" si="8"/>
        <v>17.600000000000001</v>
      </c>
      <c r="N20" s="36">
        <f t="shared" si="9"/>
        <v>20.705882352941181</v>
      </c>
      <c r="O20" s="36">
        <f t="shared" si="10"/>
        <v>27.175238067289143</v>
      </c>
    </row>
    <row r="21" spans="1:15" x14ac:dyDescent="0.25">
      <c r="A21" s="26" t="s">
        <v>36</v>
      </c>
      <c r="B21" s="20">
        <v>403</v>
      </c>
      <c r="C21" s="21">
        <v>1</v>
      </c>
      <c r="D21" s="21">
        <v>400</v>
      </c>
      <c r="E21" s="35">
        <f t="shared" si="5"/>
        <v>25.471335405424668</v>
      </c>
      <c r="F21" s="23">
        <v>0.85</v>
      </c>
      <c r="G21" s="25">
        <v>15</v>
      </c>
      <c r="H21" s="36">
        <f t="shared" si="0"/>
        <v>15</v>
      </c>
      <c r="I21" s="36">
        <f t="shared" si="6"/>
        <v>9.2961650760465346</v>
      </c>
      <c r="J21" s="36">
        <f t="shared" si="7"/>
        <v>17.647058823529413</v>
      </c>
      <c r="K21" s="36">
        <v>1</v>
      </c>
      <c r="L21" s="36">
        <v>0.8</v>
      </c>
      <c r="M21" s="36">
        <f t="shared" si="8"/>
        <v>12</v>
      </c>
      <c r="N21" s="36">
        <f t="shared" si="9"/>
        <v>14.117647058823531</v>
      </c>
      <c r="O21" s="36">
        <f t="shared" si="10"/>
        <v>18.528571409515326</v>
      </c>
    </row>
    <row r="22" spans="1:15" x14ac:dyDescent="0.25">
      <c r="A22" s="26" t="s">
        <v>37</v>
      </c>
      <c r="B22" s="20">
        <v>404</v>
      </c>
      <c r="C22" s="21">
        <v>1</v>
      </c>
      <c r="D22" s="21">
        <v>400</v>
      </c>
      <c r="E22" s="35">
        <f t="shared" si="5"/>
        <v>18.678979297311425</v>
      </c>
      <c r="F22" s="23">
        <v>0.85</v>
      </c>
      <c r="G22" s="25">
        <v>11</v>
      </c>
      <c r="H22" s="36">
        <f t="shared" si="0"/>
        <v>11</v>
      </c>
      <c r="I22" s="36">
        <f t="shared" si="6"/>
        <v>6.8171877224341255</v>
      </c>
      <c r="J22" s="36">
        <f t="shared" si="7"/>
        <v>12.941176470588237</v>
      </c>
      <c r="K22" s="36">
        <v>1</v>
      </c>
      <c r="L22" s="36">
        <v>0.8</v>
      </c>
      <c r="M22" s="36">
        <f t="shared" si="8"/>
        <v>8.8000000000000007</v>
      </c>
      <c r="N22" s="36">
        <f t="shared" si="9"/>
        <v>10.352941176470591</v>
      </c>
      <c r="O22" s="36">
        <f t="shared" si="10"/>
        <v>13.587619033644572</v>
      </c>
    </row>
    <row r="23" spans="1:15" x14ac:dyDescent="0.25">
      <c r="A23" s="26" t="s">
        <v>39</v>
      </c>
      <c r="B23" s="20">
        <v>405</v>
      </c>
      <c r="C23" s="21">
        <v>1</v>
      </c>
      <c r="D23" s="21">
        <v>400</v>
      </c>
      <c r="E23" s="35">
        <f t="shared" si="5"/>
        <v>18.678979297311425</v>
      </c>
      <c r="F23" s="23">
        <v>0.85</v>
      </c>
      <c r="G23" s="25">
        <v>11</v>
      </c>
      <c r="H23" s="36">
        <f t="shared" si="0"/>
        <v>11</v>
      </c>
      <c r="I23" s="36">
        <f t="shared" si="6"/>
        <v>6.8171877224341255</v>
      </c>
      <c r="J23" s="36">
        <f t="shared" si="7"/>
        <v>12.941176470588237</v>
      </c>
      <c r="K23" s="36">
        <v>1</v>
      </c>
      <c r="L23" s="36">
        <v>0.8</v>
      </c>
      <c r="M23" s="36">
        <f t="shared" si="8"/>
        <v>8.8000000000000007</v>
      </c>
      <c r="N23" s="36">
        <f t="shared" si="9"/>
        <v>10.352941176470591</v>
      </c>
      <c r="O23" s="36">
        <f t="shared" si="10"/>
        <v>13.587619033644572</v>
      </c>
    </row>
    <row r="24" spans="1:15" x14ac:dyDescent="0.25">
      <c r="A24" s="26" t="s">
        <v>40</v>
      </c>
      <c r="B24" s="20">
        <v>406</v>
      </c>
      <c r="C24" s="21">
        <v>1</v>
      </c>
      <c r="D24" s="21">
        <v>400</v>
      </c>
      <c r="E24" s="35">
        <f t="shared" si="5"/>
        <v>25.471335405424668</v>
      </c>
      <c r="F24" s="23">
        <v>0.85</v>
      </c>
      <c r="G24" s="25">
        <v>15</v>
      </c>
      <c r="H24" s="36">
        <f t="shared" si="0"/>
        <v>15</v>
      </c>
      <c r="I24" s="36">
        <f t="shared" si="6"/>
        <v>9.2961650760465346</v>
      </c>
      <c r="J24" s="36">
        <f t="shared" si="7"/>
        <v>17.647058823529413</v>
      </c>
      <c r="K24" s="36">
        <v>1</v>
      </c>
      <c r="L24" s="36">
        <v>0.8</v>
      </c>
      <c r="M24" s="36">
        <f t="shared" si="8"/>
        <v>12</v>
      </c>
      <c r="N24" s="36">
        <f t="shared" si="9"/>
        <v>14.117647058823531</v>
      </c>
      <c r="O24" s="36">
        <f t="shared" si="10"/>
        <v>18.528571409515326</v>
      </c>
    </row>
    <row r="25" spans="1:15" x14ac:dyDescent="0.25">
      <c r="A25" s="26" t="s">
        <v>41</v>
      </c>
      <c r="B25" s="20">
        <v>407</v>
      </c>
      <c r="C25" s="21">
        <v>1</v>
      </c>
      <c r="D25" s="21">
        <v>400</v>
      </c>
      <c r="E25" s="35">
        <f t="shared" si="5"/>
        <v>18.678979297311425</v>
      </c>
      <c r="F25" s="23">
        <v>0.85</v>
      </c>
      <c r="G25" s="25">
        <v>11</v>
      </c>
      <c r="H25" s="36">
        <f t="shared" si="0"/>
        <v>11</v>
      </c>
      <c r="I25" s="36">
        <f t="shared" si="6"/>
        <v>6.8171877224341255</v>
      </c>
      <c r="J25" s="36">
        <f t="shared" si="7"/>
        <v>12.941176470588237</v>
      </c>
      <c r="K25" s="36">
        <v>1</v>
      </c>
      <c r="L25" s="36">
        <v>0.8</v>
      </c>
      <c r="M25" s="36">
        <f t="shared" si="8"/>
        <v>8.8000000000000007</v>
      </c>
      <c r="N25" s="36">
        <f t="shared" si="9"/>
        <v>10.352941176470591</v>
      </c>
      <c r="O25" s="36">
        <f t="shared" si="10"/>
        <v>13.587619033644572</v>
      </c>
    </row>
    <row r="26" spans="1:15" x14ac:dyDescent="0.25">
      <c r="A26" s="26" t="s">
        <v>41</v>
      </c>
      <c r="B26" s="20">
        <v>408</v>
      </c>
      <c r="C26" s="21">
        <v>1</v>
      </c>
      <c r="D26" s="21">
        <v>400</v>
      </c>
      <c r="E26" s="35">
        <f t="shared" si="5"/>
        <v>18.678979297311425</v>
      </c>
      <c r="F26" s="23">
        <v>0.85</v>
      </c>
      <c r="G26" s="25">
        <v>11</v>
      </c>
      <c r="H26" s="36">
        <f t="shared" si="0"/>
        <v>11</v>
      </c>
      <c r="I26" s="36">
        <f t="shared" si="6"/>
        <v>6.8171877224341255</v>
      </c>
      <c r="J26" s="36">
        <f t="shared" si="7"/>
        <v>12.941176470588237</v>
      </c>
      <c r="K26" s="36">
        <v>1</v>
      </c>
      <c r="L26" s="36">
        <v>0.8</v>
      </c>
      <c r="M26" s="36">
        <f t="shared" si="8"/>
        <v>8.8000000000000007</v>
      </c>
      <c r="N26" s="36">
        <f t="shared" si="9"/>
        <v>10.352941176470591</v>
      </c>
      <c r="O26" s="36">
        <f t="shared" si="10"/>
        <v>13.587619033644572</v>
      </c>
    </row>
    <row r="27" spans="1:15" x14ac:dyDescent="0.25">
      <c r="A27" s="26" t="s">
        <v>42</v>
      </c>
      <c r="B27" s="20">
        <v>409</v>
      </c>
      <c r="C27" s="21">
        <v>1</v>
      </c>
      <c r="D27" s="21">
        <v>400</v>
      </c>
      <c r="E27" s="35">
        <f t="shared" si="5"/>
        <v>18.678979297311425</v>
      </c>
      <c r="F27" s="23">
        <v>0.85</v>
      </c>
      <c r="G27" s="25">
        <v>11</v>
      </c>
      <c r="H27" s="36">
        <f t="shared" si="0"/>
        <v>11</v>
      </c>
      <c r="I27" s="36">
        <f t="shared" si="6"/>
        <v>6.8171877224341255</v>
      </c>
      <c r="J27" s="36">
        <f t="shared" si="7"/>
        <v>12.941176470588237</v>
      </c>
      <c r="K27" s="36">
        <v>1</v>
      </c>
      <c r="L27" s="36">
        <v>0.8</v>
      </c>
      <c r="M27" s="36">
        <f t="shared" si="8"/>
        <v>8.8000000000000007</v>
      </c>
      <c r="N27" s="36">
        <f t="shared" si="9"/>
        <v>10.352941176470591</v>
      </c>
      <c r="O27" s="36">
        <f t="shared" si="10"/>
        <v>13.587619033644572</v>
      </c>
    </row>
    <row r="28" spans="1:15" x14ac:dyDescent="0.25">
      <c r="A28" s="26" t="s">
        <v>38</v>
      </c>
      <c r="B28" s="20">
        <v>410</v>
      </c>
      <c r="C28" s="21">
        <v>1</v>
      </c>
      <c r="D28" s="21">
        <v>400</v>
      </c>
      <c r="E28" s="35">
        <f t="shared" si="5"/>
        <v>18.678979297311425</v>
      </c>
      <c r="F28" s="23">
        <v>0.85</v>
      </c>
      <c r="G28" s="25">
        <v>11</v>
      </c>
      <c r="H28" s="36">
        <f t="shared" si="0"/>
        <v>11</v>
      </c>
      <c r="I28" s="36">
        <f t="shared" si="6"/>
        <v>6.8171877224341255</v>
      </c>
      <c r="J28" s="36">
        <f t="shared" si="7"/>
        <v>12.941176470588237</v>
      </c>
      <c r="K28" s="36">
        <v>1</v>
      </c>
      <c r="L28" s="36">
        <v>0.8</v>
      </c>
      <c r="M28" s="36">
        <f t="shared" si="8"/>
        <v>8.8000000000000007</v>
      </c>
      <c r="N28" s="36">
        <f t="shared" si="9"/>
        <v>10.352941176470591</v>
      </c>
      <c r="O28" s="36">
        <f t="shared" si="10"/>
        <v>13.587619033644572</v>
      </c>
    </row>
    <row r="29" spans="1:15" x14ac:dyDescent="0.25">
      <c r="A29" s="26" t="s">
        <v>45</v>
      </c>
      <c r="B29" s="20">
        <v>411</v>
      </c>
      <c r="C29" s="21">
        <v>1</v>
      </c>
      <c r="D29" s="21">
        <v>400</v>
      </c>
      <c r="E29" s="35">
        <f t="shared" si="5"/>
        <v>12.735667702712334</v>
      </c>
      <c r="F29" s="23">
        <v>0.85</v>
      </c>
      <c r="G29" s="25">
        <v>7.5</v>
      </c>
      <c r="H29" s="36">
        <f t="shared" si="0"/>
        <v>7.5</v>
      </c>
      <c r="I29" s="36">
        <f t="shared" si="6"/>
        <v>4.6480825380232673</v>
      </c>
      <c r="J29" s="36">
        <f t="shared" si="7"/>
        <v>8.8235294117647065</v>
      </c>
      <c r="K29" s="36">
        <v>1</v>
      </c>
      <c r="L29" s="36">
        <v>0.8</v>
      </c>
      <c r="M29" s="36">
        <f t="shared" si="8"/>
        <v>6</v>
      </c>
      <c r="N29" s="36">
        <f t="shared" si="9"/>
        <v>7.0588235294117654</v>
      </c>
      <c r="O29" s="36">
        <f t="shared" si="10"/>
        <v>9.264285704757663</v>
      </c>
    </row>
    <row r="30" spans="1:15" x14ac:dyDescent="0.25">
      <c r="A30" s="26" t="s">
        <v>38</v>
      </c>
      <c r="B30" s="20">
        <v>412</v>
      </c>
      <c r="C30" s="21">
        <v>1</v>
      </c>
      <c r="D30" s="21">
        <v>400</v>
      </c>
      <c r="E30" s="35">
        <f t="shared" si="5"/>
        <v>18.678979297311425</v>
      </c>
      <c r="F30" s="23">
        <v>0.85</v>
      </c>
      <c r="G30" s="25">
        <v>11</v>
      </c>
      <c r="H30" s="36">
        <f t="shared" si="0"/>
        <v>11</v>
      </c>
      <c r="I30" s="36">
        <f t="shared" si="6"/>
        <v>6.8171877224341255</v>
      </c>
      <c r="J30" s="36">
        <f t="shared" si="7"/>
        <v>12.941176470588237</v>
      </c>
      <c r="K30" s="36">
        <v>1</v>
      </c>
      <c r="L30" s="36">
        <v>0.8</v>
      </c>
      <c r="M30" s="36">
        <f t="shared" si="8"/>
        <v>8.8000000000000007</v>
      </c>
      <c r="N30" s="36">
        <f t="shared" si="9"/>
        <v>10.352941176470591</v>
      </c>
      <c r="O30" s="36">
        <f t="shared" si="10"/>
        <v>13.587619033644572</v>
      </c>
    </row>
    <row r="31" spans="1:15" x14ac:dyDescent="0.25">
      <c r="A31" s="26" t="s">
        <v>43</v>
      </c>
      <c r="B31" s="20">
        <v>413</v>
      </c>
      <c r="C31" s="21">
        <v>1</v>
      </c>
      <c r="D31" s="21">
        <v>400</v>
      </c>
      <c r="E31" s="35">
        <f t="shared" si="5"/>
        <v>25.471335405424668</v>
      </c>
      <c r="F31" s="23">
        <v>0.85</v>
      </c>
      <c r="G31" s="25">
        <v>15</v>
      </c>
      <c r="H31" s="36">
        <f t="shared" si="0"/>
        <v>15</v>
      </c>
      <c r="I31" s="36">
        <f t="shared" si="6"/>
        <v>9.2961650760465346</v>
      </c>
      <c r="J31" s="36">
        <f t="shared" si="7"/>
        <v>17.647058823529413</v>
      </c>
      <c r="K31" s="36">
        <v>1</v>
      </c>
      <c r="L31" s="36">
        <v>0.8</v>
      </c>
      <c r="M31" s="36">
        <f t="shared" si="8"/>
        <v>12</v>
      </c>
      <c r="N31" s="36">
        <f t="shared" si="9"/>
        <v>14.117647058823531</v>
      </c>
      <c r="O31" s="36">
        <f t="shared" si="10"/>
        <v>18.528571409515326</v>
      </c>
    </row>
    <row r="32" spans="1:15" x14ac:dyDescent="0.25">
      <c r="A32" s="26" t="s">
        <v>44</v>
      </c>
      <c r="B32" s="20">
        <v>414</v>
      </c>
      <c r="C32" s="21">
        <v>1</v>
      </c>
      <c r="D32" s="21">
        <v>400</v>
      </c>
      <c r="E32" s="35">
        <f t="shared" si="5"/>
        <v>12.735667702712334</v>
      </c>
      <c r="F32" s="23">
        <v>0.85</v>
      </c>
      <c r="G32" s="25">
        <v>7.5</v>
      </c>
      <c r="H32" s="36">
        <f t="shared" si="0"/>
        <v>7.5</v>
      </c>
      <c r="I32" s="36">
        <f t="shared" si="6"/>
        <v>4.6480825380232673</v>
      </c>
      <c r="J32" s="36">
        <f t="shared" si="7"/>
        <v>8.8235294117647065</v>
      </c>
      <c r="K32" s="36">
        <v>1</v>
      </c>
      <c r="L32" s="36">
        <v>0.8</v>
      </c>
      <c r="M32" s="36">
        <f t="shared" si="8"/>
        <v>6</v>
      </c>
      <c r="N32" s="36">
        <f t="shared" si="9"/>
        <v>7.0588235294117654</v>
      </c>
      <c r="O32" s="36">
        <f t="shared" si="10"/>
        <v>9.264285704757663</v>
      </c>
    </row>
    <row r="33" spans="1:15" x14ac:dyDescent="0.25">
      <c r="A33" s="26" t="s">
        <v>30</v>
      </c>
      <c r="B33" s="20">
        <v>400</v>
      </c>
      <c r="C33" s="21">
        <v>1</v>
      </c>
      <c r="D33" s="21">
        <v>400</v>
      </c>
      <c r="E33" s="35">
        <f t="shared" si="5"/>
        <v>18.678979297311425</v>
      </c>
      <c r="F33" s="23">
        <v>0.85</v>
      </c>
      <c r="G33" s="25">
        <v>11</v>
      </c>
      <c r="H33" s="36">
        <f t="shared" si="0"/>
        <v>11</v>
      </c>
      <c r="I33" s="36">
        <f t="shared" si="6"/>
        <v>6.8171877224341255</v>
      </c>
      <c r="J33" s="36">
        <f t="shared" si="7"/>
        <v>12.941176470588237</v>
      </c>
      <c r="K33" s="36">
        <v>1</v>
      </c>
      <c r="L33" s="36">
        <v>0.8</v>
      </c>
      <c r="M33" s="36">
        <f t="shared" si="8"/>
        <v>8.8000000000000007</v>
      </c>
      <c r="N33" s="36">
        <f t="shared" si="9"/>
        <v>10.352941176470591</v>
      </c>
      <c r="O33" s="36">
        <f t="shared" si="10"/>
        <v>13.587619033644572</v>
      </c>
    </row>
    <row r="34" spans="1:15" x14ac:dyDescent="0.25">
      <c r="A34" s="26" t="s">
        <v>31</v>
      </c>
      <c r="B34" s="20">
        <v>399</v>
      </c>
      <c r="C34" s="21">
        <v>1</v>
      </c>
      <c r="D34" s="21">
        <v>400</v>
      </c>
      <c r="E34" s="35">
        <f t="shared" si="5"/>
        <v>25.471335405424668</v>
      </c>
      <c r="F34" s="23">
        <v>0.85</v>
      </c>
      <c r="G34" s="25">
        <v>15</v>
      </c>
      <c r="H34" s="36">
        <f t="shared" si="0"/>
        <v>15</v>
      </c>
      <c r="I34" s="36">
        <f t="shared" si="6"/>
        <v>9.2961650760465346</v>
      </c>
      <c r="J34" s="36">
        <f t="shared" si="7"/>
        <v>17.647058823529413</v>
      </c>
      <c r="K34" s="36">
        <v>1</v>
      </c>
      <c r="L34" s="36">
        <v>0.8</v>
      </c>
      <c r="M34" s="36">
        <f t="shared" si="8"/>
        <v>12</v>
      </c>
      <c r="N34" s="36">
        <f t="shared" si="9"/>
        <v>14.117647058823531</v>
      </c>
      <c r="O34" s="36">
        <f t="shared" si="10"/>
        <v>18.528571409515326</v>
      </c>
    </row>
    <row r="35" spans="1:15" x14ac:dyDescent="0.25">
      <c r="A35" s="24" t="s">
        <v>46</v>
      </c>
      <c r="B35" s="20">
        <v>416</v>
      </c>
      <c r="C35" s="21">
        <v>1</v>
      </c>
      <c r="D35" s="21">
        <v>400</v>
      </c>
      <c r="E35" s="35">
        <f t="shared" si="5"/>
        <v>2.5471335405424669</v>
      </c>
      <c r="F35" s="23">
        <v>0.85</v>
      </c>
      <c r="G35" s="25">
        <v>1.5</v>
      </c>
      <c r="H35" s="36">
        <f t="shared" si="0"/>
        <v>1.5</v>
      </c>
      <c r="I35" s="36">
        <f t="shared" si="6"/>
        <v>0.92961650760465342</v>
      </c>
      <c r="J35" s="36">
        <f t="shared" si="7"/>
        <v>1.7647058823529411</v>
      </c>
      <c r="K35" s="36">
        <v>1</v>
      </c>
      <c r="L35" s="36">
        <v>0.8</v>
      </c>
      <c r="M35" s="36">
        <f t="shared" si="8"/>
        <v>1.2000000000000002</v>
      </c>
      <c r="N35" s="36">
        <f t="shared" si="9"/>
        <v>1.411764705882353</v>
      </c>
      <c r="O35" s="36">
        <f t="shared" si="10"/>
        <v>1.8528571409515324</v>
      </c>
    </row>
    <row r="36" spans="1:15" x14ac:dyDescent="0.25">
      <c r="A36" s="24" t="s">
        <v>46</v>
      </c>
      <c r="B36" s="20">
        <v>417</v>
      </c>
      <c r="C36" s="21">
        <v>1</v>
      </c>
      <c r="D36" s="21">
        <v>400</v>
      </c>
      <c r="E36" s="35">
        <f t="shared" si="5"/>
        <v>2.5471335405424669</v>
      </c>
      <c r="F36" s="23">
        <v>0.85</v>
      </c>
      <c r="G36" s="25">
        <v>1.5</v>
      </c>
      <c r="H36" s="36">
        <f t="shared" si="0"/>
        <v>1.5</v>
      </c>
      <c r="I36" s="36">
        <f t="shared" si="6"/>
        <v>0.92961650760465342</v>
      </c>
      <c r="J36" s="36">
        <f t="shared" si="7"/>
        <v>1.7647058823529411</v>
      </c>
      <c r="K36" s="36">
        <v>1</v>
      </c>
      <c r="L36" s="36">
        <v>0.8</v>
      </c>
      <c r="M36" s="36">
        <f t="shared" si="8"/>
        <v>1.2000000000000002</v>
      </c>
      <c r="N36" s="36">
        <f t="shared" si="9"/>
        <v>1.411764705882353</v>
      </c>
      <c r="O36" s="36">
        <f t="shared" si="10"/>
        <v>1.8528571409515324</v>
      </c>
    </row>
    <row r="37" spans="1:15" x14ac:dyDescent="0.25">
      <c r="A37" s="24" t="s">
        <v>46</v>
      </c>
      <c r="B37" s="20">
        <v>418</v>
      </c>
      <c r="C37" s="21">
        <v>1</v>
      </c>
      <c r="D37" s="21">
        <v>400</v>
      </c>
      <c r="E37" s="35">
        <f t="shared" si="5"/>
        <v>1.8678979297311424</v>
      </c>
      <c r="F37" s="23">
        <v>0.85</v>
      </c>
      <c r="G37" s="25">
        <v>1.1000000000000001</v>
      </c>
      <c r="H37" s="36">
        <f t="shared" si="0"/>
        <v>1.1000000000000001</v>
      </c>
      <c r="I37" s="36">
        <f t="shared" si="6"/>
        <v>0.6817187722434126</v>
      </c>
      <c r="J37" s="36">
        <f t="shared" si="7"/>
        <v>1.2941176470588236</v>
      </c>
      <c r="K37" s="36">
        <v>1</v>
      </c>
      <c r="L37" s="36">
        <v>0.8</v>
      </c>
      <c r="M37" s="36">
        <f t="shared" si="8"/>
        <v>0.88000000000000012</v>
      </c>
      <c r="N37" s="36">
        <f t="shared" si="9"/>
        <v>1.0352941176470589</v>
      </c>
      <c r="O37" s="36">
        <f t="shared" si="10"/>
        <v>1.3587619033644571</v>
      </c>
    </row>
    <row r="38" spans="1:15" x14ac:dyDescent="0.25">
      <c r="A38" s="24" t="s">
        <v>46</v>
      </c>
      <c r="B38" s="20">
        <v>419</v>
      </c>
      <c r="C38" s="21">
        <v>1</v>
      </c>
      <c r="D38" s="21">
        <v>400</v>
      </c>
      <c r="E38" s="35">
        <f t="shared" si="5"/>
        <v>1.8678979297311424</v>
      </c>
      <c r="F38" s="23">
        <v>0.85</v>
      </c>
      <c r="G38" s="25">
        <v>1.1000000000000001</v>
      </c>
      <c r="H38" s="36">
        <f t="shared" si="0"/>
        <v>1.1000000000000001</v>
      </c>
      <c r="I38" s="36">
        <f t="shared" si="6"/>
        <v>0.6817187722434126</v>
      </c>
      <c r="J38" s="36">
        <f t="shared" si="7"/>
        <v>1.2941176470588236</v>
      </c>
      <c r="K38" s="36">
        <v>1</v>
      </c>
      <c r="L38" s="36">
        <v>0.8</v>
      </c>
      <c r="M38" s="36">
        <f t="shared" si="8"/>
        <v>0.88000000000000012</v>
      </c>
      <c r="N38" s="36">
        <f t="shared" si="9"/>
        <v>1.0352941176470589</v>
      </c>
      <c r="O38" s="36">
        <f t="shared" si="10"/>
        <v>1.3587619033644571</v>
      </c>
    </row>
    <row r="39" spans="1:15" x14ac:dyDescent="0.25">
      <c r="A39" s="24" t="s">
        <v>46</v>
      </c>
      <c r="B39" s="20">
        <v>420</v>
      </c>
      <c r="C39" s="21">
        <v>1</v>
      </c>
      <c r="D39" s="21">
        <v>400</v>
      </c>
      <c r="E39" s="35">
        <f t="shared" si="5"/>
        <v>1.8678979297311424</v>
      </c>
      <c r="F39" s="23">
        <v>0.85</v>
      </c>
      <c r="G39" s="25">
        <v>1.1000000000000001</v>
      </c>
      <c r="H39" s="36">
        <f t="shared" si="0"/>
        <v>1.1000000000000001</v>
      </c>
      <c r="I39" s="36">
        <f t="shared" si="6"/>
        <v>0.6817187722434126</v>
      </c>
      <c r="J39" s="36">
        <f t="shared" si="7"/>
        <v>1.2941176470588236</v>
      </c>
      <c r="K39" s="36">
        <v>1</v>
      </c>
      <c r="L39" s="36">
        <v>0.8</v>
      </c>
      <c r="M39" s="36">
        <f t="shared" si="8"/>
        <v>0.88000000000000012</v>
      </c>
      <c r="N39" s="36">
        <f t="shared" si="9"/>
        <v>1.0352941176470589</v>
      </c>
      <c r="O39" s="36">
        <f t="shared" si="10"/>
        <v>1.3587619033644571</v>
      </c>
    </row>
    <row r="40" spans="1:15" x14ac:dyDescent="0.25">
      <c r="A40" s="24" t="s">
        <v>32</v>
      </c>
      <c r="B40" s="20">
        <v>421</v>
      </c>
      <c r="C40" s="21">
        <v>1</v>
      </c>
      <c r="D40" s="21">
        <v>400</v>
      </c>
      <c r="E40" s="35">
        <f t="shared" si="5"/>
        <v>6.7923561081132444</v>
      </c>
      <c r="F40" s="23">
        <v>0.85</v>
      </c>
      <c r="G40" s="25">
        <v>4</v>
      </c>
      <c r="H40" s="36">
        <f t="shared" si="0"/>
        <v>4</v>
      </c>
      <c r="I40" s="36">
        <f t="shared" si="6"/>
        <v>2.4789773536124091</v>
      </c>
      <c r="J40" s="36">
        <f t="shared" si="7"/>
        <v>4.7058823529411766</v>
      </c>
      <c r="K40" s="36">
        <v>1</v>
      </c>
      <c r="L40" s="36">
        <v>0.8</v>
      </c>
      <c r="M40" s="36">
        <f t="shared" si="8"/>
        <v>3.2</v>
      </c>
      <c r="N40" s="36">
        <f t="shared" si="9"/>
        <v>3.7647058823529416</v>
      </c>
      <c r="O40" s="36">
        <f t="shared" si="10"/>
        <v>4.9409523758707534</v>
      </c>
    </row>
    <row r="41" spans="1:15" x14ac:dyDescent="0.25">
      <c r="A41" s="24"/>
      <c r="B41" s="20">
        <v>422</v>
      </c>
      <c r="C41" s="21">
        <v>1</v>
      </c>
      <c r="D41" s="21">
        <v>400</v>
      </c>
      <c r="E41" s="35">
        <f t="shared" si="5"/>
        <v>6.7923561081132444</v>
      </c>
      <c r="F41" s="23">
        <v>0.85</v>
      </c>
      <c r="G41" s="25">
        <v>4</v>
      </c>
      <c r="H41" s="36">
        <f t="shared" si="0"/>
        <v>4</v>
      </c>
      <c r="I41" s="36">
        <f t="shared" si="6"/>
        <v>2.4789773536124091</v>
      </c>
      <c r="J41" s="36">
        <f t="shared" si="7"/>
        <v>4.7058823529411766</v>
      </c>
      <c r="K41" s="36">
        <v>1</v>
      </c>
      <c r="L41" s="36">
        <v>0.8</v>
      </c>
      <c r="M41" s="36">
        <f t="shared" si="8"/>
        <v>3.2</v>
      </c>
      <c r="N41" s="36">
        <f t="shared" si="9"/>
        <v>3.7647058823529416</v>
      </c>
      <c r="O41" s="36">
        <f t="shared" si="10"/>
        <v>4.9409523758707534</v>
      </c>
    </row>
    <row r="42" spans="1:15" x14ac:dyDescent="0.25">
      <c r="A42" s="24"/>
      <c r="B42" s="20">
        <v>423</v>
      </c>
      <c r="C42" s="21">
        <v>1</v>
      </c>
      <c r="D42" s="21">
        <v>400</v>
      </c>
      <c r="E42" s="35">
        <f t="shared" si="5"/>
        <v>2.5471335405424669</v>
      </c>
      <c r="F42" s="23">
        <v>0.85</v>
      </c>
      <c r="G42" s="25">
        <v>1.5</v>
      </c>
      <c r="H42" s="36">
        <f t="shared" si="0"/>
        <v>1.5</v>
      </c>
      <c r="I42" s="36">
        <f t="shared" si="6"/>
        <v>0.92961650760465342</v>
      </c>
      <c r="J42" s="36">
        <f t="shared" si="7"/>
        <v>1.7647058823529411</v>
      </c>
      <c r="K42" s="36">
        <v>1</v>
      </c>
      <c r="L42" s="36">
        <v>0.8</v>
      </c>
      <c r="M42" s="36">
        <f t="shared" si="8"/>
        <v>1.2000000000000002</v>
      </c>
      <c r="N42" s="36">
        <f t="shared" si="9"/>
        <v>1.411764705882353</v>
      </c>
      <c r="O42" s="36">
        <f t="shared" si="10"/>
        <v>1.8528571409515324</v>
      </c>
    </row>
    <row r="43" spans="1:15" x14ac:dyDescent="0.25">
      <c r="A43" s="24" t="s">
        <v>33</v>
      </c>
      <c r="B43" s="20">
        <v>424</v>
      </c>
      <c r="C43" s="21">
        <v>1</v>
      </c>
      <c r="D43" s="21">
        <v>400</v>
      </c>
      <c r="E43" s="35">
        <f t="shared" si="5"/>
        <v>1.2735667702712334</v>
      </c>
      <c r="F43" s="23">
        <v>0.85</v>
      </c>
      <c r="G43" s="25">
        <v>0.75</v>
      </c>
      <c r="H43" s="36">
        <f t="shared" si="0"/>
        <v>0.75</v>
      </c>
      <c r="I43" s="36">
        <f t="shared" si="6"/>
        <v>0.46480825380232671</v>
      </c>
      <c r="J43" s="36">
        <f t="shared" si="7"/>
        <v>0.88235294117647056</v>
      </c>
      <c r="K43" s="36">
        <v>1</v>
      </c>
      <c r="L43" s="36">
        <v>0.8</v>
      </c>
      <c r="M43" s="36">
        <f t="shared" si="8"/>
        <v>0.60000000000000009</v>
      </c>
      <c r="N43" s="36">
        <f t="shared" si="9"/>
        <v>0.70588235294117652</v>
      </c>
      <c r="O43" s="36">
        <f t="shared" si="10"/>
        <v>0.92642857047576621</v>
      </c>
    </row>
    <row r="44" spans="1:15" x14ac:dyDescent="0.25">
      <c r="A44" s="24" t="s">
        <v>47</v>
      </c>
      <c r="B44" s="20">
        <v>425</v>
      </c>
      <c r="C44" s="21">
        <v>1</v>
      </c>
      <c r="D44" s="21">
        <v>400</v>
      </c>
      <c r="E44" s="35">
        <f t="shared" si="5"/>
        <v>1.2735667702712334</v>
      </c>
      <c r="F44" s="23">
        <v>0.85</v>
      </c>
      <c r="G44" s="25">
        <v>0.75</v>
      </c>
      <c r="H44" s="36">
        <f t="shared" si="0"/>
        <v>0.75</v>
      </c>
      <c r="I44" s="36">
        <f t="shared" si="6"/>
        <v>0.46480825380232671</v>
      </c>
      <c r="J44" s="36">
        <f t="shared" si="7"/>
        <v>0.88235294117647056</v>
      </c>
      <c r="K44" s="36">
        <v>1</v>
      </c>
      <c r="L44" s="36">
        <v>0.8</v>
      </c>
      <c r="M44" s="36">
        <f t="shared" si="8"/>
        <v>0.60000000000000009</v>
      </c>
      <c r="N44" s="36">
        <f t="shared" si="9"/>
        <v>0.70588235294117652</v>
      </c>
      <c r="O44" s="36">
        <f t="shared" si="10"/>
        <v>0.92642857047576621</v>
      </c>
    </row>
    <row r="45" spans="1:15" x14ac:dyDescent="0.25">
      <c r="A45" s="24" t="s">
        <v>47</v>
      </c>
      <c r="B45" s="20">
        <v>426</v>
      </c>
      <c r="C45" s="21">
        <v>1</v>
      </c>
      <c r="D45" s="21">
        <v>400</v>
      </c>
      <c r="E45" s="35">
        <f t="shared" si="5"/>
        <v>2.5471335405424669</v>
      </c>
      <c r="F45" s="23">
        <v>0.85</v>
      </c>
      <c r="G45" s="25">
        <v>1.5</v>
      </c>
      <c r="H45" s="36">
        <f t="shared" si="0"/>
        <v>1.5</v>
      </c>
      <c r="I45" s="36">
        <f t="shared" si="6"/>
        <v>0.92961650760465342</v>
      </c>
      <c r="J45" s="36">
        <f t="shared" si="7"/>
        <v>1.7647058823529411</v>
      </c>
      <c r="K45" s="36">
        <v>1</v>
      </c>
      <c r="L45" s="36">
        <v>0.8</v>
      </c>
      <c r="M45" s="36">
        <f t="shared" si="8"/>
        <v>1.2000000000000002</v>
      </c>
      <c r="N45" s="36">
        <f t="shared" si="9"/>
        <v>1.411764705882353</v>
      </c>
      <c r="O45" s="36">
        <f t="shared" si="10"/>
        <v>1.8528571409515324</v>
      </c>
    </row>
    <row r="46" spans="1:15" x14ac:dyDescent="0.25">
      <c r="A46" s="24" t="s">
        <v>47</v>
      </c>
      <c r="B46" s="20">
        <v>427</v>
      </c>
      <c r="C46" s="21">
        <v>1</v>
      </c>
      <c r="D46" s="21">
        <v>400</v>
      </c>
      <c r="E46" s="35">
        <f t="shared" si="5"/>
        <v>1.8678979297311424</v>
      </c>
      <c r="F46" s="23">
        <v>0.85</v>
      </c>
      <c r="G46" s="25">
        <v>1.1000000000000001</v>
      </c>
      <c r="H46" s="36">
        <f t="shared" si="0"/>
        <v>1.1000000000000001</v>
      </c>
      <c r="I46" s="36">
        <f t="shared" si="6"/>
        <v>0.6817187722434126</v>
      </c>
      <c r="J46" s="36">
        <f t="shared" si="7"/>
        <v>1.2941176470588236</v>
      </c>
      <c r="K46" s="36">
        <v>1</v>
      </c>
      <c r="L46" s="36">
        <v>0.8</v>
      </c>
      <c r="M46" s="36">
        <f t="shared" si="8"/>
        <v>0.88000000000000012</v>
      </c>
      <c r="N46" s="36">
        <f t="shared" si="9"/>
        <v>1.0352941176470589</v>
      </c>
      <c r="O46" s="36">
        <f t="shared" si="10"/>
        <v>1.3587619033644571</v>
      </c>
    </row>
    <row r="47" spans="1:15" x14ac:dyDescent="0.25">
      <c r="A47" s="24" t="s">
        <v>47</v>
      </c>
      <c r="B47" s="20">
        <v>1010</v>
      </c>
      <c r="C47" s="21">
        <v>1</v>
      </c>
      <c r="D47" s="21">
        <v>400</v>
      </c>
      <c r="E47" s="35">
        <f t="shared" si="5"/>
        <v>2.8018468945967134</v>
      </c>
      <c r="F47" s="23">
        <v>0.85</v>
      </c>
      <c r="G47" s="25">
        <v>1.65</v>
      </c>
      <c r="H47" s="36">
        <f t="shared" si="0"/>
        <v>1.65</v>
      </c>
      <c r="I47" s="36">
        <f t="shared" si="6"/>
        <v>1.0225781583651188</v>
      </c>
      <c r="J47" s="36">
        <f t="shared" si="7"/>
        <v>1.9411764705882353</v>
      </c>
      <c r="K47" s="36">
        <v>1</v>
      </c>
      <c r="L47" s="36">
        <v>0.8</v>
      </c>
      <c r="M47" s="36">
        <f t="shared" si="8"/>
        <v>1.32</v>
      </c>
      <c r="N47" s="36">
        <f t="shared" si="9"/>
        <v>1.5529411764705883</v>
      </c>
      <c r="O47" s="36">
        <f t="shared" si="10"/>
        <v>2.0381428550466856</v>
      </c>
    </row>
    <row r="48" spans="1:15" x14ac:dyDescent="0.25">
      <c r="A48" s="24" t="s">
        <v>48</v>
      </c>
      <c r="B48" s="20">
        <v>430</v>
      </c>
      <c r="C48" s="21">
        <v>1</v>
      </c>
      <c r="D48" s="21">
        <v>400</v>
      </c>
      <c r="E48" s="35">
        <f t="shared" si="5"/>
        <v>2.5471335405424669</v>
      </c>
      <c r="F48" s="23">
        <v>0.85</v>
      </c>
      <c r="G48" s="25">
        <v>1.5</v>
      </c>
      <c r="H48" s="36">
        <f t="shared" si="0"/>
        <v>1.5</v>
      </c>
      <c r="I48" s="36">
        <f t="shared" si="6"/>
        <v>0.92961650760465342</v>
      </c>
      <c r="J48" s="36">
        <f t="shared" si="7"/>
        <v>1.7647058823529411</v>
      </c>
      <c r="K48" s="36">
        <v>1</v>
      </c>
      <c r="L48" s="36">
        <v>0.8</v>
      </c>
      <c r="M48" s="36">
        <f t="shared" si="8"/>
        <v>1.2000000000000002</v>
      </c>
      <c r="N48" s="36">
        <f t="shared" si="9"/>
        <v>1.411764705882353</v>
      </c>
      <c r="O48" s="36">
        <f t="shared" si="10"/>
        <v>1.8528571409515324</v>
      </c>
    </row>
    <row r="49" spans="1:15" x14ac:dyDescent="0.25">
      <c r="A49" s="24" t="s">
        <v>49</v>
      </c>
      <c r="B49" s="20">
        <v>432</v>
      </c>
      <c r="C49" s="21">
        <v>1</v>
      </c>
      <c r="D49" s="21">
        <v>400</v>
      </c>
      <c r="E49" s="35">
        <f t="shared" si="5"/>
        <v>2.5471335405424669</v>
      </c>
      <c r="F49" s="23">
        <v>0.85</v>
      </c>
      <c r="G49" s="25">
        <v>1.5</v>
      </c>
      <c r="H49" s="36">
        <f t="shared" si="0"/>
        <v>1.5</v>
      </c>
      <c r="I49" s="36">
        <f t="shared" si="6"/>
        <v>0.92961650760465342</v>
      </c>
      <c r="J49" s="36">
        <f t="shared" si="7"/>
        <v>1.7647058823529411</v>
      </c>
      <c r="K49" s="36">
        <v>1</v>
      </c>
      <c r="L49" s="36">
        <v>0.8</v>
      </c>
      <c r="M49" s="36">
        <f t="shared" si="8"/>
        <v>1.2000000000000002</v>
      </c>
      <c r="N49" s="36">
        <f t="shared" si="9"/>
        <v>1.411764705882353</v>
      </c>
      <c r="O49" s="36">
        <f t="shared" si="10"/>
        <v>1.8528571409515324</v>
      </c>
    </row>
    <row r="50" spans="1:15" x14ac:dyDescent="0.25">
      <c r="A50" s="24" t="s">
        <v>50</v>
      </c>
      <c r="B50" s="20">
        <v>433</v>
      </c>
      <c r="C50" s="21">
        <v>1</v>
      </c>
      <c r="D50" s="21">
        <v>400</v>
      </c>
      <c r="E50" s="35">
        <f t="shared" si="5"/>
        <v>2.5471335405424669</v>
      </c>
      <c r="F50" s="23">
        <v>0.85</v>
      </c>
      <c r="G50" s="25">
        <v>1.5</v>
      </c>
      <c r="H50" s="36">
        <f t="shared" si="0"/>
        <v>1.5</v>
      </c>
      <c r="I50" s="36">
        <f t="shared" si="6"/>
        <v>0.92961650760465342</v>
      </c>
      <c r="J50" s="36">
        <f t="shared" si="7"/>
        <v>1.7647058823529411</v>
      </c>
      <c r="K50" s="36">
        <v>1</v>
      </c>
      <c r="L50" s="36">
        <v>0.8</v>
      </c>
      <c r="M50" s="36">
        <f t="shared" si="8"/>
        <v>1.2000000000000002</v>
      </c>
      <c r="N50" s="36">
        <f t="shared" si="9"/>
        <v>1.411764705882353</v>
      </c>
      <c r="O50" s="36">
        <f t="shared" si="10"/>
        <v>1.8528571409515324</v>
      </c>
    </row>
    <row r="51" spans="1:15" x14ac:dyDescent="0.25">
      <c r="A51" s="24" t="s">
        <v>51</v>
      </c>
      <c r="B51" s="20">
        <v>434</v>
      </c>
      <c r="C51" s="21">
        <v>1</v>
      </c>
      <c r="D51" s="21">
        <v>400</v>
      </c>
      <c r="E51" s="35">
        <f t="shared" si="5"/>
        <v>1.8678979297311424</v>
      </c>
      <c r="F51" s="23">
        <v>0.85</v>
      </c>
      <c r="G51" s="25">
        <v>1.1000000000000001</v>
      </c>
      <c r="H51" s="36">
        <f t="shared" si="0"/>
        <v>1.1000000000000001</v>
      </c>
      <c r="I51" s="36">
        <f t="shared" si="6"/>
        <v>0.6817187722434126</v>
      </c>
      <c r="J51" s="36">
        <f t="shared" si="7"/>
        <v>1.2941176470588236</v>
      </c>
      <c r="K51" s="36">
        <v>1</v>
      </c>
      <c r="L51" s="36">
        <v>0.8</v>
      </c>
      <c r="M51" s="36">
        <f t="shared" si="8"/>
        <v>0.88000000000000012</v>
      </c>
      <c r="N51" s="36">
        <f t="shared" si="9"/>
        <v>1.0352941176470589</v>
      </c>
      <c r="O51" s="36">
        <f t="shared" si="10"/>
        <v>1.3587619033644571</v>
      </c>
    </row>
    <row r="52" spans="1:15" x14ac:dyDescent="0.25">
      <c r="A52" s="24" t="s">
        <v>53</v>
      </c>
      <c r="B52" s="20" t="s">
        <v>52</v>
      </c>
      <c r="C52" s="21">
        <v>1</v>
      </c>
      <c r="D52" s="21">
        <v>400</v>
      </c>
      <c r="E52" s="35">
        <f t="shared" si="5"/>
        <v>1.2735667702712334</v>
      </c>
      <c r="F52" s="23">
        <v>0.85</v>
      </c>
      <c r="G52" s="25">
        <v>0.75</v>
      </c>
      <c r="H52" s="36">
        <f t="shared" si="0"/>
        <v>0.75</v>
      </c>
      <c r="I52" s="36">
        <f t="shared" si="6"/>
        <v>0.46480825380232671</v>
      </c>
      <c r="J52" s="36">
        <f t="shared" si="7"/>
        <v>0.88235294117647056</v>
      </c>
      <c r="K52" s="36">
        <v>1</v>
      </c>
      <c r="L52" s="36">
        <v>0.8</v>
      </c>
      <c r="M52" s="36">
        <f t="shared" si="8"/>
        <v>0.60000000000000009</v>
      </c>
      <c r="N52" s="36">
        <f t="shared" si="9"/>
        <v>0.70588235294117652</v>
      </c>
      <c r="O52" s="36">
        <f t="shared" si="10"/>
        <v>0.92642857047576621</v>
      </c>
    </row>
    <row r="53" spans="1:15" s="1" customFormat="1" x14ac:dyDescent="0.25">
      <c r="A53" s="24" t="s">
        <v>54</v>
      </c>
      <c r="B53" s="20">
        <v>435</v>
      </c>
      <c r="C53" s="21">
        <v>1</v>
      </c>
      <c r="D53" s="21">
        <v>400</v>
      </c>
      <c r="E53" s="35">
        <f t="shared" si="5"/>
        <v>2.5471335405424669</v>
      </c>
      <c r="F53" s="23">
        <v>0.85</v>
      </c>
      <c r="G53" s="25">
        <v>1.5</v>
      </c>
      <c r="H53" s="36">
        <f t="shared" si="0"/>
        <v>1.5</v>
      </c>
      <c r="I53" s="36">
        <f t="shared" si="6"/>
        <v>0.92961650760465342</v>
      </c>
      <c r="J53" s="36">
        <f t="shared" si="7"/>
        <v>1.7647058823529411</v>
      </c>
      <c r="K53" s="36">
        <v>1</v>
      </c>
      <c r="L53" s="36">
        <v>0.8</v>
      </c>
      <c r="M53" s="36">
        <f t="shared" si="8"/>
        <v>1.2000000000000002</v>
      </c>
      <c r="N53" s="36">
        <f t="shared" si="9"/>
        <v>1.411764705882353</v>
      </c>
      <c r="O53" s="36">
        <f t="shared" si="10"/>
        <v>1.8528571409515324</v>
      </c>
    </row>
    <row r="54" spans="1:15" ht="15.75" customHeight="1" x14ac:dyDescent="0.25">
      <c r="A54" s="24" t="s">
        <v>55</v>
      </c>
      <c r="B54" s="20">
        <v>436</v>
      </c>
      <c r="C54" s="21">
        <v>1</v>
      </c>
      <c r="D54" s="21">
        <v>400</v>
      </c>
      <c r="E54" s="35">
        <f t="shared" si="5"/>
        <v>1.8678979297311424</v>
      </c>
      <c r="F54" s="23">
        <v>0.85</v>
      </c>
      <c r="G54" s="36">
        <v>1.1000000000000001</v>
      </c>
      <c r="H54" s="36">
        <f t="shared" si="0"/>
        <v>1.1000000000000001</v>
      </c>
      <c r="I54" s="36">
        <f t="shared" si="6"/>
        <v>0.6817187722434126</v>
      </c>
      <c r="J54" s="36">
        <f t="shared" si="7"/>
        <v>1.2941176470588236</v>
      </c>
      <c r="K54" s="36">
        <v>1</v>
      </c>
      <c r="L54" s="36">
        <v>0.8</v>
      </c>
      <c r="M54" s="36">
        <f t="shared" si="8"/>
        <v>0.88000000000000012</v>
      </c>
      <c r="N54" s="36">
        <f t="shared" si="9"/>
        <v>1.0352941176470589</v>
      </c>
      <c r="O54" s="36">
        <f t="shared" si="10"/>
        <v>1.3587619033644571</v>
      </c>
    </row>
    <row r="55" spans="1:15" x14ac:dyDescent="0.25">
      <c r="A55" s="24" t="s">
        <v>55</v>
      </c>
      <c r="B55" s="20">
        <v>437</v>
      </c>
      <c r="C55" s="21">
        <v>1</v>
      </c>
      <c r="D55" s="21">
        <v>400</v>
      </c>
      <c r="E55" s="35">
        <f t="shared" si="5"/>
        <v>1.8678979297311424</v>
      </c>
      <c r="F55" s="23">
        <v>0.85</v>
      </c>
      <c r="G55" s="36">
        <v>1.1000000000000001</v>
      </c>
      <c r="H55" s="36">
        <f t="shared" si="0"/>
        <v>1.1000000000000001</v>
      </c>
      <c r="I55" s="36">
        <f t="shared" si="6"/>
        <v>0.6817187722434126</v>
      </c>
      <c r="J55" s="36">
        <f t="shared" si="7"/>
        <v>1.2941176470588236</v>
      </c>
      <c r="K55" s="36">
        <v>1</v>
      </c>
      <c r="L55" s="36">
        <v>0.8</v>
      </c>
      <c r="M55" s="36">
        <f t="shared" si="8"/>
        <v>0.88000000000000012</v>
      </c>
      <c r="N55" s="36">
        <f t="shared" si="9"/>
        <v>1.0352941176470589</v>
      </c>
      <c r="O55" s="36">
        <f t="shared" si="10"/>
        <v>1.3587619033644571</v>
      </c>
    </row>
    <row r="56" spans="1:15" x14ac:dyDescent="0.25">
      <c r="A56" s="24" t="s">
        <v>56</v>
      </c>
      <c r="B56" s="20">
        <v>438</v>
      </c>
      <c r="C56" s="21">
        <v>1</v>
      </c>
      <c r="D56" s="21">
        <v>400</v>
      </c>
      <c r="E56" s="35">
        <f t="shared" si="5"/>
        <v>1.8678979297311424</v>
      </c>
      <c r="F56" s="23">
        <v>0.85</v>
      </c>
      <c r="G56" s="36">
        <v>1.1000000000000001</v>
      </c>
      <c r="H56" s="36">
        <f t="shared" si="0"/>
        <v>1.1000000000000001</v>
      </c>
      <c r="I56" s="36">
        <f t="shared" si="6"/>
        <v>0.6817187722434126</v>
      </c>
      <c r="J56" s="36">
        <f t="shared" si="7"/>
        <v>1.2941176470588236</v>
      </c>
      <c r="K56" s="36">
        <v>1</v>
      </c>
      <c r="L56" s="36">
        <v>0.8</v>
      </c>
      <c r="M56" s="36">
        <f t="shared" si="8"/>
        <v>0.88000000000000012</v>
      </c>
      <c r="N56" s="36">
        <f t="shared" si="9"/>
        <v>1.0352941176470589</v>
      </c>
      <c r="O56" s="36">
        <f t="shared" si="10"/>
        <v>1.3587619033644571</v>
      </c>
    </row>
    <row r="57" spans="1:15" x14ac:dyDescent="0.25">
      <c r="A57" s="24" t="s">
        <v>56</v>
      </c>
      <c r="B57" s="20">
        <v>439</v>
      </c>
      <c r="C57" s="21">
        <v>1</v>
      </c>
      <c r="D57" s="21">
        <v>400</v>
      </c>
      <c r="E57" s="35">
        <f t="shared" si="5"/>
        <v>1.8678979297311424</v>
      </c>
      <c r="F57" s="23">
        <v>0.85</v>
      </c>
      <c r="G57" s="36">
        <v>1.1000000000000001</v>
      </c>
      <c r="H57" s="36">
        <f t="shared" si="0"/>
        <v>1.1000000000000001</v>
      </c>
      <c r="I57" s="36">
        <f t="shared" si="6"/>
        <v>0.6817187722434126</v>
      </c>
      <c r="J57" s="36">
        <f t="shared" si="7"/>
        <v>1.2941176470588236</v>
      </c>
      <c r="K57" s="36">
        <v>1</v>
      </c>
      <c r="L57" s="36">
        <v>0.8</v>
      </c>
      <c r="M57" s="36">
        <f t="shared" si="8"/>
        <v>0.88000000000000012</v>
      </c>
      <c r="N57" s="36">
        <f t="shared" si="9"/>
        <v>1.0352941176470589</v>
      </c>
      <c r="O57" s="36">
        <f t="shared" si="10"/>
        <v>1.3587619033644571</v>
      </c>
    </row>
    <row r="58" spans="1:15" x14ac:dyDescent="0.25">
      <c r="A58" s="24" t="s">
        <v>57</v>
      </c>
      <c r="B58" s="20">
        <v>440</v>
      </c>
      <c r="C58" s="21">
        <v>1</v>
      </c>
      <c r="D58" s="21">
        <v>400</v>
      </c>
      <c r="E58" s="35">
        <f t="shared" si="5"/>
        <v>0.93394896486557122</v>
      </c>
      <c r="F58" s="23">
        <v>0.85</v>
      </c>
      <c r="G58" s="36">
        <v>0.55000000000000004</v>
      </c>
      <c r="H58" s="36">
        <f t="shared" si="0"/>
        <v>0.55000000000000004</v>
      </c>
      <c r="I58" s="36">
        <f t="shared" si="6"/>
        <v>0.3408593861217063</v>
      </c>
      <c r="J58" s="36">
        <f t="shared" si="7"/>
        <v>0.6470588235294118</v>
      </c>
      <c r="K58" s="36">
        <v>1</v>
      </c>
      <c r="L58" s="36">
        <v>0.8</v>
      </c>
      <c r="M58" s="36">
        <f t="shared" si="8"/>
        <v>0.44000000000000006</v>
      </c>
      <c r="N58" s="36">
        <f t="shared" si="9"/>
        <v>0.51764705882352946</v>
      </c>
      <c r="O58" s="36">
        <f t="shared" si="10"/>
        <v>0.67938095168222856</v>
      </c>
    </row>
    <row r="59" spans="1:15" x14ac:dyDescent="0.25">
      <c r="A59" s="24" t="s">
        <v>58</v>
      </c>
      <c r="B59" s="20">
        <v>441</v>
      </c>
      <c r="C59" s="21">
        <v>1</v>
      </c>
      <c r="D59" s="21">
        <v>400</v>
      </c>
      <c r="E59" s="35">
        <f t="shared" si="5"/>
        <v>37.357958594622851</v>
      </c>
      <c r="F59" s="23">
        <v>0.85</v>
      </c>
      <c r="G59" s="91">
        <v>22</v>
      </c>
      <c r="H59" s="36">
        <f t="shared" si="0"/>
        <v>22</v>
      </c>
      <c r="I59" s="36">
        <f t="shared" si="6"/>
        <v>13.634375444868251</v>
      </c>
      <c r="J59" s="36">
        <f t="shared" si="7"/>
        <v>25.882352941176475</v>
      </c>
      <c r="K59" s="36">
        <v>1</v>
      </c>
      <c r="L59" s="36">
        <v>0.8</v>
      </c>
      <c r="M59" s="36">
        <f t="shared" si="8"/>
        <v>17.600000000000001</v>
      </c>
      <c r="N59" s="36">
        <f t="shared" si="9"/>
        <v>20.705882352941181</v>
      </c>
      <c r="O59" s="36">
        <f t="shared" si="10"/>
        <v>27.175238067289143</v>
      </c>
    </row>
    <row r="60" spans="1:15" x14ac:dyDescent="0.25">
      <c r="A60" s="24" t="s">
        <v>59</v>
      </c>
      <c r="B60" s="20">
        <v>442</v>
      </c>
      <c r="C60" s="21">
        <v>1</v>
      </c>
      <c r="D60" s="21">
        <v>400</v>
      </c>
      <c r="E60" s="35">
        <f t="shared" si="5"/>
        <v>0.6282929400004752</v>
      </c>
      <c r="F60" s="23">
        <v>0.85</v>
      </c>
      <c r="G60" s="38">
        <v>0.37</v>
      </c>
      <c r="H60" s="36">
        <f t="shared" si="0"/>
        <v>0.37</v>
      </c>
      <c r="I60" s="36">
        <f t="shared" si="6"/>
        <v>0.22930540520914783</v>
      </c>
      <c r="J60" s="36">
        <f t="shared" si="7"/>
        <v>0.43529411764705889</v>
      </c>
      <c r="K60" s="36">
        <v>1</v>
      </c>
      <c r="L60" s="36">
        <v>0.8</v>
      </c>
      <c r="M60" s="36">
        <f t="shared" si="8"/>
        <v>0.29599999999999999</v>
      </c>
      <c r="N60" s="36">
        <f t="shared" si="9"/>
        <v>0.34823529411764714</v>
      </c>
      <c r="O60" s="36">
        <f t="shared" si="10"/>
        <v>0.45703809476804469</v>
      </c>
    </row>
    <row r="61" spans="1:15" x14ac:dyDescent="0.25">
      <c r="A61" s="24" t="s">
        <v>60</v>
      </c>
      <c r="B61" s="20">
        <v>445</v>
      </c>
      <c r="C61" s="21">
        <v>1</v>
      </c>
      <c r="D61" s="21">
        <v>400</v>
      </c>
      <c r="E61" s="35">
        <f t="shared" si="5"/>
        <v>127.35667702712334</v>
      </c>
      <c r="F61" s="23">
        <v>0.85</v>
      </c>
      <c r="G61" s="91">
        <v>75</v>
      </c>
      <c r="H61" s="36">
        <f t="shared" si="0"/>
        <v>75</v>
      </c>
      <c r="I61" s="36">
        <f t="shared" si="6"/>
        <v>46.480825380232673</v>
      </c>
      <c r="J61" s="36">
        <f t="shared" si="7"/>
        <v>88.235294117647058</v>
      </c>
      <c r="K61" s="36">
        <v>1</v>
      </c>
      <c r="L61" s="36">
        <v>0.8</v>
      </c>
      <c r="M61" s="36">
        <f t="shared" si="8"/>
        <v>60</v>
      </c>
      <c r="N61" s="36">
        <f t="shared" si="9"/>
        <v>70.588235294117652</v>
      </c>
      <c r="O61" s="36">
        <f t="shared" si="10"/>
        <v>92.642857047576612</v>
      </c>
    </row>
    <row r="62" spans="1:15" x14ac:dyDescent="0.25">
      <c r="A62" s="24" t="s">
        <v>61</v>
      </c>
      <c r="B62" s="20">
        <v>446</v>
      </c>
      <c r="C62" s="21">
        <v>1</v>
      </c>
      <c r="D62" s="21">
        <v>400</v>
      </c>
      <c r="E62" s="35">
        <f t="shared" si="5"/>
        <v>1.2735667702712334</v>
      </c>
      <c r="F62" s="23">
        <v>0.85</v>
      </c>
      <c r="G62" s="38">
        <v>0.75</v>
      </c>
      <c r="H62" s="36">
        <f t="shared" si="0"/>
        <v>0.75</v>
      </c>
      <c r="I62" s="36">
        <f t="shared" si="6"/>
        <v>0.46480825380232671</v>
      </c>
      <c r="J62" s="36">
        <f t="shared" si="7"/>
        <v>0.88235294117647056</v>
      </c>
      <c r="K62" s="36">
        <v>1</v>
      </c>
      <c r="L62" s="36">
        <v>0.8</v>
      </c>
      <c r="M62" s="36">
        <f t="shared" si="8"/>
        <v>0.60000000000000009</v>
      </c>
      <c r="N62" s="36">
        <f t="shared" si="9"/>
        <v>0.70588235294117652</v>
      </c>
      <c r="O62" s="36">
        <f t="shared" si="10"/>
        <v>0.92642857047576621</v>
      </c>
    </row>
    <row r="63" spans="1:15" x14ac:dyDescent="0.25">
      <c r="A63" s="24" t="s">
        <v>62</v>
      </c>
      <c r="B63" s="20">
        <v>447</v>
      </c>
      <c r="C63" s="21">
        <v>1</v>
      </c>
      <c r="D63" s="21">
        <v>400</v>
      </c>
      <c r="E63" s="35">
        <f t="shared" si="5"/>
        <v>3.7357958594622849</v>
      </c>
      <c r="F63" s="23">
        <v>0.85</v>
      </c>
      <c r="G63" s="37">
        <v>2.2000000000000002</v>
      </c>
      <c r="H63" s="36">
        <f t="shared" si="0"/>
        <v>2.2000000000000002</v>
      </c>
      <c r="I63" s="36">
        <f t="shared" si="6"/>
        <v>1.3634375444868252</v>
      </c>
      <c r="J63" s="36">
        <f t="shared" si="7"/>
        <v>2.5882352941176472</v>
      </c>
      <c r="K63" s="36">
        <v>1</v>
      </c>
      <c r="L63" s="36">
        <v>0.8</v>
      </c>
      <c r="M63" s="36">
        <f t="shared" si="8"/>
        <v>1.7600000000000002</v>
      </c>
      <c r="N63" s="36">
        <f t="shared" si="9"/>
        <v>2.0705882352941178</v>
      </c>
      <c r="O63" s="36">
        <f t="shared" si="10"/>
        <v>2.7175238067289142</v>
      </c>
    </row>
    <row r="64" spans="1:15" x14ac:dyDescent="0.25">
      <c r="A64" s="24" t="s">
        <v>63</v>
      </c>
      <c r="B64" s="20">
        <v>450</v>
      </c>
      <c r="C64" s="21">
        <v>1</v>
      </c>
      <c r="D64" s="21">
        <v>400</v>
      </c>
      <c r="E64" s="35">
        <f t="shared" si="5"/>
        <v>0.6282929400004752</v>
      </c>
      <c r="F64" s="23">
        <v>0.85</v>
      </c>
      <c r="G64" s="38">
        <v>0.37</v>
      </c>
      <c r="H64" s="36">
        <f t="shared" si="0"/>
        <v>0.37</v>
      </c>
      <c r="I64" s="36">
        <f t="shared" si="6"/>
        <v>0.22930540520914783</v>
      </c>
      <c r="J64" s="36">
        <f t="shared" si="7"/>
        <v>0.43529411764705889</v>
      </c>
      <c r="K64" s="36">
        <v>1</v>
      </c>
      <c r="L64" s="36">
        <v>0.8</v>
      </c>
      <c r="M64" s="36">
        <f t="shared" si="8"/>
        <v>0.29599999999999999</v>
      </c>
      <c r="N64" s="36">
        <f t="shared" si="9"/>
        <v>0.34823529411764714</v>
      </c>
      <c r="O64" s="36">
        <f t="shared" si="10"/>
        <v>0.45703809476804469</v>
      </c>
    </row>
    <row r="65" spans="1:15" x14ac:dyDescent="0.25">
      <c r="A65" s="24" t="s">
        <v>64</v>
      </c>
      <c r="B65" s="20">
        <v>451</v>
      </c>
      <c r="C65" s="21">
        <v>1</v>
      </c>
      <c r="D65" s="21">
        <v>400</v>
      </c>
      <c r="E65" s="35">
        <f t="shared" si="5"/>
        <v>1.8678979297311424</v>
      </c>
      <c r="F65" s="23">
        <v>0.85</v>
      </c>
      <c r="G65" s="37">
        <v>1.1000000000000001</v>
      </c>
      <c r="H65" s="36">
        <f t="shared" si="0"/>
        <v>1.1000000000000001</v>
      </c>
      <c r="I65" s="36">
        <f t="shared" si="6"/>
        <v>0.6817187722434126</v>
      </c>
      <c r="J65" s="36">
        <f t="shared" si="7"/>
        <v>1.2941176470588236</v>
      </c>
      <c r="K65" s="36">
        <v>1</v>
      </c>
      <c r="L65" s="36">
        <v>0.8</v>
      </c>
      <c r="M65" s="36">
        <f t="shared" si="8"/>
        <v>0.88000000000000012</v>
      </c>
      <c r="N65" s="36">
        <f t="shared" si="9"/>
        <v>1.0352941176470589</v>
      </c>
      <c r="O65" s="36">
        <f t="shared" si="10"/>
        <v>1.3587619033644571</v>
      </c>
    </row>
    <row r="66" spans="1:15" x14ac:dyDescent="0.25">
      <c r="A66" s="24" t="s">
        <v>65</v>
      </c>
      <c r="B66" s="20">
        <v>452</v>
      </c>
      <c r="C66" s="21">
        <v>1</v>
      </c>
      <c r="D66" s="21">
        <v>400</v>
      </c>
      <c r="E66" s="35">
        <f t="shared" si="5"/>
        <v>18.678979297311425</v>
      </c>
      <c r="F66" s="23">
        <v>0.85</v>
      </c>
      <c r="G66" s="37">
        <v>11</v>
      </c>
      <c r="H66" s="36">
        <f t="shared" si="0"/>
        <v>11</v>
      </c>
      <c r="I66" s="36">
        <f t="shared" si="6"/>
        <v>6.8171877224341255</v>
      </c>
      <c r="J66" s="36">
        <f t="shared" si="7"/>
        <v>12.941176470588237</v>
      </c>
      <c r="K66" s="36">
        <v>1</v>
      </c>
      <c r="L66" s="36">
        <v>0.8</v>
      </c>
      <c r="M66" s="36">
        <f t="shared" si="8"/>
        <v>8.8000000000000007</v>
      </c>
      <c r="N66" s="36">
        <f t="shared" si="9"/>
        <v>10.352941176470591</v>
      </c>
      <c r="O66" s="36">
        <f t="shared" si="10"/>
        <v>13.587619033644572</v>
      </c>
    </row>
    <row r="67" spans="1:15" x14ac:dyDescent="0.25">
      <c r="A67" s="39" t="s">
        <v>66</v>
      </c>
      <c r="B67" s="25">
        <v>455</v>
      </c>
      <c r="C67" s="21">
        <v>1</v>
      </c>
      <c r="D67" s="21">
        <v>400</v>
      </c>
      <c r="E67" s="35">
        <f t="shared" si="5"/>
        <v>3.7357958594622849</v>
      </c>
      <c r="F67" s="23">
        <v>0.85</v>
      </c>
      <c r="G67" s="37">
        <v>2.2000000000000002</v>
      </c>
      <c r="H67" s="36">
        <f t="shared" si="0"/>
        <v>2.2000000000000002</v>
      </c>
      <c r="I67" s="36">
        <f t="shared" si="6"/>
        <v>1.3634375444868252</v>
      </c>
      <c r="J67" s="36">
        <f t="shared" si="7"/>
        <v>2.5882352941176472</v>
      </c>
      <c r="K67" s="36">
        <v>1</v>
      </c>
      <c r="L67" s="36">
        <v>0.8</v>
      </c>
      <c r="M67" s="36">
        <f t="shared" si="8"/>
        <v>1.7600000000000002</v>
      </c>
      <c r="N67" s="36">
        <f t="shared" si="9"/>
        <v>2.0705882352941178</v>
      </c>
      <c r="O67" s="36">
        <f t="shared" si="10"/>
        <v>2.7175238067289142</v>
      </c>
    </row>
    <row r="68" spans="1:15" x14ac:dyDescent="0.25">
      <c r="A68" s="39" t="s">
        <v>67</v>
      </c>
      <c r="B68" s="25">
        <v>457</v>
      </c>
      <c r="C68" s="21">
        <v>1</v>
      </c>
      <c r="D68" s="21">
        <v>400</v>
      </c>
      <c r="E68" s="35">
        <f t="shared" si="5"/>
        <v>0.93394896486557122</v>
      </c>
      <c r="F68" s="23">
        <v>0.85</v>
      </c>
      <c r="G68" s="37">
        <v>0.55000000000000004</v>
      </c>
      <c r="H68" s="36">
        <f t="shared" ref="H68:H86" si="11">G68*C68</f>
        <v>0.55000000000000004</v>
      </c>
      <c r="I68" s="36">
        <f t="shared" si="6"/>
        <v>0.3408593861217063</v>
      </c>
      <c r="J68" s="36">
        <f t="shared" si="7"/>
        <v>0.6470588235294118</v>
      </c>
      <c r="K68" s="36">
        <v>1</v>
      </c>
      <c r="L68" s="36">
        <v>0.8</v>
      </c>
      <c r="M68" s="36">
        <f t="shared" si="8"/>
        <v>0.44000000000000006</v>
      </c>
      <c r="N68" s="36">
        <f t="shared" si="9"/>
        <v>0.51764705882352946</v>
      </c>
      <c r="O68" s="36">
        <f t="shared" si="10"/>
        <v>0.67938095168222856</v>
      </c>
    </row>
    <row r="69" spans="1:15" x14ac:dyDescent="0.25">
      <c r="A69" s="39" t="s">
        <v>67</v>
      </c>
      <c r="B69" s="25">
        <v>456</v>
      </c>
      <c r="C69" s="21">
        <v>1</v>
      </c>
      <c r="D69" s="21">
        <v>400</v>
      </c>
      <c r="E69" s="35">
        <f t="shared" si="5"/>
        <v>0.6282929400004752</v>
      </c>
      <c r="F69" s="23">
        <v>0.85</v>
      </c>
      <c r="G69" s="37">
        <v>0.37</v>
      </c>
      <c r="H69" s="36">
        <f t="shared" si="11"/>
        <v>0.37</v>
      </c>
      <c r="I69" s="36">
        <f t="shared" si="6"/>
        <v>0.22930540520914783</v>
      </c>
      <c r="J69" s="36">
        <f t="shared" si="7"/>
        <v>0.43529411764705889</v>
      </c>
      <c r="K69" s="36">
        <v>1</v>
      </c>
      <c r="L69" s="36">
        <v>0.8</v>
      </c>
      <c r="M69" s="36">
        <f t="shared" si="8"/>
        <v>0.29599999999999999</v>
      </c>
      <c r="N69" s="36">
        <f t="shared" si="9"/>
        <v>0.34823529411764714</v>
      </c>
      <c r="O69" s="36">
        <f t="shared" si="10"/>
        <v>0.45703809476804469</v>
      </c>
    </row>
    <row r="70" spans="1:15" x14ac:dyDescent="0.25">
      <c r="A70" s="39" t="s">
        <v>69</v>
      </c>
      <c r="B70" s="25">
        <v>458</v>
      </c>
      <c r="C70" s="21">
        <v>1</v>
      </c>
      <c r="D70" s="21">
        <v>400</v>
      </c>
      <c r="E70" s="35">
        <f t="shared" si="5"/>
        <v>0.6282929400004752</v>
      </c>
      <c r="F70" s="23">
        <v>0.85</v>
      </c>
      <c r="G70" s="37">
        <v>0.37</v>
      </c>
      <c r="H70" s="36">
        <f t="shared" si="11"/>
        <v>0.37</v>
      </c>
      <c r="I70" s="36">
        <f t="shared" si="6"/>
        <v>0.22930540520914783</v>
      </c>
      <c r="J70" s="36">
        <f t="shared" si="7"/>
        <v>0.43529411764705889</v>
      </c>
      <c r="K70" s="36">
        <v>1</v>
      </c>
      <c r="L70" s="36">
        <v>0.8</v>
      </c>
      <c r="M70" s="36">
        <f t="shared" si="8"/>
        <v>0.29599999999999999</v>
      </c>
      <c r="N70" s="36">
        <f t="shared" si="9"/>
        <v>0.34823529411764714</v>
      </c>
      <c r="O70" s="36">
        <f t="shared" si="10"/>
        <v>0.45703809476804469</v>
      </c>
    </row>
    <row r="71" spans="1:15" x14ac:dyDescent="0.25">
      <c r="A71" s="39" t="s">
        <v>70</v>
      </c>
      <c r="B71" s="25">
        <v>460</v>
      </c>
      <c r="C71" s="21">
        <v>1</v>
      </c>
      <c r="D71" s="21">
        <v>400</v>
      </c>
      <c r="E71" s="35">
        <f t="shared" si="5"/>
        <v>1.2735667702712334</v>
      </c>
      <c r="F71" s="23">
        <v>0.85</v>
      </c>
      <c r="G71" s="37">
        <v>0.75</v>
      </c>
      <c r="H71" s="36">
        <f t="shared" si="11"/>
        <v>0.75</v>
      </c>
      <c r="I71" s="36">
        <f t="shared" si="6"/>
        <v>0.46480825380232671</v>
      </c>
      <c r="J71" s="36">
        <f t="shared" si="7"/>
        <v>0.88235294117647056</v>
      </c>
      <c r="K71" s="36">
        <v>1</v>
      </c>
      <c r="L71" s="36">
        <v>0.8</v>
      </c>
      <c r="M71" s="36">
        <f t="shared" si="8"/>
        <v>0.60000000000000009</v>
      </c>
      <c r="N71" s="36">
        <f t="shared" si="9"/>
        <v>0.70588235294117652</v>
      </c>
      <c r="O71" s="36">
        <f t="shared" si="10"/>
        <v>0.92642857047576621</v>
      </c>
    </row>
    <row r="72" spans="1:15" x14ac:dyDescent="0.25">
      <c r="A72" s="39" t="s">
        <v>71</v>
      </c>
      <c r="B72" s="25">
        <v>461</v>
      </c>
      <c r="C72" s="21">
        <v>1</v>
      </c>
      <c r="D72" s="21">
        <v>400</v>
      </c>
      <c r="E72" s="35">
        <f t="shared" si="5"/>
        <v>18.678979297311425</v>
      </c>
      <c r="F72" s="23">
        <v>0.85</v>
      </c>
      <c r="G72" s="37">
        <v>11</v>
      </c>
      <c r="H72" s="36">
        <f t="shared" si="11"/>
        <v>11</v>
      </c>
      <c r="I72" s="36">
        <f t="shared" si="6"/>
        <v>6.8171877224341255</v>
      </c>
      <c r="J72" s="36">
        <f t="shared" si="7"/>
        <v>12.941176470588237</v>
      </c>
      <c r="K72" s="36">
        <v>1</v>
      </c>
      <c r="L72" s="36">
        <v>0.8</v>
      </c>
      <c r="M72" s="36">
        <f t="shared" si="8"/>
        <v>8.8000000000000007</v>
      </c>
      <c r="N72" s="36">
        <f t="shared" si="9"/>
        <v>10.352941176470591</v>
      </c>
      <c r="O72" s="36">
        <f t="shared" si="10"/>
        <v>13.587619033644572</v>
      </c>
    </row>
    <row r="73" spans="1:15" x14ac:dyDescent="0.25">
      <c r="A73" s="39" t="s">
        <v>72</v>
      </c>
      <c r="B73" s="25">
        <v>461</v>
      </c>
      <c r="C73" s="21">
        <v>1</v>
      </c>
      <c r="D73" s="21">
        <v>400</v>
      </c>
      <c r="E73" s="35">
        <f t="shared" si="5"/>
        <v>25.471335405424668</v>
      </c>
      <c r="F73" s="23">
        <v>0.85</v>
      </c>
      <c r="G73" s="39">
        <v>15</v>
      </c>
      <c r="H73" s="36">
        <f t="shared" si="11"/>
        <v>15</v>
      </c>
      <c r="I73" s="36">
        <f t="shared" si="6"/>
        <v>9.2961650760465346</v>
      </c>
      <c r="J73" s="36">
        <f t="shared" si="7"/>
        <v>17.647058823529413</v>
      </c>
      <c r="K73" s="36">
        <v>1</v>
      </c>
      <c r="L73" s="36">
        <v>0.8</v>
      </c>
      <c r="M73" s="36">
        <f t="shared" si="8"/>
        <v>12</v>
      </c>
      <c r="N73" s="36">
        <f t="shared" si="9"/>
        <v>14.117647058823531</v>
      </c>
      <c r="O73" s="36">
        <f t="shared" si="10"/>
        <v>18.528571409515326</v>
      </c>
    </row>
    <row r="74" spans="1:15" x14ac:dyDescent="0.25">
      <c r="A74" s="39" t="s">
        <v>73</v>
      </c>
      <c r="B74" s="25">
        <v>461</v>
      </c>
      <c r="C74" s="21">
        <v>1</v>
      </c>
      <c r="D74" s="21">
        <v>400</v>
      </c>
      <c r="E74" s="35">
        <f t="shared" ref="E74:E86" si="12">((G74/(SQRT(3)*D74*F74))*1000)</f>
        <v>18.678979297311425</v>
      </c>
      <c r="F74" s="23">
        <v>0.85</v>
      </c>
      <c r="G74" s="39">
        <v>11</v>
      </c>
      <c r="H74" s="36">
        <f t="shared" si="11"/>
        <v>11</v>
      </c>
      <c r="I74" s="36">
        <f t="shared" ref="I74:I86" si="13">H74*TAN(ACOS(F74))</f>
        <v>6.8171877224341255</v>
      </c>
      <c r="J74" s="36">
        <f t="shared" ref="J74:J86" si="14">(SQRT(3)*D74*E74)/1000</f>
        <v>12.941176470588237</v>
      </c>
      <c r="K74" s="36">
        <v>1</v>
      </c>
      <c r="L74" s="36">
        <v>0.8</v>
      </c>
      <c r="M74" s="36">
        <f t="shared" ref="M74:M86" si="15">H74*K74*L74</f>
        <v>8.8000000000000007</v>
      </c>
      <c r="N74" s="36">
        <f t="shared" ref="N74:N86" si="16">J74*K74*L74</f>
        <v>10.352941176470591</v>
      </c>
      <c r="O74" s="36">
        <f t="shared" ref="O74:O86" si="17">SQRT(N74*N74+M74*M74)</f>
        <v>13.587619033644572</v>
      </c>
    </row>
    <row r="75" spans="1:15" x14ac:dyDescent="0.25">
      <c r="A75" s="22" t="s">
        <v>85</v>
      </c>
      <c r="B75" s="25">
        <v>462</v>
      </c>
      <c r="C75" s="39">
        <v>2</v>
      </c>
      <c r="D75" s="21">
        <v>230</v>
      </c>
      <c r="E75" s="41">
        <v>5</v>
      </c>
      <c r="F75" s="23">
        <v>0.85</v>
      </c>
      <c r="G75" s="39">
        <f>(E75*D75*2)/1000</f>
        <v>2.2999999999999998</v>
      </c>
      <c r="H75" s="36">
        <f t="shared" si="11"/>
        <v>4.5999999999999996</v>
      </c>
      <c r="I75" s="36">
        <f t="shared" si="13"/>
        <v>2.8508239566542701</v>
      </c>
      <c r="J75" s="36">
        <f t="shared" si="14"/>
        <v>1.9918584287042087</v>
      </c>
      <c r="K75" s="36">
        <v>1</v>
      </c>
      <c r="L75" s="36">
        <v>0.8</v>
      </c>
      <c r="M75" s="36">
        <f t="shared" si="15"/>
        <v>3.6799999999999997</v>
      </c>
      <c r="N75" s="36">
        <f t="shared" si="16"/>
        <v>1.593486742963367</v>
      </c>
      <c r="O75" s="36">
        <f t="shared" si="17"/>
        <v>4.0101870280574197</v>
      </c>
    </row>
    <row r="76" spans="1:15" s="1" customFormat="1" x14ac:dyDescent="0.25">
      <c r="A76" s="26" t="s">
        <v>74</v>
      </c>
      <c r="B76" s="26">
        <v>320</v>
      </c>
      <c r="C76" s="21">
        <v>1</v>
      </c>
      <c r="D76" s="21">
        <v>400</v>
      </c>
      <c r="E76" s="35">
        <f t="shared" si="12"/>
        <v>62.829294000047511</v>
      </c>
      <c r="F76" s="23">
        <v>0.85</v>
      </c>
      <c r="G76" s="90">
        <v>37</v>
      </c>
      <c r="H76" s="36">
        <f t="shared" si="11"/>
        <v>37</v>
      </c>
      <c r="I76" s="36">
        <f t="shared" si="13"/>
        <v>22.930540520914786</v>
      </c>
      <c r="J76" s="36">
        <f t="shared" si="14"/>
        <v>43.529411764705884</v>
      </c>
      <c r="K76" s="36">
        <v>1</v>
      </c>
      <c r="L76" s="36">
        <v>0.8</v>
      </c>
      <c r="M76" s="36">
        <f t="shared" si="15"/>
        <v>29.6</v>
      </c>
      <c r="N76" s="36">
        <f t="shared" si="16"/>
        <v>34.82352941176471</v>
      </c>
      <c r="O76" s="36">
        <f t="shared" si="17"/>
        <v>45.703809476804466</v>
      </c>
    </row>
    <row r="77" spans="1:15" s="1" customFormat="1" x14ac:dyDescent="0.25">
      <c r="A77" s="26" t="s">
        <v>75</v>
      </c>
      <c r="B77" s="26">
        <v>331</v>
      </c>
      <c r="C77" s="21">
        <v>1</v>
      </c>
      <c r="D77" s="21">
        <v>400</v>
      </c>
      <c r="E77" s="35">
        <f t="shared" si="12"/>
        <v>9.3394896486557126</v>
      </c>
      <c r="F77" s="23">
        <v>0.85</v>
      </c>
      <c r="G77" s="25">
        <v>5.5</v>
      </c>
      <c r="H77" s="36">
        <f t="shared" si="11"/>
        <v>5.5</v>
      </c>
      <c r="I77" s="36">
        <f t="shared" si="13"/>
        <v>3.4085938612170628</v>
      </c>
      <c r="J77" s="36">
        <f t="shared" si="14"/>
        <v>6.4705882352941186</v>
      </c>
      <c r="K77" s="36">
        <v>1</v>
      </c>
      <c r="L77" s="36">
        <v>0.8</v>
      </c>
      <c r="M77" s="36">
        <f t="shared" si="15"/>
        <v>4.4000000000000004</v>
      </c>
      <c r="N77" s="36">
        <f t="shared" si="16"/>
        <v>5.1764705882352953</v>
      </c>
      <c r="O77" s="36">
        <f t="shared" si="17"/>
        <v>6.7938095168222858</v>
      </c>
    </row>
    <row r="78" spans="1:15" s="1" customFormat="1" x14ac:dyDescent="0.25">
      <c r="A78" s="26" t="s">
        <v>76</v>
      </c>
      <c r="B78" s="26">
        <v>332</v>
      </c>
      <c r="C78" s="21">
        <v>1</v>
      </c>
      <c r="D78" s="21">
        <v>400</v>
      </c>
      <c r="E78" s="35">
        <f t="shared" si="12"/>
        <v>1.2735667702712334</v>
      </c>
      <c r="F78" s="23">
        <v>0.85</v>
      </c>
      <c r="G78" s="25">
        <v>0.75</v>
      </c>
      <c r="H78" s="36">
        <f t="shared" si="11"/>
        <v>0.75</v>
      </c>
      <c r="I78" s="36">
        <f t="shared" si="13"/>
        <v>0.46480825380232671</v>
      </c>
      <c r="J78" s="36">
        <f t="shared" si="14"/>
        <v>0.88235294117647056</v>
      </c>
      <c r="K78" s="36">
        <v>1</v>
      </c>
      <c r="L78" s="36">
        <v>0.8</v>
      </c>
      <c r="M78" s="36">
        <f t="shared" si="15"/>
        <v>0.60000000000000009</v>
      </c>
      <c r="N78" s="36">
        <f t="shared" si="16"/>
        <v>0.70588235294117652</v>
      </c>
      <c r="O78" s="36">
        <f t="shared" si="17"/>
        <v>0.92642857047576621</v>
      </c>
    </row>
    <row r="79" spans="1:15" s="1" customFormat="1" x14ac:dyDescent="0.25">
      <c r="A79" s="26" t="s">
        <v>77</v>
      </c>
      <c r="B79" s="26">
        <v>488</v>
      </c>
      <c r="C79" s="21">
        <v>1</v>
      </c>
      <c r="D79" s="21">
        <v>400</v>
      </c>
      <c r="E79" s="35">
        <f t="shared" si="12"/>
        <v>0.93394896486557122</v>
      </c>
      <c r="F79" s="23">
        <v>0.85</v>
      </c>
      <c r="G79" s="25">
        <v>0.55000000000000004</v>
      </c>
      <c r="H79" s="36">
        <f t="shared" si="11"/>
        <v>0.55000000000000004</v>
      </c>
      <c r="I79" s="36">
        <f t="shared" si="13"/>
        <v>0.3408593861217063</v>
      </c>
      <c r="J79" s="36">
        <f t="shared" si="14"/>
        <v>0.6470588235294118</v>
      </c>
      <c r="K79" s="36">
        <v>1</v>
      </c>
      <c r="L79" s="36">
        <v>0.8</v>
      </c>
      <c r="M79" s="36">
        <f t="shared" si="15"/>
        <v>0.44000000000000006</v>
      </c>
      <c r="N79" s="36">
        <f t="shared" si="16"/>
        <v>0.51764705882352946</v>
      </c>
      <c r="O79" s="36">
        <f t="shared" si="17"/>
        <v>0.67938095168222856</v>
      </c>
    </row>
    <row r="80" spans="1:15" s="1" customFormat="1" x14ac:dyDescent="0.25">
      <c r="A80" s="17" t="s">
        <v>78</v>
      </c>
      <c r="B80" s="17">
        <v>306</v>
      </c>
      <c r="C80" s="14">
        <v>1</v>
      </c>
      <c r="D80" s="14">
        <v>400</v>
      </c>
      <c r="E80" s="33">
        <f t="shared" si="12"/>
        <v>0.24622290891910512</v>
      </c>
      <c r="F80" s="15">
        <v>0.85</v>
      </c>
      <c r="G80" s="18">
        <v>0.14499999999999999</v>
      </c>
      <c r="H80" s="34">
        <f t="shared" si="11"/>
        <v>0.14499999999999999</v>
      </c>
      <c r="I80" s="34">
        <f t="shared" si="13"/>
        <v>8.9862929068449823E-2</v>
      </c>
      <c r="J80" s="34">
        <f t="shared" si="14"/>
        <v>0.17058823529411765</v>
      </c>
      <c r="K80" s="34">
        <v>1</v>
      </c>
      <c r="L80" s="34">
        <v>0.8</v>
      </c>
      <c r="M80" s="34">
        <f t="shared" si="15"/>
        <v>0.11599999999999999</v>
      </c>
      <c r="N80" s="34">
        <f t="shared" si="16"/>
        <v>0.13647058823529412</v>
      </c>
      <c r="O80" s="34">
        <f t="shared" si="17"/>
        <v>0.17910952362531479</v>
      </c>
    </row>
    <row r="81" spans="1:15" s="1" customFormat="1" x14ac:dyDescent="0.25">
      <c r="A81" s="17" t="s">
        <v>80</v>
      </c>
      <c r="B81" s="17">
        <v>307</v>
      </c>
      <c r="C81" s="14">
        <v>1</v>
      </c>
      <c r="D81" s="14">
        <v>400</v>
      </c>
      <c r="E81" s="33">
        <f t="shared" si="12"/>
        <v>5.0942670810849338</v>
      </c>
      <c r="F81" s="15">
        <v>0.85</v>
      </c>
      <c r="G81" s="18">
        <v>3</v>
      </c>
      <c r="H81" s="34">
        <f t="shared" si="11"/>
        <v>3</v>
      </c>
      <c r="I81" s="34">
        <f t="shared" si="13"/>
        <v>1.8592330152093068</v>
      </c>
      <c r="J81" s="34">
        <f t="shared" si="14"/>
        <v>3.5294117647058822</v>
      </c>
      <c r="K81" s="34">
        <v>1</v>
      </c>
      <c r="L81" s="34">
        <v>0.8</v>
      </c>
      <c r="M81" s="34">
        <f t="shared" si="15"/>
        <v>2.4000000000000004</v>
      </c>
      <c r="N81" s="34">
        <f t="shared" si="16"/>
        <v>2.8235294117647061</v>
      </c>
      <c r="O81" s="34">
        <f t="shared" si="17"/>
        <v>3.7057142819030648</v>
      </c>
    </row>
    <row r="82" spans="1:15" s="1" customFormat="1" x14ac:dyDescent="0.25">
      <c r="A82" s="17" t="s">
        <v>79</v>
      </c>
      <c r="B82" s="17">
        <v>305</v>
      </c>
      <c r="C82" s="14">
        <v>1</v>
      </c>
      <c r="D82" s="14">
        <v>400</v>
      </c>
      <c r="E82" s="33">
        <f t="shared" si="12"/>
        <v>6.7923561081132444</v>
      </c>
      <c r="F82" s="15">
        <v>0.85</v>
      </c>
      <c r="G82" s="18">
        <v>4</v>
      </c>
      <c r="H82" s="34">
        <f t="shared" si="11"/>
        <v>4</v>
      </c>
      <c r="I82" s="34">
        <f t="shared" si="13"/>
        <v>2.4789773536124091</v>
      </c>
      <c r="J82" s="34">
        <f t="shared" si="14"/>
        <v>4.7058823529411766</v>
      </c>
      <c r="K82" s="34">
        <v>1</v>
      </c>
      <c r="L82" s="34">
        <v>0.8</v>
      </c>
      <c r="M82" s="34">
        <f t="shared" si="15"/>
        <v>3.2</v>
      </c>
      <c r="N82" s="34">
        <f t="shared" si="16"/>
        <v>3.7647058823529416</v>
      </c>
      <c r="O82" s="34">
        <f t="shared" si="17"/>
        <v>4.9409523758707534</v>
      </c>
    </row>
    <row r="83" spans="1:15" s="1" customFormat="1" x14ac:dyDescent="0.25">
      <c r="A83" s="17" t="s">
        <v>81</v>
      </c>
      <c r="B83" s="17"/>
      <c r="C83" s="14">
        <v>1</v>
      </c>
      <c r="D83" s="14">
        <v>230</v>
      </c>
      <c r="E83" s="41">
        <v>1</v>
      </c>
      <c r="F83" s="15">
        <v>0.85</v>
      </c>
      <c r="G83" s="18"/>
      <c r="H83" s="34">
        <f t="shared" si="11"/>
        <v>0</v>
      </c>
      <c r="I83" s="34">
        <f t="shared" si="13"/>
        <v>0</v>
      </c>
      <c r="J83" s="34">
        <f t="shared" si="14"/>
        <v>0.39837168574084175</v>
      </c>
      <c r="K83" s="34">
        <v>1</v>
      </c>
      <c r="L83" s="34">
        <v>0.8</v>
      </c>
      <c r="M83" s="34">
        <f t="shared" si="15"/>
        <v>0</v>
      </c>
      <c r="N83" s="34">
        <f t="shared" si="16"/>
        <v>0.3186973485926734</v>
      </c>
      <c r="O83" s="34">
        <f t="shared" si="17"/>
        <v>0.3186973485926734</v>
      </c>
    </row>
    <row r="84" spans="1:15" s="1" customFormat="1" x14ac:dyDescent="0.25">
      <c r="A84" s="17" t="s">
        <v>82</v>
      </c>
      <c r="B84" s="17">
        <v>6009</v>
      </c>
      <c r="C84" s="14">
        <v>1</v>
      </c>
      <c r="D84" s="14">
        <v>400</v>
      </c>
      <c r="E84" s="33">
        <f t="shared" si="12"/>
        <v>3.7357958594622849</v>
      </c>
      <c r="F84" s="15">
        <v>0.85</v>
      </c>
      <c r="G84" s="18">
        <v>2.2000000000000002</v>
      </c>
      <c r="H84" s="34">
        <f t="shared" si="11"/>
        <v>2.2000000000000002</v>
      </c>
      <c r="I84" s="34">
        <f t="shared" si="13"/>
        <v>1.3634375444868252</v>
      </c>
      <c r="J84" s="34">
        <f t="shared" si="14"/>
        <v>2.5882352941176472</v>
      </c>
      <c r="K84" s="34">
        <v>1</v>
      </c>
      <c r="L84" s="34">
        <v>0.8</v>
      </c>
      <c r="M84" s="34">
        <f t="shared" si="15"/>
        <v>1.7600000000000002</v>
      </c>
      <c r="N84" s="34">
        <f t="shared" si="16"/>
        <v>2.0705882352941178</v>
      </c>
      <c r="O84" s="34">
        <f t="shared" si="17"/>
        <v>2.7175238067289142</v>
      </c>
    </row>
    <row r="85" spans="1:15" s="1" customFormat="1" x14ac:dyDescent="0.25">
      <c r="A85" s="17" t="s">
        <v>83</v>
      </c>
      <c r="B85" s="17">
        <v>6004</v>
      </c>
      <c r="C85" s="14">
        <v>1</v>
      </c>
      <c r="D85" s="14">
        <v>400</v>
      </c>
      <c r="E85" s="33">
        <f t="shared" si="12"/>
        <v>1.8678979297311424</v>
      </c>
      <c r="F85" s="15">
        <v>0.85</v>
      </c>
      <c r="G85" s="18">
        <v>1.1000000000000001</v>
      </c>
      <c r="H85" s="34">
        <f t="shared" si="11"/>
        <v>1.1000000000000001</v>
      </c>
      <c r="I85" s="34">
        <f t="shared" si="13"/>
        <v>0.6817187722434126</v>
      </c>
      <c r="J85" s="34">
        <f t="shared" si="14"/>
        <v>1.2941176470588236</v>
      </c>
      <c r="K85" s="34">
        <v>1</v>
      </c>
      <c r="L85" s="34">
        <v>0.8</v>
      </c>
      <c r="M85" s="34">
        <f t="shared" si="15"/>
        <v>0.88000000000000012</v>
      </c>
      <c r="N85" s="34">
        <f t="shared" si="16"/>
        <v>1.0352941176470589</v>
      </c>
      <c r="O85" s="34">
        <f t="shared" si="17"/>
        <v>1.3587619033644571</v>
      </c>
    </row>
    <row r="86" spans="1:15" s="1" customFormat="1" x14ac:dyDescent="0.25">
      <c r="A86" s="17" t="s">
        <v>84</v>
      </c>
      <c r="B86" s="17">
        <v>6010</v>
      </c>
      <c r="C86" s="14">
        <v>1</v>
      </c>
      <c r="D86" s="14">
        <v>400</v>
      </c>
      <c r="E86" s="33">
        <f t="shared" si="12"/>
        <v>2.5471335405424669</v>
      </c>
      <c r="F86" s="15">
        <v>0.85</v>
      </c>
      <c r="G86" s="18">
        <v>1.5</v>
      </c>
      <c r="H86" s="34">
        <f t="shared" si="11"/>
        <v>1.5</v>
      </c>
      <c r="I86" s="34">
        <f t="shared" si="13"/>
        <v>0.92961650760465342</v>
      </c>
      <c r="J86" s="34">
        <f t="shared" si="14"/>
        <v>1.7647058823529411</v>
      </c>
      <c r="K86" s="34">
        <v>1</v>
      </c>
      <c r="L86" s="34">
        <v>0.8</v>
      </c>
      <c r="M86" s="34">
        <f t="shared" si="15"/>
        <v>1.2000000000000002</v>
      </c>
      <c r="N86" s="34">
        <f t="shared" si="16"/>
        <v>1.411764705882353</v>
      </c>
      <c r="O86" s="34">
        <f t="shared" si="17"/>
        <v>1.8528571409515324</v>
      </c>
    </row>
    <row r="88" spans="1:15" x14ac:dyDescent="0.25">
      <c r="K88" s="99" t="s">
        <v>143</v>
      </c>
      <c r="L88" s="100"/>
      <c r="M88" s="42">
        <f>SUM(M6:M87)</f>
        <v>405.72318399999983</v>
      </c>
      <c r="N88" s="42">
        <f>SUM(N6:N87)</f>
        <v>473.74533430171505</v>
      </c>
      <c r="O88" s="42">
        <f>SUM(O6:O87)</f>
        <v>624.38744785588267</v>
      </c>
    </row>
    <row r="89" spans="1:15" x14ac:dyDescent="0.25">
      <c r="A89" s="86" t="s">
        <v>148</v>
      </c>
      <c r="C89" s="107" t="s">
        <v>156</v>
      </c>
      <c r="D89" s="107"/>
      <c r="E89" s="108">
        <f>SUM(E6:E88)</f>
        <v>866.79268250974644</v>
      </c>
      <c r="F89" s="109"/>
      <c r="K89" s="101" t="s">
        <v>144</v>
      </c>
      <c r="L89" s="101"/>
      <c r="M89" s="102">
        <f>SQRT(N88*N88+M88*M88)</f>
        <v>623.73547582909021</v>
      </c>
      <c r="N89" s="103"/>
      <c r="O89" s="104"/>
    </row>
    <row r="90" spans="1:15" x14ac:dyDescent="0.25">
      <c r="A90" s="86" t="s">
        <v>146</v>
      </c>
      <c r="C90" s="111" t="s">
        <v>155</v>
      </c>
      <c r="D90" s="112"/>
      <c r="E90" s="98">
        <f>M89*1000/(692)</f>
        <v>901.3518436836564</v>
      </c>
      <c r="F90" s="98"/>
      <c r="G90" s="92"/>
      <c r="H90" s="92"/>
      <c r="I90" s="92"/>
    </row>
    <row r="91" spans="1:15" x14ac:dyDescent="0.25">
      <c r="A91" s="86" t="s">
        <v>147</v>
      </c>
      <c r="C91" s="106" t="s">
        <v>145</v>
      </c>
      <c r="D91" s="106"/>
      <c r="E91" s="110">
        <f>E90*1.2</f>
        <v>1081.6222124203875</v>
      </c>
      <c r="F91" s="110"/>
      <c r="G91" s="105"/>
      <c r="H91" s="105"/>
      <c r="I91" s="105"/>
    </row>
    <row r="92" spans="1:15" s="1" customFormat="1" x14ac:dyDescent="0.25">
      <c r="C92" s="85"/>
      <c r="D92" s="85"/>
      <c r="E92" s="85"/>
      <c r="F92" s="85"/>
      <c r="G92" s="92"/>
      <c r="H92" s="92"/>
      <c r="I92" s="92"/>
    </row>
    <row r="93" spans="1:15" s="1" customFormat="1" x14ac:dyDescent="0.25">
      <c r="C93" s="98" t="s">
        <v>157</v>
      </c>
      <c r="D93" s="98"/>
      <c r="E93" s="98"/>
      <c r="F93" s="98"/>
    </row>
    <row r="94" spans="1:15" x14ac:dyDescent="0.25">
      <c r="O94" s="84"/>
    </row>
  </sheetData>
  <mergeCells count="12">
    <mergeCell ref="A2:O3"/>
    <mergeCell ref="C93:F93"/>
    <mergeCell ref="K88:L88"/>
    <mergeCell ref="K89:L89"/>
    <mergeCell ref="M89:O89"/>
    <mergeCell ref="G91:I91"/>
    <mergeCell ref="C91:D91"/>
    <mergeCell ref="C89:D89"/>
    <mergeCell ref="E89:F89"/>
    <mergeCell ref="E90:F90"/>
    <mergeCell ref="E91:F91"/>
    <mergeCell ref="C90:D9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0"/>
  <sheetViews>
    <sheetView zoomScale="145" zoomScaleNormal="145" workbookViewId="0">
      <pane ySplit="6" topLeftCell="A16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0" style="1" bestFit="1" customWidth="1"/>
    <col min="2" max="2" width="6.85546875" style="1" bestFit="1" customWidth="1"/>
    <col min="3" max="3" width="11" style="1" bestFit="1" customWidth="1"/>
    <col min="4" max="4" width="3.85546875" style="1" bestFit="1" customWidth="1"/>
    <col min="5" max="5" width="4.42578125" style="1" bestFit="1" customWidth="1"/>
    <col min="6" max="6" width="5.7109375" style="1" bestFit="1" customWidth="1"/>
    <col min="7" max="7" width="5.5703125" style="1" bestFit="1" customWidth="1"/>
    <col min="8" max="8" width="9.5703125" style="1" bestFit="1" customWidth="1"/>
    <col min="9" max="9" width="13.7109375" style="1" bestFit="1" customWidth="1"/>
    <col min="10" max="10" width="9.42578125" style="1" bestFit="1" customWidth="1"/>
    <col min="11" max="11" width="11" style="1" bestFit="1" customWidth="1"/>
    <col min="12" max="12" width="3.5703125" style="1" bestFit="1" customWidth="1"/>
    <col min="13" max="13" width="6.85546875" style="1" customWidth="1"/>
    <col min="14" max="14" width="6.7109375" style="1" bestFit="1" customWidth="1"/>
    <col min="15" max="15" width="6.140625" style="1" bestFit="1" customWidth="1"/>
    <col min="16" max="16" width="4.140625" style="1" bestFit="1" customWidth="1"/>
    <col min="17" max="17" width="7" style="1" bestFit="1" customWidth="1"/>
    <col min="18" max="18" width="6.7109375" style="1" bestFit="1" customWidth="1"/>
    <col min="19" max="19" width="6.5703125" style="1" bestFit="1" customWidth="1"/>
    <col min="20" max="20" width="8.28515625" style="1" bestFit="1" customWidth="1"/>
    <col min="21" max="16384" width="11.42578125" style="1"/>
  </cols>
  <sheetData>
    <row r="2" spans="1:20" x14ac:dyDescent="0.25">
      <c r="A2" s="113" t="s">
        <v>153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1:20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20" ht="33.75" x14ac:dyDescent="0.5">
      <c r="A4" s="89"/>
      <c r="B4" s="89"/>
      <c r="C4" s="96"/>
      <c r="D4" s="89"/>
      <c r="E4" s="89"/>
      <c r="F4" s="89"/>
      <c r="G4" s="89"/>
      <c r="H4" s="89"/>
      <c r="I4" s="89"/>
      <c r="J4" s="89"/>
      <c r="K4" s="89"/>
      <c r="L4" s="89"/>
    </row>
    <row r="5" spans="1:20" ht="15.75" thickBot="1" x14ac:dyDescent="0.3"/>
    <row r="6" spans="1:20" s="53" customFormat="1" ht="15.75" thickBot="1" x14ac:dyDescent="0.3">
      <c r="A6" s="66" t="s">
        <v>0</v>
      </c>
      <c r="B6" s="66" t="s">
        <v>19</v>
      </c>
      <c r="C6" s="66" t="s">
        <v>162</v>
      </c>
      <c r="D6" s="66" t="s">
        <v>1</v>
      </c>
      <c r="E6" s="66" t="s">
        <v>2</v>
      </c>
      <c r="F6" s="66" t="s">
        <v>3</v>
      </c>
      <c r="G6" s="66" t="s">
        <v>4</v>
      </c>
      <c r="H6" s="66" t="s">
        <v>5</v>
      </c>
      <c r="I6" s="66" t="s">
        <v>86</v>
      </c>
      <c r="J6" s="66" t="s">
        <v>87</v>
      </c>
      <c r="K6" s="66" t="s">
        <v>88</v>
      </c>
      <c r="L6" s="66" t="s">
        <v>171</v>
      </c>
      <c r="M6" s="66" t="s">
        <v>173</v>
      </c>
      <c r="N6" s="66" t="s">
        <v>174</v>
      </c>
      <c r="O6" s="66" t="s">
        <v>175</v>
      </c>
      <c r="P6" s="66" t="s">
        <v>172</v>
      </c>
      <c r="Q6" s="66" t="s">
        <v>176</v>
      </c>
      <c r="R6" s="66" t="s">
        <v>177</v>
      </c>
      <c r="S6" s="66" t="s">
        <v>178</v>
      </c>
      <c r="T6" s="66" t="s">
        <v>179</v>
      </c>
    </row>
    <row r="7" spans="1:20" s="53" customFormat="1" ht="15.75" x14ac:dyDescent="0.25">
      <c r="A7" s="67" t="s">
        <v>14</v>
      </c>
      <c r="B7" s="68"/>
      <c r="C7" s="126"/>
      <c r="D7" s="69">
        <v>3</v>
      </c>
      <c r="E7" s="70">
        <v>230</v>
      </c>
      <c r="F7" s="71">
        <v>4.2000000000000003E-2</v>
      </c>
      <c r="G7" s="72">
        <v>1</v>
      </c>
      <c r="H7" s="73">
        <v>9.6600000000000002E-3</v>
      </c>
      <c r="I7" s="64" t="s">
        <v>89</v>
      </c>
      <c r="J7" s="64"/>
      <c r="K7" s="65"/>
      <c r="L7" s="64"/>
    </row>
    <row r="8" spans="1:20" ht="15.75" x14ac:dyDescent="0.25">
      <c r="A8" s="7" t="s">
        <v>15</v>
      </c>
      <c r="B8" s="4"/>
      <c r="C8" s="127"/>
      <c r="D8" s="2">
        <v>1</v>
      </c>
      <c r="E8" s="5">
        <v>230</v>
      </c>
      <c r="F8" s="27">
        <v>16</v>
      </c>
      <c r="G8" s="28">
        <v>0.85</v>
      </c>
      <c r="H8" s="28">
        <v>3.1280000000000001</v>
      </c>
      <c r="I8" s="11" t="s">
        <v>90</v>
      </c>
      <c r="J8" s="11"/>
      <c r="K8" s="10"/>
      <c r="L8" s="64"/>
    </row>
    <row r="9" spans="1:20" ht="15.75" x14ac:dyDescent="0.25">
      <c r="A9" s="7" t="s">
        <v>16</v>
      </c>
      <c r="B9" s="4"/>
      <c r="C9" s="127"/>
      <c r="D9" s="2">
        <v>3</v>
      </c>
      <c r="E9" s="5">
        <v>230</v>
      </c>
      <c r="F9" s="28">
        <v>0.24782608695652172</v>
      </c>
      <c r="G9" s="27">
        <v>1</v>
      </c>
      <c r="H9" s="28">
        <v>1.9E-2</v>
      </c>
      <c r="I9" s="60" t="s">
        <v>89</v>
      </c>
      <c r="J9" s="11"/>
      <c r="K9" s="10"/>
      <c r="L9" s="64"/>
    </row>
    <row r="10" spans="1:20" ht="15.75" x14ac:dyDescent="0.25">
      <c r="A10" s="8" t="s">
        <v>17</v>
      </c>
      <c r="B10" s="4"/>
      <c r="C10" s="127"/>
      <c r="D10" s="2">
        <v>1</v>
      </c>
      <c r="E10" s="5">
        <v>230</v>
      </c>
      <c r="F10" s="28">
        <v>1.7391304347826089</v>
      </c>
      <c r="G10" s="27">
        <v>1</v>
      </c>
      <c r="H10" s="28">
        <v>0.40000000000000008</v>
      </c>
      <c r="I10" s="11"/>
      <c r="J10" s="11"/>
      <c r="K10" s="10"/>
      <c r="L10" s="64"/>
      <c r="M10" s="10"/>
      <c r="N10" s="10"/>
      <c r="O10" s="10"/>
      <c r="P10" s="10"/>
      <c r="Q10" s="10"/>
      <c r="R10" s="10"/>
      <c r="S10" s="10"/>
      <c r="T10" s="10"/>
    </row>
    <row r="11" spans="1:20" ht="15.75" x14ac:dyDescent="0.25">
      <c r="A11" s="8" t="s">
        <v>18</v>
      </c>
      <c r="B11" s="4"/>
      <c r="C11" s="127"/>
      <c r="D11" s="2">
        <v>1</v>
      </c>
      <c r="E11" s="5">
        <v>230</v>
      </c>
      <c r="F11" s="27">
        <v>5</v>
      </c>
      <c r="G11" s="27">
        <v>1</v>
      </c>
      <c r="H11" s="28">
        <v>1.1499999999999999</v>
      </c>
      <c r="I11" s="60" t="s">
        <v>89</v>
      </c>
      <c r="J11" s="11"/>
      <c r="K11" s="10"/>
      <c r="L11" s="64"/>
      <c r="M11" s="10"/>
      <c r="N11" s="10"/>
      <c r="O11" s="10"/>
      <c r="P11" s="10"/>
      <c r="Q11" s="10"/>
      <c r="R11" s="10"/>
      <c r="S11" s="10"/>
      <c r="T11" s="10"/>
    </row>
    <row r="12" spans="1:20" ht="15.75" x14ac:dyDescent="0.25">
      <c r="A12" s="9" t="s">
        <v>20</v>
      </c>
      <c r="B12" s="40"/>
      <c r="C12" s="128"/>
      <c r="D12" s="3">
        <v>4</v>
      </c>
      <c r="E12" s="6">
        <v>230</v>
      </c>
      <c r="F12" s="29">
        <v>16</v>
      </c>
      <c r="G12" s="29">
        <v>1</v>
      </c>
      <c r="H12" s="30">
        <v>3.68</v>
      </c>
      <c r="I12" s="60" t="s">
        <v>89</v>
      </c>
      <c r="J12" s="11"/>
      <c r="K12" s="10"/>
      <c r="L12" s="64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6" t="s">
        <v>160</v>
      </c>
      <c r="B13" s="16">
        <v>1010</v>
      </c>
      <c r="C13" s="16" t="s">
        <v>163</v>
      </c>
      <c r="D13" s="12">
        <v>1</v>
      </c>
      <c r="E13" s="12">
        <v>400</v>
      </c>
      <c r="F13" s="16">
        <f>((H13/(SQRT(3)*E13*G13))*1000)</f>
        <v>12.735667702712334</v>
      </c>
      <c r="G13" s="16">
        <v>0.85</v>
      </c>
      <c r="H13" s="16">
        <v>7.5</v>
      </c>
      <c r="I13" s="16" t="s">
        <v>109</v>
      </c>
      <c r="J13" s="16"/>
      <c r="K13" s="16" t="s">
        <v>181</v>
      </c>
      <c r="L13" s="16"/>
      <c r="M13" s="16">
        <v>1</v>
      </c>
      <c r="N13" s="16">
        <v>1</v>
      </c>
      <c r="O13" s="16">
        <v>1</v>
      </c>
      <c r="P13" s="16"/>
      <c r="Q13" s="16">
        <v>1</v>
      </c>
      <c r="R13" s="16">
        <v>1</v>
      </c>
      <c r="S13" s="16">
        <v>1</v>
      </c>
      <c r="T13" s="16">
        <v>1</v>
      </c>
    </row>
    <row r="14" spans="1:20" x14ac:dyDescent="0.25">
      <c r="A14" s="16" t="s">
        <v>161</v>
      </c>
      <c r="B14" s="16">
        <v>1020</v>
      </c>
      <c r="C14" s="16" t="s">
        <v>163</v>
      </c>
      <c r="D14" s="12">
        <v>1</v>
      </c>
      <c r="E14" s="12">
        <v>400</v>
      </c>
      <c r="F14" s="16">
        <f t="shared" ref="F14:F74" si="0">((H14/(SQRT(3)*E14*G14))*1000)</f>
        <v>6.7923561081132444</v>
      </c>
      <c r="G14" s="16">
        <v>0.85</v>
      </c>
      <c r="H14" s="16">
        <v>4</v>
      </c>
      <c r="I14" s="16" t="s">
        <v>105</v>
      </c>
      <c r="J14" s="16" t="s">
        <v>198</v>
      </c>
      <c r="K14" s="16" t="s">
        <v>183</v>
      </c>
      <c r="L14" s="16">
        <v>1</v>
      </c>
      <c r="M14" s="16"/>
      <c r="N14" s="16"/>
      <c r="O14" s="16"/>
      <c r="P14" s="16">
        <v>1</v>
      </c>
      <c r="Q14" s="16"/>
      <c r="R14" s="16"/>
      <c r="S14" s="16"/>
      <c r="T14" s="16"/>
    </row>
    <row r="15" spans="1:20" x14ac:dyDescent="0.25">
      <c r="A15" s="16" t="s">
        <v>160</v>
      </c>
      <c r="B15" s="16">
        <v>2000</v>
      </c>
      <c r="C15" s="16" t="s">
        <v>163</v>
      </c>
      <c r="D15" s="12">
        <v>1</v>
      </c>
      <c r="E15" s="12">
        <v>400</v>
      </c>
      <c r="F15" s="16">
        <f t="shared" si="0"/>
        <v>25.471335405424668</v>
      </c>
      <c r="G15" s="16">
        <v>0.85</v>
      </c>
      <c r="H15" s="16">
        <v>15</v>
      </c>
      <c r="I15" s="16" t="s">
        <v>97</v>
      </c>
      <c r="J15" s="16"/>
      <c r="K15" s="16" t="s">
        <v>180</v>
      </c>
      <c r="L15" s="16"/>
      <c r="M15" s="16">
        <v>1</v>
      </c>
      <c r="N15" s="16">
        <v>1</v>
      </c>
      <c r="O15" s="16">
        <v>1</v>
      </c>
      <c r="P15" s="16"/>
      <c r="Q15" s="16">
        <v>1</v>
      </c>
      <c r="R15" s="16">
        <v>1</v>
      </c>
      <c r="S15" s="16">
        <v>1</v>
      </c>
      <c r="T15" s="16"/>
    </row>
    <row r="16" spans="1:20" x14ac:dyDescent="0.25">
      <c r="A16" s="16" t="s">
        <v>160</v>
      </c>
      <c r="B16" s="16">
        <v>2020</v>
      </c>
      <c r="C16" s="16" t="s">
        <v>163</v>
      </c>
      <c r="D16" s="12">
        <v>1</v>
      </c>
      <c r="E16" s="12">
        <v>400</v>
      </c>
      <c r="F16" s="16">
        <v>4</v>
      </c>
      <c r="G16" s="16">
        <v>0.85</v>
      </c>
      <c r="H16" s="16">
        <v>11</v>
      </c>
      <c r="I16" s="16" t="s">
        <v>100</v>
      </c>
      <c r="J16" s="16" t="s">
        <v>182</v>
      </c>
      <c r="K16" s="16" t="s">
        <v>183</v>
      </c>
      <c r="L16" s="16">
        <v>1</v>
      </c>
      <c r="M16" s="16"/>
      <c r="N16" s="16"/>
      <c r="O16" s="16"/>
      <c r="P16" s="16">
        <v>1</v>
      </c>
      <c r="Q16" s="16"/>
      <c r="R16" s="16"/>
      <c r="S16" s="16"/>
      <c r="T16" s="16"/>
    </row>
    <row r="17" spans="1:20" x14ac:dyDescent="0.25">
      <c r="A17" s="16" t="s">
        <v>197</v>
      </c>
      <c r="B17" s="16">
        <v>2060</v>
      </c>
      <c r="C17" s="16" t="s">
        <v>163</v>
      </c>
      <c r="D17" s="12">
        <v>1</v>
      </c>
      <c r="E17" s="12">
        <v>400</v>
      </c>
      <c r="F17" s="16">
        <f t="shared" si="0"/>
        <v>12.735667702712334</v>
      </c>
      <c r="G17" s="16">
        <v>0.85</v>
      </c>
      <c r="H17" s="16">
        <v>7.5</v>
      </c>
      <c r="I17" s="16" t="s">
        <v>109</v>
      </c>
      <c r="J17" s="16" t="s">
        <v>196</v>
      </c>
      <c r="K17" s="16" t="s">
        <v>183</v>
      </c>
      <c r="L17" s="16">
        <v>1</v>
      </c>
      <c r="M17" s="16"/>
      <c r="N17" s="16"/>
      <c r="O17" s="16"/>
      <c r="P17" s="16">
        <v>1</v>
      </c>
      <c r="Q17" s="16"/>
      <c r="R17" s="16"/>
      <c r="S17" s="16"/>
      <c r="T17" s="16"/>
    </row>
    <row r="18" spans="1:20" x14ac:dyDescent="0.25">
      <c r="A18" s="16" t="s">
        <v>197</v>
      </c>
      <c r="B18" s="16">
        <v>2070</v>
      </c>
      <c r="C18" s="16" t="s">
        <v>163</v>
      </c>
      <c r="D18" s="16">
        <v>1</v>
      </c>
      <c r="E18" s="16">
        <v>400</v>
      </c>
      <c r="F18" s="16">
        <f t="shared" si="0"/>
        <v>5.0942670810849338</v>
      </c>
      <c r="G18" s="16">
        <v>0.85</v>
      </c>
      <c r="H18" s="16">
        <v>3</v>
      </c>
      <c r="I18" s="16" t="s">
        <v>105</v>
      </c>
      <c r="J18" s="16" t="s">
        <v>198</v>
      </c>
      <c r="K18" s="16" t="s">
        <v>181</v>
      </c>
      <c r="L18" s="16"/>
      <c r="M18" s="16">
        <v>1</v>
      </c>
      <c r="N18" s="16">
        <v>1</v>
      </c>
      <c r="O18" s="16">
        <v>1</v>
      </c>
      <c r="P18" s="16"/>
      <c r="Q18" s="16">
        <v>1</v>
      </c>
      <c r="R18" s="16">
        <v>1</v>
      </c>
      <c r="S18" s="16">
        <v>1</v>
      </c>
      <c r="T18" s="16"/>
    </row>
    <row r="19" spans="1:20" x14ac:dyDescent="0.25">
      <c r="A19" s="16" t="s">
        <v>197</v>
      </c>
      <c r="B19" s="16">
        <v>3000.1</v>
      </c>
      <c r="C19" s="16" t="s">
        <v>163</v>
      </c>
      <c r="D19" s="16">
        <v>1</v>
      </c>
      <c r="E19" s="16">
        <v>400</v>
      </c>
      <c r="F19" s="16">
        <f t="shared" si="0"/>
        <v>5.0942670810849338</v>
      </c>
      <c r="G19" s="16">
        <v>0.85</v>
      </c>
      <c r="H19" s="16">
        <v>3</v>
      </c>
      <c r="I19" s="16"/>
      <c r="J19" s="16" t="s">
        <v>198</v>
      </c>
      <c r="K19" s="16" t="s">
        <v>181</v>
      </c>
      <c r="L19" s="16"/>
      <c r="M19" s="16">
        <v>1</v>
      </c>
      <c r="N19" s="16">
        <v>1</v>
      </c>
      <c r="O19" s="16">
        <v>1</v>
      </c>
      <c r="P19" s="16"/>
      <c r="Q19" s="16">
        <v>1</v>
      </c>
      <c r="R19" s="16">
        <v>1</v>
      </c>
      <c r="S19" s="16">
        <v>1</v>
      </c>
      <c r="T19" s="16"/>
    </row>
    <row r="20" spans="1:20" x14ac:dyDescent="0.25">
      <c r="A20" s="16" t="s">
        <v>197</v>
      </c>
      <c r="B20" s="16">
        <v>3000.2</v>
      </c>
      <c r="C20" s="16" t="s">
        <v>163</v>
      </c>
      <c r="D20" s="16">
        <v>1</v>
      </c>
      <c r="E20" s="16">
        <v>400</v>
      </c>
      <c r="F20" s="16">
        <f t="shared" si="0"/>
        <v>5.0942670810849338</v>
      </c>
      <c r="G20" s="16">
        <v>0.85</v>
      </c>
      <c r="H20" s="16">
        <v>3</v>
      </c>
      <c r="I20" s="16"/>
      <c r="J20" s="16" t="s">
        <v>198</v>
      </c>
      <c r="K20" s="16" t="s">
        <v>181</v>
      </c>
      <c r="L20" s="16"/>
      <c r="M20" s="16">
        <v>1</v>
      </c>
      <c r="N20" s="16">
        <v>1</v>
      </c>
      <c r="O20" s="16">
        <v>1</v>
      </c>
      <c r="P20" s="16"/>
      <c r="Q20" s="16">
        <v>1</v>
      </c>
      <c r="R20" s="16">
        <v>1</v>
      </c>
      <c r="S20" s="16">
        <v>1</v>
      </c>
      <c r="T20" s="16"/>
    </row>
    <row r="21" spans="1:20" x14ac:dyDescent="0.25">
      <c r="A21" s="16" t="s">
        <v>197</v>
      </c>
      <c r="B21" s="16">
        <v>3000.3</v>
      </c>
      <c r="C21" s="16" t="s">
        <v>163</v>
      </c>
      <c r="D21" s="16">
        <v>1</v>
      </c>
      <c r="E21" s="16">
        <v>400</v>
      </c>
      <c r="F21" s="16">
        <f t="shared" si="0"/>
        <v>5.0942670810849338</v>
      </c>
      <c r="G21" s="16">
        <v>0.85</v>
      </c>
      <c r="H21" s="16">
        <v>3</v>
      </c>
      <c r="I21" s="16"/>
      <c r="J21" s="16" t="s">
        <v>198</v>
      </c>
      <c r="K21" s="16" t="s">
        <v>181</v>
      </c>
      <c r="L21" s="16"/>
      <c r="M21" s="16">
        <v>1</v>
      </c>
      <c r="N21" s="16">
        <v>1</v>
      </c>
      <c r="O21" s="16">
        <v>1</v>
      </c>
      <c r="P21" s="16"/>
      <c r="Q21" s="16">
        <v>1</v>
      </c>
      <c r="R21" s="16">
        <v>1</v>
      </c>
      <c r="S21" s="16">
        <v>1</v>
      </c>
      <c r="T21" s="16"/>
    </row>
    <row r="22" spans="1:20" x14ac:dyDescent="0.25">
      <c r="A22" s="16" t="s">
        <v>197</v>
      </c>
      <c r="B22" s="16">
        <v>3000.4</v>
      </c>
      <c r="C22" s="16" t="s">
        <v>163</v>
      </c>
      <c r="D22" s="16">
        <v>1</v>
      </c>
      <c r="E22" s="16">
        <v>400</v>
      </c>
      <c r="F22" s="16">
        <f t="shared" si="0"/>
        <v>5.0942670810849338</v>
      </c>
      <c r="G22" s="16">
        <v>0.85</v>
      </c>
      <c r="H22" s="16">
        <v>3</v>
      </c>
      <c r="I22" s="16"/>
      <c r="J22" s="16" t="s">
        <v>198</v>
      </c>
      <c r="K22" s="16" t="s">
        <v>181</v>
      </c>
      <c r="L22" s="16"/>
      <c r="M22" s="16">
        <v>1</v>
      </c>
      <c r="N22" s="16">
        <v>1</v>
      </c>
      <c r="O22" s="16">
        <v>1</v>
      </c>
      <c r="P22" s="16"/>
      <c r="Q22" s="16">
        <v>1</v>
      </c>
      <c r="R22" s="16">
        <v>1</v>
      </c>
      <c r="S22" s="16">
        <v>1</v>
      </c>
      <c r="T22" s="16"/>
    </row>
    <row r="23" spans="1:20" x14ac:dyDescent="0.25">
      <c r="A23" s="16" t="s">
        <v>160</v>
      </c>
      <c r="B23" s="16">
        <v>3030</v>
      </c>
      <c r="C23" s="16" t="s">
        <v>163</v>
      </c>
      <c r="D23" s="16">
        <v>1</v>
      </c>
      <c r="E23" s="16">
        <v>400</v>
      </c>
      <c r="F23" s="16">
        <f t="shared" si="0"/>
        <v>12.735667702712334</v>
      </c>
      <c r="G23" s="16">
        <v>0.85</v>
      </c>
      <c r="H23" s="16">
        <v>7.5</v>
      </c>
      <c r="I23" s="16" t="s">
        <v>109</v>
      </c>
      <c r="J23" s="16" t="s">
        <v>196</v>
      </c>
      <c r="K23" s="16" t="s">
        <v>183</v>
      </c>
      <c r="L23" s="16">
        <v>1</v>
      </c>
      <c r="M23" s="16"/>
      <c r="N23" s="16"/>
      <c r="O23" s="16"/>
      <c r="P23" s="16">
        <v>1</v>
      </c>
      <c r="Q23" s="16"/>
      <c r="R23" s="16"/>
      <c r="S23" s="16"/>
      <c r="T23" s="16"/>
    </row>
    <row r="24" spans="1:20" x14ac:dyDescent="0.25">
      <c r="A24" s="16" t="s">
        <v>161</v>
      </c>
      <c r="B24" s="16">
        <v>3040</v>
      </c>
      <c r="C24" s="16" t="s">
        <v>195</v>
      </c>
      <c r="D24" s="16">
        <v>1</v>
      </c>
      <c r="E24" s="16">
        <v>400</v>
      </c>
      <c r="F24" s="16">
        <f t="shared" si="0"/>
        <v>3.7357958594622849</v>
      </c>
      <c r="G24" s="16">
        <v>0.85</v>
      </c>
      <c r="H24" s="16">
        <v>2.2000000000000002</v>
      </c>
      <c r="I24" s="16" t="s">
        <v>93</v>
      </c>
      <c r="J24" s="16" t="s">
        <v>198</v>
      </c>
      <c r="K24" s="16" t="s">
        <v>183</v>
      </c>
      <c r="L24" s="16">
        <v>1</v>
      </c>
      <c r="M24" s="16"/>
      <c r="N24" s="16"/>
      <c r="O24" s="16"/>
      <c r="P24" s="16">
        <v>1</v>
      </c>
      <c r="Q24" s="16"/>
      <c r="R24" s="16"/>
      <c r="S24" s="16"/>
      <c r="T24" s="16"/>
    </row>
    <row r="25" spans="1:20" x14ac:dyDescent="0.25">
      <c r="A25" s="26" t="s">
        <v>169</v>
      </c>
      <c r="B25" s="20">
        <v>2090.4</v>
      </c>
      <c r="C25" s="20"/>
      <c r="D25" s="21">
        <v>1</v>
      </c>
      <c r="E25" s="21">
        <v>400</v>
      </c>
      <c r="F25" s="36">
        <f t="shared" si="0"/>
        <v>25.471335405424668</v>
      </c>
      <c r="G25" s="23">
        <v>0.85</v>
      </c>
      <c r="H25" s="25">
        <v>15</v>
      </c>
      <c r="I25" s="61" t="s">
        <v>97</v>
      </c>
      <c r="J25" s="16" t="s">
        <v>98</v>
      </c>
      <c r="K25" s="63" t="s">
        <v>99</v>
      </c>
      <c r="L25" s="64" t="s">
        <v>158</v>
      </c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26" t="s">
        <v>170</v>
      </c>
      <c r="B26" s="20">
        <v>2090.5</v>
      </c>
      <c r="C26" s="20"/>
      <c r="D26" s="21">
        <v>1</v>
      </c>
      <c r="E26" s="21">
        <v>400</v>
      </c>
      <c r="F26" s="36">
        <f t="shared" si="0"/>
        <v>18.678979297311425</v>
      </c>
      <c r="G26" s="23">
        <v>0.85</v>
      </c>
      <c r="H26" s="25">
        <v>11</v>
      </c>
      <c r="I26" s="61" t="s">
        <v>100</v>
      </c>
      <c r="J26" s="16" t="s">
        <v>101</v>
      </c>
      <c r="K26" s="63" t="s">
        <v>102</v>
      </c>
      <c r="L26" s="64" t="s">
        <v>158</v>
      </c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26" t="s">
        <v>41</v>
      </c>
      <c r="B27" s="20">
        <v>408</v>
      </c>
      <c r="C27" s="20"/>
      <c r="D27" s="21">
        <v>1</v>
      </c>
      <c r="E27" s="21">
        <v>400</v>
      </c>
      <c r="F27" s="36">
        <f t="shared" si="0"/>
        <v>18.678979297311425</v>
      </c>
      <c r="G27" s="23">
        <v>0.85</v>
      </c>
      <c r="H27" s="25">
        <v>11</v>
      </c>
      <c r="I27" s="61" t="s">
        <v>100</v>
      </c>
      <c r="J27" s="16" t="s">
        <v>101</v>
      </c>
      <c r="K27" s="63" t="s">
        <v>102</v>
      </c>
      <c r="L27" s="64" t="s">
        <v>158</v>
      </c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26" t="s">
        <v>42</v>
      </c>
      <c r="B28" s="20">
        <v>409</v>
      </c>
      <c r="C28" s="20"/>
      <c r="D28" s="21">
        <v>1</v>
      </c>
      <c r="E28" s="21">
        <v>400</v>
      </c>
      <c r="F28" s="36">
        <f t="shared" si="0"/>
        <v>18.678979297311425</v>
      </c>
      <c r="G28" s="23">
        <v>0.85</v>
      </c>
      <c r="H28" s="25">
        <v>11</v>
      </c>
      <c r="I28" s="61" t="s">
        <v>100</v>
      </c>
      <c r="J28" s="16" t="s">
        <v>101</v>
      </c>
      <c r="K28" s="63" t="s">
        <v>102</v>
      </c>
      <c r="L28" s="64" t="s">
        <v>158</v>
      </c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26" t="s">
        <v>38</v>
      </c>
      <c r="B29" s="20">
        <v>410</v>
      </c>
      <c r="C29" s="20"/>
      <c r="D29" s="21">
        <v>1</v>
      </c>
      <c r="E29" s="21">
        <v>400</v>
      </c>
      <c r="F29" s="36">
        <f t="shared" si="0"/>
        <v>18.678979297311425</v>
      </c>
      <c r="G29" s="23">
        <v>0.85</v>
      </c>
      <c r="H29" s="25">
        <v>11</v>
      </c>
      <c r="I29" s="61" t="s">
        <v>100</v>
      </c>
      <c r="J29" s="16" t="s">
        <v>101</v>
      </c>
      <c r="K29" s="63" t="s">
        <v>102</v>
      </c>
      <c r="L29" s="64" t="s">
        <v>158</v>
      </c>
      <c r="M29" s="10"/>
      <c r="N29" s="10"/>
      <c r="O29" s="10"/>
      <c r="P29" s="10"/>
      <c r="Q29" s="10"/>
      <c r="R29" s="10"/>
      <c r="S29" s="10"/>
      <c r="T29" s="10"/>
    </row>
    <row r="30" spans="1:20" x14ac:dyDescent="0.25">
      <c r="A30" s="26" t="s">
        <v>45</v>
      </c>
      <c r="B30" s="20">
        <v>411</v>
      </c>
      <c r="C30" s="20"/>
      <c r="D30" s="21">
        <v>1</v>
      </c>
      <c r="E30" s="21">
        <v>400</v>
      </c>
      <c r="F30" s="36">
        <f t="shared" si="0"/>
        <v>12.735667702712334</v>
      </c>
      <c r="G30" s="23">
        <v>0.85</v>
      </c>
      <c r="H30" s="25">
        <v>7.5</v>
      </c>
      <c r="I30" s="60" t="s">
        <v>109</v>
      </c>
      <c r="J30" s="16" t="s">
        <v>110</v>
      </c>
      <c r="K30" s="11"/>
      <c r="L30" s="64" t="s">
        <v>158</v>
      </c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26" t="s">
        <v>38</v>
      </c>
      <c r="B31" s="20">
        <v>412</v>
      </c>
      <c r="C31" s="20"/>
      <c r="D31" s="21">
        <v>1</v>
      </c>
      <c r="E31" s="21">
        <v>400</v>
      </c>
      <c r="F31" s="36">
        <f t="shared" si="0"/>
        <v>18.678979297311425</v>
      </c>
      <c r="G31" s="23">
        <v>0.85</v>
      </c>
      <c r="H31" s="25">
        <v>11</v>
      </c>
      <c r="I31" s="61" t="s">
        <v>100</v>
      </c>
      <c r="J31" s="16" t="s">
        <v>101</v>
      </c>
      <c r="K31" s="63" t="s">
        <v>102</v>
      </c>
      <c r="L31" s="64" t="s">
        <v>158</v>
      </c>
      <c r="M31" s="10"/>
      <c r="N31" s="10"/>
      <c r="O31" s="10"/>
      <c r="P31" s="10"/>
      <c r="Q31" s="10"/>
      <c r="R31" s="10"/>
      <c r="S31" s="10"/>
      <c r="T31" s="10"/>
    </row>
    <row r="32" spans="1:20" x14ac:dyDescent="0.25">
      <c r="A32" s="26" t="s">
        <v>43</v>
      </c>
      <c r="B32" s="20">
        <v>413</v>
      </c>
      <c r="C32" s="20"/>
      <c r="D32" s="21">
        <v>1</v>
      </c>
      <c r="E32" s="21">
        <v>400</v>
      </c>
      <c r="F32" s="36">
        <f t="shared" si="0"/>
        <v>25.471335405424668</v>
      </c>
      <c r="G32" s="23">
        <v>0.85</v>
      </c>
      <c r="H32" s="25">
        <v>15</v>
      </c>
      <c r="I32" s="61" t="s">
        <v>97</v>
      </c>
      <c r="J32" s="16" t="s">
        <v>98</v>
      </c>
      <c r="K32" s="63" t="s">
        <v>99</v>
      </c>
      <c r="L32" s="64" t="s">
        <v>158</v>
      </c>
      <c r="M32" s="10"/>
      <c r="N32" s="10"/>
      <c r="O32" s="10"/>
      <c r="P32" s="10"/>
      <c r="Q32" s="10"/>
      <c r="R32" s="10"/>
      <c r="S32" s="10"/>
      <c r="T32" s="10"/>
    </row>
    <row r="33" spans="1:20" x14ac:dyDescent="0.25">
      <c r="A33" s="26" t="s">
        <v>44</v>
      </c>
      <c r="B33" s="20">
        <v>414</v>
      </c>
      <c r="C33" s="20"/>
      <c r="D33" s="21">
        <v>1</v>
      </c>
      <c r="E33" s="21">
        <v>400</v>
      </c>
      <c r="F33" s="36">
        <f t="shared" si="0"/>
        <v>12.735667702712334</v>
      </c>
      <c r="G33" s="23">
        <v>0.85</v>
      </c>
      <c r="H33" s="25">
        <v>7.5</v>
      </c>
      <c r="I33" s="60" t="s">
        <v>109</v>
      </c>
      <c r="J33" s="16" t="s">
        <v>110</v>
      </c>
      <c r="K33" s="11"/>
      <c r="L33" s="64" t="s">
        <v>158</v>
      </c>
      <c r="M33" s="10"/>
      <c r="N33" s="10"/>
      <c r="O33" s="10"/>
      <c r="P33" s="10"/>
      <c r="Q33" s="10"/>
      <c r="R33" s="10"/>
      <c r="S33" s="10"/>
      <c r="T33" s="10"/>
    </row>
    <row r="34" spans="1:20" x14ac:dyDescent="0.25">
      <c r="A34" s="26" t="s">
        <v>30</v>
      </c>
      <c r="B34" s="20">
        <v>400</v>
      </c>
      <c r="C34" s="20"/>
      <c r="D34" s="21">
        <v>1</v>
      </c>
      <c r="E34" s="21">
        <v>400</v>
      </c>
      <c r="F34" s="36">
        <f t="shared" si="0"/>
        <v>18.678979297311425</v>
      </c>
      <c r="G34" s="23">
        <v>0.85</v>
      </c>
      <c r="H34" s="25">
        <v>11</v>
      </c>
      <c r="I34" s="61" t="s">
        <v>100</v>
      </c>
      <c r="J34" s="63" t="s">
        <v>101</v>
      </c>
      <c r="K34" s="63" t="s">
        <v>102</v>
      </c>
      <c r="L34" s="64" t="s">
        <v>158</v>
      </c>
      <c r="M34" s="10"/>
      <c r="N34" s="10"/>
      <c r="O34" s="10"/>
      <c r="P34" s="10"/>
      <c r="Q34" s="10"/>
      <c r="R34" s="10"/>
      <c r="S34" s="10"/>
      <c r="T34" s="10"/>
    </row>
    <row r="35" spans="1:20" x14ac:dyDescent="0.25">
      <c r="A35" s="26" t="s">
        <v>31</v>
      </c>
      <c r="B35" s="20">
        <v>399</v>
      </c>
      <c r="C35" s="20"/>
      <c r="D35" s="21">
        <v>1</v>
      </c>
      <c r="E35" s="21">
        <v>400</v>
      </c>
      <c r="F35" s="36">
        <f t="shared" si="0"/>
        <v>25.471335405424668</v>
      </c>
      <c r="G35" s="23">
        <v>0.85</v>
      </c>
      <c r="H35" s="25">
        <v>15</v>
      </c>
      <c r="I35" s="61" t="s">
        <v>97</v>
      </c>
      <c r="J35" s="63" t="s">
        <v>98</v>
      </c>
      <c r="K35" s="63" t="s">
        <v>99</v>
      </c>
      <c r="L35" s="64" t="s">
        <v>158</v>
      </c>
      <c r="M35" s="10"/>
      <c r="N35" s="10"/>
      <c r="O35" s="10"/>
      <c r="P35" s="10"/>
      <c r="Q35" s="10"/>
      <c r="R35" s="10"/>
      <c r="S35" s="10"/>
      <c r="T35" s="10"/>
    </row>
    <row r="36" spans="1:20" x14ac:dyDescent="0.25">
      <c r="A36" s="24" t="s">
        <v>46</v>
      </c>
      <c r="B36" s="20">
        <v>416</v>
      </c>
      <c r="C36" s="20"/>
      <c r="D36" s="21">
        <v>1</v>
      </c>
      <c r="E36" s="21">
        <v>400</v>
      </c>
      <c r="F36" s="36">
        <f t="shared" si="0"/>
        <v>2.5471335405424669</v>
      </c>
      <c r="G36" s="23">
        <v>0.85</v>
      </c>
      <c r="H36" s="25">
        <v>1.5</v>
      </c>
      <c r="I36" s="60" t="s">
        <v>92</v>
      </c>
      <c r="J36" s="11" t="s">
        <v>95</v>
      </c>
      <c r="K36" s="11"/>
      <c r="L36" s="64" t="s">
        <v>158</v>
      </c>
      <c r="M36" s="10"/>
      <c r="N36" s="10"/>
      <c r="O36" s="10"/>
      <c r="P36" s="10"/>
      <c r="Q36" s="10"/>
      <c r="R36" s="10"/>
      <c r="S36" s="10"/>
      <c r="T36" s="10"/>
    </row>
    <row r="37" spans="1:20" x14ac:dyDescent="0.25">
      <c r="A37" s="24" t="s">
        <v>46</v>
      </c>
      <c r="B37" s="20">
        <v>417</v>
      </c>
      <c r="C37" s="20"/>
      <c r="D37" s="21">
        <v>1</v>
      </c>
      <c r="E37" s="21">
        <v>400</v>
      </c>
      <c r="F37" s="36">
        <f t="shared" si="0"/>
        <v>2.5471335405424669</v>
      </c>
      <c r="G37" s="23">
        <v>0.85</v>
      </c>
      <c r="H37" s="25">
        <v>1.5</v>
      </c>
      <c r="I37" s="60" t="s">
        <v>92</v>
      </c>
      <c r="J37" s="11" t="s">
        <v>95</v>
      </c>
      <c r="K37" s="11"/>
      <c r="L37" s="64" t="s">
        <v>158</v>
      </c>
      <c r="M37" s="10"/>
      <c r="N37" s="10"/>
      <c r="O37" s="10"/>
      <c r="P37" s="10"/>
      <c r="Q37" s="10"/>
      <c r="R37" s="10"/>
      <c r="S37" s="10"/>
      <c r="T37" s="10"/>
    </row>
    <row r="38" spans="1:20" x14ac:dyDescent="0.25">
      <c r="A38" s="24" t="s">
        <v>46</v>
      </c>
      <c r="B38" s="20">
        <v>418</v>
      </c>
      <c r="C38" s="20"/>
      <c r="D38" s="21">
        <v>1</v>
      </c>
      <c r="E38" s="21">
        <v>400</v>
      </c>
      <c r="F38" s="36">
        <f t="shared" si="0"/>
        <v>1.8678979297311424</v>
      </c>
      <c r="G38" s="23">
        <v>0.85</v>
      </c>
      <c r="H38" s="25">
        <v>1.1000000000000001</v>
      </c>
      <c r="I38" s="60" t="s">
        <v>92</v>
      </c>
      <c r="J38" s="11" t="s">
        <v>95</v>
      </c>
      <c r="K38" s="11"/>
      <c r="L38" s="64" t="s">
        <v>158</v>
      </c>
      <c r="M38" s="10"/>
      <c r="N38" s="10"/>
      <c r="O38" s="10"/>
      <c r="P38" s="10"/>
      <c r="Q38" s="10"/>
      <c r="R38" s="10"/>
      <c r="S38" s="10"/>
      <c r="T38" s="10"/>
    </row>
    <row r="39" spans="1:20" x14ac:dyDescent="0.25">
      <c r="A39" s="24" t="s">
        <v>46</v>
      </c>
      <c r="B39" s="20">
        <v>419</v>
      </c>
      <c r="C39" s="20"/>
      <c r="D39" s="21">
        <v>1</v>
      </c>
      <c r="E39" s="21">
        <v>400</v>
      </c>
      <c r="F39" s="36">
        <f t="shared" si="0"/>
        <v>1.8678979297311424</v>
      </c>
      <c r="G39" s="23">
        <v>0.85</v>
      </c>
      <c r="H39" s="25">
        <v>1.1000000000000001</v>
      </c>
      <c r="I39" s="60" t="s">
        <v>92</v>
      </c>
      <c r="J39" s="11" t="s">
        <v>95</v>
      </c>
      <c r="K39" s="11"/>
      <c r="L39" s="64" t="s">
        <v>158</v>
      </c>
    </row>
    <row r="40" spans="1:20" x14ac:dyDescent="0.25">
      <c r="A40" s="24" t="s">
        <v>46</v>
      </c>
      <c r="B40" s="20">
        <v>420</v>
      </c>
      <c r="C40" s="20"/>
      <c r="D40" s="21">
        <v>1</v>
      </c>
      <c r="E40" s="21">
        <v>400</v>
      </c>
      <c r="F40" s="36">
        <f t="shared" si="0"/>
        <v>1.8678979297311424</v>
      </c>
      <c r="G40" s="23">
        <v>0.85</v>
      </c>
      <c r="H40" s="25">
        <v>1.1000000000000001</v>
      </c>
      <c r="I40" s="60" t="s">
        <v>92</v>
      </c>
      <c r="J40" s="11" t="s">
        <v>95</v>
      </c>
      <c r="K40" s="11"/>
      <c r="L40" s="64" t="s">
        <v>158</v>
      </c>
    </row>
    <row r="41" spans="1:20" x14ac:dyDescent="0.25">
      <c r="A41" s="24" t="s">
        <v>32</v>
      </c>
      <c r="B41" s="20">
        <v>421</v>
      </c>
      <c r="C41" s="20"/>
      <c r="D41" s="21">
        <v>1</v>
      </c>
      <c r="E41" s="21">
        <v>400</v>
      </c>
      <c r="F41" s="36">
        <f t="shared" si="0"/>
        <v>6.7923561081132444</v>
      </c>
      <c r="G41" s="23">
        <v>0.85</v>
      </c>
      <c r="H41" s="25">
        <v>4</v>
      </c>
      <c r="I41" s="60" t="s">
        <v>105</v>
      </c>
      <c r="J41" s="11" t="s">
        <v>95</v>
      </c>
      <c r="K41" s="11"/>
      <c r="L41" s="64" t="s">
        <v>158</v>
      </c>
    </row>
    <row r="42" spans="1:20" x14ac:dyDescent="0.25">
      <c r="A42" s="24"/>
      <c r="B42" s="20">
        <v>422</v>
      </c>
      <c r="C42" s="20"/>
      <c r="D42" s="21">
        <v>1</v>
      </c>
      <c r="E42" s="21">
        <v>400</v>
      </c>
      <c r="F42" s="36">
        <f t="shared" si="0"/>
        <v>6.7923561081132444</v>
      </c>
      <c r="G42" s="23">
        <v>0.85</v>
      </c>
      <c r="H42" s="25">
        <v>4</v>
      </c>
      <c r="I42" s="60" t="s">
        <v>106</v>
      </c>
      <c r="J42" s="11" t="s">
        <v>95</v>
      </c>
      <c r="K42" s="11"/>
      <c r="L42" s="64" t="s">
        <v>158</v>
      </c>
    </row>
    <row r="43" spans="1:20" x14ac:dyDescent="0.25">
      <c r="A43" s="24"/>
      <c r="B43" s="20">
        <v>423</v>
      </c>
      <c r="C43" s="20"/>
      <c r="D43" s="21">
        <v>1</v>
      </c>
      <c r="E43" s="21">
        <v>400</v>
      </c>
      <c r="F43" s="36">
        <f t="shared" si="0"/>
        <v>2.5471335405424669</v>
      </c>
      <c r="G43" s="23">
        <v>0.85</v>
      </c>
      <c r="H43" s="25">
        <v>1.5</v>
      </c>
      <c r="I43" s="60" t="s">
        <v>92</v>
      </c>
      <c r="J43" s="11" t="s">
        <v>95</v>
      </c>
      <c r="K43" s="11"/>
      <c r="L43" s="64" t="s">
        <v>158</v>
      </c>
    </row>
    <row r="44" spans="1:20" x14ac:dyDescent="0.25">
      <c r="A44" s="24" t="s">
        <v>33</v>
      </c>
      <c r="B44" s="20">
        <v>424</v>
      </c>
      <c r="C44" s="20"/>
      <c r="D44" s="21">
        <v>1</v>
      </c>
      <c r="E44" s="21">
        <v>400</v>
      </c>
      <c r="F44" s="36">
        <f t="shared" si="0"/>
        <v>1.2735667702712334</v>
      </c>
      <c r="G44" s="23">
        <v>0.85</v>
      </c>
      <c r="H44" s="25">
        <v>0.75</v>
      </c>
      <c r="I44" s="60" t="s">
        <v>107</v>
      </c>
      <c r="J44" s="11" t="s">
        <v>95</v>
      </c>
      <c r="K44" s="11"/>
      <c r="L44" s="64" t="s">
        <v>158</v>
      </c>
    </row>
    <row r="45" spans="1:20" x14ac:dyDescent="0.25">
      <c r="A45" s="24" t="s">
        <v>47</v>
      </c>
      <c r="B45" s="20">
        <v>425</v>
      </c>
      <c r="C45" s="20"/>
      <c r="D45" s="21">
        <v>1</v>
      </c>
      <c r="E45" s="21">
        <v>400</v>
      </c>
      <c r="F45" s="36">
        <f t="shared" si="0"/>
        <v>1.2735667702712334</v>
      </c>
      <c r="G45" s="23">
        <v>0.85</v>
      </c>
      <c r="H45" s="25">
        <v>0.75</v>
      </c>
      <c r="I45" s="60" t="s">
        <v>107</v>
      </c>
      <c r="J45" s="11" t="s">
        <v>95</v>
      </c>
      <c r="K45" s="11"/>
      <c r="L45" s="64" t="s">
        <v>158</v>
      </c>
    </row>
    <row r="46" spans="1:20" x14ac:dyDescent="0.25">
      <c r="A46" s="24" t="s">
        <v>47</v>
      </c>
      <c r="B46" s="20">
        <v>426</v>
      </c>
      <c r="C46" s="20"/>
      <c r="D46" s="21">
        <v>1</v>
      </c>
      <c r="E46" s="21">
        <v>400</v>
      </c>
      <c r="F46" s="36">
        <f t="shared" si="0"/>
        <v>2.5471335405424669</v>
      </c>
      <c r="G46" s="23">
        <v>0.85</v>
      </c>
      <c r="H46" s="25">
        <v>1.5</v>
      </c>
      <c r="I46" s="60" t="s">
        <v>92</v>
      </c>
      <c r="J46" s="11" t="s">
        <v>95</v>
      </c>
      <c r="K46" s="11"/>
      <c r="L46" s="64" t="s">
        <v>158</v>
      </c>
    </row>
    <row r="47" spans="1:20" x14ac:dyDescent="0.25">
      <c r="A47" s="24" t="s">
        <v>47</v>
      </c>
      <c r="B47" s="20">
        <v>427</v>
      </c>
      <c r="C47" s="20"/>
      <c r="D47" s="21">
        <v>1</v>
      </c>
      <c r="E47" s="21">
        <v>400</v>
      </c>
      <c r="F47" s="36">
        <f t="shared" si="0"/>
        <v>1.8678979297311424</v>
      </c>
      <c r="G47" s="23">
        <v>0.85</v>
      </c>
      <c r="H47" s="25">
        <v>1.1000000000000001</v>
      </c>
      <c r="I47" s="60" t="s">
        <v>92</v>
      </c>
      <c r="J47" s="11" t="s">
        <v>95</v>
      </c>
      <c r="K47" s="11"/>
      <c r="L47" s="64" t="s">
        <v>158</v>
      </c>
    </row>
    <row r="48" spans="1:20" x14ac:dyDescent="0.25">
      <c r="A48" s="24" t="s">
        <v>47</v>
      </c>
      <c r="B48" s="20">
        <v>428</v>
      </c>
      <c r="C48" s="20"/>
      <c r="D48" s="21">
        <v>1</v>
      </c>
      <c r="E48" s="21">
        <v>400</v>
      </c>
      <c r="F48" s="36">
        <f t="shared" si="0"/>
        <v>2.8018468945967134</v>
      </c>
      <c r="G48" s="23">
        <v>0.85</v>
      </c>
      <c r="H48" s="25">
        <v>1.65</v>
      </c>
      <c r="I48" s="60" t="s">
        <v>92</v>
      </c>
      <c r="J48" s="11" t="s">
        <v>95</v>
      </c>
      <c r="K48" s="11"/>
      <c r="L48" s="64" t="s">
        <v>158</v>
      </c>
    </row>
    <row r="49" spans="1:13" x14ac:dyDescent="0.25">
      <c r="A49" s="24" t="s">
        <v>48</v>
      </c>
      <c r="B49" s="20">
        <v>430</v>
      </c>
      <c r="C49" s="20"/>
      <c r="D49" s="21">
        <v>1</v>
      </c>
      <c r="E49" s="21">
        <v>400</v>
      </c>
      <c r="F49" s="36">
        <f t="shared" si="0"/>
        <v>2.5471335405424669</v>
      </c>
      <c r="G49" s="23">
        <v>0.85</v>
      </c>
      <c r="H49" s="25">
        <v>1.5</v>
      </c>
      <c r="I49" s="60" t="s">
        <v>92</v>
      </c>
      <c r="J49" s="11" t="s">
        <v>95</v>
      </c>
      <c r="K49" s="11"/>
      <c r="L49" s="64" t="s">
        <v>158</v>
      </c>
    </row>
    <row r="50" spans="1:13" x14ac:dyDescent="0.25">
      <c r="A50" s="24" t="s">
        <v>49</v>
      </c>
      <c r="B50" s="20">
        <v>432</v>
      </c>
      <c r="C50" s="20"/>
      <c r="D50" s="21">
        <v>1</v>
      </c>
      <c r="E50" s="21">
        <v>400</v>
      </c>
      <c r="F50" s="36">
        <f t="shared" si="0"/>
        <v>2.5471335405424669</v>
      </c>
      <c r="G50" s="23">
        <v>0.85</v>
      </c>
      <c r="H50" s="25">
        <v>1.5</v>
      </c>
      <c r="I50" s="60" t="s">
        <v>92</v>
      </c>
      <c r="J50" s="11" t="s">
        <v>95</v>
      </c>
      <c r="K50" s="11"/>
      <c r="L50" s="64" t="s">
        <v>158</v>
      </c>
    </row>
    <row r="51" spans="1:13" x14ac:dyDescent="0.25">
      <c r="A51" s="24" t="s">
        <v>50</v>
      </c>
      <c r="B51" s="20">
        <v>433</v>
      </c>
      <c r="C51" s="20"/>
      <c r="D51" s="21">
        <v>1</v>
      </c>
      <c r="E51" s="21">
        <v>400</v>
      </c>
      <c r="F51" s="36">
        <f t="shared" si="0"/>
        <v>2.5471335405424669</v>
      </c>
      <c r="G51" s="23">
        <v>0.85</v>
      </c>
      <c r="H51" s="25">
        <v>1.5</v>
      </c>
      <c r="I51" s="60" t="s">
        <v>92</v>
      </c>
      <c r="J51" s="11" t="s">
        <v>95</v>
      </c>
      <c r="K51" s="11"/>
      <c r="L51" s="64" t="s">
        <v>158</v>
      </c>
    </row>
    <row r="52" spans="1:13" x14ac:dyDescent="0.25">
      <c r="A52" s="24" t="s">
        <v>51</v>
      </c>
      <c r="B52" s="20">
        <v>434</v>
      </c>
      <c r="C52" s="20"/>
      <c r="D52" s="21">
        <v>1</v>
      </c>
      <c r="E52" s="21">
        <v>400</v>
      </c>
      <c r="F52" s="36">
        <f t="shared" si="0"/>
        <v>1.8678979297311424</v>
      </c>
      <c r="G52" s="23">
        <v>0.85</v>
      </c>
      <c r="H52" s="25">
        <v>1.1000000000000001</v>
      </c>
      <c r="I52" s="60" t="s">
        <v>92</v>
      </c>
      <c r="J52" s="11" t="s">
        <v>95</v>
      </c>
      <c r="K52" s="11"/>
      <c r="L52" s="64" t="s">
        <v>158</v>
      </c>
    </row>
    <row r="53" spans="1:13" x14ac:dyDescent="0.25">
      <c r="A53" s="24" t="s">
        <v>53</v>
      </c>
      <c r="B53" s="20" t="s">
        <v>52</v>
      </c>
      <c r="C53" s="20"/>
      <c r="D53" s="21">
        <v>1</v>
      </c>
      <c r="E53" s="21">
        <v>400</v>
      </c>
      <c r="F53" s="36">
        <f t="shared" si="0"/>
        <v>1.2735667702712334</v>
      </c>
      <c r="G53" s="23">
        <v>0.85</v>
      </c>
      <c r="H53" s="25">
        <v>0.75</v>
      </c>
      <c r="I53" s="60" t="s">
        <v>107</v>
      </c>
      <c r="J53" s="11" t="s">
        <v>95</v>
      </c>
      <c r="K53" s="11"/>
      <c r="L53" s="64" t="s">
        <v>158</v>
      </c>
    </row>
    <row r="54" spans="1:13" x14ac:dyDescent="0.25">
      <c r="A54" s="24" t="s">
        <v>54</v>
      </c>
      <c r="B54" s="20">
        <v>435</v>
      </c>
      <c r="C54" s="20"/>
      <c r="D54" s="21">
        <v>1</v>
      </c>
      <c r="E54" s="21">
        <v>400</v>
      </c>
      <c r="F54" s="36">
        <f t="shared" si="0"/>
        <v>2.5471335405424669</v>
      </c>
      <c r="G54" s="23">
        <v>0.85</v>
      </c>
      <c r="H54" s="25">
        <v>1.5</v>
      </c>
      <c r="I54" s="60" t="s">
        <v>92</v>
      </c>
      <c r="J54" s="11" t="s">
        <v>95</v>
      </c>
      <c r="K54" s="11"/>
      <c r="L54" s="64" t="s">
        <v>158</v>
      </c>
    </row>
    <row r="55" spans="1:13" ht="15.75" customHeight="1" x14ac:dyDescent="0.25">
      <c r="A55" s="24" t="s">
        <v>55</v>
      </c>
      <c r="B55" s="20">
        <v>436</v>
      </c>
      <c r="C55" s="20"/>
      <c r="D55" s="21">
        <v>1</v>
      </c>
      <c r="E55" s="21">
        <v>400</v>
      </c>
      <c r="F55" s="36">
        <f t="shared" si="0"/>
        <v>1.8678979297311424</v>
      </c>
      <c r="G55" s="23">
        <v>0.85</v>
      </c>
      <c r="H55" s="36">
        <v>1.1000000000000001</v>
      </c>
      <c r="I55" s="60" t="s">
        <v>92</v>
      </c>
      <c r="J55" s="11" t="s">
        <v>95</v>
      </c>
      <c r="K55" s="11"/>
      <c r="L55" s="64" t="s">
        <v>158</v>
      </c>
    </row>
    <row r="56" spans="1:13" x14ac:dyDescent="0.25">
      <c r="A56" s="24" t="s">
        <v>55</v>
      </c>
      <c r="B56" s="20">
        <v>437</v>
      </c>
      <c r="C56" s="20"/>
      <c r="D56" s="21">
        <v>1</v>
      </c>
      <c r="E56" s="21">
        <v>400</v>
      </c>
      <c r="F56" s="36">
        <f t="shared" si="0"/>
        <v>1.8678979297311424</v>
      </c>
      <c r="G56" s="23">
        <v>0.85</v>
      </c>
      <c r="H56" s="36">
        <v>1.1000000000000001</v>
      </c>
      <c r="I56" s="60" t="s">
        <v>92</v>
      </c>
      <c r="J56" s="11" t="s">
        <v>95</v>
      </c>
      <c r="K56" s="11"/>
      <c r="L56" s="64" t="s">
        <v>158</v>
      </c>
    </row>
    <row r="57" spans="1:13" x14ac:dyDescent="0.25">
      <c r="A57" s="24" t="s">
        <v>56</v>
      </c>
      <c r="B57" s="20">
        <v>438</v>
      </c>
      <c r="C57" s="20"/>
      <c r="D57" s="21">
        <v>1</v>
      </c>
      <c r="E57" s="21">
        <v>400</v>
      </c>
      <c r="F57" s="36">
        <f t="shared" si="0"/>
        <v>1.8678979297311424</v>
      </c>
      <c r="G57" s="23">
        <v>0.85</v>
      </c>
      <c r="H57" s="36">
        <v>1.1000000000000001</v>
      </c>
      <c r="I57" s="60" t="s">
        <v>92</v>
      </c>
      <c r="J57" s="11" t="s">
        <v>95</v>
      </c>
      <c r="K57" s="11"/>
      <c r="L57" s="64" t="s">
        <v>158</v>
      </c>
    </row>
    <row r="58" spans="1:13" x14ac:dyDescent="0.25">
      <c r="A58" s="24" t="s">
        <v>56</v>
      </c>
      <c r="B58" s="20">
        <v>439</v>
      </c>
      <c r="C58" s="20"/>
      <c r="D58" s="21">
        <v>1</v>
      </c>
      <c r="E58" s="21">
        <v>400</v>
      </c>
      <c r="F58" s="36">
        <f t="shared" si="0"/>
        <v>1.8678979297311424</v>
      </c>
      <c r="G58" s="23">
        <v>0.85</v>
      </c>
      <c r="H58" s="36">
        <v>1.1000000000000001</v>
      </c>
      <c r="I58" s="60" t="s">
        <v>92</v>
      </c>
      <c r="J58" s="11" t="s">
        <v>95</v>
      </c>
      <c r="K58" s="11"/>
      <c r="L58" s="64" t="s">
        <v>158</v>
      </c>
    </row>
    <row r="59" spans="1:13" x14ac:dyDescent="0.25">
      <c r="A59" s="24" t="s">
        <v>57</v>
      </c>
      <c r="B59" s="20">
        <v>440</v>
      </c>
      <c r="C59" s="20"/>
      <c r="D59" s="21">
        <v>1</v>
      </c>
      <c r="E59" s="21">
        <v>400</v>
      </c>
      <c r="F59" s="36">
        <f t="shared" si="0"/>
        <v>0.93394896486557122</v>
      </c>
      <c r="G59" s="23">
        <v>0.85</v>
      </c>
      <c r="H59" s="36">
        <v>0.55000000000000004</v>
      </c>
      <c r="I59" s="60" t="s">
        <v>91</v>
      </c>
      <c r="J59" s="11" t="s">
        <v>95</v>
      </c>
      <c r="K59" s="11"/>
      <c r="L59" s="64" t="s">
        <v>158</v>
      </c>
    </row>
    <row r="60" spans="1:13" x14ac:dyDescent="0.25">
      <c r="A60" s="24" t="s">
        <v>58</v>
      </c>
      <c r="B60" s="20">
        <v>441</v>
      </c>
      <c r="C60" s="20"/>
      <c r="D60" s="21">
        <v>1</v>
      </c>
      <c r="E60" s="21">
        <v>400</v>
      </c>
      <c r="F60" s="36">
        <f t="shared" si="0"/>
        <v>37.357958594622851</v>
      </c>
      <c r="G60" s="23">
        <v>0.85</v>
      </c>
      <c r="H60" s="37">
        <v>22</v>
      </c>
      <c r="I60" s="60" t="s">
        <v>103</v>
      </c>
      <c r="J60" s="11" t="s">
        <v>104</v>
      </c>
      <c r="K60" s="11" t="s">
        <v>99</v>
      </c>
      <c r="L60" s="64" t="s">
        <v>158</v>
      </c>
    </row>
    <row r="61" spans="1:13" x14ac:dyDescent="0.25">
      <c r="A61" s="24" t="s">
        <v>59</v>
      </c>
      <c r="B61" s="20">
        <v>442</v>
      </c>
      <c r="C61" s="20"/>
      <c r="D61" s="21">
        <v>1</v>
      </c>
      <c r="E61" s="21">
        <v>400</v>
      </c>
      <c r="F61" s="36">
        <f t="shared" si="0"/>
        <v>0.6282929400004752</v>
      </c>
      <c r="G61" s="23">
        <v>0.85</v>
      </c>
      <c r="H61" s="38">
        <v>0.37</v>
      </c>
      <c r="I61" s="60" t="s">
        <v>108</v>
      </c>
      <c r="J61" s="11" t="s">
        <v>95</v>
      </c>
      <c r="K61" s="11"/>
      <c r="L61" s="64" t="s">
        <v>158</v>
      </c>
    </row>
    <row r="62" spans="1:13" x14ac:dyDescent="0.25">
      <c r="A62" s="24" t="s">
        <v>60</v>
      </c>
      <c r="B62" s="20">
        <v>445</v>
      </c>
      <c r="C62" s="20"/>
      <c r="D62" s="21">
        <v>1</v>
      </c>
      <c r="E62" s="21">
        <v>400</v>
      </c>
      <c r="F62" s="36">
        <f t="shared" si="0"/>
        <v>127.35667702712334</v>
      </c>
      <c r="G62" s="23">
        <v>0.85</v>
      </c>
      <c r="H62" s="37">
        <v>75</v>
      </c>
      <c r="I62" s="61" t="s">
        <v>111</v>
      </c>
      <c r="J62" s="62" t="s">
        <v>112</v>
      </c>
      <c r="K62" s="63" t="s">
        <v>99</v>
      </c>
      <c r="L62" s="64" t="s">
        <v>158</v>
      </c>
      <c r="M62" s="1" t="s">
        <v>149</v>
      </c>
    </row>
    <row r="63" spans="1:13" x14ac:dyDescent="0.25">
      <c r="A63" s="24" t="s">
        <v>61</v>
      </c>
      <c r="B63" s="20">
        <v>446</v>
      </c>
      <c r="C63" s="20"/>
      <c r="D63" s="21">
        <v>1</v>
      </c>
      <c r="E63" s="21">
        <v>400</v>
      </c>
      <c r="F63" s="36">
        <f t="shared" si="0"/>
        <v>1.2735667702712334</v>
      </c>
      <c r="G63" s="23">
        <v>0.85</v>
      </c>
      <c r="H63" s="38">
        <v>0.75</v>
      </c>
      <c r="I63" s="60" t="s">
        <v>107</v>
      </c>
      <c r="J63" s="11" t="s">
        <v>95</v>
      </c>
      <c r="K63" s="11"/>
      <c r="L63" s="64" t="s">
        <v>158</v>
      </c>
    </row>
    <row r="64" spans="1:13" x14ac:dyDescent="0.25">
      <c r="A64" s="24" t="s">
        <v>62</v>
      </c>
      <c r="B64" s="20">
        <v>447</v>
      </c>
      <c r="C64" s="20"/>
      <c r="D64" s="21">
        <v>1</v>
      </c>
      <c r="E64" s="21">
        <v>400</v>
      </c>
      <c r="F64" s="36">
        <f t="shared" si="0"/>
        <v>3.7357958594622849</v>
      </c>
      <c r="G64" s="23">
        <v>0.85</v>
      </c>
      <c r="H64" s="37">
        <v>2.2000000000000002</v>
      </c>
      <c r="I64" s="60" t="s">
        <v>93</v>
      </c>
      <c r="J64" s="11" t="s">
        <v>95</v>
      </c>
      <c r="K64" s="11"/>
      <c r="L64" s="64" t="s">
        <v>158</v>
      </c>
    </row>
    <row r="65" spans="1:12" x14ac:dyDescent="0.25">
      <c r="A65" s="24" t="s">
        <v>63</v>
      </c>
      <c r="B65" s="20">
        <v>450</v>
      </c>
      <c r="C65" s="20"/>
      <c r="D65" s="21">
        <v>1</v>
      </c>
      <c r="E65" s="21">
        <v>400</v>
      </c>
      <c r="F65" s="36">
        <f t="shared" si="0"/>
        <v>0.6282929400004752</v>
      </c>
      <c r="G65" s="23">
        <v>0.85</v>
      </c>
      <c r="H65" s="38">
        <v>0.37</v>
      </c>
      <c r="I65" s="60" t="s">
        <v>113</v>
      </c>
      <c r="J65" s="11" t="s">
        <v>95</v>
      </c>
      <c r="K65" s="11"/>
      <c r="L65" s="64" t="s">
        <v>158</v>
      </c>
    </row>
    <row r="66" spans="1:12" x14ac:dyDescent="0.25">
      <c r="A66" s="24" t="s">
        <v>64</v>
      </c>
      <c r="B66" s="20">
        <v>451</v>
      </c>
      <c r="C66" s="20"/>
      <c r="D66" s="21">
        <v>1</v>
      </c>
      <c r="E66" s="21">
        <v>400</v>
      </c>
      <c r="F66" s="36">
        <f t="shared" si="0"/>
        <v>1.8678979297311424</v>
      </c>
      <c r="G66" s="23">
        <v>0.85</v>
      </c>
      <c r="H66" s="37">
        <v>1.1000000000000001</v>
      </c>
      <c r="I66" s="60" t="s">
        <v>92</v>
      </c>
      <c r="J66" s="11" t="s">
        <v>95</v>
      </c>
      <c r="K66" s="11"/>
      <c r="L66" s="64" t="s">
        <v>158</v>
      </c>
    </row>
    <row r="67" spans="1:12" x14ac:dyDescent="0.25">
      <c r="A67" s="24" t="s">
        <v>65</v>
      </c>
      <c r="B67" s="20">
        <v>452</v>
      </c>
      <c r="C67" s="20"/>
      <c r="D67" s="21">
        <v>1</v>
      </c>
      <c r="E67" s="21">
        <v>400</v>
      </c>
      <c r="F67" s="36">
        <f t="shared" si="0"/>
        <v>18.678979297311425</v>
      </c>
      <c r="G67" s="23">
        <v>0.85</v>
      </c>
      <c r="H67" s="37">
        <v>11</v>
      </c>
      <c r="I67" s="61" t="s">
        <v>100</v>
      </c>
      <c r="J67" s="63" t="s">
        <v>101</v>
      </c>
      <c r="K67" s="63" t="s">
        <v>102</v>
      </c>
      <c r="L67" s="64" t="s">
        <v>158</v>
      </c>
    </row>
    <row r="68" spans="1:12" x14ac:dyDescent="0.25">
      <c r="A68" s="39" t="s">
        <v>66</v>
      </c>
      <c r="B68" s="25">
        <v>455</v>
      </c>
      <c r="C68" s="25"/>
      <c r="D68" s="21">
        <v>1</v>
      </c>
      <c r="E68" s="21">
        <v>400</v>
      </c>
      <c r="F68" s="36">
        <f t="shared" si="0"/>
        <v>3.7357958594622849</v>
      </c>
      <c r="G68" s="23">
        <v>0.85</v>
      </c>
      <c r="H68" s="37">
        <v>2.2000000000000002</v>
      </c>
      <c r="I68" s="60" t="s">
        <v>93</v>
      </c>
      <c r="J68" s="11" t="s">
        <v>95</v>
      </c>
      <c r="K68" s="11"/>
      <c r="L68" s="64" t="s">
        <v>158</v>
      </c>
    </row>
    <row r="69" spans="1:12" x14ac:dyDescent="0.25">
      <c r="A69" s="39" t="s">
        <v>67</v>
      </c>
      <c r="B69" s="25">
        <v>457</v>
      </c>
      <c r="C69" s="25"/>
      <c r="D69" s="21">
        <v>1</v>
      </c>
      <c r="E69" s="21">
        <v>400</v>
      </c>
      <c r="F69" s="36">
        <f t="shared" si="0"/>
        <v>0.93394896486557122</v>
      </c>
      <c r="G69" s="23">
        <v>0.85</v>
      </c>
      <c r="H69" s="37">
        <v>0.55000000000000004</v>
      </c>
      <c r="I69" s="60" t="s">
        <v>91</v>
      </c>
      <c r="J69" s="11" t="s">
        <v>95</v>
      </c>
      <c r="K69" s="11"/>
      <c r="L69" s="64" t="s">
        <v>158</v>
      </c>
    </row>
    <row r="70" spans="1:12" x14ac:dyDescent="0.25">
      <c r="A70" s="39" t="s">
        <v>67</v>
      </c>
      <c r="B70" s="25">
        <v>456</v>
      </c>
      <c r="C70" s="25"/>
      <c r="D70" s="21">
        <v>1</v>
      </c>
      <c r="E70" s="21">
        <v>400</v>
      </c>
      <c r="F70" s="36">
        <f t="shared" si="0"/>
        <v>0.6282929400004752</v>
      </c>
      <c r="G70" s="23">
        <v>0.85</v>
      </c>
      <c r="H70" s="37">
        <v>0.37</v>
      </c>
      <c r="I70" s="60" t="s">
        <v>108</v>
      </c>
      <c r="J70" s="11" t="s">
        <v>95</v>
      </c>
      <c r="K70" s="11"/>
      <c r="L70" s="64" t="s">
        <v>158</v>
      </c>
    </row>
    <row r="71" spans="1:12" x14ac:dyDescent="0.25">
      <c r="A71" s="39" t="s">
        <v>69</v>
      </c>
      <c r="B71" s="25">
        <v>458</v>
      </c>
      <c r="C71" s="25"/>
      <c r="D71" s="21">
        <v>1</v>
      </c>
      <c r="E71" s="21">
        <v>400</v>
      </c>
      <c r="F71" s="36">
        <f t="shared" si="0"/>
        <v>0.6282929400004752</v>
      </c>
      <c r="G71" s="23">
        <v>0.85</v>
      </c>
      <c r="H71" s="37">
        <v>0.37</v>
      </c>
      <c r="I71" s="60" t="s">
        <v>108</v>
      </c>
      <c r="J71" s="11" t="s">
        <v>95</v>
      </c>
      <c r="K71" s="11"/>
      <c r="L71" s="64" t="s">
        <v>158</v>
      </c>
    </row>
    <row r="72" spans="1:12" x14ac:dyDescent="0.25">
      <c r="A72" s="39" t="s">
        <v>70</v>
      </c>
      <c r="B72" s="25">
        <v>460</v>
      </c>
      <c r="C72" s="25"/>
      <c r="D72" s="21">
        <v>1</v>
      </c>
      <c r="E72" s="21">
        <v>400</v>
      </c>
      <c r="F72" s="36">
        <f t="shared" si="0"/>
        <v>1.2735667702712334</v>
      </c>
      <c r="G72" s="23">
        <v>0.85</v>
      </c>
      <c r="H72" s="37">
        <v>0.75</v>
      </c>
      <c r="I72" s="60" t="s">
        <v>107</v>
      </c>
      <c r="J72" s="11" t="s">
        <v>95</v>
      </c>
      <c r="K72" s="11"/>
      <c r="L72" s="64" t="s">
        <v>158</v>
      </c>
    </row>
    <row r="73" spans="1:12" x14ac:dyDescent="0.25">
      <c r="A73" s="39" t="s">
        <v>71</v>
      </c>
      <c r="B73" s="25">
        <v>461</v>
      </c>
      <c r="C73" s="25"/>
      <c r="D73" s="21">
        <v>1</v>
      </c>
      <c r="E73" s="21">
        <v>400</v>
      </c>
      <c r="F73" s="36">
        <f t="shared" si="0"/>
        <v>18.678979297311425</v>
      </c>
      <c r="G73" s="23">
        <v>0.85</v>
      </c>
      <c r="H73" s="37">
        <v>11</v>
      </c>
      <c r="I73" s="61" t="s">
        <v>100</v>
      </c>
      <c r="J73" s="63" t="s">
        <v>101</v>
      </c>
      <c r="K73" s="63" t="s">
        <v>102</v>
      </c>
      <c r="L73" s="64" t="s">
        <v>158</v>
      </c>
    </row>
    <row r="74" spans="1:12" x14ac:dyDescent="0.25">
      <c r="A74" s="39" t="s">
        <v>72</v>
      </c>
      <c r="B74" s="25">
        <v>461</v>
      </c>
      <c r="C74" s="25"/>
      <c r="D74" s="21">
        <v>1</v>
      </c>
      <c r="E74" s="21">
        <v>400</v>
      </c>
      <c r="F74" s="36">
        <f t="shared" si="0"/>
        <v>25.471335405424668</v>
      </c>
      <c r="G74" s="23">
        <v>0.85</v>
      </c>
      <c r="H74" s="25">
        <v>15</v>
      </c>
      <c r="I74" s="61" t="s">
        <v>97</v>
      </c>
      <c r="J74" s="63" t="s">
        <v>98</v>
      </c>
      <c r="K74" s="63" t="s">
        <v>99</v>
      </c>
      <c r="L74" s="64" t="s">
        <v>158</v>
      </c>
    </row>
    <row r="75" spans="1:12" x14ac:dyDescent="0.25">
      <c r="A75" s="39" t="s">
        <v>73</v>
      </c>
      <c r="B75" s="25">
        <v>461</v>
      </c>
      <c r="C75" s="25"/>
      <c r="D75" s="21">
        <v>1</v>
      </c>
      <c r="E75" s="21">
        <v>400</v>
      </c>
      <c r="F75" s="36">
        <f t="shared" ref="F75:F87" si="1">((H75/(SQRT(3)*E75*G75))*1000)</f>
        <v>18.678979297311425</v>
      </c>
      <c r="G75" s="23">
        <v>0.85</v>
      </c>
      <c r="H75" s="25">
        <v>11</v>
      </c>
      <c r="I75" s="61" t="s">
        <v>100</v>
      </c>
      <c r="J75" s="63" t="s">
        <v>101</v>
      </c>
      <c r="K75" s="63" t="s">
        <v>102</v>
      </c>
      <c r="L75" s="64" t="s">
        <v>158</v>
      </c>
    </row>
    <row r="76" spans="1:12" x14ac:dyDescent="0.25">
      <c r="A76" s="22" t="s">
        <v>85</v>
      </c>
      <c r="B76" s="25">
        <v>462</v>
      </c>
      <c r="C76" s="25"/>
      <c r="D76" s="25">
        <v>2</v>
      </c>
      <c r="E76" s="21">
        <v>230</v>
      </c>
      <c r="F76" s="58">
        <v>1</v>
      </c>
      <c r="G76" s="23">
        <v>0.85</v>
      </c>
      <c r="H76" s="39" t="s">
        <v>68</v>
      </c>
      <c r="I76" s="10"/>
      <c r="J76" s="10"/>
      <c r="K76" s="11"/>
      <c r="L76" s="64" t="s">
        <v>158</v>
      </c>
    </row>
    <row r="77" spans="1:12" x14ac:dyDescent="0.25">
      <c r="A77" s="26" t="s">
        <v>74</v>
      </c>
      <c r="B77" s="26">
        <v>320</v>
      </c>
      <c r="C77" s="26"/>
      <c r="D77" s="21">
        <v>1</v>
      </c>
      <c r="E77" s="21">
        <v>400</v>
      </c>
      <c r="F77" s="36">
        <f t="shared" si="1"/>
        <v>62.829294000047511</v>
      </c>
      <c r="G77" s="23">
        <v>0.85</v>
      </c>
      <c r="H77" s="25">
        <v>37</v>
      </c>
      <c r="I77" s="61" t="s">
        <v>114</v>
      </c>
      <c r="J77" s="63" t="s">
        <v>115</v>
      </c>
      <c r="K77" s="63" t="s">
        <v>102</v>
      </c>
      <c r="L77" s="64" t="s">
        <v>158</v>
      </c>
    </row>
    <row r="78" spans="1:12" x14ac:dyDescent="0.25">
      <c r="A78" s="26" t="s">
        <v>75</v>
      </c>
      <c r="B78" s="26">
        <v>331</v>
      </c>
      <c r="C78" s="26"/>
      <c r="D78" s="21">
        <v>1</v>
      </c>
      <c r="E78" s="21">
        <v>400</v>
      </c>
      <c r="F78" s="36">
        <f t="shared" si="1"/>
        <v>9.3394896486557126</v>
      </c>
      <c r="G78" s="23">
        <v>0.85</v>
      </c>
      <c r="H78" s="25">
        <v>5.5</v>
      </c>
      <c r="I78" s="60" t="s">
        <v>94</v>
      </c>
      <c r="J78" s="11" t="s">
        <v>96</v>
      </c>
      <c r="K78" s="11"/>
      <c r="L78" s="64" t="s">
        <v>158</v>
      </c>
    </row>
    <row r="79" spans="1:12" x14ac:dyDescent="0.25">
      <c r="A79" s="26" t="s">
        <v>76</v>
      </c>
      <c r="B79" s="26">
        <v>332</v>
      </c>
      <c r="C79" s="26"/>
      <c r="D79" s="21">
        <v>1</v>
      </c>
      <c r="E79" s="21">
        <v>400</v>
      </c>
      <c r="F79" s="36">
        <f t="shared" si="1"/>
        <v>1.2735667702712334</v>
      </c>
      <c r="G79" s="23">
        <v>0.85</v>
      </c>
      <c r="H79" s="25">
        <v>0.75</v>
      </c>
      <c r="I79" s="60" t="s">
        <v>107</v>
      </c>
      <c r="J79" s="11" t="s">
        <v>95</v>
      </c>
      <c r="K79" s="11"/>
      <c r="L79" s="64" t="s">
        <v>158</v>
      </c>
    </row>
    <row r="80" spans="1:12" x14ac:dyDescent="0.25">
      <c r="A80" s="26" t="s">
        <v>77</v>
      </c>
      <c r="B80" s="26">
        <v>488</v>
      </c>
      <c r="C80" s="26"/>
      <c r="D80" s="21">
        <v>1</v>
      </c>
      <c r="E80" s="21">
        <v>400</v>
      </c>
      <c r="F80" s="36">
        <f t="shared" si="1"/>
        <v>0.93394896486557122</v>
      </c>
      <c r="G80" s="23">
        <v>0.85</v>
      </c>
      <c r="H80" s="25">
        <v>0.55000000000000004</v>
      </c>
      <c r="I80" s="60" t="s">
        <v>91</v>
      </c>
      <c r="J80" s="11" t="s">
        <v>95</v>
      </c>
      <c r="K80" s="11"/>
      <c r="L80" s="64" t="s">
        <v>158</v>
      </c>
    </row>
    <row r="81" spans="1:12" x14ac:dyDescent="0.25">
      <c r="A81" s="17" t="s">
        <v>78</v>
      </c>
      <c r="B81" s="17">
        <v>306</v>
      </c>
      <c r="C81" s="17"/>
      <c r="D81" s="14">
        <v>1</v>
      </c>
      <c r="E81" s="14">
        <v>400</v>
      </c>
      <c r="F81" s="34">
        <f t="shared" si="1"/>
        <v>0.24622290891910512</v>
      </c>
      <c r="G81" s="15">
        <v>0.85</v>
      </c>
      <c r="H81" s="18">
        <v>0.14499999999999999</v>
      </c>
      <c r="I81" s="60" t="s">
        <v>92</v>
      </c>
      <c r="J81" s="11" t="s">
        <v>95</v>
      </c>
      <c r="K81" s="11"/>
      <c r="L81" s="64" t="s">
        <v>158</v>
      </c>
    </row>
    <row r="82" spans="1:12" x14ac:dyDescent="0.25">
      <c r="A82" s="17" t="s">
        <v>80</v>
      </c>
      <c r="B82" s="17">
        <v>307</v>
      </c>
      <c r="C82" s="17"/>
      <c r="D82" s="14">
        <v>1</v>
      </c>
      <c r="E82" s="14">
        <v>400</v>
      </c>
      <c r="F82" s="34">
        <f t="shared" si="1"/>
        <v>5.0942670810849338</v>
      </c>
      <c r="G82" s="15">
        <v>0.85</v>
      </c>
      <c r="H82" s="18">
        <v>3</v>
      </c>
      <c r="I82" s="60" t="s">
        <v>105</v>
      </c>
      <c r="J82" s="11" t="s">
        <v>95</v>
      </c>
      <c r="K82" s="11"/>
      <c r="L82" s="64" t="s">
        <v>158</v>
      </c>
    </row>
    <row r="83" spans="1:12" x14ac:dyDescent="0.25">
      <c r="A83" s="17" t="s">
        <v>79</v>
      </c>
      <c r="B83" s="17">
        <v>305</v>
      </c>
      <c r="C83" s="17"/>
      <c r="D83" s="14">
        <v>1</v>
      </c>
      <c r="E83" s="14">
        <v>400</v>
      </c>
      <c r="F83" s="34">
        <f t="shared" si="1"/>
        <v>6.7923561081132444</v>
      </c>
      <c r="G83" s="15">
        <v>0.85</v>
      </c>
      <c r="H83" s="18">
        <v>4</v>
      </c>
      <c r="I83" s="60" t="s">
        <v>105</v>
      </c>
      <c r="J83" s="11" t="s">
        <v>95</v>
      </c>
      <c r="K83" s="11"/>
      <c r="L83" s="64" t="s">
        <v>158</v>
      </c>
    </row>
    <row r="84" spans="1:12" x14ac:dyDescent="0.25">
      <c r="A84" s="17" t="s">
        <v>81</v>
      </c>
      <c r="B84" s="17"/>
      <c r="C84" s="17"/>
      <c r="D84" s="14">
        <v>1</v>
      </c>
      <c r="E84" s="14">
        <v>230</v>
      </c>
      <c r="F84" s="58">
        <v>1</v>
      </c>
      <c r="G84" s="15">
        <v>0.85</v>
      </c>
      <c r="H84" s="18"/>
      <c r="I84" s="10"/>
      <c r="J84" s="10"/>
      <c r="K84" s="11"/>
      <c r="L84" s="64" t="s">
        <v>158</v>
      </c>
    </row>
    <row r="85" spans="1:12" x14ac:dyDescent="0.25">
      <c r="A85" s="17" t="s">
        <v>82</v>
      </c>
      <c r="B85" s="17">
        <v>6009</v>
      </c>
      <c r="C85" s="17"/>
      <c r="D85" s="14">
        <v>1</v>
      </c>
      <c r="E85" s="14">
        <v>400</v>
      </c>
      <c r="F85" s="34">
        <f t="shared" si="1"/>
        <v>3.7357958594622849</v>
      </c>
      <c r="G85" s="15">
        <v>0.85</v>
      </c>
      <c r="H85" s="18">
        <v>2.2000000000000002</v>
      </c>
      <c r="I85" s="60" t="s">
        <v>93</v>
      </c>
      <c r="J85" s="11" t="s">
        <v>95</v>
      </c>
      <c r="K85" s="11"/>
      <c r="L85" s="64" t="s">
        <v>158</v>
      </c>
    </row>
    <row r="86" spans="1:12" x14ac:dyDescent="0.25">
      <c r="A86" s="17" t="s">
        <v>83</v>
      </c>
      <c r="B86" s="17">
        <v>6004</v>
      </c>
      <c r="C86" s="17"/>
      <c r="D86" s="14">
        <v>1</v>
      </c>
      <c r="E86" s="14">
        <v>400</v>
      </c>
      <c r="F86" s="34">
        <f t="shared" si="1"/>
        <v>1.8678979297311424</v>
      </c>
      <c r="G86" s="15">
        <v>0.85</v>
      </c>
      <c r="H86" s="18">
        <v>1.1000000000000001</v>
      </c>
      <c r="I86" s="60" t="s">
        <v>92</v>
      </c>
      <c r="J86" s="11" t="s">
        <v>95</v>
      </c>
      <c r="K86" s="11"/>
      <c r="L86" s="64" t="s">
        <v>158</v>
      </c>
    </row>
    <row r="87" spans="1:12" x14ac:dyDescent="0.25">
      <c r="A87" s="17" t="s">
        <v>84</v>
      </c>
      <c r="B87" s="17">
        <v>6010</v>
      </c>
      <c r="C87" s="17"/>
      <c r="D87" s="14">
        <v>1</v>
      </c>
      <c r="E87" s="14">
        <v>400</v>
      </c>
      <c r="F87" s="34">
        <f t="shared" si="1"/>
        <v>2.5471335405424669</v>
      </c>
      <c r="G87" s="15">
        <v>0.85</v>
      </c>
      <c r="H87" s="18">
        <v>1.5</v>
      </c>
      <c r="I87" s="60" t="s">
        <v>92</v>
      </c>
      <c r="J87" s="11" t="s">
        <v>95</v>
      </c>
      <c r="K87" s="11"/>
      <c r="L87" s="64" t="s">
        <v>158</v>
      </c>
    </row>
    <row r="89" spans="1:12" x14ac:dyDescent="0.25">
      <c r="A89" s="93"/>
      <c r="B89" s="114" t="s">
        <v>159</v>
      </c>
      <c r="C89" s="114"/>
      <c r="D89" s="114"/>
      <c r="E89" s="114"/>
      <c r="F89" s="114"/>
    </row>
    <row r="90" spans="1:12" x14ac:dyDescent="0.25">
      <c r="F90" s="43"/>
    </row>
  </sheetData>
  <mergeCells count="2">
    <mergeCell ref="A2:L3"/>
    <mergeCell ref="B89:F8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9"/>
  <sheetViews>
    <sheetView zoomScale="145" zoomScaleNormal="145" workbookViewId="0">
      <pane ySplit="6" topLeftCell="A13" activePane="bottomLeft" state="frozen"/>
      <selection pane="bottomLeft" activeCell="I26" sqref="I26"/>
    </sheetView>
  </sheetViews>
  <sheetFormatPr baseColWidth="10" defaultColWidth="11.42578125" defaultRowHeight="15" x14ac:dyDescent="0.25"/>
  <cols>
    <col min="1" max="1" width="25.5703125" style="1" bestFit="1" customWidth="1"/>
    <col min="2" max="2" width="6.85546875" style="1" bestFit="1" customWidth="1"/>
    <col min="3" max="3" width="11" style="1" bestFit="1" customWidth="1"/>
    <col min="4" max="4" width="6.7109375" style="1" customWidth="1"/>
    <col min="5" max="5" width="8.42578125" style="1" customWidth="1"/>
    <col min="6" max="6" width="11.42578125" style="1"/>
    <col min="7" max="7" width="9" style="1" customWidth="1"/>
    <col min="8" max="8" width="11.42578125" style="1"/>
    <col min="9" max="9" width="13.5703125" style="1" customWidth="1"/>
    <col min="10" max="10" width="4.5703125" style="129" bestFit="1" customWidth="1"/>
    <col min="11" max="11" width="4" style="129" bestFit="1" customWidth="1"/>
    <col min="12" max="12" width="4.7109375" style="129" bestFit="1" customWidth="1"/>
    <col min="13" max="13" width="3.85546875" style="129" bestFit="1" customWidth="1"/>
    <col min="14" max="14" width="4.140625" style="129" bestFit="1" customWidth="1"/>
    <col min="15" max="15" width="3.42578125" style="129" bestFit="1" customWidth="1"/>
    <col min="16" max="16" width="3.28515625" style="129" bestFit="1" customWidth="1"/>
    <col min="17" max="18" width="3.28515625" style="129" customWidth="1"/>
    <col min="19" max="19" width="6.5703125" style="129" bestFit="1" customWidth="1"/>
    <col min="20" max="20" width="8.28515625" style="129" bestFit="1" customWidth="1"/>
    <col min="21" max="16384" width="11.42578125" style="1"/>
  </cols>
  <sheetData>
    <row r="2" spans="1:20" x14ac:dyDescent="0.25">
      <c r="A2" s="113" t="s">
        <v>153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20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</row>
    <row r="4" spans="1:20" ht="33.75" x14ac:dyDescent="0.5">
      <c r="A4" s="96"/>
      <c r="B4" s="96"/>
      <c r="C4" s="96"/>
      <c r="D4" s="96"/>
      <c r="E4" s="96"/>
      <c r="F4" s="96"/>
      <c r="G4" s="96"/>
      <c r="H4" s="96"/>
      <c r="I4" s="96"/>
      <c r="J4" s="130"/>
    </row>
    <row r="5" spans="1:20" ht="15.75" thickBot="1" x14ac:dyDescent="0.3"/>
    <row r="6" spans="1:20" s="53" customFormat="1" ht="21.75" thickBot="1" x14ac:dyDescent="0.3">
      <c r="A6" s="66" t="s">
        <v>0</v>
      </c>
      <c r="B6" s="66" t="s">
        <v>19</v>
      </c>
      <c r="C6" s="66" t="s">
        <v>162</v>
      </c>
      <c r="D6" s="66" t="s">
        <v>1</v>
      </c>
      <c r="E6" s="66" t="s">
        <v>2</v>
      </c>
      <c r="F6" s="66" t="s">
        <v>3</v>
      </c>
      <c r="G6" s="66" t="s">
        <v>4</v>
      </c>
      <c r="H6" s="66" t="s">
        <v>5</v>
      </c>
      <c r="I6" s="66" t="s">
        <v>86</v>
      </c>
      <c r="J6" s="66" t="s">
        <v>185</v>
      </c>
      <c r="K6" s="66" t="s">
        <v>186</v>
      </c>
      <c r="L6" s="66" t="s">
        <v>187</v>
      </c>
      <c r="M6" s="66" t="s">
        <v>188</v>
      </c>
      <c r="N6" s="66" t="s">
        <v>189</v>
      </c>
      <c r="O6" s="66" t="s">
        <v>190</v>
      </c>
      <c r="P6" s="66" t="s">
        <v>191</v>
      </c>
      <c r="Q6" s="66" t="s">
        <v>192</v>
      </c>
      <c r="R6" s="66" t="s">
        <v>193</v>
      </c>
      <c r="S6" s="66" t="s">
        <v>178</v>
      </c>
      <c r="T6" s="66" t="s">
        <v>179</v>
      </c>
    </row>
    <row r="7" spans="1:20" s="53" customFormat="1" ht="15.75" x14ac:dyDescent="0.25">
      <c r="A7" s="67" t="s">
        <v>184</v>
      </c>
      <c r="B7" s="68"/>
      <c r="C7" s="126"/>
      <c r="D7" s="69">
        <v>3</v>
      </c>
      <c r="E7" s="70">
        <v>230</v>
      </c>
      <c r="F7" s="71">
        <v>4.2000000000000003E-2</v>
      </c>
      <c r="G7" s="72">
        <v>1</v>
      </c>
      <c r="H7" s="73">
        <v>9.6600000000000002E-3</v>
      </c>
      <c r="I7" s="64" t="s">
        <v>89</v>
      </c>
      <c r="J7" s="131"/>
      <c r="K7" s="132"/>
      <c r="L7" s="132"/>
      <c r="M7" s="132"/>
      <c r="N7" s="132"/>
      <c r="O7" s="132"/>
      <c r="P7" s="132"/>
      <c r="Q7" s="132"/>
      <c r="R7" s="132"/>
      <c r="S7" s="132"/>
      <c r="T7" s="132"/>
    </row>
    <row r="8" spans="1:20" ht="15.75" x14ac:dyDescent="0.25">
      <c r="A8" s="7" t="s">
        <v>15</v>
      </c>
      <c r="B8" s="4"/>
      <c r="C8" s="127"/>
      <c r="D8" s="2">
        <v>1</v>
      </c>
      <c r="E8" s="5">
        <v>230</v>
      </c>
      <c r="F8" s="27">
        <v>16</v>
      </c>
      <c r="G8" s="28">
        <v>0.85</v>
      </c>
      <c r="H8" s="28">
        <v>3.1280000000000001</v>
      </c>
      <c r="I8" s="94" t="s">
        <v>90</v>
      </c>
      <c r="J8" s="131"/>
    </row>
    <row r="9" spans="1:20" ht="15.75" x14ac:dyDescent="0.25">
      <c r="A9" s="7" t="s">
        <v>16</v>
      </c>
      <c r="B9" s="4"/>
      <c r="C9" s="127"/>
      <c r="D9" s="2">
        <v>3</v>
      </c>
      <c r="E9" s="5">
        <v>230</v>
      </c>
      <c r="F9" s="28">
        <v>0.24782608695652172</v>
      </c>
      <c r="G9" s="27">
        <v>1</v>
      </c>
      <c r="H9" s="28">
        <v>1.9E-2</v>
      </c>
      <c r="I9" s="60" t="s">
        <v>89</v>
      </c>
      <c r="J9" s="131"/>
    </row>
    <row r="10" spans="1:20" ht="15.75" x14ac:dyDescent="0.25">
      <c r="A10" s="8" t="s">
        <v>17</v>
      </c>
      <c r="B10" s="4"/>
      <c r="C10" s="127"/>
      <c r="D10" s="2">
        <v>1</v>
      </c>
      <c r="E10" s="5">
        <v>230</v>
      </c>
      <c r="F10" s="28">
        <v>1.7391304347826089</v>
      </c>
      <c r="G10" s="27">
        <v>1</v>
      </c>
      <c r="H10" s="28">
        <v>0.40000000000000008</v>
      </c>
      <c r="I10" s="94"/>
      <c r="J10" s="131"/>
    </row>
    <row r="11" spans="1:20" ht="15.75" x14ac:dyDescent="0.25">
      <c r="A11" s="8" t="s">
        <v>18</v>
      </c>
      <c r="B11" s="4"/>
      <c r="C11" s="127"/>
      <c r="D11" s="2">
        <v>1</v>
      </c>
      <c r="E11" s="5">
        <v>230</v>
      </c>
      <c r="F11" s="27">
        <v>5</v>
      </c>
      <c r="G11" s="27">
        <v>1</v>
      </c>
      <c r="H11" s="28">
        <v>1.1499999999999999</v>
      </c>
      <c r="I11" s="60" t="s">
        <v>89</v>
      </c>
      <c r="J11" s="131"/>
    </row>
    <row r="12" spans="1:20" ht="15.75" x14ac:dyDescent="0.25">
      <c r="A12" s="9" t="s">
        <v>20</v>
      </c>
      <c r="B12" s="40"/>
      <c r="C12" s="128"/>
      <c r="D12" s="3">
        <v>0</v>
      </c>
      <c r="E12" s="6">
        <v>230</v>
      </c>
      <c r="F12" s="29">
        <v>16</v>
      </c>
      <c r="G12" s="29">
        <v>1</v>
      </c>
      <c r="H12" s="30">
        <v>3.68</v>
      </c>
      <c r="I12" s="60" t="s">
        <v>89</v>
      </c>
      <c r="J12" s="131"/>
    </row>
    <row r="13" spans="1:20" x14ac:dyDescent="0.25">
      <c r="A13" s="16" t="s">
        <v>164</v>
      </c>
      <c r="B13" s="16">
        <v>2010.1</v>
      </c>
      <c r="C13" s="16" t="s">
        <v>38</v>
      </c>
      <c r="D13" s="12">
        <v>1</v>
      </c>
      <c r="E13" s="12" t="s">
        <v>194</v>
      </c>
      <c r="F13" s="59"/>
      <c r="G13" s="13"/>
      <c r="H13" s="19"/>
      <c r="I13" s="13"/>
      <c r="J13" s="13">
        <v>1</v>
      </c>
      <c r="K13" s="13">
        <v>1</v>
      </c>
      <c r="L13" s="13">
        <v>1</v>
      </c>
      <c r="M13" s="13">
        <v>1</v>
      </c>
      <c r="N13" s="13"/>
      <c r="O13" s="13"/>
      <c r="P13" s="13"/>
      <c r="Q13" s="13"/>
      <c r="R13" s="13"/>
      <c r="S13" s="13"/>
      <c r="T13" s="13"/>
    </row>
    <row r="14" spans="1:20" x14ac:dyDescent="0.25">
      <c r="A14" s="16" t="s">
        <v>164</v>
      </c>
      <c r="B14" s="16">
        <v>2010.2</v>
      </c>
      <c r="C14" s="16" t="s">
        <v>38</v>
      </c>
      <c r="D14" s="12">
        <v>1</v>
      </c>
      <c r="E14" s="12" t="s">
        <v>194</v>
      </c>
      <c r="F14" s="59"/>
      <c r="G14" s="13"/>
      <c r="H14" s="19"/>
      <c r="I14" s="13"/>
      <c r="J14" s="13">
        <v>1</v>
      </c>
      <c r="K14" s="13">
        <v>1</v>
      </c>
      <c r="L14" s="13">
        <v>1</v>
      </c>
      <c r="M14" s="13">
        <v>1</v>
      </c>
      <c r="N14" s="13"/>
      <c r="O14" s="13"/>
      <c r="P14" s="13"/>
      <c r="Q14" s="13"/>
      <c r="R14" s="13"/>
      <c r="S14" s="13"/>
      <c r="T14" s="13"/>
    </row>
    <row r="15" spans="1:20" x14ac:dyDescent="0.25">
      <c r="A15" s="16" t="s">
        <v>164</v>
      </c>
      <c r="B15" s="16">
        <v>2030.1</v>
      </c>
      <c r="C15" s="16" t="s">
        <v>38</v>
      </c>
      <c r="D15" s="12">
        <v>1</v>
      </c>
      <c r="E15" s="12" t="s">
        <v>194</v>
      </c>
      <c r="F15" s="59"/>
      <c r="G15" s="13"/>
      <c r="H15" s="19"/>
      <c r="I15" s="13"/>
      <c r="J15" s="13">
        <v>1</v>
      </c>
      <c r="K15" s="13">
        <v>1</v>
      </c>
      <c r="L15" s="13">
        <v>1</v>
      </c>
      <c r="M15" s="13">
        <v>1</v>
      </c>
      <c r="N15" s="13"/>
      <c r="O15" s="13"/>
      <c r="P15" s="13"/>
      <c r="Q15" s="13"/>
      <c r="R15" s="13"/>
      <c r="S15" s="13"/>
      <c r="T15" s="13"/>
    </row>
    <row r="16" spans="1:20" x14ac:dyDescent="0.25">
      <c r="A16" s="16" t="s">
        <v>164</v>
      </c>
      <c r="B16" s="16">
        <v>2030.2</v>
      </c>
      <c r="C16" s="16" t="s">
        <v>38</v>
      </c>
      <c r="D16" s="16">
        <v>1</v>
      </c>
      <c r="E16" s="12" t="s">
        <v>194</v>
      </c>
      <c r="F16" s="59"/>
      <c r="G16" s="13"/>
      <c r="H16" s="16"/>
      <c r="I16" s="13"/>
      <c r="J16" s="13">
        <v>1</v>
      </c>
      <c r="K16" s="13">
        <v>1</v>
      </c>
      <c r="L16" s="13">
        <v>1</v>
      </c>
      <c r="M16" s="13">
        <v>1</v>
      </c>
      <c r="N16" s="13"/>
      <c r="O16" s="13"/>
      <c r="P16" s="13"/>
      <c r="Q16" s="13"/>
      <c r="R16" s="13"/>
      <c r="S16" s="13"/>
      <c r="T16" s="13"/>
    </row>
    <row r="17" spans="1:20" x14ac:dyDescent="0.25">
      <c r="A17" s="16" t="s">
        <v>164</v>
      </c>
      <c r="B17" s="16">
        <v>2030.3</v>
      </c>
      <c r="C17" s="16" t="s">
        <v>38</v>
      </c>
      <c r="D17" s="16">
        <v>1</v>
      </c>
      <c r="E17" s="12" t="s">
        <v>194</v>
      </c>
      <c r="F17" s="59"/>
      <c r="G17" s="13"/>
      <c r="H17" s="16"/>
      <c r="I17" s="13"/>
      <c r="J17" s="13">
        <v>1</v>
      </c>
      <c r="K17" s="13">
        <v>1</v>
      </c>
      <c r="L17" s="13">
        <v>1</v>
      </c>
      <c r="M17" s="13">
        <v>1</v>
      </c>
      <c r="N17" s="13"/>
      <c r="O17" s="13"/>
      <c r="P17" s="13"/>
      <c r="Q17" s="13"/>
      <c r="R17" s="13"/>
      <c r="S17" s="13"/>
      <c r="T17" s="13"/>
    </row>
    <row r="18" spans="1:20" x14ac:dyDescent="0.25">
      <c r="A18" s="16" t="s">
        <v>164</v>
      </c>
      <c r="B18" s="16">
        <v>2030.4</v>
      </c>
      <c r="C18" s="16" t="s">
        <v>38</v>
      </c>
      <c r="D18" s="16">
        <v>1</v>
      </c>
      <c r="E18" s="12" t="s">
        <v>194</v>
      </c>
      <c r="F18" s="59"/>
      <c r="G18" s="13"/>
      <c r="H18" s="16"/>
      <c r="I18" s="13"/>
      <c r="J18" s="13">
        <v>1</v>
      </c>
      <c r="K18" s="13">
        <v>1</v>
      </c>
      <c r="L18" s="13">
        <v>1</v>
      </c>
      <c r="M18" s="13">
        <v>1</v>
      </c>
      <c r="N18" s="13"/>
      <c r="O18" s="13"/>
      <c r="P18" s="13"/>
      <c r="Q18" s="13"/>
      <c r="R18" s="13"/>
      <c r="S18" s="13"/>
      <c r="T18" s="13"/>
    </row>
    <row r="19" spans="1:20" x14ac:dyDescent="0.25">
      <c r="A19" s="16" t="s">
        <v>164</v>
      </c>
      <c r="B19" s="16">
        <v>2030.5</v>
      </c>
      <c r="C19" s="16" t="s">
        <v>38</v>
      </c>
      <c r="D19" s="16">
        <v>1</v>
      </c>
      <c r="E19" s="12" t="s">
        <v>194</v>
      </c>
      <c r="F19" s="59"/>
      <c r="G19" s="13"/>
      <c r="H19" s="16"/>
      <c r="I19" s="13"/>
      <c r="J19" s="13">
        <v>1</v>
      </c>
      <c r="K19" s="13">
        <v>1</v>
      </c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</row>
    <row r="20" spans="1:20" x14ac:dyDescent="0.25">
      <c r="A20" s="133" t="s">
        <v>165</v>
      </c>
      <c r="B20" s="133">
        <v>2050</v>
      </c>
      <c r="C20" s="133" t="s">
        <v>38</v>
      </c>
      <c r="D20" s="133">
        <v>1</v>
      </c>
      <c r="E20" s="133" t="s">
        <v>194</v>
      </c>
      <c r="F20" s="133"/>
      <c r="G20" s="133"/>
      <c r="H20" s="133">
        <v>2.5000000000000001E-3</v>
      </c>
      <c r="I20" s="133"/>
      <c r="J20" s="133"/>
      <c r="K20" s="133"/>
      <c r="L20" s="133"/>
      <c r="M20" s="133"/>
      <c r="N20" s="133"/>
      <c r="O20" s="133"/>
      <c r="P20" s="133"/>
      <c r="Q20" s="133">
        <v>1</v>
      </c>
      <c r="R20" s="133"/>
      <c r="S20" s="133"/>
      <c r="T20" s="133"/>
    </row>
    <row r="21" spans="1:20" x14ac:dyDescent="0.25">
      <c r="A21" s="133" t="s">
        <v>166</v>
      </c>
      <c r="B21" s="133">
        <v>2090.1</v>
      </c>
      <c r="C21" s="133" t="s">
        <v>38</v>
      </c>
      <c r="D21" s="133">
        <v>1</v>
      </c>
      <c r="E21" s="133" t="s">
        <v>194</v>
      </c>
      <c r="F21" s="133"/>
      <c r="G21" s="133"/>
      <c r="H21" s="133">
        <v>2.5000000000000001E-3</v>
      </c>
      <c r="I21" s="133"/>
      <c r="J21" s="133"/>
      <c r="K21" s="133"/>
      <c r="L21" s="133"/>
      <c r="M21" s="133"/>
      <c r="N21" s="133"/>
      <c r="O21" s="133"/>
      <c r="P21" s="133"/>
      <c r="Q21" s="133">
        <v>1</v>
      </c>
      <c r="R21" s="133"/>
      <c r="S21" s="133"/>
      <c r="T21" s="133"/>
    </row>
    <row r="22" spans="1:20" x14ac:dyDescent="0.25">
      <c r="A22" s="133" t="s">
        <v>167</v>
      </c>
      <c r="B22" s="133">
        <v>2090.1999999999998</v>
      </c>
      <c r="C22" s="133" t="s">
        <v>38</v>
      </c>
      <c r="D22" s="133">
        <v>1</v>
      </c>
      <c r="E22" s="133" t="s">
        <v>194</v>
      </c>
      <c r="F22" s="133"/>
      <c r="G22" s="133"/>
      <c r="H22" s="133">
        <v>2.5000000000000001E-3</v>
      </c>
      <c r="I22" s="133"/>
      <c r="J22" s="133"/>
      <c r="K22" s="133"/>
      <c r="L22" s="133"/>
      <c r="M22" s="133"/>
      <c r="N22" s="133"/>
      <c r="O22" s="133"/>
      <c r="P22" s="133"/>
      <c r="Q22" s="133">
        <v>1</v>
      </c>
      <c r="R22" s="133"/>
      <c r="S22" s="133"/>
      <c r="T22" s="133"/>
    </row>
    <row r="23" spans="1:20" x14ac:dyDescent="0.25">
      <c r="A23" s="133" t="s">
        <v>168</v>
      </c>
      <c r="B23" s="133">
        <v>2090.3000000000002</v>
      </c>
      <c r="C23" s="133" t="s">
        <v>38</v>
      </c>
      <c r="D23" s="133">
        <v>1</v>
      </c>
      <c r="E23" s="133" t="s">
        <v>194</v>
      </c>
      <c r="F23" s="133"/>
      <c r="G23" s="133"/>
      <c r="H23" s="133">
        <v>2.5000000000000001E-3</v>
      </c>
      <c r="I23" s="133"/>
      <c r="J23" s="133"/>
      <c r="K23" s="133"/>
      <c r="L23" s="133"/>
      <c r="M23" s="133"/>
      <c r="N23" s="133"/>
      <c r="O23" s="133"/>
      <c r="P23" s="133"/>
      <c r="Q23" s="133">
        <v>1</v>
      </c>
      <c r="R23" s="133"/>
      <c r="S23" s="133"/>
      <c r="T23" s="133"/>
    </row>
    <row r="24" spans="1:20" x14ac:dyDescent="0.25">
      <c r="A24" s="133" t="s">
        <v>169</v>
      </c>
      <c r="B24" s="133">
        <v>2090.4</v>
      </c>
      <c r="C24" s="133" t="s">
        <v>38</v>
      </c>
      <c r="D24" s="133">
        <v>1</v>
      </c>
      <c r="E24" s="133" t="s">
        <v>194</v>
      </c>
      <c r="F24" s="133"/>
      <c r="G24" s="133"/>
      <c r="H24" s="133">
        <v>2.5000000000000001E-3</v>
      </c>
      <c r="I24" s="133"/>
      <c r="J24" s="133"/>
      <c r="K24" s="133"/>
      <c r="L24" s="133"/>
      <c r="M24" s="133"/>
      <c r="N24" s="133"/>
      <c r="O24" s="133"/>
      <c r="P24" s="133"/>
      <c r="Q24" s="133">
        <v>1</v>
      </c>
      <c r="R24" s="133"/>
      <c r="S24" s="133"/>
      <c r="T24" s="133"/>
    </row>
    <row r="25" spans="1:20" x14ac:dyDescent="0.25">
      <c r="A25" s="133" t="s">
        <v>170</v>
      </c>
      <c r="B25" s="133">
        <v>2090.5</v>
      </c>
      <c r="C25" s="133" t="s">
        <v>38</v>
      </c>
      <c r="D25" s="133">
        <v>1</v>
      </c>
      <c r="E25" s="133" t="s">
        <v>194</v>
      </c>
      <c r="F25" s="133"/>
      <c r="G25" s="133"/>
      <c r="H25" s="133">
        <v>2.5000000000000001E-3</v>
      </c>
      <c r="I25" s="133"/>
      <c r="J25" s="133"/>
      <c r="K25" s="133"/>
      <c r="L25" s="133"/>
      <c r="M25" s="133"/>
      <c r="N25" s="133"/>
      <c r="O25" s="133"/>
      <c r="P25" s="133"/>
      <c r="Q25" s="133">
        <v>1</v>
      </c>
      <c r="R25" s="133"/>
      <c r="S25" s="133"/>
      <c r="T25" s="133"/>
    </row>
    <row r="26" spans="1:20" x14ac:dyDescent="0.25">
      <c r="A26" s="26" t="s">
        <v>199</v>
      </c>
      <c r="B26" s="20">
        <v>3000</v>
      </c>
      <c r="C26" s="20"/>
      <c r="D26" s="21">
        <v>1</v>
      </c>
      <c r="E26" s="21" t="s">
        <v>194</v>
      </c>
      <c r="F26" s="36"/>
      <c r="G26" s="95"/>
      <c r="H26" s="25"/>
      <c r="I26" s="61" t="s">
        <v>200</v>
      </c>
      <c r="J26" s="131"/>
    </row>
    <row r="27" spans="1:20" x14ac:dyDescent="0.25">
      <c r="A27" s="26" t="s">
        <v>42</v>
      </c>
      <c r="B27" s="20">
        <v>409</v>
      </c>
      <c r="C27" s="20"/>
      <c r="D27" s="21">
        <v>1</v>
      </c>
      <c r="E27" s="21">
        <v>400</v>
      </c>
      <c r="F27" s="36">
        <f t="shared" ref="F27:F86" si="0">((H27/(SQRT(3)*E27*G27))*1000)</f>
        <v>18.678979297311425</v>
      </c>
      <c r="G27" s="95">
        <v>0.85</v>
      </c>
      <c r="H27" s="25">
        <v>11</v>
      </c>
      <c r="I27" s="61" t="s">
        <v>100</v>
      </c>
      <c r="J27" s="131" t="s">
        <v>158</v>
      </c>
    </row>
    <row r="28" spans="1:20" x14ac:dyDescent="0.25">
      <c r="A28" s="26" t="s">
        <v>38</v>
      </c>
      <c r="B28" s="20">
        <v>410</v>
      </c>
      <c r="C28" s="20"/>
      <c r="D28" s="21">
        <v>1</v>
      </c>
      <c r="E28" s="21">
        <v>400</v>
      </c>
      <c r="F28" s="36">
        <f t="shared" si="0"/>
        <v>18.678979297311425</v>
      </c>
      <c r="G28" s="95">
        <v>0.85</v>
      </c>
      <c r="H28" s="25">
        <v>11</v>
      </c>
      <c r="I28" s="61" t="s">
        <v>100</v>
      </c>
      <c r="J28" s="131" t="s">
        <v>158</v>
      </c>
    </row>
    <row r="29" spans="1:20" x14ac:dyDescent="0.25">
      <c r="A29" s="26" t="s">
        <v>45</v>
      </c>
      <c r="B29" s="20">
        <v>411</v>
      </c>
      <c r="C29" s="20"/>
      <c r="D29" s="21">
        <v>1</v>
      </c>
      <c r="E29" s="21">
        <v>400</v>
      </c>
      <c r="F29" s="36">
        <f t="shared" si="0"/>
        <v>12.735667702712334</v>
      </c>
      <c r="G29" s="95">
        <v>0.85</v>
      </c>
      <c r="H29" s="25">
        <v>7.5</v>
      </c>
      <c r="I29" s="60" t="s">
        <v>109</v>
      </c>
      <c r="J29" s="131" t="s">
        <v>158</v>
      </c>
    </row>
    <row r="30" spans="1:20" x14ac:dyDescent="0.25">
      <c r="A30" s="26" t="s">
        <v>38</v>
      </c>
      <c r="B30" s="20">
        <v>412</v>
      </c>
      <c r="C30" s="20"/>
      <c r="D30" s="21">
        <v>1</v>
      </c>
      <c r="E30" s="21">
        <v>400</v>
      </c>
      <c r="F30" s="36">
        <f t="shared" si="0"/>
        <v>18.678979297311425</v>
      </c>
      <c r="G30" s="95">
        <v>0.85</v>
      </c>
      <c r="H30" s="25">
        <v>11</v>
      </c>
      <c r="I30" s="61" t="s">
        <v>100</v>
      </c>
      <c r="J30" s="131" t="s">
        <v>158</v>
      </c>
    </row>
    <row r="31" spans="1:20" x14ac:dyDescent="0.25">
      <c r="A31" s="26" t="s">
        <v>43</v>
      </c>
      <c r="B31" s="20">
        <v>413</v>
      </c>
      <c r="C31" s="20"/>
      <c r="D31" s="21">
        <v>1</v>
      </c>
      <c r="E31" s="21">
        <v>400</v>
      </c>
      <c r="F31" s="36">
        <f t="shared" si="0"/>
        <v>25.471335405424668</v>
      </c>
      <c r="G31" s="95">
        <v>0.85</v>
      </c>
      <c r="H31" s="25">
        <v>15</v>
      </c>
      <c r="I31" s="61" t="s">
        <v>97</v>
      </c>
      <c r="J31" s="131" t="s">
        <v>158</v>
      </c>
    </row>
    <row r="32" spans="1:20" x14ac:dyDescent="0.25">
      <c r="A32" s="26" t="s">
        <v>44</v>
      </c>
      <c r="B32" s="20">
        <v>414</v>
      </c>
      <c r="C32" s="20"/>
      <c r="D32" s="21">
        <v>1</v>
      </c>
      <c r="E32" s="21">
        <v>400</v>
      </c>
      <c r="F32" s="36">
        <f t="shared" si="0"/>
        <v>12.735667702712334</v>
      </c>
      <c r="G32" s="95">
        <v>0.85</v>
      </c>
      <c r="H32" s="25">
        <v>7.5</v>
      </c>
      <c r="I32" s="60" t="s">
        <v>109</v>
      </c>
      <c r="J32" s="131" t="s">
        <v>158</v>
      </c>
    </row>
    <row r="33" spans="1:10" x14ac:dyDescent="0.25">
      <c r="A33" s="26" t="s">
        <v>30</v>
      </c>
      <c r="B33" s="20">
        <v>400</v>
      </c>
      <c r="C33" s="20"/>
      <c r="D33" s="21">
        <v>1</v>
      </c>
      <c r="E33" s="21">
        <v>400</v>
      </c>
      <c r="F33" s="36">
        <f t="shared" si="0"/>
        <v>18.678979297311425</v>
      </c>
      <c r="G33" s="95">
        <v>0.85</v>
      </c>
      <c r="H33" s="25">
        <v>11</v>
      </c>
      <c r="I33" s="61" t="s">
        <v>100</v>
      </c>
      <c r="J33" s="131" t="s">
        <v>158</v>
      </c>
    </row>
    <row r="34" spans="1:10" x14ac:dyDescent="0.25">
      <c r="A34" s="26" t="s">
        <v>31</v>
      </c>
      <c r="B34" s="20">
        <v>399</v>
      </c>
      <c r="C34" s="20"/>
      <c r="D34" s="21">
        <v>1</v>
      </c>
      <c r="E34" s="21">
        <v>400</v>
      </c>
      <c r="F34" s="36">
        <f t="shared" si="0"/>
        <v>25.471335405424668</v>
      </c>
      <c r="G34" s="95">
        <v>0.85</v>
      </c>
      <c r="H34" s="25">
        <v>15</v>
      </c>
      <c r="I34" s="61" t="s">
        <v>97</v>
      </c>
      <c r="J34" s="131" t="s">
        <v>158</v>
      </c>
    </row>
    <row r="35" spans="1:10" x14ac:dyDescent="0.25">
      <c r="A35" s="24" t="s">
        <v>46</v>
      </c>
      <c r="B35" s="20">
        <v>416</v>
      </c>
      <c r="C35" s="20"/>
      <c r="D35" s="21">
        <v>1</v>
      </c>
      <c r="E35" s="21">
        <v>400</v>
      </c>
      <c r="F35" s="36">
        <f t="shared" si="0"/>
        <v>2.5471335405424669</v>
      </c>
      <c r="G35" s="95">
        <v>0.85</v>
      </c>
      <c r="H35" s="25">
        <v>1.5</v>
      </c>
      <c r="I35" s="60" t="s">
        <v>92</v>
      </c>
      <c r="J35" s="131" t="s">
        <v>158</v>
      </c>
    </row>
    <row r="36" spans="1:10" x14ac:dyDescent="0.25">
      <c r="A36" s="24" t="s">
        <v>46</v>
      </c>
      <c r="B36" s="20">
        <v>417</v>
      </c>
      <c r="C36" s="20"/>
      <c r="D36" s="21">
        <v>1</v>
      </c>
      <c r="E36" s="21">
        <v>400</v>
      </c>
      <c r="F36" s="36">
        <f t="shared" si="0"/>
        <v>2.5471335405424669</v>
      </c>
      <c r="G36" s="95">
        <v>0.85</v>
      </c>
      <c r="H36" s="25">
        <v>1.5</v>
      </c>
      <c r="I36" s="60" t="s">
        <v>92</v>
      </c>
      <c r="J36" s="131" t="s">
        <v>158</v>
      </c>
    </row>
    <row r="37" spans="1:10" x14ac:dyDescent="0.25">
      <c r="A37" s="24" t="s">
        <v>46</v>
      </c>
      <c r="B37" s="20">
        <v>418</v>
      </c>
      <c r="C37" s="20"/>
      <c r="D37" s="21">
        <v>1</v>
      </c>
      <c r="E37" s="21">
        <v>400</v>
      </c>
      <c r="F37" s="36">
        <f t="shared" si="0"/>
        <v>1.8678979297311424</v>
      </c>
      <c r="G37" s="95">
        <v>0.85</v>
      </c>
      <c r="H37" s="25">
        <v>1.1000000000000001</v>
      </c>
      <c r="I37" s="60" t="s">
        <v>92</v>
      </c>
      <c r="J37" s="131" t="s">
        <v>158</v>
      </c>
    </row>
    <row r="38" spans="1:10" x14ac:dyDescent="0.25">
      <c r="A38" s="24" t="s">
        <v>46</v>
      </c>
      <c r="B38" s="20">
        <v>419</v>
      </c>
      <c r="C38" s="20"/>
      <c r="D38" s="21">
        <v>1</v>
      </c>
      <c r="E38" s="21">
        <v>400</v>
      </c>
      <c r="F38" s="36">
        <f t="shared" si="0"/>
        <v>1.8678979297311424</v>
      </c>
      <c r="G38" s="95">
        <v>0.85</v>
      </c>
      <c r="H38" s="25">
        <v>1.1000000000000001</v>
      </c>
      <c r="I38" s="60" t="s">
        <v>92</v>
      </c>
      <c r="J38" s="131" t="s">
        <v>158</v>
      </c>
    </row>
    <row r="39" spans="1:10" x14ac:dyDescent="0.25">
      <c r="A39" s="24" t="s">
        <v>46</v>
      </c>
      <c r="B39" s="20">
        <v>420</v>
      </c>
      <c r="C39" s="20"/>
      <c r="D39" s="21">
        <v>1</v>
      </c>
      <c r="E39" s="21">
        <v>400</v>
      </c>
      <c r="F39" s="36">
        <f t="shared" si="0"/>
        <v>1.8678979297311424</v>
      </c>
      <c r="G39" s="95">
        <v>0.85</v>
      </c>
      <c r="H39" s="25">
        <v>1.1000000000000001</v>
      </c>
      <c r="I39" s="60" t="s">
        <v>92</v>
      </c>
      <c r="J39" s="131" t="s">
        <v>158</v>
      </c>
    </row>
    <row r="40" spans="1:10" x14ac:dyDescent="0.25">
      <c r="A40" s="24" t="s">
        <v>32</v>
      </c>
      <c r="B40" s="20">
        <v>421</v>
      </c>
      <c r="C40" s="20"/>
      <c r="D40" s="21">
        <v>1</v>
      </c>
      <c r="E40" s="21">
        <v>400</v>
      </c>
      <c r="F40" s="36">
        <f t="shared" si="0"/>
        <v>6.7923561081132444</v>
      </c>
      <c r="G40" s="95">
        <v>0.85</v>
      </c>
      <c r="H40" s="25">
        <v>4</v>
      </c>
      <c r="I40" s="60" t="s">
        <v>105</v>
      </c>
      <c r="J40" s="131" t="s">
        <v>158</v>
      </c>
    </row>
    <row r="41" spans="1:10" x14ac:dyDescent="0.25">
      <c r="A41" s="24"/>
      <c r="B41" s="20">
        <v>422</v>
      </c>
      <c r="C41" s="20"/>
      <c r="D41" s="21">
        <v>1</v>
      </c>
      <c r="E41" s="21">
        <v>400</v>
      </c>
      <c r="F41" s="36">
        <f t="shared" si="0"/>
        <v>6.7923561081132444</v>
      </c>
      <c r="G41" s="95">
        <v>0.85</v>
      </c>
      <c r="H41" s="25">
        <v>4</v>
      </c>
      <c r="I41" s="60" t="s">
        <v>106</v>
      </c>
      <c r="J41" s="131" t="s">
        <v>158</v>
      </c>
    </row>
    <row r="42" spans="1:10" x14ac:dyDescent="0.25">
      <c r="A42" s="24"/>
      <c r="B42" s="20">
        <v>423</v>
      </c>
      <c r="C42" s="20"/>
      <c r="D42" s="21">
        <v>1</v>
      </c>
      <c r="E42" s="21">
        <v>400</v>
      </c>
      <c r="F42" s="36">
        <f t="shared" si="0"/>
        <v>2.5471335405424669</v>
      </c>
      <c r="G42" s="95">
        <v>0.85</v>
      </c>
      <c r="H42" s="25">
        <v>1.5</v>
      </c>
      <c r="I42" s="60" t="s">
        <v>92</v>
      </c>
      <c r="J42" s="131" t="s">
        <v>158</v>
      </c>
    </row>
    <row r="43" spans="1:10" x14ac:dyDescent="0.25">
      <c r="A43" s="24" t="s">
        <v>33</v>
      </c>
      <c r="B43" s="20">
        <v>424</v>
      </c>
      <c r="C43" s="20"/>
      <c r="D43" s="21">
        <v>1</v>
      </c>
      <c r="E43" s="21">
        <v>400</v>
      </c>
      <c r="F43" s="36">
        <f t="shared" si="0"/>
        <v>1.2735667702712334</v>
      </c>
      <c r="G43" s="95">
        <v>0.85</v>
      </c>
      <c r="H43" s="25">
        <v>0.75</v>
      </c>
      <c r="I43" s="60" t="s">
        <v>107</v>
      </c>
      <c r="J43" s="131" t="s">
        <v>158</v>
      </c>
    </row>
    <row r="44" spans="1:10" x14ac:dyDescent="0.25">
      <c r="A44" s="24" t="s">
        <v>47</v>
      </c>
      <c r="B44" s="20">
        <v>425</v>
      </c>
      <c r="C44" s="20"/>
      <c r="D44" s="21">
        <v>1</v>
      </c>
      <c r="E44" s="21">
        <v>400</v>
      </c>
      <c r="F44" s="36">
        <f t="shared" si="0"/>
        <v>1.2735667702712334</v>
      </c>
      <c r="G44" s="95">
        <v>0.85</v>
      </c>
      <c r="H44" s="25">
        <v>0.75</v>
      </c>
      <c r="I44" s="60" t="s">
        <v>107</v>
      </c>
      <c r="J44" s="131" t="s">
        <v>158</v>
      </c>
    </row>
    <row r="45" spans="1:10" x14ac:dyDescent="0.25">
      <c r="A45" s="24" t="s">
        <v>47</v>
      </c>
      <c r="B45" s="20">
        <v>426</v>
      </c>
      <c r="C45" s="20"/>
      <c r="D45" s="21">
        <v>1</v>
      </c>
      <c r="E45" s="21">
        <v>400</v>
      </c>
      <c r="F45" s="36">
        <f t="shared" si="0"/>
        <v>2.5471335405424669</v>
      </c>
      <c r="G45" s="95">
        <v>0.85</v>
      </c>
      <c r="H45" s="25">
        <v>1.5</v>
      </c>
      <c r="I45" s="60" t="s">
        <v>92</v>
      </c>
      <c r="J45" s="131" t="s">
        <v>158</v>
      </c>
    </row>
    <row r="46" spans="1:10" x14ac:dyDescent="0.25">
      <c r="A46" s="24" t="s">
        <v>47</v>
      </c>
      <c r="B46" s="20">
        <v>427</v>
      </c>
      <c r="C46" s="20"/>
      <c r="D46" s="21">
        <v>1</v>
      </c>
      <c r="E46" s="21">
        <v>400</v>
      </c>
      <c r="F46" s="36">
        <f t="shared" si="0"/>
        <v>1.8678979297311424</v>
      </c>
      <c r="G46" s="95">
        <v>0.85</v>
      </c>
      <c r="H46" s="25">
        <v>1.1000000000000001</v>
      </c>
      <c r="I46" s="60" t="s">
        <v>92</v>
      </c>
      <c r="J46" s="131" t="s">
        <v>158</v>
      </c>
    </row>
    <row r="47" spans="1:10" x14ac:dyDescent="0.25">
      <c r="A47" s="24" t="s">
        <v>47</v>
      </c>
      <c r="B47" s="20">
        <v>428</v>
      </c>
      <c r="C47" s="20"/>
      <c r="D47" s="21">
        <v>1</v>
      </c>
      <c r="E47" s="21">
        <v>400</v>
      </c>
      <c r="F47" s="36">
        <f t="shared" si="0"/>
        <v>2.8018468945967134</v>
      </c>
      <c r="G47" s="95">
        <v>0.85</v>
      </c>
      <c r="H47" s="25">
        <v>1.65</v>
      </c>
      <c r="I47" s="60" t="s">
        <v>92</v>
      </c>
      <c r="J47" s="131" t="s">
        <v>158</v>
      </c>
    </row>
    <row r="48" spans="1:10" x14ac:dyDescent="0.25">
      <c r="A48" s="24" t="s">
        <v>48</v>
      </c>
      <c r="B48" s="20">
        <v>430</v>
      </c>
      <c r="C48" s="20"/>
      <c r="D48" s="21">
        <v>1</v>
      </c>
      <c r="E48" s="21">
        <v>400</v>
      </c>
      <c r="F48" s="36">
        <f t="shared" si="0"/>
        <v>2.5471335405424669</v>
      </c>
      <c r="G48" s="95">
        <v>0.85</v>
      </c>
      <c r="H48" s="25">
        <v>1.5</v>
      </c>
      <c r="I48" s="60" t="s">
        <v>92</v>
      </c>
      <c r="J48" s="131" t="s">
        <v>158</v>
      </c>
    </row>
    <row r="49" spans="1:11" x14ac:dyDescent="0.25">
      <c r="A49" s="24" t="s">
        <v>49</v>
      </c>
      <c r="B49" s="20">
        <v>432</v>
      </c>
      <c r="C49" s="20"/>
      <c r="D49" s="21">
        <v>1</v>
      </c>
      <c r="E49" s="21">
        <v>400</v>
      </c>
      <c r="F49" s="36">
        <f t="shared" si="0"/>
        <v>2.5471335405424669</v>
      </c>
      <c r="G49" s="95">
        <v>0.85</v>
      </c>
      <c r="H49" s="25">
        <v>1.5</v>
      </c>
      <c r="I49" s="60" t="s">
        <v>92</v>
      </c>
      <c r="J49" s="131" t="s">
        <v>158</v>
      </c>
    </row>
    <row r="50" spans="1:11" x14ac:dyDescent="0.25">
      <c r="A50" s="24" t="s">
        <v>50</v>
      </c>
      <c r="B50" s="20">
        <v>433</v>
      </c>
      <c r="C50" s="20"/>
      <c r="D50" s="21">
        <v>1</v>
      </c>
      <c r="E50" s="21">
        <v>400</v>
      </c>
      <c r="F50" s="36">
        <f t="shared" si="0"/>
        <v>2.5471335405424669</v>
      </c>
      <c r="G50" s="95">
        <v>0.85</v>
      </c>
      <c r="H50" s="25">
        <v>1.5</v>
      </c>
      <c r="I50" s="60" t="s">
        <v>92</v>
      </c>
      <c r="J50" s="131" t="s">
        <v>158</v>
      </c>
    </row>
    <row r="51" spans="1:11" x14ac:dyDescent="0.25">
      <c r="A51" s="24" t="s">
        <v>51</v>
      </c>
      <c r="B51" s="20">
        <v>434</v>
      </c>
      <c r="C51" s="20"/>
      <c r="D51" s="21">
        <v>1</v>
      </c>
      <c r="E51" s="21">
        <v>400</v>
      </c>
      <c r="F51" s="36">
        <f t="shared" si="0"/>
        <v>1.8678979297311424</v>
      </c>
      <c r="G51" s="95">
        <v>0.85</v>
      </c>
      <c r="H51" s="25">
        <v>1.1000000000000001</v>
      </c>
      <c r="I51" s="60" t="s">
        <v>92</v>
      </c>
      <c r="J51" s="131" t="s">
        <v>158</v>
      </c>
    </row>
    <row r="52" spans="1:11" x14ac:dyDescent="0.25">
      <c r="A52" s="24" t="s">
        <v>53</v>
      </c>
      <c r="B52" s="20" t="s">
        <v>52</v>
      </c>
      <c r="C52" s="20"/>
      <c r="D52" s="21">
        <v>1</v>
      </c>
      <c r="E52" s="21">
        <v>400</v>
      </c>
      <c r="F52" s="36">
        <f t="shared" si="0"/>
        <v>1.2735667702712334</v>
      </c>
      <c r="G52" s="95">
        <v>0.85</v>
      </c>
      <c r="H52" s="25">
        <v>0.75</v>
      </c>
      <c r="I52" s="60" t="s">
        <v>107</v>
      </c>
      <c r="J52" s="131" t="s">
        <v>158</v>
      </c>
    </row>
    <row r="53" spans="1:11" x14ac:dyDescent="0.25">
      <c r="A53" s="24" t="s">
        <v>54</v>
      </c>
      <c r="B53" s="20">
        <v>435</v>
      </c>
      <c r="C53" s="20"/>
      <c r="D53" s="21">
        <v>1</v>
      </c>
      <c r="E53" s="21">
        <v>400</v>
      </c>
      <c r="F53" s="36">
        <f t="shared" si="0"/>
        <v>2.5471335405424669</v>
      </c>
      <c r="G53" s="95">
        <v>0.85</v>
      </c>
      <c r="H53" s="25">
        <v>1.5</v>
      </c>
      <c r="I53" s="60" t="s">
        <v>92</v>
      </c>
      <c r="J53" s="131" t="s">
        <v>158</v>
      </c>
    </row>
    <row r="54" spans="1:11" ht="15.75" customHeight="1" x14ac:dyDescent="0.25">
      <c r="A54" s="24" t="s">
        <v>55</v>
      </c>
      <c r="B54" s="20">
        <v>436</v>
      </c>
      <c r="C54" s="20"/>
      <c r="D54" s="21">
        <v>1</v>
      </c>
      <c r="E54" s="21">
        <v>400</v>
      </c>
      <c r="F54" s="36">
        <f t="shared" si="0"/>
        <v>1.8678979297311424</v>
      </c>
      <c r="G54" s="95">
        <v>0.85</v>
      </c>
      <c r="H54" s="36">
        <v>1.1000000000000001</v>
      </c>
      <c r="I54" s="60" t="s">
        <v>92</v>
      </c>
      <c r="J54" s="131" t="s">
        <v>158</v>
      </c>
    </row>
    <row r="55" spans="1:11" x14ac:dyDescent="0.25">
      <c r="A55" s="24" t="s">
        <v>55</v>
      </c>
      <c r="B55" s="20">
        <v>437</v>
      </c>
      <c r="C55" s="20"/>
      <c r="D55" s="21">
        <v>1</v>
      </c>
      <c r="E55" s="21">
        <v>400</v>
      </c>
      <c r="F55" s="36">
        <f t="shared" si="0"/>
        <v>1.8678979297311424</v>
      </c>
      <c r="G55" s="95">
        <v>0.85</v>
      </c>
      <c r="H55" s="36">
        <v>1.1000000000000001</v>
      </c>
      <c r="I55" s="60" t="s">
        <v>92</v>
      </c>
      <c r="J55" s="131" t="s">
        <v>158</v>
      </c>
    </row>
    <row r="56" spans="1:11" x14ac:dyDescent="0.25">
      <c r="A56" s="24" t="s">
        <v>56</v>
      </c>
      <c r="B56" s="20">
        <v>438</v>
      </c>
      <c r="C56" s="20"/>
      <c r="D56" s="21">
        <v>1</v>
      </c>
      <c r="E56" s="21">
        <v>400</v>
      </c>
      <c r="F56" s="36">
        <f t="shared" si="0"/>
        <v>1.8678979297311424</v>
      </c>
      <c r="G56" s="95">
        <v>0.85</v>
      </c>
      <c r="H56" s="36">
        <v>1.1000000000000001</v>
      </c>
      <c r="I56" s="60" t="s">
        <v>92</v>
      </c>
      <c r="J56" s="131" t="s">
        <v>158</v>
      </c>
    </row>
    <row r="57" spans="1:11" x14ac:dyDescent="0.25">
      <c r="A57" s="24" t="s">
        <v>56</v>
      </c>
      <c r="B57" s="20">
        <v>439</v>
      </c>
      <c r="C57" s="20"/>
      <c r="D57" s="21">
        <v>1</v>
      </c>
      <c r="E57" s="21">
        <v>400</v>
      </c>
      <c r="F57" s="36">
        <f t="shared" si="0"/>
        <v>1.8678979297311424</v>
      </c>
      <c r="G57" s="95">
        <v>0.85</v>
      </c>
      <c r="H57" s="36">
        <v>1.1000000000000001</v>
      </c>
      <c r="I57" s="60" t="s">
        <v>92</v>
      </c>
      <c r="J57" s="131" t="s">
        <v>158</v>
      </c>
    </row>
    <row r="58" spans="1:11" x14ac:dyDescent="0.25">
      <c r="A58" s="24" t="s">
        <v>57</v>
      </c>
      <c r="B58" s="20">
        <v>440</v>
      </c>
      <c r="C58" s="20"/>
      <c r="D58" s="21">
        <v>1</v>
      </c>
      <c r="E58" s="21">
        <v>400</v>
      </c>
      <c r="F58" s="36">
        <f t="shared" si="0"/>
        <v>0.93394896486557122</v>
      </c>
      <c r="G58" s="95">
        <v>0.85</v>
      </c>
      <c r="H58" s="36">
        <v>0.55000000000000004</v>
      </c>
      <c r="I58" s="60" t="s">
        <v>91</v>
      </c>
      <c r="J58" s="131" t="s">
        <v>158</v>
      </c>
    </row>
    <row r="59" spans="1:11" x14ac:dyDescent="0.25">
      <c r="A59" s="24" t="s">
        <v>58</v>
      </c>
      <c r="B59" s="20">
        <v>441</v>
      </c>
      <c r="C59" s="20"/>
      <c r="D59" s="21">
        <v>1</v>
      </c>
      <c r="E59" s="21">
        <v>400</v>
      </c>
      <c r="F59" s="36">
        <f t="shared" si="0"/>
        <v>37.357958594622851</v>
      </c>
      <c r="G59" s="95">
        <v>0.85</v>
      </c>
      <c r="H59" s="37">
        <v>22</v>
      </c>
      <c r="I59" s="60" t="s">
        <v>103</v>
      </c>
      <c r="J59" s="131" t="s">
        <v>158</v>
      </c>
    </row>
    <row r="60" spans="1:11" x14ac:dyDescent="0.25">
      <c r="A60" s="24" t="s">
        <v>59</v>
      </c>
      <c r="B60" s="20">
        <v>442</v>
      </c>
      <c r="C60" s="20"/>
      <c r="D60" s="21">
        <v>1</v>
      </c>
      <c r="E60" s="21">
        <v>400</v>
      </c>
      <c r="F60" s="36">
        <f t="shared" si="0"/>
        <v>0.6282929400004752</v>
      </c>
      <c r="G60" s="95">
        <v>0.85</v>
      </c>
      <c r="H60" s="38">
        <v>0.37</v>
      </c>
      <c r="I60" s="60" t="s">
        <v>108</v>
      </c>
      <c r="J60" s="131" t="s">
        <v>158</v>
      </c>
    </row>
    <row r="61" spans="1:11" x14ac:dyDescent="0.25">
      <c r="A61" s="24" t="s">
        <v>60</v>
      </c>
      <c r="B61" s="20">
        <v>445</v>
      </c>
      <c r="C61" s="20"/>
      <c r="D61" s="21">
        <v>1</v>
      </c>
      <c r="E61" s="21">
        <v>400</v>
      </c>
      <c r="F61" s="36">
        <f t="shared" si="0"/>
        <v>127.35667702712334</v>
      </c>
      <c r="G61" s="95">
        <v>0.85</v>
      </c>
      <c r="H61" s="37">
        <v>75</v>
      </c>
      <c r="I61" s="61" t="s">
        <v>111</v>
      </c>
      <c r="J61" s="131" t="s">
        <v>158</v>
      </c>
      <c r="K61" s="129">
        <v>1</v>
      </c>
    </row>
    <row r="62" spans="1:11" x14ac:dyDescent="0.25">
      <c r="A62" s="24" t="s">
        <v>61</v>
      </c>
      <c r="B62" s="20">
        <v>446</v>
      </c>
      <c r="C62" s="20"/>
      <c r="D62" s="21">
        <v>1</v>
      </c>
      <c r="E62" s="21">
        <v>400</v>
      </c>
      <c r="F62" s="36">
        <f t="shared" si="0"/>
        <v>1.2735667702712334</v>
      </c>
      <c r="G62" s="95">
        <v>0.85</v>
      </c>
      <c r="H62" s="38">
        <v>0.75</v>
      </c>
      <c r="I62" s="60" t="s">
        <v>107</v>
      </c>
      <c r="J62" s="131" t="s">
        <v>158</v>
      </c>
    </row>
    <row r="63" spans="1:11" x14ac:dyDescent="0.25">
      <c r="A63" s="24" t="s">
        <v>62</v>
      </c>
      <c r="B63" s="20">
        <v>447</v>
      </c>
      <c r="C63" s="20"/>
      <c r="D63" s="21">
        <v>1</v>
      </c>
      <c r="E63" s="21">
        <v>400</v>
      </c>
      <c r="F63" s="36">
        <f t="shared" si="0"/>
        <v>3.7357958594622849</v>
      </c>
      <c r="G63" s="95">
        <v>0.85</v>
      </c>
      <c r="H63" s="37">
        <v>2.2000000000000002</v>
      </c>
      <c r="I63" s="60" t="s">
        <v>93</v>
      </c>
      <c r="J63" s="131" t="s">
        <v>158</v>
      </c>
    </row>
    <row r="64" spans="1:11" x14ac:dyDescent="0.25">
      <c r="A64" s="24" t="s">
        <v>63</v>
      </c>
      <c r="B64" s="20">
        <v>450</v>
      </c>
      <c r="C64" s="20"/>
      <c r="D64" s="21">
        <v>1</v>
      </c>
      <c r="E64" s="21">
        <v>400</v>
      </c>
      <c r="F64" s="36">
        <f t="shared" si="0"/>
        <v>0.6282929400004752</v>
      </c>
      <c r="G64" s="95">
        <v>0.85</v>
      </c>
      <c r="H64" s="38">
        <v>0.37</v>
      </c>
      <c r="I64" s="60" t="s">
        <v>113</v>
      </c>
      <c r="J64" s="131" t="s">
        <v>158</v>
      </c>
    </row>
    <row r="65" spans="1:10" x14ac:dyDescent="0.25">
      <c r="A65" s="24" t="s">
        <v>64</v>
      </c>
      <c r="B65" s="20">
        <v>451</v>
      </c>
      <c r="C65" s="20"/>
      <c r="D65" s="21">
        <v>1</v>
      </c>
      <c r="E65" s="21">
        <v>400</v>
      </c>
      <c r="F65" s="36">
        <f t="shared" si="0"/>
        <v>1.8678979297311424</v>
      </c>
      <c r="G65" s="95">
        <v>0.85</v>
      </c>
      <c r="H65" s="37">
        <v>1.1000000000000001</v>
      </c>
      <c r="I65" s="60" t="s">
        <v>92</v>
      </c>
      <c r="J65" s="131" t="s">
        <v>158</v>
      </c>
    </row>
    <row r="66" spans="1:10" x14ac:dyDescent="0.25">
      <c r="A66" s="24" t="s">
        <v>65</v>
      </c>
      <c r="B66" s="20">
        <v>452</v>
      </c>
      <c r="C66" s="20"/>
      <c r="D66" s="21">
        <v>1</v>
      </c>
      <c r="E66" s="21">
        <v>400</v>
      </c>
      <c r="F66" s="36">
        <f t="shared" si="0"/>
        <v>18.678979297311425</v>
      </c>
      <c r="G66" s="95">
        <v>0.85</v>
      </c>
      <c r="H66" s="37">
        <v>11</v>
      </c>
      <c r="I66" s="61" t="s">
        <v>100</v>
      </c>
      <c r="J66" s="131" t="s">
        <v>158</v>
      </c>
    </row>
    <row r="67" spans="1:10" x14ac:dyDescent="0.25">
      <c r="A67" s="39" t="s">
        <v>66</v>
      </c>
      <c r="B67" s="25">
        <v>455</v>
      </c>
      <c r="C67" s="25"/>
      <c r="D67" s="21">
        <v>1</v>
      </c>
      <c r="E67" s="21">
        <v>400</v>
      </c>
      <c r="F67" s="36">
        <f t="shared" si="0"/>
        <v>3.7357958594622849</v>
      </c>
      <c r="G67" s="95">
        <v>0.85</v>
      </c>
      <c r="H67" s="37">
        <v>2.2000000000000002</v>
      </c>
      <c r="I67" s="60" t="s">
        <v>93</v>
      </c>
      <c r="J67" s="131" t="s">
        <v>158</v>
      </c>
    </row>
    <row r="68" spans="1:10" x14ac:dyDescent="0.25">
      <c r="A68" s="39" t="s">
        <v>67</v>
      </c>
      <c r="B68" s="25">
        <v>457</v>
      </c>
      <c r="C68" s="25"/>
      <c r="D68" s="21">
        <v>1</v>
      </c>
      <c r="E68" s="21">
        <v>400</v>
      </c>
      <c r="F68" s="36">
        <f t="shared" si="0"/>
        <v>0.93394896486557122</v>
      </c>
      <c r="G68" s="95">
        <v>0.85</v>
      </c>
      <c r="H68" s="37">
        <v>0.55000000000000004</v>
      </c>
      <c r="I68" s="60" t="s">
        <v>91</v>
      </c>
      <c r="J68" s="131" t="s">
        <v>158</v>
      </c>
    </row>
    <row r="69" spans="1:10" x14ac:dyDescent="0.25">
      <c r="A69" s="39" t="s">
        <v>67</v>
      </c>
      <c r="B69" s="25">
        <v>456</v>
      </c>
      <c r="C69" s="25"/>
      <c r="D69" s="21">
        <v>1</v>
      </c>
      <c r="E69" s="21">
        <v>400</v>
      </c>
      <c r="F69" s="36">
        <f t="shared" si="0"/>
        <v>0.6282929400004752</v>
      </c>
      <c r="G69" s="95">
        <v>0.85</v>
      </c>
      <c r="H69" s="37">
        <v>0.37</v>
      </c>
      <c r="I69" s="60" t="s">
        <v>108</v>
      </c>
      <c r="J69" s="131" t="s">
        <v>158</v>
      </c>
    </row>
    <row r="70" spans="1:10" x14ac:dyDescent="0.25">
      <c r="A70" s="39" t="s">
        <v>69</v>
      </c>
      <c r="B70" s="25">
        <v>458</v>
      </c>
      <c r="C70" s="25"/>
      <c r="D70" s="21">
        <v>1</v>
      </c>
      <c r="E70" s="21">
        <v>400</v>
      </c>
      <c r="F70" s="36">
        <f t="shared" si="0"/>
        <v>0.6282929400004752</v>
      </c>
      <c r="G70" s="95">
        <v>0.85</v>
      </c>
      <c r="H70" s="37">
        <v>0.37</v>
      </c>
      <c r="I70" s="60" t="s">
        <v>108</v>
      </c>
      <c r="J70" s="131" t="s">
        <v>158</v>
      </c>
    </row>
    <row r="71" spans="1:10" x14ac:dyDescent="0.25">
      <c r="A71" s="39" t="s">
        <v>70</v>
      </c>
      <c r="B71" s="25">
        <v>460</v>
      </c>
      <c r="C71" s="25"/>
      <c r="D71" s="21">
        <v>1</v>
      </c>
      <c r="E71" s="21">
        <v>400</v>
      </c>
      <c r="F71" s="36">
        <f t="shared" si="0"/>
        <v>1.2735667702712334</v>
      </c>
      <c r="G71" s="95">
        <v>0.85</v>
      </c>
      <c r="H71" s="37">
        <v>0.75</v>
      </c>
      <c r="I71" s="60" t="s">
        <v>107</v>
      </c>
      <c r="J71" s="131" t="s">
        <v>158</v>
      </c>
    </row>
    <row r="72" spans="1:10" x14ac:dyDescent="0.25">
      <c r="A72" s="39" t="s">
        <v>71</v>
      </c>
      <c r="B72" s="25">
        <v>461</v>
      </c>
      <c r="C72" s="25"/>
      <c r="D72" s="21">
        <v>1</v>
      </c>
      <c r="E72" s="21">
        <v>400</v>
      </c>
      <c r="F72" s="36">
        <f t="shared" si="0"/>
        <v>18.678979297311425</v>
      </c>
      <c r="G72" s="95">
        <v>0.85</v>
      </c>
      <c r="H72" s="37">
        <v>11</v>
      </c>
      <c r="I72" s="61" t="s">
        <v>100</v>
      </c>
      <c r="J72" s="131" t="s">
        <v>158</v>
      </c>
    </row>
    <row r="73" spans="1:10" x14ac:dyDescent="0.25">
      <c r="A73" s="39" t="s">
        <v>72</v>
      </c>
      <c r="B73" s="25">
        <v>461</v>
      </c>
      <c r="C73" s="25"/>
      <c r="D73" s="21">
        <v>1</v>
      </c>
      <c r="E73" s="21">
        <v>400</v>
      </c>
      <c r="F73" s="36">
        <f t="shared" si="0"/>
        <v>25.471335405424668</v>
      </c>
      <c r="G73" s="95">
        <v>0.85</v>
      </c>
      <c r="H73" s="25">
        <v>15</v>
      </c>
      <c r="I73" s="61" t="s">
        <v>97</v>
      </c>
      <c r="J73" s="131" t="s">
        <v>158</v>
      </c>
    </row>
    <row r="74" spans="1:10" x14ac:dyDescent="0.25">
      <c r="A74" s="39" t="s">
        <v>73</v>
      </c>
      <c r="B74" s="25">
        <v>461</v>
      </c>
      <c r="C74" s="25"/>
      <c r="D74" s="21">
        <v>1</v>
      </c>
      <c r="E74" s="21">
        <v>400</v>
      </c>
      <c r="F74" s="36">
        <f t="shared" si="0"/>
        <v>18.678979297311425</v>
      </c>
      <c r="G74" s="95">
        <v>0.85</v>
      </c>
      <c r="H74" s="25">
        <v>11</v>
      </c>
      <c r="I74" s="61" t="s">
        <v>100</v>
      </c>
      <c r="J74" s="131" t="s">
        <v>158</v>
      </c>
    </row>
    <row r="75" spans="1:10" x14ac:dyDescent="0.25">
      <c r="A75" s="22" t="s">
        <v>85</v>
      </c>
      <c r="B75" s="25">
        <v>462</v>
      </c>
      <c r="C75" s="25"/>
      <c r="D75" s="25">
        <v>2</v>
      </c>
      <c r="E75" s="21">
        <v>230</v>
      </c>
      <c r="F75" s="58">
        <v>1</v>
      </c>
      <c r="G75" s="95">
        <v>0.85</v>
      </c>
      <c r="H75" s="39" t="s">
        <v>68</v>
      </c>
      <c r="I75" s="10"/>
      <c r="J75" s="131" t="s">
        <v>158</v>
      </c>
    </row>
    <row r="76" spans="1:10" x14ac:dyDescent="0.25">
      <c r="A76" s="26" t="s">
        <v>74</v>
      </c>
      <c r="B76" s="26">
        <v>320</v>
      </c>
      <c r="C76" s="26"/>
      <c r="D76" s="21">
        <v>1</v>
      </c>
      <c r="E76" s="21">
        <v>400</v>
      </c>
      <c r="F76" s="36">
        <f t="shared" si="0"/>
        <v>62.829294000047511</v>
      </c>
      <c r="G76" s="95">
        <v>0.85</v>
      </c>
      <c r="H76" s="25">
        <v>37</v>
      </c>
      <c r="I76" s="61" t="s">
        <v>114</v>
      </c>
      <c r="J76" s="131" t="s">
        <v>158</v>
      </c>
    </row>
    <row r="77" spans="1:10" x14ac:dyDescent="0.25">
      <c r="A77" s="26" t="s">
        <v>75</v>
      </c>
      <c r="B77" s="26">
        <v>331</v>
      </c>
      <c r="C77" s="26"/>
      <c r="D77" s="21">
        <v>1</v>
      </c>
      <c r="E77" s="21">
        <v>400</v>
      </c>
      <c r="F77" s="36">
        <f t="shared" si="0"/>
        <v>9.3394896486557126</v>
      </c>
      <c r="G77" s="95">
        <v>0.85</v>
      </c>
      <c r="H77" s="25">
        <v>5.5</v>
      </c>
      <c r="I77" s="60" t="s">
        <v>94</v>
      </c>
      <c r="J77" s="131" t="s">
        <v>158</v>
      </c>
    </row>
    <row r="78" spans="1:10" x14ac:dyDescent="0.25">
      <c r="A78" s="26" t="s">
        <v>76</v>
      </c>
      <c r="B78" s="26">
        <v>332</v>
      </c>
      <c r="C78" s="26"/>
      <c r="D78" s="21">
        <v>1</v>
      </c>
      <c r="E78" s="21">
        <v>400</v>
      </c>
      <c r="F78" s="36">
        <f t="shared" si="0"/>
        <v>1.2735667702712334</v>
      </c>
      <c r="G78" s="95">
        <v>0.85</v>
      </c>
      <c r="H78" s="25">
        <v>0.75</v>
      </c>
      <c r="I78" s="60" t="s">
        <v>107</v>
      </c>
      <c r="J78" s="131" t="s">
        <v>158</v>
      </c>
    </row>
    <row r="79" spans="1:10" x14ac:dyDescent="0.25">
      <c r="A79" s="26" t="s">
        <v>77</v>
      </c>
      <c r="B79" s="26">
        <v>488</v>
      </c>
      <c r="C79" s="26"/>
      <c r="D79" s="21">
        <v>1</v>
      </c>
      <c r="E79" s="21">
        <v>400</v>
      </c>
      <c r="F79" s="36">
        <f t="shared" si="0"/>
        <v>0.93394896486557122</v>
      </c>
      <c r="G79" s="95">
        <v>0.85</v>
      </c>
      <c r="H79" s="25">
        <v>0.55000000000000004</v>
      </c>
      <c r="I79" s="60" t="s">
        <v>91</v>
      </c>
      <c r="J79" s="131" t="s">
        <v>158</v>
      </c>
    </row>
    <row r="80" spans="1:10" x14ac:dyDescent="0.25">
      <c r="A80" s="17" t="s">
        <v>78</v>
      </c>
      <c r="B80" s="17">
        <v>306</v>
      </c>
      <c r="C80" s="17"/>
      <c r="D80" s="14">
        <v>1</v>
      </c>
      <c r="E80" s="14">
        <v>400</v>
      </c>
      <c r="F80" s="34">
        <f t="shared" si="0"/>
        <v>0.24622290891910512</v>
      </c>
      <c r="G80" s="15">
        <v>0.85</v>
      </c>
      <c r="H80" s="18">
        <v>0.14499999999999999</v>
      </c>
      <c r="I80" s="60" t="s">
        <v>92</v>
      </c>
      <c r="J80" s="131" t="s">
        <v>158</v>
      </c>
    </row>
    <row r="81" spans="1:10" x14ac:dyDescent="0.25">
      <c r="A81" s="17" t="s">
        <v>80</v>
      </c>
      <c r="B81" s="17">
        <v>307</v>
      </c>
      <c r="C81" s="17"/>
      <c r="D81" s="14">
        <v>1</v>
      </c>
      <c r="E81" s="14">
        <v>400</v>
      </c>
      <c r="F81" s="34">
        <f t="shared" si="0"/>
        <v>5.0942670810849338</v>
      </c>
      <c r="G81" s="15">
        <v>0.85</v>
      </c>
      <c r="H81" s="18">
        <v>3</v>
      </c>
      <c r="I81" s="60" t="s">
        <v>105</v>
      </c>
      <c r="J81" s="131" t="s">
        <v>158</v>
      </c>
    </row>
    <row r="82" spans="1:10" x14ac:dyDescent="0.25">
      <c r="A82" s="17" t="s">
        <v>79</v>
      </c>
      <c r="B82" s="17">
        <v>305</v>
      </c>
      <c r="C82" s="17"/>
      <c r="D82" s="14">
        <v>1</v>
      </c>
      <c r="E82" s="14">
        <v>400</v>
      </c>
      <c r="F82" s="34">
        <f t="shared" si="0"/>
        <v>6.7923561081132444</v>
      </c>
      <c r="G82" s="15">
        <v>0.85</v>
      </c>
      <c r="H82" s="18">
        <v>4</v>
      </c>
      <c r="I82" s="60" t="s">
        <v>105</v>
      </c>
      <c r="J82" s="131" t="s">
        <v>158</v>
      </c>
    </row>
    <row r="83" spans="1:10" x14ac:dyDescent="0.25">
      <c r="A83" s="17" t="s">
        <v>81</v>
      </c>
      <c r="B83" s="17"/>
      <c r="C83" s="17"/>
      <c r="D83" s="14">
        <v>1</v>
      </c>
      <c r="E83" s="14">
        <v>230</v>
      </c>
      <c r="F83" s="58">
        <v>1</v>
      </c>
      <c r="G83" s="15">
        <v>0.85</v>
      </c>
      <c r="H83" s="18"/>
      <c r="I83" s="10"/>
      <c r="J83" s="131" t="s">
        <v>158</v>
      </c>
    </row>
    <row r="84" spans="1:10" x14ac:dyDescent="0.25">
      <c r="A84" s="17" t="s">
        <v>82</v>
      </c>
      <c r="B84" s="17">
        <v>6009</v>
      </c>
      <c r="C84" s="17"/>
      <c r="D84" s="14">
        <v>1</v>
      </c>
      <c r="E84" s="14">
        <v>400</v>
      </c>
      <c r="F84" s="34">
        <f t="shared" si="0"/>
        <v>3.7357958594622849</v>
      </c>
      <c r="G84" s="15">
        <v>0.85</v>
      </c>
      <c r="H84" s="18">
        <v>2.2000000000000002</v>
      </c>
      <c r="I84" s="60" t="s">
        <v>93</v>
      </c>
      <c r="J84" s="131" t="s">
        <v>158</v>
      </c>
    </row>
    <row r="85" spans="1:10" x14ac:dyDescent="0.25">
      <c r="A85" s="17" t="s">
        <v>83</v>
      </c>
      <c r="B85" s="17">
        <v>6004</v>
      </c>
      <c r="C85" s="17"/>
      <c r="D85" s="14">
        <v>1</v>
      </c>
      <c r="E85" s="14">
        <v>400</v>
      </c>
      <c r="F85" s="34">
        <f t="shared" si="0"/>
        <v>1.8678979297311424</v>
      </c>
      <c r="G85" s="15">
        <v>0.85</v>
      </c>
      <c r="H85" s="18">
        <v>1.1000000000000001</v>
      </c>
      <c r="I85" s="60" t="s">
        <v>92</v>
      </c>
      <c r="J85" s="131" t="s">
        <v>158</v>
      </c>
    </row>
    <row r="86" spans="1:10" x14ac:dyDescent="0.25">
      <c r="A86" s="17" t="s">
        <v>84</v>
      </c>
      <c r="B86" s="17">
        <v>6010</v>
      </c>
      <c r="C86" s="17"/>
      <c r="D86" s="14">
        <v>1</v>
      </c>
      <c r="E86" s="14">
        <v>400</v>
      </c>
      <c r="F86" s="34">
        <f t="shared" si="0"/>
        <v>2.5471335405424669</v>
      </c>
      <c r="G86" s="15">
        <v>0.85</v>
      </c>
      <c r="H86" s="18">
        <v>1.5</v>
      </c>
      <c r="I86" s="60" t="s">
        <v>92</v>
      </c>
      <c r="J86" s="131" t="s">
        <v>158</v>
      </c>
    </row>
    <row r="88" spans="1:10" x14ac:dyDescent="0.25">
      <c r="A88" s="93"/>
      <c r="B88" s="114" t="s">
        <v>159</v>
      </c>
      <c r="C88" s="114"/>
      <c r="D88" s="114"/>
      <c r="E88" s="114"/>
      <c r="F88" s="114"/>
    </row>
    <row r="89" spans="1:10" x14ac:dyDescent="0.25">
      <c r="F89" s="43"/>
    </row>
  </sheetData>
  <mergeCells count="2">
    <mergeCell ref="A2:J3"/>
    <mergeCell ref="B88:F8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9"/>
  <sheetViews>
    <sheetView tabSelected="1" zoomScale="145" zoomScaleNormal="145" workbookViewId="0">
      <pane ySplit="6" topLeftCell="A13" activePane="bottomLeft" state="frozen"/>
      <selection pane="bottomLeft" activeCell="I26" sqref="I26"/>
    </sheetView>
  </sheetViews>
  <sheetFormatPr baseColWidth="10" defaultColWidth="11.42578125" defaultRowHeight="15" x14ac:dyDescent="0.25"/>
  <cols>
    <col min="1" max="1" width="25.5703125" style="1" bestFit="1" customWidth="1"/>
    <col min="2" max="2" width="6.85546875" style="1" bestFit="1" customWidth="1"/>
    <col min="3" max="3" width="11" style="1" bestFit="1" customWidth="1"/>
    <col min="4" max="4" width="6.7109375" style="1" customWidth="1"/>
    <col min="5" max="5" width="8.42578125" style="1" customWidth="1"/>
    <col min="6" max="6" width="11.42578125" style="1"/>
    <col min="7" max="7" width="9" style="1" customWidth="1"/>
    <col min="8" max="8" width="11.42578125" style="1"/>
    <col min="9" max="9" width="13.5703125" style="1" customWidth="1"/>
    <col min="10" max="10" width="4.5703125" style="129" bestFit="1" customWidth="1"/>
    <col min="11" max="11" width="4" style="129" bestFit="1" customWidth="1"/>
    <col min="12" max="12" width="4.7109375" style="129" bestFit="1" customWidth="1"/>
    <col min="13" max="13" width="3.85546875" style="129" bestFit="1" customWidth="1"/>
    <col min="14" max="14" width="4.140625" style="129" bestFit="1" customWidth="1"/>
    <col min="15" max="15" width="3.42578125" style="129" bestFit="1" customWidth="1"/>
    <col min="16" max="16" width="3.28515625" style="129" bestFit="1" customWidth="1"/>
    <col min="17" max="18" width="3.28515625" style="129" customWidth="1"/>
    <col min="19" max="19" width="6.5703125" style="129" bestFit="1" customWidth="1"/>
    <col min="20" max="20" width="8.28515625" style="129" bestFit="1" customWidth="1"/>
    <col min="21" max="16384" width="11.42578125" style="1"/>
  </cols>
  <sheetData>
    <row r="2" spans="1:20" x14ac:dyDescent="0.25">
      <c r="A2" s="113" t="s">
        <v>153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20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</row>
    <row r="4" spans="1:20" ht="33.75" x14ac:dyDescent="0.5">
      <c r="A4" s="96"/>
      <c r="B4" s="96"/>
      <c r="C4" s="96"/>
      <c r="D4" s="96"/>
      <c r="E4" s="96"/>
      <c r="F4" s="96"/>
      <c r="G4" s="96"/>
      <c r="H4" s="96"/>
      <c r="I4" s="96"/>
      <c r="J4" s="130"/>
    </row>
    <row r="5" spans="1:20" ht="15.75" thickBot="1" x14ac:dyDescent="0.3"/>
    <row r="6" spans="1:20" s="53" customFormat="1" ht="21.75" thickBot="1" x14ac:dyDescent="0.3">
      <c r="A6" s="66" t="s">
        <v>0</v>
      </c>
      <c r="B6" s="66" t="s">
        <v>19</v>
      </c>
      <c r="C6" s="66" t="s">
        <v>162</v>
      </c>
      <c r="D6" s="66" t="s">
        <v>1</v>
      </c>
      <c r="E6" s="66" t="s">
        <v>2</v>
      </c>
      <c r="F6" s="66" t="s">
        <v>3</v>
      </c>
      <c r="G6" s="66" t="s">
        <v>4</v>
      </c>
      <c r="H6" s="66" t="s">
        <v>5</v>
      </c>
      <c r="I6" s="66" t="s">
        <v>86</v>
      </c>
      <c r="J6" s="66" t="s">
        <v>185</v>
      </c>
      <c r="K6" s="66" t="s">
        <v>186</v>
      </c>
      <c r="L6" s="66" t="s">
        <v>187</v>
      </c>
      <c r="M6" s="66" t="s">
        <v>188</v>
      </c>
      <c r="N6" s="66" t="s">
        <v>189</v>
      </c>
      <c r="O6" s="66" t="s">
        <v>190</v>
      </c>
      <c r="P6" s="66" t="s">
        <v>191</v>
      </c>
      <c r="Q6" s="66" t="s">
        <v>192</v>
      </c>
      <c r="R6" s="66" t="s">
        <v>193</v>
      </c>
      <c r="S6" s="66" t="s">
        <v>178</v>
      </c>
      <c r="T6" s="66" t="s">
        <v>179</v>
      </c>
    </row>
    <row r="7" spans="1:20" s="53" customFormat="1" ht="15.75" x14ac:dyDescent="0.25">
      <c r="A7" s="67" t="s">
        <v>184</v>
      </c>
      <c r="B7" s="68"/>
      <c r="C7" s="126"/>
      <c r="D7" s="69">
        <v>3</v>
      </c>
      <c r="E7" s="70">
        <v>230</v>
      </c>
      <c r="F7" s="71">
        <v>4.2000000000000003E-2</v>
      </c>
      <c r="G7" s="72">
        <v>1</v>
      </c>
      <c r="H7" s="73">
        <v>9.6600000000000002E-3</v>
      </c>
      <c r="I7" s="64" t="s">
        <v>89</v>
      </c>
      <c r="J7" s="131"/>
      <c r="K7" s="132"/>
      <c r="L7" s="132"/>
      <c r="M7" s="132"/>
      <c r="N7" s="132"/>
      <c r="O7" s="132"/>
      <c r="P7" s="132"/>
      <c r="Q7" s="132"/>
      <c r="R7" s="132"/>
      <c r="S7" s="132"/>
      <c r="T7" s="132"/>
    </row>
    <row r="8" spans="1:20" ht="15.75" x14ac:dyDescent="0.25">
      <c r="A8" s="7" t="s">
        <v>15</v>
      </c>
      <c r="B8" s="4"/>
      <c r="C8" s="127"/>
      <c r="D8" s="2">
        <v>1</v>
      </c>
      <c r="E8" s="5">
        <v>230</v>
      </c>
      <c r="F8" s="27">
        <v>16</v>
      </c>
      <c r="G8" s="28">
        <v>0.85</v>
      </c>
      <c r="H8" s="28">
        <v>3.1280000000000001</v>
      </c>
      <c r="I8" s="94" t="s">
        <v>90</v>
      </c>
      <c r="J8" s="131"/>
    </row>
    <row r="9" spans="1:20" ht="15.75" x14ac:dyDescent="0.25">
      <c r="A9" s="7" t="s">
        <v>16</v>
      </c>
      <c r="B9" s="4"/>
      <c r="C9" s="127"/>
      <c r="D9" s="2">
        <v>3</v>
      </c>
      <c r="E9" s="5">
        <v>230</v>
      </c>
      <c r="F9" s="28">
        <v>0.24782608695652172</v>
      </c>
      <c r="G9" s="27">
        <v>1</v>
      </c>
      <c r="H9" s="28">
        <v>1.9E-2</v>
      </c>
      <c r="I9" s="60" t="s">
        <v>89</v>
      </c>
      <c r="J9" s="131"/>
    </row>
    <row r="10" spans="1:20" ht="15.75" x14ac:dyDescent="0.25">
      <c r="A10" s="8" t="s">
        <v>17</v>
      </c>
      <c r="B10" s="4"/>
      <c r="C10" s="127"/>
      <c r="D10" s="2">
        <v>1</v>
      </c>
      <c r="E10" s="5">
        <v>230</v>
      </c>
      <c r="F10" s="28">
        <v>1.7391304347826089</v>
      </c>
      <c r="G10" s="27">
        <v>1</v>
      </c>
      <c r="H10" s="28">
        <v>0.40000000000000008</v>
      </c>
      <c r="I10" s="94"/>
      <c r="J10" s="131"/>
    </row>
    <row r="11" spans="1:20" ht="15.75" x14ac:dyDescent="0.25">
      <c r="A11" s="8" t="s">
        <v>18</v>
      </c>
      <c r="B11" s="4"/>
      <c r="C11" s="127"/>
      <c r="D11" s="2">
        <v>1</v>
      </c>
      <c r="E11" s="5">
        <v>230</v>
      </c>
      <c r="F11" s="27">
        <v>5</v>
      </c>
      <c r="G11" s="27">
        <v>1</v>
      </c>
      <c r="H11" s="28">
        <v>1.1499999999999999</v>
      </c>
      <c r="I11" s="60" t="s">
        <v>89</v>
      </c>
      <c r="J11" s="131"/>
    </row>
    <row r="12" spans="1:20" ht="15.75" x14ac:dyDescent="0.25">
      <c r="A12" s="9" t="s">
        <v>20</v>
      </c>
      <c r="B12" s="40"/>
      <c r="C12" s="128"/>
      <c r="D12" s="3">
        <v>0</v>
      </c>
      <c r="E12" s="6">
        <v>230</v>
      </c>
      <c r="F12" s="29">
        <v>16</v>
      </c>
      <c r="G12" s="29">
        <v>1</v>
      </c>
      <c r="H12" s="30">
        <v>3.68</v>
      </c>
      <c r="I12" s="60" t="s">
        <v>89</v>
      </c>
      <c r="J12" s="131"/>
    </row>
    <row r="13" spans="1:20" x14ac:dyDescent="0.25">
      <c r="A13" s="16" t="s">
        <v>164</v>
      </c>
      <c r="B13" s="16">
        <v>2010.1</v>
      </c>
      <c r="C13" s="16" t="s">
        <v>38</v>
      </c>
      <c r="D13" s="12">
        <v>1</v>
      </c>
      <c r="E13" s="12" t="s">
        <v>194</v>
      </c>
      <c r="F13" s="59"/>
      <c r="G13" s="13"/>
      <c r="H13" s="19"/>
      <c r="I13" s="13"/>
      <c r="J13" s="13">
        <v>1</v>
      </c>
      <c r="K13" s="13">
        <v>1</v>
      </c>
      <c r="L13" s="13">
        <v>1</v>
      </c>
      <c r="M13" s="13">
        <v>1</v>
      </c>
      <c r="N13" s="13"/>
      <c r="O13" s="13"/>
      <c r="P13" s="13"/>
      <c r="Q13" s="13"/>
      <c r="R13" s="13"/>
      <c r="S13" s="13"/>
      <c r="T13" s="13"/>
    </row>
    <row r="14" spans="1:20" x14ac:dyDescent="0.25">
      <c r="A14" s="16" t="s">
        <v>164</v>
      </c>
      <c r="B14" s="16">
        <v>2010.2</v>
      </c>
      <c r="C14" s="16" t="s">
        <v>38</v>
      </c>
      <c r="D14" s="12">
        <v>1</v>
      </c>
      <c r="E14" s="12" t="s">
        <v>194</v>
      </c>
      <c r="F14" s="59"/>
      <c r="G14" s="13"/>
      <c r="H14" s="19"/>
      <c r="I14" s="13"/>
      <c r="J14" s="13">
        <v>1</v>
      </c>
      <c r="K14" s="13">
        <v>1</v>
      </c>
      <c r="L14" s="13">
        <v>1</v>
      </c>
      <c r="M14" s="13">
        <v>1</v>
      </c>
      <c r="N14" s="13"/>
      <c r="O14" s="13"/>
      <c r="P14" s="13"/>
      <c r="Q14" s="13"/>
      <c r="R14" s="13"/>
      <c r="S14" s="13"/>
      <c r="T14" s="13"/>
    </row>
    <row r="15" spans="1:20" x14ac:dyDescent="0.25">
      <c r="A15" s="16" t="s">
        <v>164</v>
      </c>
      <c r="B15" s="16">
        <v>2030.1</v>
      </c>
      <c r="C15" s="16" t="s">
        <v>38</v>
      </c>
      <c r="D15" s="12">
        <v>1</v>
      </c>
      <c r="E15" s="12" t="s">
        <v>194</v>
      </c>
      <c r="F15" s="59"/>
      <c r="G15" s="13"/>
      <c r="H15" s="19"/>
      <c r="I15" s="13"/>
      <c r="J15" s="13">
        <v>1</v>
      </c>
      <c r="K15" s="13">
        <v>1</v>
      </c>
      <c r="L15" s="13">
        <v>1</v>
      </c>
      <c r="M15" s="13">
        <v>1</v>
      </c>
      <c r="N15" s="13"/>
      <c r="O15" s="13"/>
      <c r="P15" s="13"/>
      <c r="Q15" s="13"/>
      <c r="R15" s="13"/>
      <c r="S15" s="13"/>
      <c r="T15" s="13"/>
    </row>
    <row r="16" spans="1:20" x14ac:dyDescent="0.25">
      <c r="A16" s="16" t="s">
        <v>164</v>
      </c>
      <c r="B16" s="16">
        <v>2030.2</v>
      </c>
      <c r="C16" s="16" t="s">
        <v>38</v>
      </c>
      <c r="D16" s="16">
        <v>1</v>
      </c>
      <c r="E16" s="12" t="s">
        <v>194</v>
      </c>
      <c r="F16" s="59"/>
      <c r="G16" s="13"/>
      <c r="H16" s="16"/>
      <c r="I16" s="13"/>
      <c r="J16" s="13">
        <v>1</v>
      </c>
      <c r="K16" s="13">
        <v>1</v>
      </c>
      <c r="L16" s="13">
        <v>1</v>
      </c>
      <c r="M16" s="13">
        <v>1</v>
      </c>
      <c r="N16" s="13"/>
      <c r="O16" s="13"/>
      <c r="P16" s="13"/>
      <c r="Q16" s="13"/>
      <c r="R16" s="13"/>
      <c r="S16" s="13"/>
      <c r="T16" s="13"/>
    </row>
    <row r="17" spans="1:20" x14ac:dyDescent="0.25">
      <c r="A17" s="16" t="s">
        <v>164</v>
      </c>
      <c r="B17" s="16">
        <v>2030.3</v>
      </c>
      <c r="C17" s="16" t="s">
        <v>38</v>
      </c>
      <c r="D17" s="16">
        <v>1</v>
      </c>
      <c r="E17" s="12" t="s">
        <v>194</v>
      </c>
      <c r="F17" s="59"/>
      <c r="G17" s="13"/>
      <c r="H17" s="16"/>
      <c r="I17" s="13"/>
      <c r="J17" s="13">
        <v>1</v>
      </c>
      <c r="K17" s="13">
        <v>1</v>
      </c>
      <c r="L17" s="13">
        <v>1</v>
      </c>
      <c r="M17" s="13">
        <v>1</v>
      </c>
      <c r="N17" s="13"/>
      <c r="O17" s="13"/>
      <c r="P17" s="13"/>
      <c r="Q17" s="13"/>
      <c r="R17" s="13"/>
      <c r="S17" s="13"/>
      <c r="T17" s="13"/>
    </row>
    <row r="18" spans="1:20" x14ac:dyDescent="0.25">
      <c r="A18" s="16" t="s">
        <v>164</v>
      </c>
      <c r="B18" s="16">
        <v>2030.4</v>
      </c>
      <c r="C18" s="16" t="s">
        <v>38</v>
      </c>
      <c r="D18" s="16">
        <v>1</v>
      </c>
      <c r="E18" s="12" t="s">
        <v>194</v>
      </c>
      <c r="F18" s="59"/>
      <c r="G18" s="13"/>
      <c r="H18" s="16"/>
      <c r="I18" s="13"/>
      <c r="J18" s="13">
        <v>1</v>
      </c>
      <c r="K18" s="13">
        <v>1</v>
      </c>
      <c r="L18" s="13">
        <v>1</v>
      </c>
      <c r="M18" s="13">
        <v>1</v>
      </c>
      <c r="N18" s="13"/>
      <c r="O18" s="13"/>
      <c r="P18" s="13"/>
      <c r="Q18" s="13"/>
      <c r="R18" s="13"/>
      <c r="S18" s="13"/>
      <c r="T18" s="13"/>
    </row>
    <row r="19" spans="1:20" x14ac:dyDescent="0.25">
      <c r="A19" s="16" t="s">
        <v>164</v>
      </c>
      <c r="B19" s="16">
        <v>2030.5</v>
      </c>
      <c r="C19" s="16" t="s">
        <v>38</v>
      </c>
      <c r="D19" s="16">
        <v>1</v>
      </c>
      <c r="E19" s="12" t="s">
        <v>194</v>
      </c>
      <c r="F19" s="59"/>
      <c r="G19" s="13"/>
      <c r="H19" s="16"/>
      <c r="I19" s="13"/>
      <c r="J19" s="13">
        <v>1</v>
      </c>
      <c r="K19" s="13">
        <v>1</v>
      </c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</row>
    <row r="20" spans="1:20" x14ac:dyDescent="0.25">
      <c r="A20" s="133" t="s">
        <v>165</v>
      </c>
      <c r="B20" s="133">
        <v>2050</v>
      </c>
      <c r="C20" s="133" t="s">
        <v>38</v>
      </c>
      <c r="D20" s="133">
        <v>1</v>
      </c>
      <c r="E20" s="133" t="s">
        <v>194</v>
      </c>
      <c r="F20" s="133"/>
      <c r="G20" s="133"/>
      <c r="H20" s="133">
        <v>2.5000000000000001E-3</v>
      </c>
      <c r="I20" s="133"/>
      <c r="J20" s="133"/>
      <c r="K20" s="133"/>
      <c r="L20" s="133"/>
      <c r="M20" s="133"/>
      <c r="N20" s="133"/>
      <c r="O20" s="133"/>
      <c r="P20" s="133"/>
      <c r="Q20" s="133">
        <v>1</v>
      </c>
      <c r="R20" s="133"/>
      <c r="S20" s="133"/>
      <c r="T20" s="133"/>
    </row>
    <row r="21" spans="1:20" x14ac:dyDescent="0.25">
      <c r="A21" s="133" t="s">
        <v>166</v>
      </c>
      <c r="B21" s="133">
        <v>2090.1</v>
      </c>
      <c r="C21" s="133" t="s">
        <v>38</v>
      </c>
      <c r="D21" s="133">
        <v>1</v>
      </c>
      <c r="E21" s="133" t="s">
        <v>194</v>
      </c>
      <c r="F21" s="133"/>
      <c r="G21" s="133"/>
      <c r="H21" s="133">
        <v>2.5000000000000001E-3</v>
      </c>
      <c r="I21" s="133"/>
      <c r="J21" s="133"/>
      <c r="K21" s="133"/>
      <c r="L21" s="133"/>
      <c r="M21" s="133"/>
      <c r="N21" s="133"/>
      <c r="O21" s="133"/>
      <c r="P21" s="133"/>
      <c r="Q21" s="133">
        <v>1</v>
      </c>
      <c r="R21" s="133"/>
      <c r="S21" s="133"/>
      <c r="T21" s="133"/>
    </row>
    <row r="22" spans="1:20" x14ac:dyDescent="0.25">
      <c r="A22" s="133" t="s">
        <v>167</v>
      </c>
      <c r="B22" s="133">
        <v>2090.1999999999998</v>
      </c>
      <c r="C22" s="133" t="s">
        <v>38</v>
      </c>
      <c r="D22" s="133">
        <v>1</v>
      </c>
      <c r="E22" s="133" t="s">
        <v>194</v>
      </c>
      <c r="F22" s="133"/>
      <c r="G22" s="133"/>
      <c r="H22" s="133">
        <v>2.5000000000000001E-3</v>
      </c>
      <c r="I22" s="133"/>
      <c r="J22" s="133"/>
      <c r="K22" s="133"/>
      <c r="L22" s="133"/>
      <c r="M22" s="133"/>
      <c r="N22" s="133"/>
      <c r="O22" s="133"/>
      <c r="P22" s="133"/>
      <c r="Q22" s="133">
        <v>1</v>
      </c>
      <c r="R22" s="133"/>
      <c r="S22" s="133"/>
      <c r="T22" s="133"/>
    </row>
    <row r="23" spans="1:20" x14ac:dyDescent="0.25">
      <c r="A23" s="133" t="s">
        <v>168</v>
      </c>
      <c r="B23" s="133">
        <v>2090.3000000000002</v>
      </c>
      <c r="C23" s="133" t="s">
        <v>38</v>
      </c>
      <c r="D23" s="133">
        <v>1</v>
      </c>
      <c r="E23" s="133" t="s">
        <v>194</v>
      </c>
      <c r="F23" s="133"/>
      <c r="G23" s="133"/>
      <c r="H23" s="133">
        <v>2.5000000000000001E-3</v>
      </c>
      <c r="I23" s="133"/>
      <c r="J23" s="133"/>
      <c r="K23" s="133"/>
      <c r="L23" s="133"/>
      <c r="M23" s="133"/>
      <c r="N23" s="133"/>
      <c r="O23" s="133"/>
      <c r="P23" s="133"/>
      <c r="Q23" s="133">
        <v>1</v>
      </c>
      <c r="R23" s="133"/>
      <c r="S23" s="133"/>
      <c r="T23" s="133"/>
    </row>
    <row r="24" spans="1:20" x14ac:dyDescent="0.25">
      <c r="A24" s="133" t="s">
        <v>169</v>
      </c>
      <c r="B24" s="133">
        <v>2090.4</v>
      </c>
      <c r="C24" s="133" t="s">
        <v>38</v>
      </c>
      <c r="D24" s="133">
        <v>1</v>
      </c>
      <c r="E24" s="133" t="s">
        <v>194</v>
      </c>
      <c r="F24" s="133"/>
      <c r="G24" s="133"/>
      <c r="H24" s="133">
        <v>2.5000000000000001E-3</v>
      </c>
      <c r="I24" s="133"/>
      <c r="J24" s="133"/>
      <c r="K24" s="133"/>
      <c r="L24" s="133"/>
      <c r="M24" s="133"/>
      <c r="N24" s="133"/>
      <c r="O24" s="133"/>
      <c r="P24" s="133"/>
      <c r="Q24" s="133">
        <v>1</v>
      </c>
      <c r="R24" s="133"/>
      <c r="S24" s="133"/>
      <c r="T24" s="133"/>
    </row>
    <row r="25" spans="1:20" x14ac:dyDescent="0.25">
      <c r="A25" s="133" t="s">
        <v>170</v>
      </c>
      <c r="B25" s="133">
        <v>2090.5</v>
      </c>
      <c r="C25" s="133" t="s">
        <v>38</v>
      </c>
      <c r="D25" s="133">
        <v>1</v>
      </c>
      <c r="E25" s="133" t="s">
        <v>194</v>
      </c>
      <c r="F25" s="133"/>
      <c r="G25" s="133"/>
      <c r="H25" s="133">
        <v>2.5000000000000001E-3</v>
      </c>
      <c r="I25" s="133"/>
      <c r="J25" s="133"/>
      <c r="K25" s="133"/>
      <c r="L25" s="133"/>
      <c r="M25" s="133"/>
      <c r="N25" s="133"/>
      <c r="O25" s="133"/>
      <c r="P25" s="133"/>
      <c r="Q25" s="133">
        <v>1</v>
      </c>
      <c r="R25" s="133"/>
      <c r="S25" s="133"/>
      <c r="T25" s="133"/>
    </row>
    <row r="26" spans="1:20" x14ac:dyDescent="0.25">
      <c r="A26" s="26" t="s">
        <v>199</v>
      </c>
      <c r="B26" s="20">
        <v>3000</v>
      </c>
      <c r="C26" s="20"/>
      <c r="D26" s="21">
        <v>1</v>
      </c>
      <c r="E26" s="21" t="s">
        <v>194</v>
      </c>
      <c r="F26" s="36"/>
      <c r="G26" s="95"/>
      <c r="H26" s="25"/>
      <c r="I26" s="61" t="s">
        <v>200</v>
      </c>
      <c r="J26" s="131"/>
    </row>
    <row r="27" spans="1:20" x14ac:dyDescent="0.25">
      <c r="A27" s="26" t="s">
        <v>42</v>
      </c>
      <c r="B27" s="20">
        <v>409</v>
      </c>
      <c r="C27" s="20"/>
      <c r="D27" s="21">
        <v>1</v>
      </c>
      <c r="E27" s="21">
        <v>400</v>
      </c>
      <c r="F27" s="36">
        <f t="shared" ref="F21:F73" si="0">((H27/(SQRT(3)*E27*G27))*1000)</f>
        <v>18.678979297311425</v>
      </c>
      <c r="G27" s="95">
        <v>0.85</v>
      </c>
      <c r="H27" s="25">
        <v>11</v>
      </c>
      <c r="I27" s="61" t="s">
        <v>100</v>
      </c>
      <c r="J27" s="131" t="s">
        <v>158</v>
      </c>
    </row>
    <row r="28" spans="1:20" x14ac:dyDescent="0.25">
      <c r="A28" s="26" t="s">
        <v>38</v>
      </c>
      <c r="B28" s="20">
        <v>410</v>
      </c>
      <c r="C28" s="20"/>
      <c r="D28" s="21">
        <v>1</v>
      </c>
      <c r="E28" s="21">
        <v>400</v>
      </c>
      <c r="F28" s="36">
        <f t="shared" si="0"/>
        <v>18.678979297311425</v>
      </c>
      <c r="G28" s="95">
        <v>0.85</v>
      </c>
      <c r="H28" s="25">
        <v>11</v>
      </c>
      <c r="I28" s="61" t="s">
        <v>100</v>
      </c>
      <c r="J28" s="131" t="s">
        <v>158</v>
      </c>
    </row>
    <row r="29" spans="1:20" x14ac:dyDescent="0.25">
      <c r="A29" s="26" t="s">
        <v>45</v>
      </c>
      <c r="B29" s="20">
        <v>411</v>
      </c>
      <c r="C29" s="20"/>
      <c r="D29" s="21">
        <v>1</v>
      </c>
      <c r="E29" s="21">
        <v>400</v>
      </c>
      <c r="F29" s="36">
        <f t="shared" si="0"/>
        <v>12.735667702712334</v>
      </c>
      <c r="G29" s="95">
        <v>0.85</v>
      </c>
      <c r="H29" s="25">
        <v>7.5</v>
      </c>
      <c r="I29" s="60" t="s">
        <v>109</v>
      </c>
      <c r="J29" s="131" t="s">
        <v>158</v>
      </c>
    </row>
    <row r="30" spans="1:20" x14ac:dyDescent="0.25">
      <c r="A30" s="26" t="s">
        <v>38</v>
      </c>
      <c r="B30" s="20">
        <v>412</v>
      </c>
      <c r="C30" s="20"/>
      <c r="D30" s="21">
        <v>1</v>
      </c>
      <c r="E30" s="21">
        <v>400</v>
      </c>
      <c r="F30" s="36">
        <f t="shared" si="0"/>
        <v>18.678979297311425</v>
      </c>
      <c r="G30" s="95">
        <v>0.85</v>
      </c>
      <c r="H30" s="25">
        <v>11</v>
      </c>
      <c r="I30" s="61" t="s">
        <v>100</v>
      </c>
      <c r="J30" s="131" t="s">
        <v>158</v>
      </c>
    </row>
    <row r="31" spans="1:20" x14ac:dyDescent="0.25">
      <c r="A31" s="26" t="s">
        <v>43</v>
      </c>
      <c r="B31" s="20">
        <v>413</v>
      </c>
      <c r="C31" s="20"/>
      <c r="D31" s="21">
        <v>1</v>
      </c>
      <c r="E31" s="21">
        <v>400</v>
      </c>
      <c r="F31" s="36">
        <f t="shared" si="0"/>
        <v>25.471335405424668</v>
      </c>
      <c r="G31" s="95">
        <v>0.85</v>
      </c>
      <c r="H31" s="25">
        <v>15</v>
      </c>
      <c r="I31" s="61" t="s">
        <v>97</v>
      </c>
      <c r="J31" s="131" t="s">
        <v>158</v>
      </c>
    </row>
    <row r="32" spans="1:20" x14ac:dyDescent="0.25">
      <c r="A32" s="26" t="s">
        <v>44</v>
      </c>
      <c r="B32" s="20">
        <v>414</v>
      </c>
      <c r="C32" s="20"/>
      <c r="D32" s="21">
        <v>1</v>
      </c>
      <c r="E32" s="21">
        <v>400</v>
      </c>
      <c r="F32" s="36">
        <f t="shared" si="0"/>
        <v>12.735667702712334</v>
      </c>
      <c r="G32" s="95">
        <v>0.85</v>
      </c>
      <c r="H32" s="25">
        <v>7.5</v>
      </c>
      <c r="I32" s="60" t="s">
        <v>109</v>
      </c>
      <c r="J32" s="131" t="s">
        <v>158</v>
      </c>
    </row>
    <row r="33" spans="1:10" x14ac:dyDescent="0.25">
      <c r="A33" s="26" t="s">
        <v>30</v>
      </c>
      <c r="B33" s="20">
        <v>400</v>
      </c>
      <c r="C33" s="20"/>
      <c r="D33" s="21">
        <v>1</v>
      </c>
      <c r="E33" s="21">
        <v>400</v>
      </c>
      <c r="F33" s="36">
        <f t="shared" si="0"/>
        <v>18.678979297311425</v>
      </c>
      <c r="G33" s="95">
        <v>0.85</v>
      </c>
      <c r="H33" s="25">
        <v>11</v>
      </c>
      <c r="I33" s="61" t="s">
        <v>100</v>
      </c>
      <c r="J33" s="131" t="s">
        <v>158</v>
      </c>
    </row>
    <row r="34" spans="1:10" x14ac:dyDescent="0.25">
      <c r="A34" s="26" t="s">
        <v>31</v>
      </c>
      <c r="B34" s="20">
        <v>399</v>
      </c>
      <c r="C34" s="20"/>
      <c r="D34" s="21">
        <v>1</v>
      </c>
      <c r="E34" s="21">
        <v>400</v>
      </c>
      <c r="F34" s="36">
        <f t="shared" si="0"/>
        <v>25.471335405424668</v>
      </c>
      <c r="G34" s="95">
        <v>0.85</v>
      </c>
      <c r="H34" s="25">
        <v>15</v>
      </c>
      <c r="I34" s="61" t="s">
        <v>97</v>
      </c>
      <c r="J34" s="131" t="s">
        <v>158</v>
      </c>
    </row>
    <row r="35" spans="1:10" x14ac:dyDescent="0.25">
      <c r="A35" s="24" t="s">
        <v>46</v>
      </c>
      <c r="B35" s="20">
        <v>416</v>
      </c>
      <c r="C35" s="20"/>
      <c r="D35" s="21">
        <v>1</v>
      </c>
      <c r="E35" s="21">
        <v>400</v>
      </c>
      <c r="F35" s="36">
        <f t="shared" si="0"/>
        <v>2.5471335405424669</v>
      </c>
      <c r="G35" s="95">
        <v>0.85</v>
      </c>
      <c r="H35" s="25">
        <v>1.5</v>
      </c>
      <c r="I35" s="60" t="s">
        <v>92</v>
      </c>
      <c r="J35" s="131" t="s">
        <v>158</v>
      </c>
    </row>
    <row r="36" spans="1:10" x14ac:dyDescent="0.25">
      <c r="A36" s="24" t="s">
        <v>46</v>
      </c>
      <c r="B36" s="20">
        <v>417</v>
      </c>
      <c r="C36" s="20"/>
      <c r="D36" s="21">
        <v>1</v>
      </c>
      <c r="E36" s="21">
        <v>400</v>
      </c>
      <c r="F36" s="36">
        <f t="shared" si="0"/>
        <v>2.5471335405424669</v>
      </c>
      <c r="G36" s="95">
        <v>0.85</v>
      </c>
      <c r="H36" s="25">
        <v>1.5</v>
      </c>
      <c r="I36" s="60" t="s">
        <v>92</v>
      </c>
      <c r="J36" s="131" t="s">
        <v>158</v>
      </c>
    </row>
    <row r="37" spans="1:10" x14ac:dyDescent="0.25">
      <c r="A37" s="24" t="s">
        <v>46</v>
      </c>
      <c r="B37" s="20">
        <v>418</v>
      </c>
      <c r="C37" s="20"/>
      <c r="D37" s="21">
        <v>1</v>
      </c>
      <c r="E37" s="21">
        <v>400</v>
      </c>
      <c r="F37" s="36">
        <f t="shared" si="0"/>
        <v>1.8678979297311424</v>
      </c>
      <c r="G37" s="95">
        <v>0.85</v>
      </c>
      <c r="H37" s="25">
        <v>1.1000000000000001</v>
      </c>
      <c r="I37" s="60" t="s">
        <v>92</v>
      </c>
      <c r="J37" s="131" t="s">
        <v>158</v>
      </c>
    </row>
    <row r="38" spans="1:10" x14ac:dyDescent="0.25">
      <c r="A38" s="24" t="s">
        <v>46</v>
      </c>
      <c r="B38" s="20">
        <v>419</v>
      </c>
      <c r="C38" s="20"/>
      <c r="D38" s="21">
        <v>1</v>
      </c>
      <c r="E38" s="21">
        <v>400</v>
      </c>
      <c r="F38" s="36">
        <f t="shared" si="0"/>
        <v>1.8678979297311424</v>
      </c>
      <c r="G38" s="95">
        <v>0.85</v>
      </c>
      <c r="H38" s="25">
        <v>1.1000000000000001</v>
      </c>
      <c r="I38" s="60" t="s">
        <v>92</v>
      </c>
      <c r="J38" s="131" t="s">
        <v>158</v>
      </c>
    </row>
    <row r="39" spans="1:10" x14ac:dyDescent="0.25">
      <c r="A39" s="24" t="s">
        <v>46</v>
      </c>
      <c r="B39" s="20">
        <v>420</v>
      </c>
      <c r="C39" s="20"/>
      <c r="D39" s="21">
        <v>1</v>
      </c>
      <c r="E39" s="21">
        <v>400</v>
      </c>
      <c r="F39" s="36">
        <f t="shared" si="0"/>
        <v>1.8678979297311424</v>
      </c>
      <c r="G39" s="95">
        <v>0.85</v>
      </c>
      <c r="H39" s="25">
        <v>1.1000000000000001</v>
      </c>
      <c r="I39" s="60" t="s">
        <v>92</v>
      </c>
      <c r="J39" s="131" t="s">
        <v>158</v>
      </c>
    </row>
    <row r="40" spans="1:10" x14ac:dyDescent="0.25">
      <c r="A40" s="24" t="s">
        <v>32</v>
      </c>
      <c r="B40" s="20">
        <v>421</v>
      </c>
      <c r="C40" s="20"/>
      <c r="D40" s="21">
        <v>1</v>
      </c>
      <c r="E40" s="21">
        <v>400</v>
      </c>
      <c r="F40" s="36">
        <f t="shared" si="0"/>
        <v>6.7923561081132444</v>
      </c>
      <c r="G40" s="95">
        <v>0.85</v>
      </c>
      <c r="H40" s="25">
        <v>4</v>
      </c>
      <c r="I40" s="60" t="s">
        <v>105</v>
      </c>
      <c r="J40" s="131" t="s">
        <v>158</v>
      </c>
    </row>
    <row r="41" spans="1:10" x14ac:dyDescent="0.25">
      <c r="A41" s="24"/>
      <c r="B41" s="20">
        <v>422</v>
      </c>
      <c r="C41" s="20"/>
      <c r="D41" s="21">
        <v>1</v>
      </c>
      <c r="E41" s="21">
        <v>400</v>
      </c>
      <c r="F41" s="36">
        <f t="shared" si="0"/>
        <v>6.7923561081132444</v>
      </c>
      <c r="G41" s="95">
        <v>0.85</v>
      </c>
      <c r="H41" s="25">
        <v>4</v>
      </c>
      <c r="I41" s="60" t="s">
        <v>106</v>
      </c>
      <c r="J41" s="131" t="s">
        <v>158</v>
      </c>
    </row>
    <row r="42" spans="1:10" x14ac:dyDescent="0.25">
      <c r="A42" s="24"/>
      <c r="B42" s="20">
        <v>423</v>
      </c>
      <c r="C42" s="20"/>
      <c r="D42" s="21">
        <v>1</v>
      </c>
      <c r="E42" s="21">
        <v>400</v>
      </c>
      <c r="F42" s="36">
        <f t="shared" si="0"/>
        <v>2.5471335405424669</v>
      </c>
      <c r="G42" s="95">
        <v>0.85</v>
      </c>
      <c r="H42" s="25">
        <v>1.5</v>
      </c>
      <c r="I42" s="60" t="s">
        <v>92</v>
      </c>
      <c r="J42" s="131" t="s">
        <v>158</v>
      </c>
    </row>
    <row r="43" spans="1:10" x14ac:dyDescent="0.25">
      <c r="A43" s="24" t="s">
        <v>33</v>
      </c>
      <c r="B43" s="20">
        <v>424</v>
      </c>
      <c r="C43" s="20"/>
      <c r="D43" s="21">
        <v>1</v>
      </c>
      <c r="E43" s="21">
        <v>400</v>
      </c>
      <c r="F43" s="36">
        <f t="shared" si="0"/>
        <v>1.2735667702712334</v>
      </c>
      <c r="G43" s="95">
        <v>0.85</v>
      </c>
      <c r="H43" s="25">
        <v>0.75</v>
      </c>
      <c r="I43" s="60" t="s">
        <v>107</v>
      </c>
      <c r="J43" s="131" t="s">
        <v>158</v>
      </c>
    </row>
    <row r="44" spans="1:10" x14ac:dyDescent="0.25">
      <c r="A44" s="24" t="s">
        <v>47</v>
      </c>
      <c r="B44" s="20">
        <v>425</v>
      </c>
      <c r="C44" s="20"/>
      <c r="D44" s="21">
        <v>1</v>
      </c>
      <c r="E44" s="21">
        <v>400</v>
      </c>
      <c r="F44" s="36">
        <f t="shared" si="0"/>
        <v>1.2735667702712334</v>
      </c>
      <c r="G44" s="95">
        <v>0.85</v>
      </c>
      <c r="H44" s="25">
        <v>0.75</v>
      </c>
      <c r="I44" s="60" t="s">
        <v>107</v>
      </c>
      <c r="J44" s="131" t="s">
        <v>158</v>
      </c>
    </row>
    <row r="45" spans="1:10" x14ac:dyDescent="0.25">
      <c r="A45" s="24" t="s">
        <v>47</v>
      </c>
      <c r="B45" s="20">
        <v>426</v>
      </c>
      <c r="C45" s="20"/>
      <c r="D45" s="21">
        <v>1</v>
      </c>
      <c r="E45" s="21">
        <v>400</v>
      </c>
      <c r="F45" s="36">
        <f t="shared" si="0"/>
        <v>2.5471335405424669</v>
      </c>
      <c r="G45" s="95">
        <v>0.85</v>
      </c>
      <c r="H45" s="25">
        <v>1.5</v>
      </c>
      <c r="I45" s="60" t="s">
        <v>92</v>
      </c>
      <c r="J45" s="131" t="s">
        <v>158</v>
      </c>
    </row>
    <row r="46" spans="1:10" x14ac:dyDescent="0.25">
      <c r="A46" s="24" t="s">
        <v>47</v>
      </c>
      <c r="B46" s="20">
        <v>427</v>
      </c>
      <c r="C46" s="20"/>
      <c r="D46" s="21">
        <v>1</v>
      </c>
      <c r="E46" s="21">
        <v>400</v>
      </c>
      <c r="F46" s="36">
        <f t="shared" si="0"/>
        <v>1.8678979297311424</v>
      </c>
      <c r="G46" s="95">
        <v>0.85</v>
      </c>
      <c r="H46" s="25">
        <v>1.1000000000000001</v>
      </c>
      <c r="I46" s="60" t="s">
        <v>92</v>
      </c>
      <c r="J46" s="131" t="s">
        <v>158</v>
      </c>
    </row>
    <row r="47" spans="1:10" x14ac:dyDescent="0.25">
      <c r="A47" s="24" t="s">
        <v>47</v>
      </c>
      <c r="B47" s="20">
        <v>428</v>
      </c>
      <c r="C47" s="20"/>
      <c r="D47" s="21">
        <v>1</v>
      </c>
      <c r="E47" s="21">
        <v>400</v>
      </c>
      <c r="F47" s="36">
        <f t="shared" si="0"/>
        <v>2.8018468945967134</v>
      </c>
      <c r="G47" s="95">
        <v>0.85</v>
      </c>
      <c r="H47" s="25">
        <v>1.65</v>
      </c>
      <c r="I47" s="60" t="s">
        <v>92</v>
      </c>
      <c r="J47" s="131" t="s">
        <v>158</v>
      </c>
    </row>
    <row r="48" spans="1:10" x14ac:dyDescent="0.25">
      <c r="A48" s="24" t="s">
        <v>48</v>
      </c>
      <c r="B48" s="20">
        <v>430</v>
      </c>
      <c r="C48" s="20"/>
      <c r="D48" s="21">
        <v>1</v>
      </c>
      <c r="E48" s="21">
        <v>400</v>
      </c>
      <c r="F48" s="36">
        <f t="shared" si="0"/>
        <v>2.5471335405424669</v>
      </c>
      <c r="G48" s="95">
        <v>0.85</v>
      </c>
      <c r="H48" s="25">
        <v>1.5</v>
      </c>
      <c r="I48" s="60" t="s">
        <v>92</v>
      </c>
      <c r="J48" s="131" t="s">
        <v>158</v>
      </c>
    </row>
    <row r="49" spans="1:11" x14ac:dyDescent="0.25">
      <c r="A49" s="24" t="s">
        <v>49</v>
      </c>
      <c r="B49" s="20">
        <v>432</v>
      </c>
      <c r="C49" s="20"/>
      <c r="D49" s="21">
        <v>1</v>
      </c>
      <c r="E49" s="21">
        <v>400</v>
      </c>
      <c r="F49" s="36">
        <f t="shared" si="0"/>
        <v>2.5471335405424669</v>
      </c>
      <c r="G49" s="95">
        <v>0.85</v>
      </c>
      <c r="H49" s="25">
        <v>1.5</v>
      </c>
      <c r="I49" s="60" t="s">
        <v>92</v>
      </c>
      <c r="J49" s="131" t="s">
        <v>158</v>
      </c>
    </row>
    <row r="50" spans="1:11" x14ac:dyDescent="0.25">
      <c r="A50" s="24" t="s">
        <v>50</v>
      </c>
      <c r="B50" s="20">
        <v>433</v>
      </c>
      <c r="C50" s="20"/>
      <c r="D50" s="21">
        <v>1</v>
      </c>
      <c r="E50" s="21">
        <v>400</v>
      </c>
      <c r="F50" s="36">
        <f t="shared" si="0"/>
        <v>2.5471335405424669</v>
      </c>
      <c r="G50" s="95">
        <v>0.85</v>
      </c>
      <c r="H50" s="25">
        <v>1.5</v>
      </c>
      <c r="I50" s="60" t="s">
        <v>92</v>
      </c>
      <c r="J50" s="131" t="s">
        <v>158</v>
      </c>
    </row>
    <row r="51" spans="1:11" x14ac:dyDescent="0.25">
      <c r="A51" s="24" t="s">
        <v>51</v>
      </c>
      <c r="B51" s="20">
        <v>434</v>
      </c>
      <c r="C51" s="20"/>
      <c r="D51" s="21">
        <v>1</v>
      </c>
      <c r="E51" s="21">
        <v>400</v>
      </c>
      <c r="F51" s="36">
        <f t="shared" si="0"/>
        <v>1.8678979297311424</v>
      </c>
      <c r="G51" s="95">
        <v>0.85</v>
      </c>
      <c r="H51" s="25">
        <v>1.1000000000000001</v>
      </c>
      <c r="I51" s="60" t="s">
        <v>92</v>
      </c>
      <c r="J51" s="131" t="s">
        <v>158</v>
      </c>
    </row>
    <row r="52" spans="1:11" x14ac:dyDescent="0.25">
      <c r="A52" s="24" t="s">
        <v>53</v>
      </c>
      <c r="B52" s="20" t="s">
        <v>52</v>
      </c>
      <c r="C52" s="20"/>
      <c r="D52" s="21">
        <v>1</v>
      </c>
      <c r="E52" s="21">
        <v>400</v>
      </c>
      <c r="F52" s="36">
        <f t="shared" si="0"/>
        <v>1.2735667702712334</v>
      </c>
      <c r="G52" s="95">
        <v>0.85</v>
      </c>
      <c r="H52" s="25">
        <v>0.75</v>
      </c>
      <c r="I52" s="60" t="s">
        <v>107</v>
      </c>
      <c r="J52" s="131" t="s">
        <v>158</v>
      </c>
    </row>
    <row r="53" spans="1:11" x14ac:dyDescent="0.25">
      <c r="A53" s="24" t="s">
        <v>54</v>
      </c>
      <c r="B53" s="20">
        <v>435</v>
      </c>
      <c r="C53" s="20"/>
      <c r="D53" s="21">
        <v>1</v>
      </c>
      <c r="E53" s="21">
        <v>400</v>
      </c>
      <c r="F53" s="36">
        <f t="shared" si="0"/>
        <v>2.5471335405424669</v>
      </c>
      <c r="G53" s="95">
        <v>0.85</v>
      </c>
      <c r="H53" s="25">
        <v>1.5</v>
      </c>
      <c r="I53" s="60" t="s">
        <v>92</v>
      </c>
      <c r="J53" s="131" t="s">
        <v>158</v>
      </c>
    </row>
    <row r="54" spans="1:11" ht="15.75" customHeight="1" x14ac:dyDescent="0.25">
      <c r="A54" s="24" t="s">
        <v>55</v>
      </c>
      <c r="B54" s="20">
        <v>436</v>
      </c>
      <c r="C54" s="20"/>
      <c r="D54" s="21">
        <v>1</v>
      </c>
      <c r="E54" s="21">
        <v>400</v>
      </c>
      <c r="F54" s="36">
        <f t="shared" si="0"/>
        <v>1.8678979297311424</v>
      </c>
      <c r="G54" s="95">
        <v>0.85</v>
      </c>
      <c r="H54" s="36">
        <v>1.1000000000000001</v>
      </c>
      <c r="I54" s="60" t="s">
        <v>92</v>
      </c>
      <c r="J54" s="131" t="s">
        <v>158</v>
      </c>
    </row>
    <row r="55" spans="1:11" x14ac:dyDescent="0.25">
      <c r="A55" s="24" t="s">
        <v>55</v>
      </c>
      <c r="B55" s="20">
        <v>437</v>
      </c>
      <c r="C55" s="20"/>
      <c r="D55" s="21">
        <v>1</v>
      </c>
      <c r="E55" s="21">
        <v>400</v>
      </c>
      <c r="F55" s="36">
        <f t="shared" si="0"/>
        <v>1.8678979297311424</v>
      </c>
      <c r="G55" s="95">
        <v>0.85</v>
      </c>
      <c r="H55" s="36">
        <v>1.1000000000000001</v>
      </c>
      <c r="I55" s="60" t="s">
        <v>92</v>
      </c>
      <c r="J55" s="131" t="s">
        <v>158</v>
      </c>
    </row>
    <row r="56" spans="1:11" x14ac:dyDescent="0.25">
      <c r="A56" s="24" t="s">
        <v>56</v>
      </c>
      <c r="B56" s="20">
        <v>438</v>
      </c>
      <c r="C56" s="20"/>
      <c r="D56" s="21">
        <v>1</v>
      </c>
      <c r="E56" s="21">
        <v>400</v>
      </c>
      <c r="F56" s="36">
        <f t="shared" si="0"/>
        <v>1.8678979297311424</v>
      </c>
      <c r="G56" s="95">
        <v>0.85</v>
      </c>
      <c r="H56" s="36">
        <v>1.1000000000000001</v>
      </c>
      <c r="I56" s="60" t="s">
        <v>92</v>
      </c>
      <c r="J56" s="131" t="s">
        <v>158</v>
      </c>
    </row>
    <row r="57" spans="1:11" x14ac:dyDescent="0.25">
      <c r="A57" s="24" t="s">
        <v>56</v>
      </c>
      <c r="B57" s="20">
        <v>439</v>
      </c>
      <c r="C57" s="20"/>
      <c r="D57" s="21">
        <v>1</v>
      </c>
      <c r="E57" s="21">
        <v>400</v>
      </c>
      <c r="F57" s="36">
        <f t="shared" si="0"/>
        <v>1.8678979297311424</v>
      </c>
      <c r="G57" s="95">
        <v>0.85</v>
      </c>
      <c r="H57" s="36">
        <v>1.1000000000000001</v>
      </c>
      <c r="I57" s="60" t="s">
        <v>92</v>
      </c>
      <c r="J57" s="131" t="s">
        <v>158</v>
      </c>
    </row>
    <row r="58" spans="1:11" x14ac:dyDescent="0.25">
      <c r="A58" s="24" t="s">
        <v>57</v>
      </c>
      <c r="B58" s="20">
        <v>440</v>
      </c>
      <c r="C58" s="20"/>
      <c r="D58" s="21">
        <v>1</v>
      </c>
      <c r="E58" s="21">
        <v>400</v>
      </c>
      <c r="F58" s="36">
        <f t="shared" si="0"/>
        <v>0.93394896486557122</v>
      </c>
      <c r="G58" s="95">
        <v>0.85</v>
      </c>
      <c r="H58" s="36">
        <v>0.55000000000000004</v>
      </c>
      <c r="I58" s="60" t="s">
        <v>91</v>
      </c>
      <c r="J58" s="131" t="s">
        <v>158</v>
      </c>
    </row>
    <row r="59" spans="1:11" x14ac:dyDescent="0.25">
      <c r="A59" s="24" t="s">
        <v>58</v>
      </c>
      <c r="B59" s="20">
        <v>441</v>
      </c>
      <c r="C59" s="20"/>
      <c r="D59" s="21">
        <v>1</v>
      </c>
      <c r="E59" s="21">
        <v>400</v>
      </c>
      <c r="F59" s="36">
        <f t="shared" si="0"/>
        <v>37.357958594622851</v>
      </c>
      <c r="G59" s="95">
        <v>0.85</v>
      </c>
      <c r="H59" s="37">
        <v>22</v>
      </c>
      <c r="I59" s="60" t="s">
        <v>103</v>
      </c>
      <c r="J59" s="131" t="s">
        <v>158</v>
      </c>
    </row>
    <row r="60" spans="1:11" x14ac:dyDescent="0.25">
      <c r="A60" s="24" t="s">
        <v>59</v>
      </c>
      <c r="B60" s="20">
        <v>442</v>
      </c>
      <c r="C60" s="20"/>
      <c r="D60" s="21">
        <v>1</v>
      </c>
      <c r="E60" s="21">
        <v>400</v>
      </c>
      <c r="F60" s="36">
        <f t="shared" si="0"/>
        <v>0.6282929400004752</v>
      </c>
      <c r="G60" s="95">
        <v>0.85</v>
      </c>
      <c r="H60" s="38">
        <v>0.37</v>
      </c>
      <c r="I60" s="60" t="s">
        <v>108</v>
      </c>
      <c r="J60" s="131" t="s">
        <v>158</v>
      </c>
    </row>
    <row r="61" spans="1:11" x14ac:dyDescent="0.25">
      <c r="A61" s="24" t="s">
        <v>60</v>
      </c>
      <c r="B61" s="20">
        <v>445</v>
      </c>
      <c r="C61" s="20"/>
      <c r="D61" s="21">
        <v>1</v>
      </c>
      <c r="E61" s="21">
        <v>400</v>
      </c>
      <c r="F61" s="36">
        <f t="shared" si="0"/>
        <v>127.35667702712334</v>
      </c>
      <c r="G61" s="95">
        <v>0.85</v>
      </c>
      <c r="H61" s="37">
        <v>75</v>
      </c>
      <c r="I61" s="61" t="s">
        <v>111</v>
      </c>
      <c r="J61" s="131" t="s">
        <v>158</v>
      </c>
      <c r="K61" s="129">
        <v>1</v>
      </c>
    </row>
    <row r="62" spans="1:11" x14ac:dyDescent="0.25">
      <c r="A62" s="24" t="s">
        <v>61</v>
      </c>
      <c r="B62" s="20">
        <v>446</v>
      </c>
      <c r="C62" s="20"/>
      <c r="D62" s="21">
        <v>1</v>
      </c>
      <c r="E62" s="21">
        <v>400</v>
      </c>
      <c r="F62" s="36">
        <f t="shared" si="0"/>
        <v>1.2735667702712334</v>
      </c>
      <c r="G62" s="95">
        <v>0.85</v>
      </c>
      <c r="H62" s="38">
        <v>0.75</v>
      </c>
      <c r="I62" s="60" t="s">
        <v>107</v>
      </c>
      <c r="J62" s="131" t="s">
        <v>158</v>
      </c>
    </row>
    <row r="63" spans="1:11" x14ac:dyDescent="0.25">
      <c r="A63" s="24" t="s">
        <v>62</v>
      </c>
      <c r="B63" s="20">
        <v>447</v>
      </c>
      <c r="C63" s="20"/>
      <c r="D63" s="21">
        <v>1</v>
      </c>
      <c r="E63" s="21">
        <v>400</v>
      </c>
      <c r="F63" s="36">
        <f t="shared" si="0"/>
        <v>3.7357958594622849</v>
      </c>
      <c r="G63" s="95">
        <v>0.85</v>
      </c>
      <c r="H63" s="37">
        <v>2.2000000000000002</v>
      </c>
      <c r="I63" s="60" t="s">
        <v>93</v>
      </c>
      <c r="J63" s="131" t="s">
        <v>158</v>
      </c>
    </row>
    <row r="64" spans="1:11" x14ac:dyDescent="0.25">
      <c r="A64" s="24" t="s">
        <v>63</v>
      </c>
      <c r="B64" s="20">
        <v>450</v>
      </c>
      <c r="C64" s="20"/>
      <c r="D64" s="21">
        <v>1</v>
      </c>
      <c r="E64" s="21">
        <v>400</v>
      </c>
      <c r="F64" s="36">
        <f t="shared" si="0"/>
        <v>0.6282929400004752</v>
      </c>
      <c r="G64" s="95">
        <v>0.85</v>
      </c>
      <c r="H64" s="38">
        <v>0.37</v>
      </c>
      <c r="I64" s="60" t="s">
        <v>113</v>
      </c>
      <c r="J64" s="131" t="s">
        <v>158</v>
      </c>
    </row>
    <row r="65" spans="1:10" x14ac:dyDescent="0.25">
      <c r="A65" s="24" t="s">
        <v>64</v>
      </c>
      <c r="B65" s="20">
        <v>451</v>
      </c>
      <c r="C65" s="20"/>
      <c r="D65" s="21">
        <v>1</v>
      </c>
      <c r="E65" s="21">
        <v>400</v>
      </c>
      <c r="F65" s="36">
        <f t="shared" si="0"/>
        <v>1.8678979297311424</v>
      </c>
      <c r="G65" s="95">
        <v>0.85</v>
      </c>
      <c r="H65" s="37">
        <v>1.1000000000000001</v>
      </c>
      <c r="I65" s="60" t="s">
        <v>92</v>
      </c>
      <c r="J65" s="131" t="s">
        <v>158</v>
      </c>
    </row>
    <row r="66" spans="1:10" x14ac:dyDescent="0.25">
      <c r="A66" s="24" t="s">
        <v>65</v>
      </c>
      <c r="B66" s="20">
        <v>452</v>
      </c>
      <c r="C66" s="20"/>
      <c r="D66" s="21">
        <v>1</v>
      </c>
      <c r="E66" s="21">
        <v>400</v>
      </c>
      <c r="F66" s="36">
        <f t="shared" si="0"/>
        <v>18.678979297311425</v>
      </c>
      <c r="G66" s="95">
        <v>0.85</v>
      </c>
      <c r="H66" s="37">
        <v>11</v>
      </c>
      <c r="I66" s="61" t="s">
        <v>100</v>
      </c>
      <c r="J66" s="131" t="s">
        <v>158</v>
      </c>
    </row>
    <row r="67" spans="1:10" x14ac:dyDescent="0.25">
      <c r="A67" s="39" t="s">
        <v>66</v>
      </c>
      <c r="B67" s="25">
        <v>455</v>
      </c>
      <c r="C67" s="25"/>
      <c r="D67" s="21">
        <v>1</v>
      </c>
      <c r="E67" s="21">
        <v>400</v>
      </c>
      <c r="F67" s="36">
        <f t="shared" si="0"/>
        <v>3.7357958594622849</v>
      </c>
      <c r="G67" s="95">
        <v>0.85</v>
      </c>
      <c r="H67" s="37">
        <v>2.2000000000000002</v>
      </c>
      <c r="I67" s="60" t="s">
        <v>93</v>
      </c>
      <c r="J67" s="131" t="s">
        <v>158</v>
      </c>
    </row>
    <row r="68" spans="1:10" x14ac:dyDescent="0.25">
      <c r="A68" s="39" t="s">
        <v>67</v>
      </c>
      <c r="B68" s="25">
        <v>457</v>
      </c>
      <c r="C68" s="25"/>
      <c r="D68" s="21">
        <v>1</v>
      </c>
      <c r="E68" s="21">
        <v>400</v>
      </c>
      <c r="F68" s="36">
        <f t="shared" si="0"/>
        <v>0.93394896486557122</v>
      </c>
      <c r="G68" s="95">
        <v>0.85</v>
      </c>
      <c r="H68" s="37">
        <v>0.55000000000000004</v>
      </c>
      <c r="I68" s="60" t="s">
        <v>91</v>
      </c>
      <c r="J68" s="131" t="s">
        <v>158</v>
      </c>
    </row>
    <row r="69" spans="1:10" x14ac:dyDescent="0.25">
      <c r="A69" s="39" t="s">
        <v>67</v>
      </c>
      <c r="B69" s="25">
        <v>456</v>
      </c>
      <c r="C69" s="25"/>
      <c r="D69" s="21">
        <v>1</v>
      </c>
      <c r="E69" s="21">
        <v>400</v>
      </c>
      <c r="F69" s="36">
        <f t="shared" si="0"/>
        <v>0.6282929400004752</v>
      </c>
      <c r="G69" s="95">
        <v>0.85</v>
      </c>
      <c r="H69" s="37">
        <v>0.37</v>
      </c>
      <c r="I69" s="60" t="s">
        <v>108</v>
      </c>
      <c r="J69" s="131" t="s">
        <v>158</v>
      </c>
    </row>
    <row r="70" spans="1:10" x14ac:dyDescent="0.25">
      <c r="A70" s="39" t="s">
        <v>69</v>
      </c>
      <c r="B70" s="25">
        <v>458</v>
      </c>
      <c r="C70" s="25"/>
      <c r="D70" s="21">
        <v>1</v>
      </c>
      <c r="E70" s="21">
        <v>400</v>
      </c>
      <c r="F70" s="36">
        <f t="shared" si="0"/>
        <v>0.6282929400004752</v>
      </c>
      <c r="G70" s="95">
        <v>0.85</v>
      </c>
      <c r="H70" s="37">
        <v>0.37</v>
      </c>
      <c r="I70" s="60" t="s">
        <v>108</v>
      </c>
      <c r="J70" s="131" t="s">
        <v>158</v>
      </c>
    </row>
    <row r="71" spans="1:10" x14ac:dyDescent="0.25">
      <c r="A71" s="39" t="s">
        <v>70</v>
      </c>
      <c r="B71" s="25">
        <v>460</v>
      </c>
      <c r="C71" s="25"/>
      <c r="D71" s="21">
        <v>1</v>
      </c>
      <c r="E71" s="21">
        <v>400</v>
      </c>
      <c r="F71" s="36">
        <f t="shared" si="0"/>
        <v>1.2735667702712334</v>
      </c>
      <c r="G71" s="95">
        <v>0.85</v>
      </c>
      <c r="H71" s="37">
        <v>0.75</v>
      </c>
      <c r="I71" s="60" t="s">
        <v>107</v>
      </c>
      <c r="J71" s="131" t="s">
        <v>158</v>
      </c>
    </row>
    <row r="72" spans="1:10" x14ac:dyDescent="0.25">
      <c r="A72" s="39" t="s">
        <v>71</v>
      </c>
      <c r="B72" s="25">
        <v>461</v>
      </c>
      <c r="C72" s="25"/>
      <c r="D72" s="21">
        <v>1</v>
      </c>
      <c r="E72" s="21">
        <v>400</v>
      </c>
      <c r="F72" s="36">
        <f t="shared" si="0"/>
        <v>18.678979297311425</v>
      </c>
      <c r="G72" s="95">
        <v>0.85</v>
      </c>
      <c r="H72" s="37">
        <v>11</v>
      </c>
      <c r="I72" s="61" t="s">
        <v>100</v>
      </c>
      <c r="J72" s="131" t="s">
        <v>158</v>
      </c>
    </row>
    <row r="73" spans="1:10" x14ac:dyDescent="0.25">
      <c r="A73" s="39" t="s">
        <v>72</v>
      </c>
      <c r="B73" s="25">
        <v>461</v>
      </c>
      <c r="C73" s="25"/>
      <c r="D73" s="21">
        <v>1</v>
      </c>
      <c r="E73" s="21">
        <v>400</v>
      </c>
      <c r="F73" s="36">
        <f t="shared" si="0"/>
        <v>25.471335405424668</v>
      </c>
      <c r="G73" s="95">
        <v>0.85</v>
      </c>
      <c r="H73" s="25">
        <v>15</v>
      </c>
      <c r="I73" s="61" t="s">
        <v>97</v>
      </c>
      <c r="J73" s="131" t="s">
        <v>158</v>
      </c>
    </row>
    <row r="74" spans="1:10" x14ac:dyDescent="0.25">
      <c r="A74" s="39" t="s">
        <v>73</v>
      </c>
      <c r="B74" s="25">
        <v>461</v>
      </c>
      <c r="C74" s="25"/>
      <c r="D74" s="21">
        <v>1</v>
      </c>
      <c r="E74" s="21">
        <v>400</v>
      </c>
      <c r="F74" s="36">
        <f t="shared" ref="F74:F86" si="1">((H74/(SQRT(3)*E74*G74))*1000)</f>
        <v>18.678979297311425</v>
      </c>
      <c r="G74" s="95">
        <v>0.85</v>
      </c>
      <c r="H74" s="25">
        <v>11</v>
      </c>
      <c r="I74" s="61" t="s">
        <v>100</v>
      </c>
      <c r="J74" s="131" t="s">
        <v>158</v>
      </c>
    </row>
    <row r="75" spans="1:10" x14ac:dyDescent="0.25">
      <c r="A75" s="22" t="s">
        <v>85</v>
      </c>
      <c r="B75" s="25">
        <v>462</v>
      </c>
      <c r="C75" s="25"/>
      <c r="D75" s="25">
        <v>2</v>
      </c>
      <c r="E75" s="21">
        <v>230</v>
      </c>
      <c r="F75" s="58">
        <v>1</v>
      </c>
      <c r="G75" s="95">
        <v>0.85</v>
      </c>
      <c r="H75" s="39" t="s">
        <v>68</v>
      </c>
      <c r="I75" s="10"/>
      <c r="J75" s="131" t="s">
        <v>158</v>
      </c>
    </row>
    <row r="76" spans="1:10" x14ac:dyDescent="0.25">
      <c r="A76" s="26" t="s">
        <v>74</v>
      </c>
      <c r="B76" s="26">
        <v>320</v>
      </c>
      <c r="C76" s="26"/>
      <c r="D76" s="21">
        <v>1</v>
      </c>
      <c r="E76" s="21">
        <v>400</v>
      </c>
      <c r="F76" s="36">
        <f t="shared" si="1"/>
        <v>62.829294000047511</v>
      </c>
      <c r="G76" s="95">
        <v>0.85</v>
      </c>
      <c r="H76" s="25">
        <v>37</v>
      </c>
      <c r="I76" s="61" t="s">
        <v>114</v>
      </c>
      <c r="J76" s="131" t="s">
        <v>158</v>
      </c>
    </row>
    <row r="77" spans="1:10" x14ac:dyDescent="0.25">
      <c r="A77" s="26" t="s">
        <v>75</v>
      </c>
      <c r="B77" s="26">
        <v>331</v>
      </c>
      <c r="C77" s="26"/>
      <c r="D77" s="21">
        <v>1</v>
      </c>
      <c r="E77" s="21">
        <v>400</v>
      </c>
      <c r="F77" s="36">
        <f t="shared" si="1"/>
        <v>9.3394896486557126</v>
      </c>
      <c r="G77" s="95">
        <v>0.85</v>
      </c>
      <c r="H77" s="25">
        <v>5.5</v>
      </c>
      <c r="I77" s="60" t="s">
        <v>94</v>
      </c>
      <c r="J77" s="131" t="s">
        <v>158</v>
      </c>
    </row>
    <row r="78" spans="1:10" x14ac:dyDescent="0.25">
      <c r="A78" s="26" t="s">
        <v>76</v>
      </c>
      <c r="B78" s="26">
        <v>332</v>
      </c>
      <c r="C78" s="26"/>
      <c r="D78" s="21">
        <v>1</v>
      </c>
      <c r="E78" s="21">
        <v>400</v>
      </c>
      <c r="F78" s="36">
        <f t="shared" si="1"/>
        <v>1.2735667702712334</v>
      </c>
      <c r="G78" s="95">
        <v>0.85</v>
      </c>
      <c r="H78" s="25">
        <v>0.75</v>
      </c>
      <c r="I78" s="60" t="s">
        <v>107</v>
      </c>
      <c r="J78" s="131" t="s">
        <v>158</v>
      </c>
    </row>
    <row r="79" spans="1:10" x14ac:dyDescent="0.25">
      <c r="A79" s="26" t="s">
        <v>77</v>
      </c>
      <c r="B79" s="26">
        <v>488</v>
      </c>
      <c r="C79" s="26"/>
      <c r="D79" s="21">
        <v>1</v>
      </c>
      <c r="E79" s="21">
        <v>400</v>
      </c>
      <c r="F79" s="36">
        <f t="shared" si="1"/>
        <v>0.93394896486557122</v>
      </c>
      <c r="G79" s="95">
        <v>0.85</v>
      </c>
      <c r="H79" s="25">
        <v>0.55000000000000004</v>
      </c>
      <c r="I79" s="60" t="s">
        <v>91</v>
      </c>
      <c r="J79" s="131" t="s">
        <v>158</v>
      </c>
    </row>
    <row r="80" spans="1:10" x14ac:dyDescent="0.25">
      <c r="A80" s="17" t="s">
        <v>78</v>
      </c>
      <c r="B80" s="17">
        <v>306</v>
      </c>
      <c r="C80" s="17"/>
      <c r="D80" s="14">
        <v>1</v>
      </c>
      <c r="E80" s="14">
        <v>400</v>
      </c>
      <c r="F80" s="34">
        <f t="shared" si="1"/>
        <v>0.24622290891910512</v>
      </c>
      <c r="G80" s="15">
        <v>0.85</v>
      </c>
      <c r="H80" s="18">
        <v>0.14499999999999999</v>
      </c>
      <c r="I80" s="60" t="s">
        <v>92</v>
      </c>
      <c r="J80" s="131" t="s">
        <v>158</v>
      </c>
    </row>
    <row r="81" spans="1:10" x14ac:dyDescent="0.25">
      <c r="A81" s="17" t="s">
        <v>80</v>
      </c>
      <c r="B81" s="17">
        <v>307</v>
      </c>
      <c r="C81" s="17"/>
      <c r="D81" s="14">
        <v>1</v>
      </c>
      <c r="E81" s="14">
        <v>400</v>
      </c>
      <c r="F81" s="34">
        <f t="shared" si="1"/>
        <v>5.0942670810849338</v>
      </c>
      <c r="G81" s="15">
        <v>0.85</v>
      </c>
      <c r="H81" s="18">
        <v>3</v>
      </c>
      <c r="I81" s="60" t="s">
        <v>105</v>
      </c>
      <c r="J81" s="131" t="s">
        <v>158</v>
      </c>
    </row>
    <row r="82" spans="1:10" x14ac:dyDescent="0.25">
      <c r="A82" s="17" t="s">
        <v>79</v>
      </c>
      <c r="B82" s="17">
        <v>305</v>
      </c>
      <c r="C82" s="17"/>
      <c r="D82" s="14">
        <v>1</v>
      </c>
      <c r="E82" s="14">
        <v>400</v>
      </c>
      <c r="F82" s="34">
        <f t="shared" si="1"/>
        <v>6.7923561081132444</v>
      </c>
      <c r="G82" s="15">
        <v>0.85</v>
      </c>
      <c r="H82" s="18">
        <v>4</v>
      </c>
      <c r="I82" s="60" t="s">
        <v>105</v>
      </c>
      <c r="J82" s="131" t="s">
        <v>158</v>
      </c>
    </row>
    <row r="83" spans="1:10" x14ac:dyDescent="0.25">
      <c r="A83" s="17" t="s">
        <v>81</v>
      </c>
      <c r="B83" s="17"/>
      <c r="C83" s="17"/>
      <c r="D83" s="14">
        <v>1</v>
      </c>
      <c r="E83" s="14">
        <v>230</v>
      </c>
      <c r="F83" s="58">
        <v>1</v>
      </c>
      <c r="G83" s="15">
        <v>0.85</v>
      </c>
      <c r="H83" s="18"/>
      <c r="I83" s="10"/>
      <c r="J83" s="131" t="s">
        <v>158</v>
      </c>
    </row>
    <row r="84" spans="1:10" x14ac:dyDescent="0.25">
      <c r="A84" s="17" t="s">
        <v>82</v>
      </c>
      <c r="B84" s="17">
        <v>6009</v>
      </c>
      <c r="C84" s="17"/>
      <c r="D84" s="14">
        <v>1</v>
      </c>
      <c r="E84" s="14">
        <v>400</v>
      </c>
      <c r="F84" s="34">
        <f t="shared" si="1"/>
        <v>3.7357958594622849</v>
      </c>
      <c r="G84" s="15">
        <v>0.85</v>
      </c>
      <c r="H84" s="18">
        <v>2.2000000000000002</v>
      </c>
      <c r="I84" s="60" t="s">
        <v>93</v>
      </c>
      <c r="J84" s="131" t="s">
        <v>158</v>
      </c>
    </row>
    <row r="85" spans="1:10" x14ac:dyDescent="0.25">
      <c r="A85" s="17" t="s">
        <v>83</v>
      </c>
      <c r="B85" s="17">
        <v>6004</v>
      </c>
      <c r="C85" s="17"/>
      <c r="D85" s="14">
        <v>1</v>
      </c>
      <c r="E85" s="14">
        <v>400</v>
      </c>
      <c r="F85" s="34">
        <f t="shared" si="1"/>
        <v>1.8678979297311424</v>
      </c>
      <c r="G85" s="15">
        <v>0.85</v>
      </c>
      <c r="H85" s="18">
        <v>1.1000000000000001</v>
      </c>
      <c r="I85" s="60" t="s">
        <v>92</v>
      </c>
      <c r="J85" s="131" t="s">
        <v>158</v>
      </c>
    </row>
    <row r="86" spans="1:10" x14ac:dyDescent="0.25">
      <c r="A86" s="17" t="s">
        <v>84</v>
      </c>
      <c r="B86" s="17">
        <v>6010</v>
      </c>
      <c r="C86" s="17"/>
      <c r="D86" s="14">
        <v>1</v>
      </c>
      <c r="E86" s="14">
        <v>400</v>
      </c>
      <c r="F86" s="34">
        <f t="shared" si="1"/>
        <v>2.5471335405424669</v>
      </c>
      <c r="G86" s="15">
        <v>0.85</v>
      </c>
      <c r="H86" s="18">
        <v>1.5</v>
      </c>
      <c r="I86" s="60" t="s">
        <v>92</v>
      </c>
      <c r="J86" s="131" t="s">
        <v>158</v>
      </c>
    </row>
    <row r="88" spans="1:10" x14ac:dyDescent="0.25">
      <c r="A88" s="93"/>
      <c r="B88" s="114" t="s">
        <v>159</v>
      </c>
      <c r="C88" s="114"/>
      <c r="D88" s="114"/>
      <c r="E88" s="114"/>
      <c r="F88" s="114"/>
    </row>
    <row r="89" spans="1:10" x14ac:dyDescent="0.25">
      <c r="F89" s="43"/>
    </row>
  </sheetData>
  <mergeCells count="2">
    <mergeCell ref="A2:J3"/>
    <mergeCell ref="B88:F8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G32" sqref="G32"/>
    </sheetView>
  </sheetViews>
  <sheetFormatPr baseColWidth="10" defaultColWidth="10.7109375" defaultRowHeight="15" x14ac:dyDescent="0.25"/>
  <cols>
    <col min="1" max="1" width="20.85546875" customWidth="1"/>
    <col min="6" max="6" width="16.28515625" customWidth="1"/>
    <col min="7" max="7" width="18.5703125" customWidth="1"/>
  </cols>
  <sheetData>
    <row r="2" spans="1:7" x14ac:dyDescent="0.25">
      <c r="A2" s="115" t="s">
        <v>152</v>
      </c>
      <c r="B2" s="116"/>
      <c r="C2" s="116"/>
      <c r="D2" s="116"/>
      <c r="E2" s="116"/>
      <c r="F2" s="116"/>
      <c r="G2" s="117"/>
    </row>
    <row r="3" spans="1:7" x14ac:dyDescent="0.25">
      <c r="A3" s="118"/>
      <c r="B3" s="119"/>
      <c r="C3" s="119"/>
      <c r="D3" s="119"/>
      <c r="E3" s="119"/>
      <c r="F3" s="119"/>
      <c r="G3" s="120"/>
    </row>
    <row r="7" spans="1:7" x14ac:dyDescent="0.25">
      <c r="B7" t="s">
        <v>117</v>
      </c>
    </row>
    <row r="8" spans="1:7" x14ac:dyDescent="0.25">
      <c r="B8" t="s">
        <v>118</v>
      </c>
    </row>
    <row r="9" spans="1:7" x14ac:dyDescent="0.25">
      <c r="B9" t="s">
        <v>119</v>
      </c>
    </row>
    <row r="12" spans="1:7" ht="44.25" customHeight="1" x14ac:dyDescent="0.25">
      <c r="B12" s="74" t="s">
        <v>120</v>
      </c>
      <c r="C12" s="74" t="s">
        <v>125</v>
      </c>
      <c r="D12" s="75" t="s">
        <v>126</v>
      </c>
      <c r="E12" s="75" t="s">
        <v>127</v>
      </c>
      <c r="F12" s="75" t="s">
        <v>136</v>
      </c>
      <c r="G12" s="76" t="s">
        <v>141</v>
      </c>
    </row>
    <row r="13" spans="1:7" x14ac:dyDescent="0.25">
      <c r="A13" s="121" t="s">
        <v>129</v>
      </c>
      <c r="B13" s="11" t="s">
        <v>121</v>
      </c>
      <c r="C13" s="11">
        <v>49</v>
      </c>
      <c r="D13" s="11">
        <v>7</v>
      </c>
      <c r="E13" s="11">
        <v>70</v>
      </c>
      <c r="F13" s="11">
        <f>D13*C13</f>
        <v>343</v>
      </c>
      <c r="G13" s="123">
        <f>SUM(F13:F21)</f>
        <v>586</v>
      </c>
    </row>
    <row r="14" spans="1:7" s="1" customFormat="1" x14ac:dyDescent="0.25">
      <c r="A14" s="121"/>
      <c r="B14" s="11" t="s">
        <v>130</v>
      </c>
      <c r="C14" s="11">
        <v>2</v>
      </c>
      <c r="D14" s="11">
        <v>7</v>
      </c>
      <c r="E14" s="11">
        <v>70</v>
      </c>
      <c r="F14" s="11">
        <f t="shared" ref="F14:F25" si="0">D14*C14</f>
        <v>14</v>
      </c>
      <c r="G14" s="124"/>
    </row>
    <row r="15" spans="1:7" x14ac:dyDescent="0.25">
      <c r="A15" s="121"/>
      <c r="B15" s="11" t="s">
        <v>122</v>
      </c>
      <c r="C15" s="11">
        <v>2</v>
      </c>
      <c r="D15" s="11">
        <v>7</v>
      </c>
      <c r="E15" s="11">
        <v>70</v>
      </c>
      <c r="F15" s="11">
        <f t="shared" si="0"/>
        <v>14</v>
      </c>
      <c r="G15" s="124"/>
    </row>
    <row r="16" spans="1:7" x14ac:dyDescent="0.25">
      <c r="A16" s="121"/>
      <c r="B16" s="11" t="s">
        <v>123</v>
      </c>
      <c r="C16" s="11">
        <v>12</v>
      </c>
      <c r="D16" s="11">
        <v>7</v>
      </c>
      <c r="E16" s="11">
        <v>70</v>
      </c>
      <c r="F16" s="11">
        <f t="shared" si="0"/>
        <v>84</v>
      </c>
      <c r="G16" s="124"/>
    </row>
    <row r="17" spans="1:9" x14ac:dyDescent="0.25">
      <c r="A17" s="121"/>
      <c r="B17" s="11" t="s">
        <v>131</v>
      </c>
      <c r="C17" s="11">
        <v>6</v>
      </c>
      <c r="D17" s="11">
        <v>7</v>
      </c>
      <c r="E17" s="11">
        <v>70</v>
      </c>
      <c r="F17" s="11">
        <f t="shared" si="0"/>
        <v>42</v>
      </c>
      <c r="G17" s="124"/>
    </row>
    <row r="18" spans="1:9" s="1" customFormat="1" x14ac:dyDescent="0.25">
      <c r="A18" s="121"/>
      <c r="B18" s="11" t="s">
        <v>132</v>
      </c>
      <c r="C18" s="11">
        <v>2</v>
      </c>
      <c r="D18" s="11">
        <v>15</v>
      </c>
      <c r="E18" s="11">
        <v>160</v>
      </c>
      <c r="F18" s="11">
        <f t="shared" si="0"/>
        <v>30</v>
      </c>
      <c r="G18" s="124"/>
    </row>
    <row r="19" spans="1:9" x14ac:dyDescent="0.25">
      <c r="A19" s="121"/>
      <c r="B19" s="11" t="s">
        <v>124</v>
      </c>
      <c r="C19" s="11">
        <v>1</v>
      </c>
      <c r="D19" s="11">
        <v>15</v>
      </c>
      <c r="E19" s="11">
        <v>160</v>
      </c>
      <c r="F19" s="11">
        <f t="shared" si="0"/>
        <v>15</v>
      </c>
      <c r="G19" s="124"/>
    </row>
    <row r="20" spans="1:9" s="1" customFormat="1" x14ac:dyDescent="0.25">
      <c r="A20" s="121"/>
      <c r="B20" s="11" t="s">
        <v>133</v>
      </c>
      <c r="C20" s="11">
        <v>1</v>
      </c>
      <c r="D20" s="11">
        <v>26</v>
      </c>
      <c r="E20" s="11">
        <v>250</v>
      </c>
      <c r="F20" s="11">
        <f t="shared" si="0"/>
        <v>26</v>
      </c>
      <c r="G20" s="124"/>
    </row>
    <row r="21" spans="1:9" x14ac:dyDescent="0.25">
      <c r="A21" s="121"/>
      <c r="B21" s="11" t="s">
        <v>134</v>
      </c>
      <c r="C21" s="11">
        <v>1</v>
      </c>
      <c r="D21" s="11">
        <v>18</v>
      </c>
      <c r="E21" s="63">
        <v>350</v>
      </c>
      <c r="F21" s="11">
        <f t="shared" si="0"/>
        <v>18</v>
      </c>
      <c r="G21" s="124"/>
    </row>
    <row r="22" spans="1:9" x14ac:dyDescent="0.25">
      <c r="A22" s="78" t="s">
        <v>128</v>
      </c>
      <c r="B22" s="79" t="s">
        <v>135</v>
      </c>
      <c r="C22" s="79">
        <v>5</v>
      </c>
      <c r="D22" s="79">
        <v>1</v>
      </c>
      <c r="E22" s="79"/>
      <c r="F22" s="79">
        <f t="shared" si="0"/>
        <v>5</v>
      </c>
      <c r="G22" s="83">
        <f>F22</f>
        <v>5</v>
      </c>
    </row>
    <row r="23" spans="1:9" x14ac:dyDescent="0.25">
      <c r="A23" s="80" t="s">
        <v>138</v>
      </c>
      <c r="B23" s="77">
        <v>5</v>
      </c>
      <c r="C23" s="77">
        <v>4</v>
      </c>
      <c r="D23" s="77">
        <v>15</v>
      </c>
      <c r="E23" s="77"/>
      <c r="F23" s="77">
        <f t="shared" si="0"/>
        <v>60</v>
      </c>
      <c r="G23" s="63">
        <f>F23</f>
        <v>60</v>
      </c>
    </row>
    <row r="24" spans="1:9" x14ac:dyDescent="0.25">
      <c r="A24" s="80" t="s">
        <v>139</v>
      </c>
      <c r="B24" s="77"/>
      <c r="C24" s="81">
        <v>4</v>
      </c>
      <c r="D24" s="81">
        <v>10</v>
      </c>
      <c r="E24" s="77"/>
      <c r="F24" s="81">
        <f t="shared" si="0"/>
        <v>40</v>
      </c>
      <c r="G24" s="63">
        <f>F24</f>
        <v>40</v>
      </c>
      <c r="I24" s="1"/>
    </row>
    <row r="25" spans="1:9" x14ac:dyDescent="0.25">
      <c r="A25" s="82" t="s">
        <v>140</v>
      </c>
      <c r="B25" s="77"/>
      <c r="C25" s="81">
        <v>80</v>
      </c>
      <c r="D25" s="81">
        <v>4</v>
      </c>
      <c r="E25" s="77"/>
      <c r="F25" s="81">
        <f t="shared" si="0"/>
        <v>320</v>
      </c>
      <c r="G25" s="63">
        <f>F25</f>
        <v>320</v>
      </c>
    </row>
    <row r="26" spans="1:9" x14ac:dyDescent="0.25">
      <c r="B26" s="84"/>
      <c r="C26" s="84"/>
      <c r="D26" s="84"/>
      <c r="E26" s="84"/>
      <c r="F26" s="84"/>
      <c r="G26" s="84"/>
    </row>
    <row r="27" spans="1:9" ht="21" x14ac:dyDescent="0.25">
      <c r="F27" s="88" t="s">
        <v>150</v>
      </c>
      <c r="G27" s="74">
        <f>SUM(G13:G25)</f>
        <v>1011</v>
      </c>
    </row>
    <row r="28" spans="1:9" x14ac:dyDescent="0.25">
      <c r="B28" t="s">
        <v>116</v>
      </c>
    </row>
    <row r="30" spans="1:9" x14ac:dyDescent="0.25">
      <c r="B30" s="122"/>
      <c r="C30" s="122"/>
      <c r="D30" s="122"/>
      <c r="E30" s="122"/>
    </row>
    <row r="31" spans="1:9" x14ac:dyDescent="0.25">
      <c r="A31" s="10" t="s">
        <v>137</v>
      </c>
      <c r="B31" s="98">
        <f>0.8*(G27+E21)</f>
        <v>1088.8</v>
      </c>
      <c r="C31" s="98"/>
      <c r="D31" s="98"/>
      <c r="E31" s="98"/>
    </row>
    <row r="32" spans="1:9" s="1" customFormat="1" x14ac:dyDescent="0.25">
      <c r="A32" s="87">
        <v>0.2</v>
      </c>
      <c r="B32" s="99">
        <f xml:space="preserve"> B31+(1088.8*20)/100</f>
        <v>1306.56</v>
      </c>
      <c r="C32" s="125"/>
      <c r="D32" s="125"/>
      <c r="E32" s="100"/>
    </row>
    <row r="33" spans="1:5" x14ac:dyDescent="0.25">
      <c r="A33" s="10" t="s">
        <v>151</v>
      </c>
      <c r="B33" s="98" t="s">
        <v>142</v>
      </c>
      <c r="C33" s="98"/>
      <c r="D33" s="98"/>
      <c r="E33" s="98"/>
    </row>
  </sheetData>
  <mergeCells count="7">
    <mergeCell ref="A2:G3"/>
    <mergeCell ref="A13:A21"/>
    <mergeCell ref="B31:E31"/>
    <mergeCell ref="B33:E33"/>
    <mergeCell ref="B30:E30"/>
    <mergeCell ref="G13:G21"/>
    <mergeCell ref="B32:E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CALCUL</vt:lpstr>
      <vt:lpstr>ARMOIRE A1</vt:lpstr>
      <vt:lpstr>COFFRET C1</vt:lpstr>
      <vt:lpstr>Feuil2</vt:lpstr>
      <vt:lpstr>COFFRET C2</vt:lpstr>
      <vt:lpstr>TRANSFO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Anis Zaouam</cp:lastModifiedBy>
  <dcterms:created xsi:type="dcterms:W3CDTF">2020-07-01T08:20:49Z</dcterms:created>
  <dcterms:modified xsi:type="dcterms:W3CDTF">2020-08-07T04:42:43Z</dcterms:modified>
</cp:coreProperties>
</file>