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esktop\vt_thesis_project\3.1 Earnings-21 Dataset Description\dataset_desciption\"/>
    </mc:Choice>
  </mc:AlternateContent>
  <xr:revisionPtr revIDLastSave="0" documentId="13_ncr:1_{4CD27523-8234-437E-846B-7C5B062B420B}" xr6:coauthVersionLast="47" xr6:coauthVersionMax="47" xr10:uidLastSave="{00000000-0000-0000-0000-000000000000}"/>
  <bookViews>
    <workbookView xWindow="28680" yWindow="-120" windowWidth="29040" windowHeight="15720" xr2:uid="{793884BA-D881-4A75-9681-9434E408DCF1}"/>
  </bookViews>
  <sheets>
    <sheet name="formula" sheetId="1" r:id="rId1"/>
  </sheets>
  <definedNames>
    <definedName name="_xlnm._FilterDatabase" localSheetId="0" hidden="1">formula!$A$1:$X$25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11" i="1"/>
  <c r="R12" i="1"/>
  <c r="R16" i="1"/>
  <c r="R17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Q12" i="1"/>
  <c r="Q13" i="1"/>
  <c r="R13" i="1" s="1"/>
  <c r="Q14" i="1"/>
  <c r="R14" i="1" s="1"/>
  <c r="Q15" i="1"/>
  <c r="R15" i="1" s="1"/>
  <c r="Q16" i="1"/>
  <c r="Q17" i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U15" i="1" s="1"/>
  <c r="M16" i="1"/>
  <c r="M17" i="1"/>
  <c r="T17" i="1" s="1"/>
  <c r="M18" i="1"/>
  <c r="T18" i="1" s="1"/>
  <c r="M19" i="1"/>
  <c r="M20" i="1"/>
  <c r="M21" i="1"/>
  <c r="M22" i="1"/>
  <c r="M23" i="1"/>
  <c r="M24" i="1"/>
  <c r="M25" i="1"/>
  <c r="M2" i="1"/>
  <c r="W9" i="1" l="1"/>
  <c r="U9" i="1"/>
  <c r="T9" i="1"/>
  <c r="W10" i="1"/>
  <c r="U10" i="1"/>
  <c r="T10" i="1"/>
  <c r="W11" i="1"/>
  <c r="U11" i="1"/>
  <c r="T11" i="1"/>
  <c r="W12" i="1"/>
  <c r="U12" i="1"/>
  <c r="T12" i="1"/>
  <c r="W13" i="1"/>
  <c r="U13" i="1"/>
  <c r="T13" i="1"/>
  <c r="W14" i="1"/>
  <c r="U14" i="1"/>
  <c r="T14" i="1"/>
  <c r="W16" i="1"/>
  <c r="U16" i="1"/>
  <c r="T16" i="1"/>
  <c r="U3" i="1"/>
  <c r="T3" i="1"/>
  <c r="W3" i="1"/>
  <c r="W4" i="1"/>
  <c r="U4" i="1"/>
  <c r="T4" i="1"/>
  <c r="W5" i="1"/>
  <c r="T5" i="1"/>
  <c r="U5" i="1"/>
  <c r="U6" i="1"/>
  <c r="W6" i="1"/>
  <c r="T6" i="1"/>
  <c r="U7" i="1"/>
  <c r="T7" i="1"/>
  <c r="W7" i="1"/>
  <c r="T8" i="1"/>
  <c r="U8" i="1"/>
  <c r="W8" i="1"/>
  <c r="W15" i="1"/>
  <c r="T15" i="1"/>
  <c r="W17" i="1"/>
  <c r="U17" i="1"/>
  <c r="W18" i="1"/>
  <c r="U18" i="1"/>
  <c r="W19" i="1"/>
  <c r="U19" i="1"/>
  <c r="T19" i="1"/>
  <c r="T20" i="1"/>
  <c r="W20" i="1"/>
  <c r="U20" i="1"/>
  <c r="W21" i="1"/>
  <c r="T21" i="1"/>
  <c r="U21" i="1"/>
  <c r="W22" i="1"/>
  <c r="T22" i="1"/>
  <c r="U22" i="1"/>
  <c r="W23" i="1"/>
  <c r="U23" i="1"/>
  <c r="T23" i="1"/>
  <c r="W24" i="1"/>
  <c r="T24" i="1"/>
  <c r="U24" i="1"/>
  <c r="U25" i="1"/>
  <c r="W25" i="1"/>
  <c r="T25" i="1"/>
  <c r="W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tc={0AD44DFE-E62F-4E76-8FC3-34320C45F3D7}</author>
  </authors>
  <commentList>
    <comment ref="V1" authorId="0" shapeId="0" xr:uid="{0AD44DFE-E62F-4E76-8FC3-34320C45F3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Means:
A company must have ratings from at least 2 agencies (not "unrated")
At least 2 rating dates must be available
At least one of the rating dates must not be "unrated"
A value of 1 indicates high-quality data with sufficient multi-agency coverage and temporal information, while 0 indicates limited coverage that may affect analytical reliability.
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<sst xmlns="http://schemas.openxmlformats.org/spreadsheetml/2006/main" count="149" uniqueCount="37">
  <si>
    <t>file_id</t>
  </si>
  <si>
    <t>earnings_call_date</t>
  </si>
  <si>
    <t>sp_action</t>
  </si>
  <si>
    <t>moodys_action</t>
  </si>
  <si>
    <t>fitch_action</t>
  </si>
  <si>
    <t>sp_action_date</t>
  </si>
  <si>
    <t>moodys_action_date</t>
  </si>
  <si>
    <t>fitch_action_date</t>
  </si>
  <si>
    <t>sector</t>
  </si>
  <si>
    <t>time_gap_sp</t>
  </si>
  <si>
    <t>time_gap_moodys</t>
  </si>
  <si>
    <t>time_gap_fitch</t>
  </si>
  <si>
    <t>composite_outcome</t>
  </si>
  <si>
    <t>consensus_strength</t>
  </si>
  <si>
    <t>agency_count</t>
  </si>
  <si>
    <t>disagreement_flag</t>
  </si>
  <si>
    <t>time_gap_days</t>
  </si>
  <si>
    <t>nearest_action_agency</t>
  </si>
  <si>
    <t>information_content</t>
  </si>
  <si>
    <t>baseline_classification</t>
  </si>
  <si>
    <t>case_study_flag</t>
  </si>
  <si>
    <t>data_quality_flag</t>
  </si>
  <si>
    <t>rating_change_magnitude</t>
  </si>
  <si>
    <t>percentile_rank_f0_cv</t>
  </si>
  <si>
    <t>affirm</t>
  </si>
  <si>
    <t>unrated</t>
  </si>
  <si>
    <t>downgrade</t>
  </si>
  <si>
    <t>upgrade</t>
  </si>
  <si>
    <t>Basic Materials</t>
  </si>
  <si>
    <t>Conglomerate</t>
  </si>
  <si>
    <t>Consumer Goods</t>
  </si>
  <si>
    <t>Financial</t>
  </si>
  <si>
    <t>Healthcare</t>
  </si>
  <si>
    <t>Industrial Goods</t>
  </si>
  <si>
    <t>Services</t>
  </si>
  <si>
    <t>Utilities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</si>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</sst>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ntian Zhang" id="{842F573A-0096-4747-9C14-ADD117FFB0D8}" userId="eafd3a082c31b2d7" providerId="Windows Live"/>
</personList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unrated</v>
    <v>2</v>
    <v>24</v>
    <v>4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iftab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5-06-05T12:08:18.21" personId="{842F573A-0096-4747-9C14-ADD117FFB0D8}" id="{0AD44DFE-E62F-4E76-8FC3-34320C45F3D7}">
    <text xml:space="preserve">Means:
A company must have ratings from at least 2 agencies (not "unrated")
At least 2 rating dates must be available
At least one of the rating dates must not be "unrated"
A value of 1 indicates high-quality data with sufficient multi-agency coverage and temporal information, while 0 indicates limited coverage that may affect analytical reliability.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F06-49FA-462E-B5BC-167BE8D5AB84}">
  <dimension ref="A1:AB25"/>
  <sheetViews>
    <sheetView tabSelected="1" topLeftCell="G1" workbookViewId="0">
      <selection activeCell="O33" sqref="O33"/>
    </sheetView>
  </sheetViews>
  <sheetFormatPr defaultRowHeight="12.75"/>
  <cols>
    <col min="1" max="5" width="12.42578125" customWidth="1"/>
    <col min="6" max="8" width="12.42578125" style="5" customWidth="1"/>
    <col min="9" max="9" width="12.42578125" customWidth="1"/>
    <col min="10" max="12" width="12.42578125" style="7" customWidth="1"/>
    <col min="13" max="24" width="12.42578125" customWidth="1"/>
  </cols>
  <sheetData>
    <row r="1" spans="1:28" s="1" customFormat="1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A1"/>
      <c r="AB1"/>
    </row>
    <row r="2" spans="1:28">
      <c r="A2">
        <v>4382825</v>
      </c>
      <c r="B2">
        <v>44133</v>
      </c>
      <c r="C2" t="s">
        <v>24</v>
      </c>
      <c r="D2" s="2" t="s">
        <v>25</v>
      </c>
      <c r="E2" s="2" t="s">
        <v>24</v>
      </c>
      <c r="F2" s="5">
        <v>44173</v>
      </c>
      <c r="G2" s="5" t="s">
        <v>25</v>
      </c>
      <c r="H2" s="5">
        <v>44211</v>
      </c>
      <c r="I2" t="s">
        <v>28</v>
      </c>
      <c r="J2" s="7">
        <v>40</v>
      </c>
      <c r="K2"/>
      <c r="L2" s="7">
        <v>78</v>
      </c>
      <c r="M2" t="str">
        <f>IF(OR(COUNTIFS(C2:E2,"downgrade")&gt;0,COUNTIFS(C2:E2,"upgrade")&gt;0),
   IF(COUNTIFS(C2:E2,"downgrade")&gt;COUNTIFS(C2:E2,"upgrade"),"downgrade",
      IF(COUNTIFS(C2:E2,"upgrade")&gt;COUNTIFS(C2:E2,"downgrade"),"upgrade","mixed")),
   "affirm")</f>
        <v>affirm</v>
      </c>
      <c r="N2">
        <f>MAX(COUNTIFS(C2:E2,"affirm"),COUNTIFS(C2:E2,"downgrade"),COUNTIFS(C2:E2,"upgrade"))/
 COUNTIFS(C2:E2,"&lt;&gt;unrated")</f>
        <v>1</v>
      </c>
      <c r="O2">
        <f>COUNTIFS(C2:E2,"&lt;&gt;unrated")</f>
        <v>2</v>
      </c>
      <c r="P2">
        <f>IF(AND(COUNTIFS(C2:E2,"&lt;&gt;unrated")&gt;1,
   NOT(OR(COUNTIFS(C2:E2,"affirm")=COUNTIFS(C2:E2,"&lt;&gt;unrated"),
          COUNTIFS(C2:E2,"downgrade")=COUNTIFS(C2:E2,"&lt;&gt;unrated"),
          COUNTIFS(C2:E2,"upgrade")=COUNTIFS(C2:E2,"&lt;&gt;unrated")))),1,0)</f>
        <v>0</v>
      </c>
      <c r="Q2">
        <f>MIN(IF(AND(C2&lt;&gt;"unrated",F2&lt;&gt;"unrated"),ABS(F2-B2),9999),
    IF(AND(D2&lt;&gt;"unrated",G2&lt;&gt;"unrated"),ABS(G2-B2),9999),
    IF(AND(E2&lt;&gt;"unrated",H2&lt;&gt;"unrated"),ABS(H2-B2),9999))</f>
        <v>40</v>
      </c>
      <c r="R2" t="str">
        <f>IF(AND(C2&lt;&gt;"unrated",F2&lt;&gt;"unrated",ABS(F2-B2)=Q2),"S&amp;P",
   IF(AND(D2&lt;&gt;"unrated",G2&lt;&gt;"unrated",ABS(G2-B2)=Q2),"Moody's",
      IF(AND(E2&lt;&gt;"unrated",H2&lt;&gt;"unrated",ABS(H2-B2)=Q2),"Fitch","")))</f>
        <v>S&amp;P</v>
      </c>
      <c r="S2">
        <f>IF(OR(COUNTIFS(C2:E2,"downgrade")&gt;0,COUNTIFS(C2:E2,"upgrade")&gt;0),1,0)</f>
        <v>0</v>
      </c>
      <c r="T2" t="str">
        <f>IF(M2="affirm","baseline",
   IF(OR(M2="downgrade",M2="upgrade"),"non-baseline","undefined"))</f>
        <v>baseline</v>
      </c>
      <c r="U2">
        <f>IF(OR(M2="downgrade",M2="upgrade"),1,0)</f>
        <v>0</v>
      </c>
      <c r="V2">
        <f>IF(AND(COUNTIFS(C2:E2,"&lt;&gt;unrated")&gt;=2,
   AND(COUNT(F2,G2,H2)&gt;=2,OR(F2&lt;&gt;"unrated",G2&lt;&gt;"unrated",H2&lt;&gt;"unrated"))),1,0)</f>
        <v>1</v>
      </c>
      <c r="W2">
        <f>IF(M2="downgrade",-1,IF(M2="upgrade",1,0))</f>
        <v>0</v>
      </c>
      <c r="X2">
        <v>0</v>
      </c>
    </row>
    <row r="3" spans="1:28">
      <c r="A3">
        <v>4365948</v>
      </c>
      <c r="B3">
        <v>44048</v>
      </c>
      <c r="C3" t="s">
        <v>25</v>
      </c>
      <c r="D3" s="2" t="s">
        <v>24</v>
      </c>
      <c r="E3" s="2" t="s">
        <v>25</v>
      </c>
      <c r="F3" s="5" t="s">
        <v>25</v>
      </c>
      <c r="G3" s="5">
        <v>44111</v>
      </c>
      <c r="H3" s="5" t="s">
        <v>25</v>
      </c>
      <c r="I3" t="s">
        <v>28</v>
      </c>
      <c r="J3" t="s">
        <v>36</v>
      </c>
      <c r="K3" s="7">
        <v>63</v>
      </c>
      <c r="L3"/>
      <c r="M3" t="str">
        <f t="shared" ref="M3:M25" si="0">IF(OR(COUNTIFS(C3:E3,"downgrade")&gt;0,COUNTIFS(C3:E3,"upgrade")&gt;0),
   IF(COUNTIFS(C3:E3,"downgrade")&gt;COUNTIFS(C3:E3,"upgrade"),"downgrade",
      IF(COUNTIFS(C3:E3,"upgrade")&gt;COUNTIFS(C3:E3,"downgrade"),"upgrade","mixed")),
   "affirm")</f>
        <v>affirm</v>
      </c>
      <c r="N3">
        <f t="shared" ref="N3:N25" si="1">MAX(COUNTIFS(C3:E3,"affirm"),COUNTIFS(C3:E3,"downgrade"),COUNTIFS(C3:E3,"upgrade"))/
 COUNTIFS(C3:E3,"&lt;&gt;unrated")</f>
        <v>1</v>
      </c>
      <c r="O3">
        <f t="shared" ref="O3:O25" si="2">COUNTIFS(C3:E3,"&lt;&gt;unrated")</f>
        <v>1</v>
      </c>
      <c r="P3">
        <f t="shared" ref="P3:P25" si="3">IF(AND(COUNTIFS(C3:E3,"&lt;&gt;unrated")&gt;1,
   NOT(OR(COUNTIFS(C3:E3,"affirm")=COUNTIFS(C3:E3,"&lt;&gt;unrated"),
          COUNTIFS(C3:E3,"downgrade")=COUNTIFS(C3:E3,"&lt;&gt;unrated"),
          COUNTIFS(C3:E3,"upgrade")=COUNTIFS(C3:E3,"&lt;&gt;unrated")))),1,0)</f>
        <v>0</v>
      </c>
      <c r="Q3">
        <f t="shared" ref="Q3:Q25" si="4">MIN(IF(AND(C3&lt;&gt;"unrated",F3&lt;&gt;"unrated"),ABS(F3-B3),9999),
    IF(AND(D3&lt;&gt;"unrated",G3&lt;&gt;"unrated"),ABS(G3-B3),9999),
    IF(AND(E3&lt;&gt;"unrated",H3&lt;&gt;"unrated"),ABS(H3-B3),9999))</f>
        <v>63</v>
      </c>
      <c r="R3" t="e" vm="1">
        <f t="shared" ref="R3:R25" si="5">IF(AND(C3&lt;&gt;"unrated",F3&lt;&gt;"unrated",ABS(F3-B3)=Q3),"S&amp;P",
   IF(AND(D3&lt;&gt;"unrated",G3&lt;&gt;"unrated",ABS(G3-B3)=Q3),"Moody's",
      IF(AND(E3&lt;&gt;"unrated",H3&lt;&gt;"unrated",ABS(H3-B3)=Q3),"Fitch","")))</f>
        <v>#VALUE!</v>
      </c>
      <c r="S3">
        <f t="shared" ref="S3:S25" si="6">IF(OR(COUNTIFS(C3:E3,"downgrade")&gt;0,COUNTIFS(C3:E3,"upgrade")&gt;0),1,0)</f>
        <v>0</v>
      </c>
      <c r="T3" t="str">
        <f t="shared" ref="T3:T25" si="7">IF(M3="affirm","baseline",
   IF(OR(M3="downgrade",M3="upgrade"),"non-baseline","undefined"))</f>
        <v>baseline</v>
      </c>
      <c r="U3">
        <f t="shared" ref="U3:U25" si="8">IF(OR(M3="downgrade",M3="upgrade"),1,0)</f>
        <v>0</v>
      </c>
      <c r="V3">
        <f t="shared" ref="V3:V25" si="9">IF(AND(COUNTIFS(C3:E3,"&lt;&gt;unrated")&gt;=2,
   AND(COUNT(F3,G3,H3)&gt;=2,OR(F3&lt;&gt;"unrated",G3&lt;&gt;"unrated",H3&lt;&gt;"unrated"))),1,0)</f>
        <v>0</v>
      </c>
      <c r="W3">
        <f t="shared" ref="W3:W25" si="10">IF(M3="downgrade",-1,IF(M3="upgrade",1,0))</f>
        <v>0</v>
      </c>
      <c r="X3">
        <v>1</v>
      </c>
    </row>
    <row r="4" spans="1:28">
      <c r="A4">
        <v>4364366</v>
      </c>
      <c r="B4">
        <v>44047</v>
      </c>
      <c r="C4" t="s">
        <v>25</v>
      </c>
      <c r="D4" s="2" t="s">
        <v>24</v>
      </c>
      <c r="E4" s="2" t="s">
        <v>24</v>
      </c>
      <c r="F4" s="5" t="s">
        <v>25</v>
      </c>
      <c r="G4" s="5">
        <v>44271</v>
      </c>
      <c r="H4" s="5">
        <v>44379</v>
      </c>
      <c r="I4" t="s">
        <v>28</v>
      </c>
      <c r="J4" t="s">
        <v>36</v>
      </c>
      <c r="K4" s="7">
        <v>224</v>
      </c>
      <c r="L4" s="7">
        <v>332</v>
      </c>
      <c r="M4" t="str">
        <f t="shared" si="0"/>
        <v>affirm</v>
      </c>
      <c r="N4">
        <f t="shared" si="1"/>
        <v>1</v>
      </c>
      <c r="O4">
        <f t="shared" si="2"/>
        <v>2</v>
      </c>
      <c r="P4">
        <f t="shared" si="3"/>
        <v>0</v>
      </c>
      <c r="Q4">
        <f t="shared" si="4"/>
        <v>224</v>
      </c>
      <c r="R4" t="e" vm="1">
        <f t="shared" si="5"/>
        <v>#VALUE!</v>
      </c>
      <c r="S4">
        <f t="shared" si="6"/>
        <v>0</v>
      </c>
      <c r="T4" t="str">
        <f t="shared" si="7"/>
        <v>baseline</v>
      </c>
      <c r="U4">
        <f t="shared" si="8"/>
        <v>0</v>
      </c>
      <c r="V4">
        <f t="shared" si="9"/>
        <v>1</v>
      </c>
      <c r="W4">
        <f t="shared" si="10"/>
        <v>0</v>
      </c>
      <c r="X4">
        <v>0.199025197986678</v>
      </c>
    </row>
    <row r="5" spans="1:28">
      <c r="A5">
        <v>4384683</v>
      </c>
      <c r="B5">
        <v>44040</v>
      </c>
      <c r="C5" t="s">
        <v>26</v>
      </c>
      <c r="D5" s="2" t="s">
        <v>26</v>
      </c>
      <c r="E5" s="2" t="s">
        <v>25</v>
      </c>
      <c r="F5" s="5">
        <v>44250</v>
      </c>
      <c r="G5" s="5">
        <v>44250</v>
      </c>
      <c r="H5" s="5" t="s">
        <v>25</v>
      </c>
      <c r="I5" t="s">
        <v>28</v>
      </c>
      <c r="J5" s="7">
        <v>210</v>
      </c>
      <c r="K5" s="7">
        <v>210</v>
      </c>
      <c r="L5"/>
      <c r="M5" t="str">
        <f t="shared" si="0"/>
        <v>downgrade</v>
      </c>
      <c r="N5">
        <f t="shared" si="1"/>
        <v>1</v>
      </c>
      <c r="O5">
        <f t="shared" si="2"/>
        <v>2</v>
      </c>
      <c r="P5">
        <f t="shared" si="3"/>
        <v>0</v>
      </c>
      <c r="Q5">
        <f t="shared" si="4"/>
        <v>210</v>
      </c>
      <c r="R5" t="str">
        <f t="shared" si="5"/>
        <v>S&amp;P</v>
      </c>
      <c r="S5">
        <f t="shared" si="6"/>
        <v>1</v>
      </c>
      <c r="T5" t="str">
        <f t="shared" si="7"/>
        <v>non-baseline</v>
      </c>
      <c r="U5">
        <f t="shared" si="8"/>
        <v>1</v>
      </c>
      <c r="V5">
        <f t="shared" si="9"/>
        <v>1</v>
      </c>
      <c r="W5">
        <f t="shared" si="10"/>
        <v>-1</v>
      </c>
      <c r="X5">
        <v>0.237288473748829</v>
      </c>
    </row>
    <row r="6" spans="1:28">
      <c r="A6">
        <v>4397829</v>
      </c>
      <c r="B6">
        <v>44203</v>
      </c>
      <c r="C6" t="s">
        <v>25</v>
      </c>
      <c r="D6" s="2" t="s">
        <v>24</v>
      </c>
      <c r="E6" s="2" t="s">
        <v>25</v>
      </c>
      <c r="F6" s="5" t="s">
        <v>25</v>
      </c>
      <c r="G6" s="5">
        <v>44264</v>
      </c>
      <c r="H6" s="5" t="s">
        <v>25</v>
      </c>
      <c r="I6" t="s">
        <v>29</v>
      </c>
      <c r="J6" t="s">
        <v>36</v>
      </c>
      <c r="K6" s="7">
        <v>61</v>
      </c>
      <c r="L6"/>
      <c r="M6" t="str">
        <f t="shared" si="0"/>
        <v>affirm</v>
      </c>
      <c r="N6">
        <f t="shared" si="1"/>
        <v>1</v>
      </c>
      <c r="O6">
        <f t="shared" si="2"/>
        <v>1</v>
      </c>
      <c r="P6">
        <f t="shared" si="3"/>
        <v>0</v>
      </c>
      <c r="Q6">
        <f t="shared" si="4"/>
        <v>61</v>
      </c>
      <c r="R6" t="e" vm="1">
        <f t="shared" si="5"/>
        <v>#VALUE!</v>
      </c>
      <c r="S6">
        <f t="shared" si="6"/>
        <v>0</v>
      </c>
      <c r="T6" t="str">
        <f t="shared" si="7"/>
        <v>baseline</v>
      </c>
      <c r="U6">
        <f t="shared" si="8"/>
        <v>0</v>
      </c>
      <c r="V6">
        <f t="shared" si="9"/>
        <v>0</v>
      </c>
      <c r="W6">
        <f t="shared" si="10"/>
        <v>0</v>
      </c>
      <c r="X6">
        <v>0</v>
      </c>
    </row>
    <row r="7" spans="1:28">
      <c r="A7">
        <v>4344338</v>
      </c>
      <c r="B7">
        <v>43958</v>
      </c>
      <c r="C7" t="s">
        <v>24</v>
      </c>
      <c r="D7" s="2" t="s">
        <v>24</v>
      </c>
      <c r="E7" s="2" t="s">
        <v>25</v>
      </c>
      <c r="F7" s="5">
        <v>44279</v>
      </c>
      <c r="G7" s="5">
        <v>44365</v>
      </c>
      <c r="H7" s="5" t="s">
        <v>25</v>
      </c>
      <c r="I7" t="s">
        <v>29</v>
      </c>
      <c r="J7" s="7">
        <v>321</v>
      </c>
      <c r="K7" s="7">
        <v>407</v>
      </c>
      <c r="L7"/>
      <c r="M7" t="str">
        <f t="shared" si="0"/>
        <v>affirm</v>
      </c>
      <c r="N7">
        <f t="shared" si="1"/>
        <v>1</v>
      </c>
      <c r="O7">
        <f t="shared" si="2"/>
        <v>2</v>
      </c>
      <c r="P7">
        <f t="shared" si="3"/>
        <v>0</v>
      </c>
      <c r="Q7">
        <f t="shared" si="4"/>
        <v>321</v>
      </c>
      <c r="R7" t="str">
        <f t="shared" si="5"/>
        <v>S&amp;P</v>
      </c>
      <c r="S7">
        <f t="shared" si="6"/>
        <v>0</v>
      </c>
      <c r="T7" t="str">
        <f t="shared" si="7"/>
        <v>baseline</v>
      </c>
      <c r="U7">
        <f t="shared" si="8"/>
        <v>0</v>
      </c>
      <c r="V7">
        <f t="shared" si="9"/>
        <v>1</v>
      </c>
      <c r="W7">
        <f t="shared" si="10"/>
        <v>0</v>
      </c>
      <c r="X7">
        <v>1</v>
      </c>
    </row>
    <row r="8" spans="1:28">
      <c r="A8">
        <v>4341191</v>
      </c>
      <c r="B8">
        <v>43950</v>
      </c>
      <c r="C8" t="s">
        <v>24</v>
      </c>
      <c r="D8" s="2" t="s">
        <v>25</v>
      </c>
      <c r="E8" s="2" t="s">
        <v>24</v>
      </c>
      <c r="F8" s="5">
        <v>44265</v>
      </c>
      <c r="G8" s="5" t="s">
        <v>25</v>
      </c>
      <c r="H8" s="5">
        <v>44265</v>
      </c>
      <c r="I8" t="s">
        <v>29</v>
      </c>
      <c r="J8" s="7">
        <v>315</v>
      </c>
      <c r="K8"/>
      <c r="L8" s="7">
        <v>315</v>
      </c>
      <c r="M8" t="str">
        <f t="shared" si="0"/>
        <v>affirm</v>
      </c>
      <c r="N8">
        <f t="shared" si="1"/>
        <v>1</v>
      </c>
      <c r="O8">
        <f t="shared" si="2"/>
        <v>2</v>
      </c>
      <c r="P8">
        <f t="shared" si="3"/>
        <v>0</v>
      </c>
      <c r="Q8">
        <f t="shared" si="4"/>
        <v>315</v>
      </c>
      <c r="R8" t="str">
        <f t="shared" si="5"/>
        <v>S&amp;P</v>
      </c>
      <c r="S8">
        <f t="shared" si="6"/>
        <v>0</v>
      </c>
      <c r="T8" t="str">
        <f t="shared" si="7"/>
        <v>baseline</v>
      </c>
      <c r="U8">
        <f t="shared" si="8"/>
        <v>0</v>
      </c>
      <c r="V8">
        <f t="shared" si="9"/>
        <v>1</v>
      </c>
      <c r="W8">
        <f t="shared" si="10"/>
        <v>0</v>
      </c>
      <c r="X8">
        <v>0.96922372094198095</v>
      </c>
    </row>
    <row r="9" spans="1:28">
      <c r="A9">
        <v>4360717</v>
      </c>
      <c r="B9">
        <v>44036</v>
      </c>
      <c r="C9" t="s">
        <v>24</v>
      </c>
      <c r="D9" s="2" t="s">
        <v>25</v>
      </c>
      <c r="E9" s="2" t="s">
        <v>24</v>
      </c>
      <c r="F9" s="5">
        <v>44305</v>
      </c>
      <c r="G9" s="5" t="s">
        <v>25</v>
      </c>
      <c r="H9" s="5">
        <v>44167</v>
      </c>
      <c r="I9" t="s">
        <v>30</v>
      </c>
      <c r="J9" s="7">
        <v>269</v>
      </c>
      <c r="K9"/>
      <c r="L9" s="7">
        <v>131</v>
      </c>
      <c r="M9" t="str">
        <f t="shared" si="0"/>
        <v>affirm</v>
      </c>
      <c r="N9">
        <f t="shared" si="1"/>
        <v>1</v>
      </c>
      <c r="O9">
        <f t="shared" si="2"/>
        <v>2</v>
      </c>
      <c r="P9">
        <f t="shared" si="3"/>
        <v>0</v>
      </c>
      <c r="Q9">
        <f t="shared" si="4"/>
        <v>131</v>
      </c>
      <c r="R9" t="e" vm="1">
        <f t="shared" si="5"/>
        <v>#VALUE!</v>
      </c>
      <c r="S9">
        <f t="shared" si="6"/>
        <v>0</v>
      </c>
      <c r="T9" t="str">
        <f t="shared" si="7"/>
        <v>baseline</v>
      </c>
      <c r="U9">
        <f t="shared" si="8"/>
        <v>0</v>
      </c>
      <c r="V9">
        <f t="shared" si="9"/>
        <v>1</v>
      </c>
      <c r="W9">
        <f t="shared" si="10"/>
        <v>0</v>
      </c>
      <c r="X9">
        <v>0</v>
      </c>
    </row>
    <row r="10" spans="1:28">
      <c r="A10">
        <v>4385939</v>
      </c>
      <c r="B10">
        <v>44141</v>
      </c>
      <c r="C10" t="s">
        <v>24</v>
      </c>
      <c r="D10" s="2" t="s">
        <v>24</v>
      </c>
      <c r="E10" s="2" t="s">
        <v>25</v>
      </c>
      <c r="F10" s="5">
        <v>45047</v>
      </c>
      <c r="G10" s="5">
        <v>44747</v>
      </c>
      <c r="H10" s="5" t="s">
        <v>25</v>
      </c>
      <c r="I10" t="s">
        <v>30</v>
      </c>
      <c r="J10" s="7">
        <v>906</v>
      </c>
      <c r="K10" s="7">
        <v>606</v>
      </c>
      <c r="L10"/>
      <c r="M10" t="str">
        <f t="shared" si="0"/>
        <v>affirm</v>
      </c>
      <c r="N10">
        <f t="shared" si="1"/>
        <v>1</v>
      </c>
      <c r="O10">
        <f t="shared" si="2"/>
        <v>2</v>
      </c>
      <c r="P10">
        <f t="shared" si="3"/>
        <v>0</v>
      </c>
      <c r="Q10">
        <f t="shared" si="4"/>
        <v>606</v>
      </c>
      <c r="R10" t="str">
        <f t="shared" si="5"/>
        <v>Moody's</v>
      </c>
      <c r="S10">
        <f t="shared" si="6"/>
        <v>0</v>
      </c>
      <c r="T10" t="str">
        <f t="shared" si="7"/>
        <v>baseline</v>
      </c>
      <c r="U10">
        <f t="shared" si="8"/>
        <v>0</v>
      </c>
      <c r="V10">
        <f t="shared" si="9"/>
        <v>1</v>
      </c>
      <c r="W10">
        <f t="shared" si="10"/>
        <v>0</v>
      </c>
      <c r="X10">
        <v>0.52352006782011995</v>
      </c>
    </row>
    <row r="11" spans="1:28">
      <c r="A11">
        <v>4383161</v>
      </c>
      <c r="B11">
        <v>44134</v>
      </c>
      <c r="C11" t="s">
        <v>25</v>
      </c>
      <c r="D11" s="2" t="s">
        <v>24</v>
      </c>
      <c r="E11" s="2" t="s">
        <v>24</v>
      </c>
      <c r="F11" s="5" t="s">
        <v>25</v>
      </c>
      <c r="G11" s="5">
        <v>44369</v>
      </c>
      <c r="H11" s="5">
        <v>44280</v>
      </c>
      <c r="I11" t="s">
        <v>30</v>
      </c>
      <c r="J11" t="s">
        <v>36</v>
      </c>
      <c r="K11" s="7">
        <v>235</v>
      </c>
      <c r="L11" s="7">
        <v>146</v>
      </c>
      <c r="M11" t="str">
        <f t="shared" si="0"/>
        <v>affirm</v>
      </c>
      <c r="N11">
        <f t="shared" si="1"/>
        <v>1</v>
      </c>
      <c r="O11">
        <f t="shared" si="2"/>
        <v>2</v>
      </c>
      <c r="P11">
        <f t="shared" si="3"/>
        <v>0</v>
      </c>
      <c r="Q11">
        <f t="shared" si="4"/>
        <v>146</v>
      </c>
      <c r="R11" t="e" vm="1">
        <f t="shared" si="5"/>
        <v>#VALUE!</v>
      </c>
      <c r="S11">
        <f t="shared" si="6"/>
        <v>0</v>
      </c>
      <c r="T11" t="str">
        <f t="shared" si="7"/>
        <v>baseline</v>
      </c>
      <c r="U11">
        <f t="shared" si="8"/>
        <v>0</v>
      </c>
      <c r="V11">
        <f t="shared" si="9"/>
        <v>1</v>
      </c>
      <c r="W11">
        <f t="shared" si="10"/>
        <v>0</v>
      </c>
      <c r="X11">
        <v>1</v>
      </c>
    </row>
    <row r="12" spans="1:28">
      <c r="A12">
        <v>4374910</v>
      </c>
      <c r="B12">
        <v>44127</v>
      </c>
      <c r="C12" t="s">
        <v>25</v>
      </c>
      <c r="D12" s="2" t="s">
        <v>24</v>
      </c>
      <c r="E12" s="2" t="s">
        <v>24</v>
      </c>
      <c r="F12" s="5" t="s">
        <v>25</v>
      </c>
      <c r="G12" s="5">
        <v>44411</v>
      </c>
      <c r="H12" s="5">
        <v>44319</v>
      </c>
      <c r="I12" t="s">
        <v>31</v>
      </c>
      <c r="J12" t="s">
        <v>36</v>
      </c>
      <c r="K12" s="7">
        <v>284</v>
      </c>
      <c r="L12" s="7">
        <v>192</v>
      </c>
      <c r="M12" t="str">
        <f t="shared" si="0"/>
        <v>affirm</v>
      </c>
      <c r="N12">
        <f t="shared" si="1"/>
        <v>1</v>
      </c>
      <c r="O12">
        <f t="shared" si="2"/>
        <v>2</v>
      </c>
      <c r="P12">
        <f t="shared" si="3"/>
        <v>0</v>
      </c>
      <c r="Q12">
        <f t="shared" si="4"/>
        <v>192</v>
      </c>
      <c r="R12" t="e" vm="1">
        <f t="shared" si="5"/>
        <v>#VALUE!</v>
      </c>
      <c r="S12">
        <f t="shared" si="6"/>
        <v>0</v>
      </c>
      <c r="T12" t="str">
        <f t="shared" si="7"/>
        <v>baseline</v>
      </c>
      <c r="U12">
        <f t="shared" si="8"/>
        <v>0</v>
      </c>
      <c r="V12">
        <f t="shared" si="9"/>
        <v>1</v>
      </c>
      <c r="W12">
        <f t="shared" si="10"/>
        <v>0</v>
      </c>
      <c r="X12">
        <v>1</v>
      </c>
    </row>
    <row r="13" spans="1:28">
      <c r="A13">
        <v>4363614</v>
      </c>
      <c r="B13">
        <v>44042</v>
      </c>
      <c r="C13" t="s">
        <v>24</v>
      </c>
      <c r="D13" s="2" t="s">
        <v>24</v>
      </c>
      <c r="E13" s="2" t="s">
        <v>24</v>
      </c>
      <c r="F13" s="5">
        <v>44371</v>
      </c>
      <c r="G13" s="5">
        <v>44279</v>
      </c>
      <c r="H13" s="5">
        <v>44354</v>
      </c>
      <c r="I13" t="s">
        <v>31</v>
      </c>
      <c r="J13" s="7">
        <v>329</v>
      </c>
      <c r="K13" s="7">
        <v>237</v>
      </c>
      <c r="L13" s="7">
        <v>312</v>
      </c>
      <c r="M13" t="str">
        <f t="shared" si="0"/>
        <v>affirm</v>
      </c>
      <c r="N13">
        <f t="shared" si="1"/>
        <v>1</v>
      </c>
      <c r="O13">
        <f t="shared" si="2"/>
        <v>3</v>
      </c>
      <c r="P13">
        <f t="shared" si="3"/>
        <v>0</v>
      </c>
      <c r="Q13">
        <f t="shared" si="4"/>
        <v>237</v>
      </c>
      <c r="R13" t="str">
        <f t="shared" si="5"/>
        <v>Moody's</v>
      </c>
      <c r="S13">
        <f t="shared" si="6"/>
        <v>0</v>
      </c>
      <c r="T13" t="str">
        <f t="shared" si="7"/>
        <v>baseline</v>
      </c>
      <c r="U13">
        <f t="shared" si="8"/>
        <v>0</v>
      </c>
      <c r="V13">
        <f t="shared" si="9"/>
        <v>1</v>
      </c>
      <c r="W13">
        <f t="shared" si="10"/>
        <v>0</v>
      </c>
      <c r="X13">
        <v>0.32943324475809499</v>
      </c>
    </row>
    <row r="14" spans="1:28">
      <c r="A14">
        <v>4360366</v>
      </c>
      <c r="B14">
        <v>44035</v>
      </c>
      <c r="C14" t="s">
        <v>24</v>
      </c>
      <c r="D14" s="3" t="s">
        <v>24</v>
      </c>
      <c r="E14" s="2" t="s">
        <v>24</v>
      </c>
      <c r="F14" s="5">
        <v>45461</v>
      </c>
      <c r="G14" s="5">
        <v>44680</v>
      </c>
      <c r="H14" s="5">
        <v>44321</v>
      </c>
      <c r="I14" t="s">
        <v>31</v>
      </c>
      <c r="J14" s="7">
        <v>1426</v>
      </c>
      <c r="K14" s="7">
        <v>645</v>
      </c>
      <c r="L14" s="7">
        <v>286</v>
      </c>
      <c r="M14" t="str">
        <f t="shared" si="0"/>
        <v>affirm</v>
      </c>
      <c r="N14">
        <f t="shared" si="1"/>
        <v>1</v>
      </c>
      <c r="O14">
        <f t="shared" si="2"/>
        <v>3</v>
      </c>
      <c r="P14">
        <f t="shared" si="3"/>
        <v>0</v>
      </c>
      <c r="Q14">
        <f t="shared" si="4"/>
        <v>286</v>
      </c>
      <c r="R14" t="str">
        <f t="shared" si="5"/>
        <v>Fitch</v>
      </c>
      <c r="S14">
        <f t="shared" si="6"/>
        <v>0</v>
      </c>
      <c r="T14" t="str">
        <f t="shared" si="7"/>
        <v>baseline</v>
      </c>
      <c r="U14">
        <f t="shared" si="8"/>
        <v>0</v>
      </c>
      <c r="V14">
        <f t="shared" si="9"/>
        <v>1</v>
      </c>
      <c r="W14">
        <f t="shared" si="10"/>
        <v>0</v>
      </c>
      <c r="X14">
        <v>0</v>
      </c>
    </row>
    <row r="15" spans="1:28">
      <c r="A15">
        <v>4375653</v>
      </c>
      <c r="B15">
        <v>44133</v>
      </c>
      <c r="C15" t="s">
        <v>24</v>
      </c>
      <c r="D15" s="2" t="s">
        <v>25</v>
      </c>
      <c r="E15" s="2" t="s">
        <v>24</v>
      </c>
      <c r="F15" s="5">
        <v>44263</v>
      </c>
      <c r="G15" s="5" t="s">
        <v>25</v>
      </c>
      <c r="H15" s="5">
        <v>44263</v>
      </c>
      <c r="I15" t="s">
        <v>32</v>
      </c>
      <c r="J15" s="7">
        <v>130</v>
      </c>
      <c r="K15"/>
      <c r="L15" s="7">
        <v>130</v>
      </c>
      <c r="M15" t="str">
        <f t="shared" si="0"/>
        <v>affirm</v>
      </c>
      <c r="N15">
        <f t="shared" si="1"/>
        <v>1</v>
      </c>
      <c r="O15">
        <f t="shared" si="2"/>
        <v>2</v>
      </c>
      <c r="P15">
        <f t="shared" si="3"/>
        <v>0</v>
      </c>
      <c r="Q15">
        <f t="shared" si="4"/>
        <v>130</v>
      </c>
      <c r="R15" t="str">
        <f t="shared" si="5"/>
        <v>S&amp;P</v>
      </c>
      <c r="S15">
        <f t="shared" si="6"/>
        <v>0</v>
      </c>
      <c r="T15" t="str">
        <f t="shared" si="7"/>
        <v>baseline</v>
      </c>
      <c r="U15">
        <f t="shared" si="8"/>
        <v>0</v>
      </c>
      <c r="V15">
        <f t="shared" si="9"/>
        <v>1</v>
      </c>
      <c r="W15">
        <f t="shared" si="10"/>
        <v>0</v>
      </c>
      <c r="X15">
        <v>0.5</v>
      </c>
    </row>
    <row r="16" spans="1:28">
      <c r="A16">
        <v>4346923</v>
      </c>
      <c r="B16">
        <v>43963</v>
      </c>
      <c r="C16" t="s">
        <v>25</v>
      </c>
      <c r="D16" s="2" t="s">
        <v>25</v>
      </c>
      <c r="E16" s="2" t="s">
        <v>26</v>
      </c>
      <c r="F16" s="5" t="s">
        <v>25</v>
      </c>
      <c r="G16" s="5" t="s">
        <v>25</v>
      </c>
      <c r="H16" s="5">
        <v>43977</v>
      </c>
      <c r="I16" t="s">
        <v>33</v>
      </c>
      <c r="J16" t="s">
        <v>36</v>
      </c>
      <c r="K16"/>
      <c r="L16" s="7">
        <v>14</v>
      </c>
      <c r="M16" t="str">
        <f t="shared" si="0"/>
        <v>downgrade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14</v>
      </c>
      <c r="R16" t="e" vm="1">
        <f t="shared" si="5"/>
        <v>#VALUE!</v>
      </c>
      <c r="S16">
        <f t="shared" si="6"/>
        <v>1</v>
      </c>
      <c r="T16" t="str">
        <f t="shared" si="7"/>
        <v>non-baseline</v>
      </c>
      <c r="U16">
        <f t="shared" si="8"/>
        <v>1</v>
      </c>
      <c r="V16">
        <f t="shared" si="9"/>
        <v>0</v>
      </c>
      <c r="W16">
        <f t="shared" si="10"/>
        <v>-1</v>
      </c>
      <c r="X16">
        <v>0.20888415755588999</v>
      </c>
    </row>
    <row r="17" spans="1:24">
      <c r="A17">
        <v>4359971</v>
      </c>
      <c r="B17">
        <v>44034</v>
      </c>
      <c r="C17" t="s">
        <v>24</v>
      </c>
      <c r="D17" s="2" t="s">
        <v>24</v>
      </c>
      <c r="E17" s="2" t="s">
        <v>25</v>
      </c>
      <c r="F17" s="5">
        <v>44236</v>
      </c>
      <c r="G17" s="5">
        <v>44322</v>
      </c>
      <c r="H17" s="5" t="s">
        <v>25</v>
      </c>
      <c r="I17" t="s">
        <v>33</v>
      </c>
      <c r="J17" s="7">
        <v>202</v>
      </c>
      <c r="K17" s="7">
        <v>288</v>
      </c>
      <c r="L17"/>
      <c r="M17" t="str">
        <f t="shared" si="0"/>
        <v>affirm</v>
      </c>
      <c r="N17">
        <f t="shared" si="1"/>
        <v>1</v>
      </c>
      <c r="O17">
        <f t="shared" si="2"/>
        <v>2</v>
      </c>
      <c r="P17">
        <f t="shared" si="3"/>
        <v>0</v>
      </c>
      <c r="Q17">
        <f t="shared" si="4"/>
        <v>202</v>
      </c>
      <c r="R17" t="str">
        <f t="shared" si="5"/>
        <v>S&amp;P</v>
      </c>
      <c r="S17">
        <f t="shared" si="6"/>
        <v>0</v>
      </c>
      <c r="T17" t="str">
        <f t="shared" si="7"/>
        <v>baseline</v>
      </c>
      <c r="U17">
        <f t="shared" si="8"/>
        <v>0</v>
      </c>
      <c r="V17">
        <f t="shared" si="9"/>
        <v>1</v>
      </c>
      <c r="W17">
        <f t="shared" si="10"/>
        <v>0</v>
      </c>
      <c r="X17">
        <v>1</v>
      </c>
    </row>
    <row r="18" spans="1:24">
      <c r="A18">
        <v>4346818</v>
      </c>
      <c r="B18">
        <v>43963</v>
      </c>
      <c r="C18" t="s">
        <v>24</v>
      </c>
      <c r="D18" s="2" t="s">
        <v>24</v>
      </c>
      <c r="E18" s="2" t="s">
        <v>24</v>
      </c>
      <c r="F18" s="5">
        <v>44280</v>
      </c>
      <c r="G18" s="5">
        <v>45145</v>
      </c>
      <c r="H18" s="5">
        <v>45089</v>
      </c>
      <c r="I18" t="s">
        <v>33</v>
      </c>
      <c r="J18" s="7">
        <v>317</v>
      </c>
      <c r="K18" s="7">
        <v>1182</v>
      </c>
      <c r="L18" s="7">
        <v>1126</v>
      </c>
      <c r="M18" t="str">
        <f t="shared" si="0"/>
        <v>affirm</v>
      </c>
      <c r="N18">
        <f t="shared" si="1"/>
        <v>1</v>
      </c>
      <c r="O18">
        <f t="shared" si="2"/>
        <v>3</v>
      </c>
      <c r="P18">
        <f t="shared" si="3"/>
        <v>0</v>
      </c>
      <c r="Q18">
        <f t="shared" si="4"/>
        <v>317</v>
      </c>
      <c r="R18" t="str">
        <f t="shared" si="5"/>
        <v>S&amp;P</v>
      </c>
      <c r="S18">
        <f t="shared" si="6"/>
        <v>0</v>
      </c>
      <c r="T18" t="str">
        <f t="shared" si="7"/>
        <v>baseline</v>
      </c>
      <c r="U18">
        <f t="shared" si="8"/>
        <v>0</v>
      </c>
      <c r="V18">
        <f t="shared" si="9"/>
        <v>1</v>
      </c>
      <c r="W18">
        <f t="shared" si="10"/>
        <v>0</v>
      </c>
      <c r="X18">
        <v>0</v>
      </c>
    </row>
    <row r="19" spans="1:24">
      <c r="A19">
        <v>4384198</v>
      </c>
      <c r="B19">
        <v>44117</v>
      </c>
      <c r="C19" t="s">
        <v>24</v>
      </c>
      <c r="D19" s="2" t="s">
        <v>24</v>
      </c>
      <c r="E19" s="2" t="s">
        <v>25</v>
      </c>
      <c r="F19" s="5">
        <v>44159</v>
      </c>
      <c r="G19" s="5">
        <v>44249</v>
      </c>
      <c r="H19" s="5" t="s">
        <v>25</v>
      </c>
      <c r="I19" t="s">
        <v>33</v>
      </c>
      <c r="J19" s="7">
        <v>42</v>
      </c>
      <c r="K19" s="7">
        <v>132</v>
      </c>
      <c r="L19"/>
      <c r="M19" t="str">
        <f t="shared" si="0"/>
        <v>affirm</v>
      </c>
      <c r="N19">
        <f t="shared" si="1"/>
        <v>1</v>
      </c>
      <c r="O19">
        <f t="shared" si="2"/>
        <v>2</v>
      </c>
      <c r="P19">
        <f t="shared" si="3"/>
        <v>0</v>
      </c>
      <c r="Q19">
        <f t="shared" si="4"/>
        <v>42</v>
      </c>
      <c r="R19" t="str">
        <f t="shared" si="5"/>
        <v>S&amp;P</v>
      </c>
      <c r="S19">
        <f t="shared" si="6"/>
        <v>0</v>
      </c>
      <c r="T19" t="str">
        <f t="shared" si="7"/>
        <v>baseline</v>
      </c>
      <c r="U19">
        <f t="shared" si="8"/>
        <v>0</v>
      </c>
      <c r="V19">
        <f t="shared" si="9"/>
        <v>1</v>
      </c>
      <c r="W19">
        <f t="shared" si="10"/>
        <v>0</v>
      </c>
      <c r="X19">
        <v>0.698165184420389</v>
      </c>
    </row>
    <row r="20" spans="1:24">
      <c r="A20">
        <v>4386541</v>
      </c>
      <c r="B20">
        <v>44143</v>
      </c>
      <c r="C20" t="s">
        <v>24</v>
      </c>
      <c r="D20" s="2" t="s">
        <v>25</v>
      </c>
      <c r="E20" s="2" t="s">
        <v>25</v>
      </c>
      <c r="F20" s="5">
        <v>44266</v>
      </c>
      <c r="G20" s="5" t="s">
        <v>25</v>
      </c>
      <c r="H20" s="5" t="s">
        <v>25</v>
      </c>
      <c r="I20" t="s">
        <v>34</v>
      </c>
      <c r="J20" s="7">
        <v>123</v>
      </c>
      <c r="K20"/>
      <c r="L20"/>
      <c r="M20" t="str">
        <f t="shared" si="0"/>
        <v>affirm</v>
      </c>
      <c r="N20">
        <f t="shared" si="1"/>
        <v>1</v>
      </c>
      <c r="O20">
        <f t="shared" si="2"/>
        <v>1</v>
      </c>
      <c r="P20">
        <f t="shared" si="3"/>
        <v>0</v>
      </c>
      <c r="Q20">
        <f t="shared" si="4"/>
        <v>123</v>
      </c>
      <c r="R20" t="str">
        <f t="shared" si="5"/>
        <v>S&amp;P</v>
      </c>
      <c r="S20">
        <f t="shared" si="6"/>
        <v>0</v>
      </c>
      <c r="T20" t="str">
        <f t="shared" si="7"/>
        <v>baseline</v>
      </c>
      <c r="U20">
        <f t="shared" si="8"/>
        <v>0</v>
      </c>
      <c r="V20">
        <f t="shared" si="9"/>
        <v>0</v>
      </c>
      <c r="W20">
        <f t="shared" si="10"/>
        <v>0</v>
      </c>
      <c r="X20">
        <v>0.5</v>
      </c>
    </row>
    <row r="21" spans="1:24">
      <c r="A21">
        <v>4361631</v>
      </c>
      <c r="B21">
        <v>44040</v>
      </c>
      <c r="C21" t="s">
        <v>24</v>
      </c>
      <c r="D21" s="2" t="s">
        <v>24</v>
      </c>
      <c r="E21" s="2" t="s">
        <v>24</v>
      </c>
      <c r="F21" s="5">
        <v>44236</v>
      </c>
      <c r="G21" s="5">
        <v>44770</v>
      </c>
      <c r="H21" s="5">
        <v>44195</v>
      </c>
      <c r="I21" t="s">
        <v>35</v>
      </c>
      <c r="J21" s="7">
        <v>196</v>
      </c>
      <c r="K21" s="7">
        <v>730</v>
      </c>
      <c r="L21" s="7">
        <v>155</v>
      </c>
      <c r="M21" t="str">
        <f t="shared" si="0"/>
        <v>affirm</v>
      </c>
      <c r="N21">
        <f t="shared" si="1"/>
        <v>1</v>
      </c>
      <c r="O21">
        <f t="shared" si="2"/>
        <v>3</v>
      </c>
      <c r="P21">
        <f t="shared" si="3"/>
        <v>0</v>
      </c>
      <c r="Q21">
        <f t="shared" si="4"/>
        <v>155</v>
      </c>
      <c r="R21" t="str">
        <f t="shared" si="5"/>
        <v>Fitch</v>
      </c>
      <c r="S21">
        <f t="shared" si="6"/>
        <v>0</v>
      </c>
      <c r="T21" t="str">
        <f t="shared" si="7"/>
        <v>baseline</v>
      </c>
      <c r="U21">
        <f t="shared" si="8"/>
        <v>0</v>
      </c>
      <c r="V21">
        <f t="shared" si="9"/>
        <v>1</v>
      </c>
      <c r="W21">
        <f t="shared" si="10"/>
        <v>0</v>
      </c>
      <c r="X21">
        <v>9.1904617671809602E-2</v>
      </c>
    </row>
    <row r="22" spans="1:24">
      <c r="A22">
        <v>4384964</v>
      </c>
      <c r="B22">
        <v>44139</v>
      </c>
      <c r="C22" t="s">
        <v>24</v>
      </c>
      <c r="D22" s="2" t="s">
        <v>24</v>
      </c>
      <c r="E22" s="2" t="s">
        <v>24</v>
      </c>
      <c r="F22" s="5">
        <v>44322</v>
      </c>
      <c r="G22" s="5">
        <v>44361</v>
      </c>
      <c r="H22" s="5">
        <v>44263</v>
      </c>
      <c r="I22" t="s">
        <v>35</v>
      </c>
      <c r="J22" s="7">
        <v>183</v>
      </c>
      <c r="K22" s="7">
        <v>222</v>
      </c>
      <c r="L22" s="7">
        <v>124</v>
      </c>
      <c r="M22" t="str">
        <f t="shared" si="0"/>
        <v>affirm</v>
      </c>
      <c r="N22">
        <f t="shared" si="1"/>
        <v>1</v>
      </c>
      <c r="O22">
        <f t="shared" si="2"/>
        <v>3</v>
      </c>
      <c r="P22">
        <f t="shared" si="3"/>
        <v>0</v>
      </c>
      <c r="Q22">
        <f t="shared" si="4"/>
        <v>124</v>
      </c>
      <c r="R22" t="str">
        <f t="shared" si="5"/>
        <v>Fitch</v>
      </c>
      <c r="S22">
        <f t="shared" si="6"/>
        <v>0</v>
      </c>
      <c r="T22" t="str">
        <f t="shared" si="7"/>
        <v>baseline</v>
      </c>
      <c r="U22">
        <f t="shared" si="8"/>
        <v>0</v>
      </c>
      <c r="V22">
        <f t="shared" si="9"/>
        <v>1</v>
      </c>
      <c r="W22">
        <f t="shared" si="10"/>
        <v>0</v>
      </c>
      <c r="X22">
        <v>0.50567323933616604</v>
      </c>
    </row>
    <row r="23" spans="1:24">
      <c r="A23">
        <v>4360674</v>
      </c>
      <c r="B23">
        <v>44036</v>
      </c>
      <c r="C23" t="s">
        <v>24</v>
      </c>
      <c r="D23" s="2" t="s">
        <v>24</v>
      </c>
      <c r="E23" s="2" t="s">
        <v>24</v>
      </c>
      <c r="F23" s="5">
        <v>44361</v>
      </c>
      <c r="G23" s="5">
        <v>44403</v>
      </c>
      <c r="H23" s="5">
        <v>44113</v>
      </c>
      <c r="I23" t="s">
        <v>35</v>
      </c>
      <c r="J23" s="7">
        <v>325</v>
      </c>
      <c r="K23" s="7">
        <v>367</v>
      </c>
      <c r="L23" s="7">
        <v>77</v>
      </c>
      <c r="M23" t="str">
        <f t="shared" si="0"/>
        <v>affirm</v>
      </c>
      <c r="N23">
        <f t="shared" si="1"/>
        <v>1</v>
      </c>
      <c r="O23">
        <f t="shared" si="2"/>
        <v>3</v>
      </c>
      <c r="P23">
        <f t="shared" si="3"/>
        <v>0</v>
      </c>
      <c r="Q23">
        <f t="shared" si="4"/>
        <v>77</v>
      </c>
      <c r="R23" t="str">
        <f t="shared" si="5"/>
        <v>Fitch</v>
      </c>
      <c r="S23">
        <f t="shared" si="6"/>
        <v>0</v>
      </c>
      <c r="T23" t="str">
        <f t="shared" si="7"/>
        <v>baseline</v>
      </c>
      <c r="U23">
        <f t="shared" si="8"/>
        <v>0</v>
      </c>
      <c r="V23">
        <f t="shared" si="9"/>
        <v>1</v>
      </c>
      <c r="W23">
        <f t="shared" si="10"/>
        <v>0</v>
      </c>
      <c r="X23">
        <v>0</v>
      </c>
    </row>
    <row r="24" spans="1:24">
      <c r="A24">
        <v>4368670</v>
      </c>
      <c r="B24">
        <v>44057</v>
      </c>
      <c r="C24" t="s">
        <v>25</v>
      </c>
      <c r="D24" s="2" t="s">
        <v>24</v>
      </c>
      <c r="E24" s="2" t="s">
        <v>27</v>
      </c>
      <c r="F24" s="5" t="s">
        <v>25</v>
      </c>
      <c r="G24" s="5">
        <v>44238</v>
      </c>
      <c r="H24" s="5">
        <v>44280</v>
      </c>
      <c r="I24" t="s">
        <v>35</v>
      </c>
      <c r="J24" t="s">
        <v>36</v>
      </c>
      <c r="K24" s="7">
        <v>181</v>
      </c>
      <c r="L24" s="7">
        <v>223</v>
      </c>
      <c r="M24" t="str">
        <f t="shared" si="0"/>
        <v>upgrade</v>
      </c>
      <c r="N24">
        <f t="shared" si="1"/>
        <v>0.5</v>
      </c>
      <c r="O24">
        <f t="shared" si="2"/>
        <v>2</v>
      </c>
      <c r="P24">
        <f t="shared" si="3"/>
        <v>1</v>
      </c>
      <c r="Q24">
        <f t="shared" si="4"/>
        <v>181</v>
      </c>
      <c r="R24" t="e" vm="1">
        <f t="shared" si="5"/>
        <v>#VALUE!</v>
      </c>
      <c r="S24">
        <f t="shared" si="6"/>
        <v>1</v>
      </c>
      <c r="T24" t="str">
        <f t="shared" si="7"/>
        <v>non-baseline</v>
      </c>
      <c r="U24">
        <f t="shared" si="8"/>
        <v>1</v>
      </c>
      <c r="V24">
        <f t="shared" si="9"/>
        <v>1</v>
      </c>
      <c r="W24">
        <f t="shared" si="10"/>
        <v>1</v>
      </c>
      <c r="X24">
        <v>1</v>
      </c>
    </row>
    <row r="25" spans="1:24">
      <c r="A25">
        <v>4344866</v>
      </c>
      <c r="B25">
        <v>43959</v>
      </c>
      <c r="C25" t="s">
        <v>24</v>
      </c>
      <c r="D25" s="2" t="s">
        <v>24</v>
      </c>
      <c r="E25" s="2" t="s">
        <v>25</v>
      </c>
      <c r="F25" s="5">
        <v>45281</v>
      </c>
      <c r="G25" s="5">
        <v>44118</v>
      </c>
      <c r="H25" s="5" t="s">
        <v>25</v>
      </c>
      <c r="I25" t="s">
        <v>35</v>
      </c>
      <c r="J25" s="7">
        <v>1322</v>
      </c>
      <c r="K25" s="7">
        <v>159</v>
      </c>
      <c r="L25"/>
      <c r="M25" t="str">
        <f t="shared" si="0"/>
        <v>affirm</v>
      </c>
      <c r="N25">
        <f t="shared" si="1"/>
        <v>1</v>
      </c>
      <c r="O25">
        <f t="shared" si="2"/>
        <v>2</v>
      </c>
      <c r="P25">
        <f t="shared" si="3"/>
        <v>0</v>
      </c>
      <c r="Q25">
        <f t="shared" si="4"/>
        <v>159</v>
      </c>
      <c r="R25" t="str">
        <f t="shared" si="5"/>
        <v>Moody's</v>
      </c>
      <c r="S25">
        <f t="shared" si="6"/>
        <v>0</v>
      </c>
      <c r="T25" t="str">
        <f t="shared" si="7"/>
        <v>baseline</v>
      </c>
      <c r="U25">
        <f t="shared" si="8"/>
        <v>0</v>
      </c>
      <c r="V25">
        <f t="shared" si="9"/>
        <v>1</v>
      </c>
      <c r="W25">
        <f t="shared" si="10"/>
        <v>0</v>
      </c>
      <c r="X25">
        <v>0.86084420818322105</v>
      </c>
    </row>
  </sheetData>
  <autoFilter ref="A1:X25" xr:uid="{F4B8FF06-49FA-462E-B5BC-167BE8D5AB84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Tiantian Zhang</dc:creator>
  <cp:lastModifiedBy>Tiantian Zhang</cp:lastModifiedBy>
  <dcterms:created xsi:type="dcterms:W3CDTF">2025-06-04T12:13:57Z</dcterms:created>
  <dcterms:modified xsi:type="dcterms:W3CDTF">2025-06-05T12:13:14Z</dcterms:modified>
</cp:coreProperties>
</file>