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itaowens/Documents/GitHub/Forecasting-in-Python/datasets/"/>
    </mc:Choice>
  </mc:AlternateContent>
  <xr:revisionPtr revIDLastSave="0" documentId="8_{8A5E58E1-F518-1146-8F40-9A56985E654B}" xr6:coauthVersionLast="47" xr6:coauthVersionMax="47" xr10:uidLastSave="{00000000-0000-0000-0000-000000000000}"/>
  <bookViews>
    <workbookView xWindow="7540" yWindow="500" windowWidth="21260" windowHeight="16260" xr2:uid="{00000000-000D-0000-FFFF-FFFF00000000}"/>
  </bookViews>
  <sheets>
    <sheet name="diet" sheetId="5" r:id="rId1"/>
    <sheet name="dietary data" sheetId="2" r:id="rId2"/>
    <sheet name="optimize diet" sheetId="3" r:id="rId3"/>
    <sheet name="pulse" sheetId="4" r:id="rId4"/>
    <sheet name="pinkham" sheetId="1" r:id="rId5"/>
  </sheets>
  <definedNames>
    <definedName name="a" localSheetId="2">'optimize diet'!$F$1</definedName>
    <definedName name="a" localSheetId="3">pulse!$F$1</definedName>
    <definedName name="a">'dietary data'!$F$1</definedName>
    <definedName name="b" localSheetId="2">'optimize diet'!$F$3</definedName>
    <definedName name="b" localSheetId="3">pulse!$F$3</definedName>
    <definedName name="b">'dietary data'!$F$3</definedName>
    <definedName name="c_" localSheetId="2">'optimize diet'!$F$4</definedName>
    <definedName name="c_" localSheetId="3">pulse!$F$4</definedName>
    <definedName name="c_">'dietary data'!$F$4</definedName>
    <definedName name="lambda" localSheetId="2">'optimize diet'!$F$2</definedName>
    <definedName name="lambda" localSheetId="3">pulse!$F$2</definedName>
    <definedName name="lambda">'dietary data'!$F$2</definedName>
    <definedName name="price">'optimize diet'!$H$1</definedName>
    <definedName name="profit_margin" localSheetId="3">pulse!$F$5</definedName>
    <definedName name="profit_margin">'optimize diet'!$F$5</definedName>
    <definedName name="solver_adj" localSheetId="1" hidden="1">'dietary data'!$F$1:$F$4</definedName>
    <definedName name="solver_adj" localSheetId="2" hidden="1">'optimize diet'!$D$9:$D$43</definedName>
    <definedName name="solver_adj" localSheetId="3" hidden="1">pulse!$D$9:$D$43</definedName>
    <definedName name="solver_cir1" localSheetId="1" hidden="1">1</definedName>
    <definedName name="solver_cir1" localSheetId="2" hidden="1">1</definedName>
    <definedName name="solver_cir1" localSheetId="3" hidden="1">1</definedName>
    <definedName name="solver_cir2" localSheetId="1" hidden="1">1</definedName>
    <definedName name="solver_cir2" localSheetId="3" hidden="1">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ia" localSheetId="1" hidden="1">4</definedName>
    <definedName name="solver_dia" localSheetId="2" hidden="1">4</definedName>
    <definedName name="solver_dia" localSheetId="3" hidden="1">4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fns" localSheetId="1" hidden="1">0</definedName>
    <definedName name="solver_fns" localSheetId="3" hidden="1">0</definedName>
    <definedName name="solver_iao" localSheetId="1" hidden="1">0</definedName>
    <definedName name="solver_iao" localSheetId="2" hidden="1">0</definedName>
    <definedName name="solver_iao" localSheetId="3" hidden="1">0</definedName>
    <definedName name="solver_ifs" localSheetId="1" hidden="1">0</definedName>
    <definedName name="solver_ifs" localSheetId="2" hidden="1">0</definedName>
    <definedName name="solver_ifs" localSheetId="3" hidden="1">0</definedName>
    <definedName name="solver_irs" localSheetId="1" hidden="1">0</definedName>
    <definedName name="solver_irs" localSheetId="2" hidden="1">0</definedName>
    <definedName name="solver_irs" localSheetId="3" hidden="1">0</definedName>
    <definedName name="solver_ism" localSheetId="1" hidden="1">0</definedName>
    <definedName name="solver_ism" localSheetId="2" hidden="1">0</definedName>
    <definedName name="solver_ism" localSheetId="3" hidden="1">0</definedName>
    <definedName name="solver_itr" localSheetId="1" hidden="1">1000</definedName>
    <definedName name="solver_itr" localSheetId="2" hidden="1">1000</definedName>
    <definedName name="solver_itr" localSheetId="3" hidden="1">1000</definedName>
    <definedName name="solver_lhs1" localSheetId="1" hidden="1">'dietary data'!$F$1:$F$4</definedName>
    <definedName name="solver_lhs1" localSheetId="2" hidden="1">'optimize diet'!$D$9:$D$43</definedName>
    <definedName name="solver_lhs1" localSheetId="3" hidden="1">pulse!$D$9:$D$43</definedName>
    <definedName name="solver_lhs2" localSheetId="1" hidden="1">'dietary data'!$F$1:$F$4</definedName>
    <definedName name="solver_lhs2" localSheetId="2" hidden="1">'optimize diet'!$D$9:$D$43</definedName>
    <definedName name="solver_lhs2" localSheetId="3" hidden="1">pulse!$D$9:$D$43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oc" localSheetId="1" hidden="1">4</definedName>
    <definedName name="solver_loc" localSheetId="3" hidden="1">4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ni" localSheetId="1" hidden="1">30</definedName>
    <definedName name="solver_mni" localSheetId="3" hidden="1">30</definedName>
    <definedName name="solver_mod" localSheetId="1" hidden="1">4</definedName>
    <definedName name="solver_mod" localSheetId="2" hidden="1">4</definedName>
    <definedName name="solver_mod" localSheetId="3" hidden="1">4</definedName>
    <definedName name="solver_mrt" localSheetId="1" hidden="1">0.075</definedName>
    <definedName name="solver_mrt" localSheetId="3" hidden="1">0.075</definedName>
    <definedName name="solver_msl" localSheetId="1" hidden="1">1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'dietary data'!$H$5</definedName>
    <definedName name="solver_opt" localSheetId="2" hidden="1">'optimize diet'!$F$6</definedName>
    <definedName name="solver_opt" localSheetId="3" hidden="1">pulse!$F$6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dp" localSheetId="1" hidden="1">0</definedName>
    <definedName name="solver_rdp" localSheetId="2" hidden="1">0</definedName>
    <definedName name="solver_rdp" localSheetId="3" hidden="1">0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1" hidden="1">10</definedName>
    <definedName name="solver_rhs1" localSheetId="2" hidden="1">100</definedName>
    <definedName name="solver_rhs1" localSheetId="3" hidden="1">100000</definedName>
    <definedName name="solver_rhs2" localSheetId="1" hidden="1">-10</definedName>
    <definedName name="solver_rhs2" localSheetId="2" hidden="1">0.1</definedName>
    <definedName name="solver_rhs2" localSheetId="3" hidden="1">0.1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p" localSheetId="1" hidden="1">0</definedName>
    <definedName name="solver_rsp" localSheetId="2" hidden="1">0</definedName>
    <definedName name="solver_rsp" localSheetId="3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el" localSheetId="1" hidden="1">1</definedName>
    <definedName name="solver_sel" localSheetId="2" hidden="1">1</definedName>
    <definedName name="solver_se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0</definedName>
    <definedName name="solver_ssz" localSheetId="2" hidden="1">0</definedName>
    <definedName name="solver_ssz" localSheetId="3" hidden="1">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s" localSheetId="1" hidden="1">2</definedName>
    <definedName name="solver_tms" localSheetId="2" hidden="1">2</definedName>
    <definedName name="solver_tms" localSheetId="3" hidden="1">2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2</definedName>
    <definedName name="solver_vir" localSheetId="1" hidden="1">1</definedName>
    <definedName name="solver_vir" localSheetId="2" hidden="1">1</definedName>
    <definedName name="solver_vir" localSheetId="3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2" l="1"/>
  <c r="E44" i="2"/>
  <c r="G44" i="2" s="1"/>
  <c r="I44" i="2" s="1"/>
  <c r="E41" i="2"/>
  <c r="I43" i="2"/>
  <c r="H43" i="2"/>
  <c r="J5" i="2"/>
  <c r="G45" i="2"/>
  <c r="H45" i="2" s="1"/>
  <c r="E46" i="2"/>
  <c r="G46" i="2" s="1"/>
  <c r="E47" i="2"/>
  <c r="G47" i="2" s="1"/>
  <c r="E48" i="2"/>
  <c r="E43" i="2"/>
  <c r="G43" i="2" s="1"/>
  <c r="G48" i="2"/>
  <c r="F8" i="2"/>
  <c r="E9" i="4"/>
  <c r="C9" i="4" s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9" i="3"/>
  <c r="C9" i="3"/>
  <c r="F9" i="3" s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9" i="2"/>
  <c r="G9" i="2"/>
  <c r="I9" i="2" s="1"/>
  <c r="E10" i="2"/>
  <c r="E11" i="2"/>
  <c r="G11" i="2"/>
  <c r="I11" i="2" s="1"/>
  <c r="E12" i="2"/>
  <c r="G12" i="2" s="1"/>
  <c r="E13" i="2"/>
  <c r="E14" i="2"/>
  <c r="E15" i="2"/>
  <c r="G15" i="2"/>
  <c r="H15" i="2" s="1"/>
  <c r="E16" i="2"/>
  <c r="G16" i="2" s="1"/>
  <c r="E17" i="2"/>
  <c r="G17" i="2"/>
  <c r="I17" i="2" s="1"/>
  <c r="E18" i="2"/>
  <c r="E19" i="2"/>
  <c r="E20" i="2"/>
  <c r="G20" i="2" s="1"/>
  <c r="E21" i="2"/>
  <c r="G21" i="2"/>
  <c r="I21" i="2" s="1"/>
  <c r="E22" i="2"/>
  <c r="E23" i="2"/>
  <c r="G23" i="2"/>
  <c r="H23" i="2" s="1"/>
  <c r="E24" i="2"/>
  <c r="G24" i="2" s="1"/>
  <c r="E25" i="2"/>
  <c r="G25" i="2"/>
  <c r="I25" i="2" s="1"/>
  <c r="E26" i="2"/>
  <c r="E27" i="2"/>
  <c r="G27" i="2"/>
  <c r="I27" i="2" s="1"/>
  <c r="E28" i="2"/>
  <c r="E29" i="2"/>
  <c r="G29" i="2" s="1"/>
  <c r="E30" i="2"/>
  <c r="E31" i="2"/>
  <c r="G31" i="2" s="1"/>
  <c r="E32" i="2"/>
  <c r="E33" i="2"/>
  <c r="G33" i="2" s="1"/>
  <c r="E34" i="2"/>
  <c r="G34" i="2" s="1"/>
  <c r="E35" i="2"/>
  <c r="G35" i="2" s="1"/>
  <c r="E36" i="2"/>
  <c r="G36" i="2" s="1"/>
  <c r="E37" i="2"/>
  <c r="E38" i="2"/>
  <c r="E39" i="2"/>
  <c r="E40" i="2"/>
  <c r="G40" i="2" s="1"/>
  <c r="G41" i="2"/>
  <c r="I41" i="2" s="1"/>
  <c r="E42" i="2"/>
  <c r="F9" i="2"/>
  <c r="F10" i="2"/>
  <c r="G10" i="2" s="1"/>
  <c r="F11" i="2"/>
  <c r="F12" i="2"/>
  <c r="F13" i="2"/>
  <c r="G13" i="2" s="1"/>
  <c r="F14" i="2"/>
  <c r="G14" i="2" s="1"/>
  <c r="F15" i="2"/>
  <c r="F16" i="2"/>
  <c r="F17" i="2"/>
  <c r="F18" i="2"/>
  <c r="G18" i="2" s="1"/>
  <c r="F19" i="2"/>
  <c r="G19" i="2" s="1"/>
  <c r="F20" i="2"/>
  <c r="F21" i="2"/>
  <c r="F22" i="2"/>
  <c r="G22" i="2"/>
  <c r="I22" i="2" s="1"/>
  <c r="F23" i="2"/>
  <c r="F24" i="2"/>
  <c r="F25" i="2"/>
  <c r="F26" i="2"/>
  <c r="G26" i="2" s="1"/>
  <c r="F27" i="2"/>
  <c r="F28" i="2"/>
  <c r="G28" i="2" s="1"/>
  <c r="F29" i="2"/>
  <c r="F30" i="2"/>
  <c r="G30" i="2" s="1"/>
  <c r="F31" i="2"/>
  <c r="F32" i="2"/>
  <c r="G32" i="2" s="1"/>
  <c r="F33" i="2"/>
  <c r="F34" i="2"/>
  <c r="F35" i="2"/>
  <c r="F36" i="2"/>
  <c r="F37" i="2"/>
  <c r="G37" i="2" s="1"/>
  <c r="F38" i="2"/>
  <c r="G38" i="2"/>
  <c r="I38" i="2" s="1"/>
  <c r="F39" i="2"/>
  <c r="G39" i="2" s="1"/>
  <c r="F40" i="2"/>
  <c r="F41" i="2"/>
  <c r="F42" i="2"/>
  <c r="G42" i="2" s="1"/>
  <c r="E8" i="2"/>
  <c r="G8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H38" i="2"/>
  <c r="H22" i="2"/>
  <c r="I23" i="2"/>
  <c r="I15" i="2"/>
  <c r="C10" i="3"/>
  <c r="F10" i="3" s="1"/>
  <c r="H17" i="2"/>
  <c r="I45" i="2" l="1"/>
  <c r="H44" i="2"/>
  <c r="H26" i="2"/>
  <c r="I26" i="2"/>
  <c r="I24" i="2"/>
  <c r="H24" i="2"/>
  <c r="I8" i="2"/>
  <c r="H8" i="2"/>
  <c r="I5" i="2"/>
  <c r="I39" i="2"/>
  <c r="H39" i="2"/>
  <c r="I32" i="2"/>
  <c r="H32" i="2"/>
  <c r="I28" i="2"/>
  <c r="H28" i="2"/>
  <c r="I13" i="2"/>
  <c r="H13" i="2"/>
  <c r="I40" i="2"/>
  <c r="H40" i="2"/>
  <c r="I36" i="2"/>
  <c r="H36" i="2"/>
  <c r="I20" i="2"/>
  <c r="H20" i="2"/>
  <c r="I30" i="2"/>
  <c r="H30" i="2"/>
  <c r="H42" i="2"/>
  <c r="I42" i="2"/>
  <c r="H35" i="2"/>
  <c r="I35" i="2"/>
  <c r="I31" i="2"/>
  <c r="H31" i="2"/>
  <c r="I16" i="2"/>
  <c r="H16" i="2"/>
  <c r="H34" i="2"/>
  <c r="I34" i="2"/>
  <c r="I12" i="2"/>
  <c r="H12" i="2"/>
  <c r="C10" i="4"/>
  <c r="F9" i="4"/>
  <c r="I19" i="2"/>
  <c r="H19" i="2"/>
  <c r="I37" i="2"/>
  <c r="H37" i="2"/>
  <c r="H18" i="2"/>
  <c r="I18" i="2"/>
  <c r="I14" i="2"/>
  <c r="H14" i="2"/>
  <c r="H10" i="2"/>
  <c r="I10" i="2"/>
  <c r="H33" i="2"/>
  <c r="I33" i="2"/>
  <c r="I29" i="2"/>
  <c r="H29" i="2"/>
  <c r="H25" i="2"/>
  <c r="H11" i="2"/>
  <c r="C11" i="3"/>
  <c r="H9" i="2"/>
  <c r="H41" i="2"/>
  <c r="H21" i="2"/>
  <c r="H27" i="2"/>
  <c r="H5" i="2" l="1"/>
  <c r="F11" i="3"/>
  <c r="C12" i="3"/>
  <c r="F10" i="4"/>
  <c r="C11" i="4"/>
  <c r="F12" i="3" l="1"/>
  <c r="C13" i="3"/>
  <c r="F11" i="4"/>
  <c r="C12" i="4"/>
  <c r="C13" i="4" l="1"/>
  <c r="F12" i="4"/>
  <c r="F13" i="3"/>
  <c r="C14" i="3"/>
  <c r="F14" i="3" l="1"/>
  <c r="C15" i="3"/>
  <c r="C14" i="4"/>
  <c r="F13" i="4"/>
  <c r="F14" i="4" l="1"/>
  <c r="C15" i="4"/>
  <c r="C16" i="3"/>
  <c r="F15" i="3"/>
  <c r="C17" i="3" l="1"/>
  <c r="F16" i="3"/>
  <c r="F15" i="4"/>
  <c r="C16" i="4"/>
  <c r="C17" i="4" l="1"/>
  <c r="F16" i="4"/>
  <c r="F17" i="3"/>
  <c r="C18" i="3"/>
  <c r="F18" i="3" l="1"/>
  <c r="C19" i="3"/>
  <c r="C18" i="4"/>
  <c r="F17" i="4"/>
  <c r="F18" i="4" l="1"/>
  <c r="C19" i="4"/>
  <c r="F19" i="3"/>
  <c r="C20" i="3"/>
  <c r="F19" i="4" l="1"/>
  <c r="C20" i="4"/>
  <c r="C21" i="3"/>
  <c r="F20" i="3"/>
  <c r="C21" i="4" l="1"/>
  <c r="F20" i="4"/>
  <c r="F21" i="3"/>
  <c r="C22" i="3"/>
  <c r="F22" i="3" l="1"/>
  <c r="C23" i="3"/>
  <c r="C22" i="4"/>
  <c r="F21" i="4"/>
  <c r="C24" i="3" l="1"/>
  <c r="F23" i="3"/>
  <c r="F22" i="4"/>
  <c r="C23" i="4"/>
  <c r="F23" i="4" l="1"/>
  <c r="C24" i="4"/>
  <c r="C25" i="3"/>
  <c r="F24" i="3"/>
  <c r="F24" i="4" l="1"/>
  <c r="C25" i="4"/>
  <c r="F25" i="3"/>
  <c r="C26" i="3"/>
  <c r="C26" i="4" l="1"/>
  <c r="F25" i="4"/>
  <c r="F26" i="3"/>
  <c r="C27" i="3"/>
  <c r="C28" i="3" l="1"/>
  <c r="F27" i="3"/>
  <c r="F26" i="4"/>
  <c r="C27" i="4"/>
  <c r="F27" i="4" l="1"/>
  <c r="C28" i="4"/>
  <c r="C29" i="3"/>
  <c r="F28" i="3"/>
  <c r="F29" i="3" l="1"/>
  <c r="C30" i="3"/>
  <c r="C29" i="4"/>
  <c r="F28" i="4"/>
  <c r="F30" i="3" l="1"/>
  <c r="C31" i="3"/>
  <c r="C30" i="4"/>
  <c r="F29" i="4"/>
  <c r="C32" i="3" l="1"/>
  <c r="F31" i="3"/>
  <c r="F30" i="4"/>
  <c r="C31" i="4"/>
  <c r="F31" i="4" l="1"/>
  <c r="C32" i="4"/>
  <c r="C33" i="3"/>
  <c r="F32" i="3"/>
  <c r="F33" i="3" l="1"/>
  <c r="C34" i="3"/>
  <c r="F32" i="4"/>
  <c r="C33" i="4"/>
  <c r="C34" i="4" l="1"/>
  <c r="F33" i="4"/>
  <c r="F34" i="3"/>
  <c r="C35" i="3"/>
  <c r="F35" i="3" l="1"/>
  <c r="C36" i="3"/>
  <c r="F34" i="4"/>
  <c r="C35" i="4"/>
  <c r="C37" i="3" l="1"/>
  <c r="F36" i="3"/>
  <c r="F35" i="4"/>
  <c r="C36" i="4"/>
  <c r="C37" i="4" l="1"/>
  <c r="F36" i="4"/>
  <c r="F37" i="3"/>
  <c r="C38" i="3"/>
  <c r="F38" i="3" l="1"/>
  <c r="C39" i="3"/>
  <c r="C38" i="4"/>
  <c r="F37" i="4"/>
  <c r="C40" i="3" l="1"/>
  <c r="F39" i="3"/>
  <c r="F38" i="4"/>
  <c r="C39" i="4"/>
  <c r="F39" i="4" l="1"/>
  <c r="C40" i="4"/>
  <c r="C41" i="3"/>
  <c r="F40" i="3"/>
  <c r="F41" i="3" l="1"/>
  <c r="C42" i="3"/>
  <c r="C41" i="4"/>
  <c r="F40" i="4"/>
  <c r="C42" i="4" l="1"/>
  <c r="F41" i="4"/>
  <c r="F42" i="3"/>
  <c r="C43" i="3"/>
  <c r="F43" i="3" s="1"/>
  <c r="F6" i="3" s="1"/>
  <c r="F42" i="4" l="1"/>
  <c r="C43" i="4"/>
  <c r="F43" i="4" s="1"/>
  <c r="F6" i="4" s="1"/>
</calcChain>
</file>

<file path=xl/sharedStrings.xml><?xml version="1.0" encoding="utf-8"?>
<sst xmlns="http://schemas.openxmlformats.org/spreadsheetml/2006/main" count="53" uniqueCount="27">
  <si>
    <t>Year</t>
  </si>
  <si>
    <t>Sales</t>
  </si>
  <si>
    <t>Advertising</t>
  </si>
  <si>
    <t>Lagged Sales</t>
  </si>
  <si>
    <t>Dummy 1907-1914</t>
  </si>
  <si>
    <t>Dummy 1915-1925</t>
  </si>
  <si>
    <t>Dummy 1926-1940</t>
  </si>
  <si>
    <t>Month</t>
  </si>
  <si>
    <t>a</t>
  </si>
  <si>
    <t>lambda</t>
  </si>
  <si>
    <t>b</t>
  </si>
  <si>
    <t>c</t>
  </si>
  <si>
    <t>Sales=a+lambda*lastsales+bLn (A(t))+cmax(0,deltaA(t))</t>
  </si>
  <si>
    <t>delta A(t)</t>
  </si>
  <si>
    <t>Forecast</t>
  </si>
  <si>
    <t>Sq Err</t>
  </si>
  <si>
    <t>SSE</t>
  </si>
  <si>
    <t>Rsq</t>
  </si>
  <si>
    <t>error</t>
  </si>
  <si>
    <t>stderr</t>
  </si>
  <si>
    <t>profit margin</t>
  </si>
  <si>
    <t>deltaa</t>
  </si>
  <si>
    <t>profit</t>
  </si>
  <si>
    <t>total profit</t>
  </si>
  <si>
    <t>No pulse</t>
  </si>
  <si>
    <t xml:space="preserve"> pulse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</si>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</sst>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64" fontId="2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B6" sqref="B6"/>
    </sheetView>
  </sheetViews>
  <sheetFormatPr baseColWidth="10" defaultRowHeight="13" x14ac:dyDescent="0.15"/>
  <sheetData>
    <row r="1" spans="1:3" x14ac:dyDescent="0.15">
      <c r="A1" s="2" t="s">
        <v>7</v>
      </c>
      <c r="B1" s="2" t="s">
        <v>1</v>
      </c>
      <c r="C1" s="2" t="s">
        <v>2</v>
      </c>
    </row>
    <row r="2" spans="1:3" x14ac:dyDescent="0.15">
      <c r="A2" s="2">
        <v>1</v>
      </c>
      <c r="B2" s="2">
        <v>12</v>
      </c>
      <c r="C2" s="2">
        <v>15</v>
      </c>
    </row>
    <row r="3" spans="1:3" x14ac:dyDescent="0.15">
      <c r="A3" s="2">
        <v>2</v>
      </c>
      <c r="B3" s="2">
        <v>20.5</v>
      </c>
      <c r="C3" s="2">
        <v>16</v>
      </c>
    </row>
    <row r="4" spans="1:3" x14ac:dyDescent="0.15">
      <c r="A4" s="2">
        <v>3</v>
      </c>
      <c r="B4" s="2">
        <v>21</v>
      </c>
      <c r="C4" s="2">
        <v>18</v>
      </c>
    </row>
    <row r="5" spans="1:3" x14ac:dyDescent="0.15">
      <c r="A5" s="2">
        <v>4</v>
      </c>
      <c r="B5" s="2">
        <v>15.5</v>
      </c>
      <c r="C5" s="2">
        <v>27</v>
      </c>
    </row>
    <row r="6" spans="1:3" x14ac:dyDescent="0.15">
      <c r="A6" s="2">
        <v>5</v>
      </c>
      <c r="B6" s="2">
        <v>15.3</v>
      </c>
      <c r="C6" s="2">
        <v>21</v>
      </c>
    </row>
    <row r="7" spans="1:3" x14ac:dyDescent="0.15">
      <c r="A7" s="2">
        <v>6</v>
      </c>
      <c r="B7" s="2">
        <v>23.5</v>
      </c>
      <c r="C7" s="2">
        <v>49</v>
      </c>
    </row>
    <row r="8" spans="1:3" x14ac:dyDescent="0.15">
      <c r="A8" s="2">
        <v>7</v>
      </c>
      <c r="B8" s="2">
        <v>24.5</v>
      </c>
      <c r="C8" s="2">
        <v>21</v>
      </c>
    </row>
    <row r="9" spans="1:3" x14ac:dyDescent="0.15">
      <c r="A9" s="2">
        <v>8</v>
      </c>
      <c r="B9" s="2">
        <v>21.3</v>
      </c>
      <c r="C9" s="2">
        <v>22</v>
      </c>
    </row>
    <row r="10" spans="1:3" x14ac:dyDescent="0.15">
      <c r="A10" s="2">
        <v>9</v>
      </c>
      <c r="B10" s="2">
        <v>23.5</v>
      </c>
      <c r="C10" s="2">
        <v>28</v>
      </c>
    </row>
    <row r="11" spans="1:3" x14ac:dyDescent="0.15">
      <c r="A11" s="2">
        <v>10</v>
      </c>
      <c r="B11" s="2">
        <v>28</v>
      </c>
      <c r="C11" s="2">
        <v>36</v>
      </c>
    </row>
    <row r="12" spans="1:3" x14ac:dyDescent="0.15">
      <c r="A12" s="2">
        <v>11</v>
      </c>
      <c r="B12" s="2">
        <v>24</v>
      </c>
      <c r="C12" s="2">
        <v>40</v>
      </c>
    </row>
    <row r="13" spans="1:3" x14ac:dyDescent="0.15">
      <c r="A13" s="2">
        <v>12</v>
      </c>
      <c r="B13" s="2">
        <v>15.5</v>
      </c>
      <c r="C13" s="2">
        <v>3</v>
      </c>
    </row>
    <row r="14" spans="1:3" x14ac:dyDescent="0.15">
      <c r="A14" s="2">
        <v>13</v>
      </c>
      <c r="B14" s="2">
        <v>17.3</v>
      </c>
      <c r="C14" s="2">
        <v>21</v>
      </c>
    </row>
    <row r="15" spans="1:3" x14ac:dyDescent="0.15">
      <c r="A15" s="2">
        <v>14</v>
      </c>
      <c r="B15" s="2">
        <v>25.3</v>
      </c>
      <c r="C15" s="2">
        <v>29</v>
      </c>
    </row>
    <row r="16" spans="1:3" x14ac:dyDescent="0.15">
      <c r="A16" s="2">
        <v>15</v>
      </c>
      <c r="B16" s="2">
        <v>25</v>
      </c>
      <c r="C16" s="2">
        <v>62</v>
      </c>
    </row>
    <row r="17" spans="1:3" x14ac:dyDescent="0.15">
      <c r="A17" s="2">
        <v>16</v>
      </c>
      <c r="B17" s="2">
        <v>36.5</v>
      </c>
      <c r="C17" s="2">
        <v>65</v>
      </c>
    </row>
    <row r="18" spans="1:3" x14ac:dyDescent="0.15">
      <c r="A18" s="2">
        <v>17</v>
      </c>
      <c r="B18" s="2">
        <v>36.5</v>
      </c>
      <c r="C18" s="2">
        <v>46</v>
      </c>
    </row>
    <row r="19" spans="1:3" x14ac:dyDescent="0.15">
      <c r="A19" s="2">
        <v>18</v>
      </c>
      <c r="B19" s="2">
        <v>29.6</v>
      </c>
      <c r="C19" s="2">
        <v>44</v>
      </c>
    </row>
    <row r="20" spans="1:3" x14ac:dyDescent="0.15">
      <c r="A20" s="2">
        <v>19</v>
      </c>
      <c r="B20" s="2">
        <v>30.5</v>
      </c>
      <c r="C20" s="2">
        <v>33</v>
      </c>
    </row>
    <row r="21" spans="1:3" x14ac:dyDescent="0.15">
      <c r="A21" s="2">
        <v>20</v>
      </c>
      <c r="B21" s="2">
        <v>28</v>
      </c>
      <c r="C21" s="2">
        <v>62</v>
      </c>
    </row>
    <row r="22" spans="1:3" x14ac:dyDescent="0.15">
      <c r="A22" s="2">
        <v>21</v>
      </c>
      <c r="B22" s="2">
        <v>26</v>
      </c>
      <c r="C22" s="2">
        <v>22</v>
      </c>
    </row>
    <row r="23" spans="1:3" x14ac:dyDescent="0.15">
      <c r="A23" s="2">
        <v>22</v>
      </c>
      <c r="B23" s="2">
        <v>21.5</v>
      </c>
      <c r="C23" s="2">
        <v>12</v>
      </c>
    </row>
    <row r="24" spans="1:3" x14ac:dyDescent="0.15">
      <c r="A24" s="2">
        <v>23</v>
      </c>
      <c r="B24" s="2">
        <v>19.7</v>
      </c>
      <c r="C24" s="2">
        <v>24</v>
      </c>
    </row>
    <row r="25" spans="1:3" x14ac:dyDescent="0.15">
      <c r="A25" s="2">
        <v>24</v>
      </c>
      <c r="B25" s="2">
        <v>19</v>
      </c>
      <c r="C25" s="2">
        <v>3</v>
      </c>
    </row>
    <row r="26" spans="1:3" x14ac:dyDescent="0.15">
      <c r="A26" s="2">
        <v>25</v>
      </c>
      <c r="B26" s="2">
        <v>16</v>
      </c>
      <c r="C26" s="2">
        <v>5</v>
      </c>
    </row>
    <row r="27" spans="1:3" x14ac:dyDescent="0.15">
      <c r="A27" s="2">
        <v>26</v>
      </c>
      <c r="B27" s="2">
        <v>20.7</v>
      </c>
      <c r="C27" s="2">
        <v>14</v>
      </c>
    </row>
    <row r="28" spans="1:3" x14ac:dyDescent="0.15">
      <c r="A28" s="2">
        <v>27</v>
      </c>
      <c r="B28" s="2">
        <v>26.5</v>
      </c>
      <c r="C28" s="2">
        <v>36</v>
      </c>
    </row>
    <row r="29" spans="1:3" x14ac:dyDescent="0.15">
      <c r="A29" s="2">
        <v>28</v>
      </c>
      <c r="B29" s="2">
        <v>30.6</v>
      </c>
      <c r="C29" s="2">
        <v>40</v>
      </c>
    </row>
    <row r="30" spans="1:3" x14ac:dyDescent="0.15">
      <c r="A30" s="2">
        <v>29</v>
      </c>
      <c r="B30" s="2">
        <v>32.299999999999997</v>
      </c>
      <c r="C30" s="2">
        <v>49</v>
      </c>
    </row>
    <row r="31" spans="1:3" x14ac:dyDescent="0.15">
      <c r="A31" s="2">
        <v>30</v>
      </c>
      <c r="B31" s="2">
        <v>29.5</v>
      </c>
      <c r="C31" s="2">
        <v>7</v>
      </c>
    </row>
    <row r="32" spans="1:3" x14ac:dyDescent="0.15">
      <c r="A32" s="2">
        <v>31</v>
      </c>
      <c r="B32" s="2">
        <v>28.3</v>
      </c>
      <c r="C32" s="2">
        <v>52</v>
      </c>
    </row>
    <row r="33" spans="1:3" x14ac:dyDescent="0.15">
      <c r="A33" s="2">
        <v>32</v>
      </c>
      <c r="B33" s="2">
        <v>31.3</v>
      </c>
      <c r="C33" s="2">
        <v>65</v>
      </c>
    </row>
    <row r="34" spans="1:3" x14ac:dyDescent="0.15">
      <c r="A34" s="2">
        <v>33</v>
      </c>
      <c r="B34" s="2">
        <v>32.200000000000003</v>
      </c>
      <c r="C34" s="2">
        <v>17</v>
      </c>
    </row>
    <row r="35" spans="1:3" x14ac:dyDescent="0.15">
      <c r="A35" s="2">
        <v>34</v>
      </c>
      <c r="B35" s="2">
        <v>26.4</v>
      </c>
      <c r="C35" s="2">
        <v>5</v>
      </c>
    </row>
    <row r="36" spans="1:3" x14ac:dyDescent="0.15">
      <c r="A36" s="2">
        <v>35</v>
      </c>
      <c r="B36" s="2">
        <v>23.4</v>
      </c>
      <c r="C36" s="2">
        <v>17</v>
      </c>
    </row>
    <row r="37" spans="1:3" x14ac:dyDescent="0.15">
      <c r="A37" s="2">
        <v>36</v>
      </c>
      <c r="B37" s="2">
        <v>16.399999999999999</v>
      </c>
      <c r="C37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48"/>
  <sheetViews>
    <sheetView zoomScaleNormal="100" workbookViewId="0">
      <selection activeCell="E41" sqref="E41"/>
    </sheetView>
  </sheetViews>
  <sheetFormatPr baseColWidth="10" defaultColWidth="9.1640625" defaultRowHeight="13" x14ac:dyDescent="0.15"/>
  <cols>
    <col min="1" max="2" width="9.1640625" style="2"/>
    <col min="3" max="3" width="6.33203125" style="2" customWidth="1"/>
    <col min="4" max="4" width="10.83203125" style="2" customWidth="1"/>
    <col min="5" max="5" width="13.33203125" style="2" customWidth="1"/>
    <col min="6" max="16384" width="9.1640625" style="2"/>
  </cols>
  <sheetData>
    <row r="1" spans="2:10" x14ac:dyDescent="0.15">
      <c r="E1" s="2" t="s">
        <v>8</v>
      </c>
      <c r="F1" s="2">
        <v>2.3723728653737677</v>
      </c>
    </row>
    <row r="2" spans="2:10" x14ac:dyDescent="0.15">
      <c r="E2" s="2" t="s">
        <v>9</v>
      </c>
      <c r="F2" s="2">
        <v>0.55517872155497028</v>
      </c>
      <c r="G2" s="2" t="s">
        <v>12</v>
      </c>
    </row>
    <row r="3" spans="2:10" x14ac:dyDescent="0.15">
      <c r="E3" s="2" t="s">
        <v>10</v>
      </c>
      <c r="F3" s="2">
        <v>2.9481160638553114</v>
      </c>
      <c r="G3" s="2" t="s">
        <v>13</v>
      </c>
    </row>
    <row r="4" spans="2:10" x14ac:dyDescent="0.15">
      <c r="E4" s="2" t="s">
        <v>11</v>
      </c>
      <c r="F4" s="2">
        <v>-0.42623073699325215</v>
      </c>
      <c r="H4" s="2" t="s">
        <v>16</v>
      </c>
      <c r="I4" s="2" t="s">
        <v>17</v>
      </c>
      <c r="J4" s="2" t="s">
        <v>19</v>
      </c>
    </row>
    <row r="5" spans="2:10" x14ac:dyDescent="0.15">
      <c r="H5" s="2">
        <f>SUM(H8:H42)</f>
        <v>362.15870149729716</v>
      </c>
      <c r="I5" s="2">
        <f>RSQ(G8:G42,C8:C42)</f>
        <v>0.69384596808781807</v>
      </c>
      <c r="J5" s="2">
        <f>STDEV(I8:I42)</f>
        <v>3.2636982879283414</v>
      </c>
    </row>
    <row r="6" spans="2:10" x14ac:dyDescent="0.15">
      <c r="B6" s="2" t="s">
        <v>7</v>
      </c>
      <c r="C6" s="2" t="s">
        <v>1</v>
      </c>
      <c r="D6" s="2" t="s">
        <v>2</v>
      </c>
      <c r="E6" s="2" t="s">
        <v>3</v>
      </c>
      <c r="F6" s="2" t="s">
        <v>13</v>
      </c>
      <c r="G6" s="2" t="s">
        <v>14</v>
      </c>
      <c r="H6" s="2" t="s">
        <v>15</v>
      </c>
      <c r="I6" s="2" t="s">
        <v>18</v>
      </c>
    </row>
    <row r="7" spans="2:10" x14ac:dyDescent="0.15">
      <c r="B7" s="2">
        <v>1</v>
      </c>
      <c r="C7" s="2">
        <v>12</v>
      </c>
      <c r="D7" s="2">
        <v>15</v>
      </c>
    </row>
    <row r="8" spans="2:10" x14ac:dyDescent="0.15">
      <c r="B8" s="2">
        <v>2</v>
      </c>
      <c r="C8" s="2">
        <v>20.5</v>
      </c>
      <c r="D8" s="2">
        <v>16</v>
      </c>
      <c r="E8" s="2">
        <f>C7</f>
        <v>12</v>
      </c>
      <c r="F8" s="2">
        <f>(D8-D7)/D7</f>
        <v>6.6666666666666666E-2</v>
      </c>
      <c r="G8" s="2">
        <f>a+lambda*E8+b*LN(D8)+c_*MAX(0,F8)</f>
        <v>17.180015492066364</v>
      </c>
      <c r="H8" s="2">
        <f>(G8-C8)^2</f>
        <v>11.022297132919348</v>
      </c>
      <c r="I8" s="2">
        <f>C8-G8</f>
        <v>3.3199845079336363</v>
      </c>
    </row>
    <row r="9" spans="2:10" x14ac:dyDescent="0.15">
      <c r="B9" s="2">
        <v>3</v>
      </c>
      <c r="C9" s="2">
        <v>21</v>
      </c>
      <c r="D9" s="2">
        <v>18</v>
      </c>
      <c r="E9" s="2">
        <f t="shared" ref="E9:E48" si="0">C8</f>
        <v>20.5</v>
      </c>
      <c r="F9" s="2">
        <f t="shared" ref="F9:F42" si="1">(D9-D8)/D8</f>
        <v>0.125</v>
      </c>
      <c r="G9" s="2">
        <f t="shared" ref="G9:G48" si="2">a+lambda*E9+b*LN(D9)+c_*MAX(0,F9)</f>
        <v>22.2214092250939</v>
      </c>
      <c r="H9" s="2">
        <f t="shared" ref="H9:H45" si="3">(G9-C9)^2</f>
        <v>1.4918404951444821</v>
      </c>
      <c r="I9" s="2">
        <f t="shared" ref="I9:I45" si="4">C9-G9</f>
        <v>-1.2214092250939004</v>
      </c>
    </row>
    <row r="10" spans="2:10" x14ac:dyDescent="0.15">
      <c r="B10" s="2">
        <v>4</v>
      </c>
      <c r="C10" s="2">
        <v>15.5</v>
      </c>
      <c r="D10" s="2">
        <v>27</v>
      </c>
      <c r="E10" s="2">
        <f t="shared" si="0"/>
        <v>21</v>
      </c>
      <c r="F10" s="2">
        <f t="shared" si="1"/>
        <v>0.5</v>
      </c>
      <c r="G10" s="2">
        <f t="shared" si="2"/>
        <v>23.534520258045422</v>
      </c>
      <c r="H10" s="2">
        <f t="shared" si="3"/>
        <v>64.553515776942277</v>
      </c>
      <c r="I10" s="2">
        <f t="shared" si="4"/>
        <v>-8.034520258045422</v>
      </c>
    </row>
    <row r="11" spans="2:10" x14ac:dyDescent="0.15">
      <c r="B11" s="2">
        <v>5</v>
      </c>
      <c r="C11" s="2">
        <v>15.3</v>
      </c>
      <c r="D11" s="2">
        <v>21</v>
      </c>
      <c r="E11" s="2">
        <f t="shared" si="0"/>
        <v>15.5</v>
      </c>
      <c r="F11" s="2">
        <f t="shared" si="1"/>
        <v>-0.22222222222222221</v>
      </c>
      <c r="G11" s="2">
        <f t="shared" si="2"/>
        <v>19.953248554896163</v>
      </c>
      <c r="H11" s="2">
        <f t="shared" si="3"/>
        <v>21.652722113643225</v>
      </c>
      <c r="I11" s="2">
        <f t="shared" si="4"/>
        <v>-4.6532485548961624</v>
      </c>
    </row>
    <row r="12" spans="2:10" x14ac:dyDescent="0.15">
      <c r="B12" s="2">
        <v>6</v>
      </c>
      <c r="C12" s="2">
        <v>23.5</v>
      </c>
      <c r="D12" s="2">
        <v>49</v>
      </c>
      <c r="E12" s="2">
        <f t="shared" si="0"/>
        <v>15.3</v>
      </c>
      <c r="F12" s="2">
        <f t="shared" si="1"/>
        <v>1.3333333333333333</v>
      </c>
      <c r="G12" s="2">
        <f t="shared" si="2"/>
        <v>21.771837594338582</v>
      </c>
      <c r="H12" s="2">
        <f t="shared" si="3"/>
        <v>2.986545300341461</v>
      </c>
      <c r="I12" s="2">
        <f t="shared" si="4"/>
        <v>1.7281624056614184</v>
      </c>
    </row>
    <row r="13" spans="2:10" x14ac:dyDescent="0.15">
      <c r="B13" s="2">
        <v>7</v>
      </c>
      <c r="C13" s="2">
        <v>24.5</v>
      </c>
      <c r="D13" s="2">
        <v>21</v>
      </c>
      <c r="E13" s="2">
        <f t="shared" si="0"/>
        <v>23.5</v>
      </c>
      <c r="F13" s="2">
        <f t="shared" si="1"/>
        <v>-0.5714285714285714</v>
      </c>
      <c r="G13" s="2">
        <f t="shared" si="2"/>
        <v>24.394678327335924</v>
      </c>
      <c r="H13" s="2">
        <f t="shared" si="3"/>
        <v>1.1092654732758679E-2</v>
      </c>
      <c r="I13" s="2">
        <f t="shared" si="4"/>
        <v>0.10532167266407555</v>
      </c>
    </row>
    <row r="14" spans="2:10" x14ac:dyDescent="0.15">
      <c r="B14" s="2">
        <v>8</v>
      </c>
      <c r="C14" s="2">
        <v>21.3</v>
      </c>
      <c r="D14" s="2">
        <v>22</v>
      </c>
      <c r="E14" s="2">
        <f t="shared" si="0"/>
        <v>24.5</v>
      </c>
      <c r="F14" s="2">
        <f t="shared" si="1"/>
        <v>4.7619047619047616E-2</v>
      </c>
      <c r="G14" s="2">
        <f t="shared" si="2"/>
        <v>25.06670675251334</v>
      </c>
      <c r="H14" s="2">
        <f t="shared" si="3"/>
        <v>14.18807975942959</v>
      </c>
      <c r="I14" s="2">
        <f t="shared" si="4"/>
        <v>-3.7667067525133398</v>
      </c>
    </row>
    <row r="15" spans="2:10" x14ac:dyDescent="0.15">
      <c r="B15" s="2">
        <v>9</v>
      </c>
      <c r="C15" s="2">
        <v>23.5</v>
      </c>
      <c r="D15" s="2">
        <v>28</v>
      </c>
      <c r="E15" s="2">
        <f t="shared" si="0"/>
        <v>21.3</v>
      </c>
      <c r="F15" s="2">
        <f t="shared" si="1"/>
        <v>0.27272727272727271</v>
      </c>
      <c r="G15" s="2">
        <f t="shared" si="2"/>
        <v>23.905160532540567</v>
      </c>
      <c r="H15" s="2">
        <f t="shared" si="3"/>
        <v>0.16415505712855563</v>
      </c>
      <c r="I15" s="2">
        <f t="shared" si="4"/>
        <v>-0.40516053254056672</v>
      </c>
    </row>
    <row r="16" spans="2:10" x14ac:dyDescent="0.15">
      <c r="B16" s="2">
        <v>10</v>
      </c>
      <c r="C16" s="2">
        <v>28</v>
      </c>
      <c r="D16" s="2">
        <v>36</v>
      </c>
      <c r="E16" s="2">
        <f t="shared" si="0"/>
        <v>23.5</v>
      </c>
      <c r="F16" s="2">
        <f t="shared" si="1"/>
        <v>0.2857142857142857</v>
      </c>
      <c r="G16" s="2">
        <f t="shared" si="2"/>
        <v>25.861922358938259</v>
      </c>
      <c r="H16" s="2">
        <f t="shared" si="3"/>
        <v>4.5713759992081409</v>
      </c>
      <c r="I16" s="2">
        <f t="shared" si="4"/>
        <v>2.1380776410617415</v>
      </c>
    </row>
    <row r="17" spans="2:9" x14ac:dyDescent="0.15">
      <c r="B17" s="2">
        <v>11</v>
      </c>
      <c r="C17" s="2">
        <v>24</v>
      </c>
      <c r="D17" s="2">
        <v>40</v>
      </c>
      <c r="E17" s="2">
        <f t="shared" si="0"/>
        <v>28</v>
      </c>
      <c r="F17" s="2">
        <f t="shared" si="1"/>
        <v>0.1111111111111111</v>
      </c>
      <c r="G17" s="2">
        <f t="shared" si="2"/>
        <v>28.74526287443501</v>
      </c>
      <c r="H17" s="2">
        <f t="shared" si="3"/>
        <v>22.517519747491214</v>
      </c>
      <c r="I17" s="2">
        <f t="shared" si="4"/>
        <v>-4.74526287443501</v>
      </c>
    </row>
    <row r="18" spans="2:9" x14ac:dyDescent="0.15">
      <c r="B18" s="2">
        <v>12</v>
      </c>
      <c r="C18" s="2">
        <v>15.5</v>
      </c>
      <c r="D18" s="2">
        <v>3</v>
      </c>
      <c r="E18" s="2">
        <f t="shared" si="0"/>
        <v>24</v>
      </c>
      <c r="F18" s="2">
        <f t="shared" si="1"/>
        <v>-0.92500000000000004</v>
      </c>
      <c r="G18" s="2">
        <f t="shared" si="2"/>
        <v>18.935498718864359</v>
      </c>
      <c r="H18" s="2">
        <f t="shared" si="3"/>
        <v>11.802651447318652</v>
      </c>
      <c r="I18" s="2">
        <f t="shared" si="4"/>
        <v>-3.4354987188643591</v>
      </c>
    </row>
    <row r="19" spans="2:9" x14ac:dyDescent="0.15">
      <c r="B19" s="2">
        <v>13</v>
      </c>
      <c r="C19" s="2">
        <v>17.3</v>
      </c>
      <c r="D19" s="2">
        <v>21</v>
      </c>
      <c r="E19" s="2">
        <f t="shared" si="0"/>
        <v>15.5</v>
      </c>
      <c r="F19" s="2">
        <f t="shared" si="1"/>
        <v>6</v>
      </c>
      <c r="G19" s="2">
        <f t="shared" si="2"/>
        <v>17.395864132936651</v>
      </c>
      <c r="H19" s="2">
        <f t="shared" si="3"/>
        <v>9.1899319836958471E-3</v>
      </c>
      <c r="I19" s="2">
        <f t="shared" si="4"/>
        <v>-9.5864132936650748E-2</v>
      </c>
    </row>
    <row r="20" spans="2:9" x14ac:dyDescent="0.15">
      <c r="B20" s="2">
        <v>14</v>
      </c>
      <c r="C20" s="2">
        <v>25.3</v>
      </c>
      <c r="D20" s="2">
        <v>29</v>
      </c>
      <c r="E20" s="2">
        <f t="shared" si="0"/>
        <v>17.3</v>
      </c>
      <c r="F20" s="2">
        <f t="shared" si="1"/>
        <v>0.38095238095238093</v>
      </c>
      <c r="G20" s="2">
        <f t="shared" si="2"/>
        <v>21.741770062318214</v>
      </c>
      <c r="H20" s="2">
        <f t="shared" si="3"/>
        <v>12.661000289414936</v>
      </c>
      <c r="I20" s="2">
        <f t="shared" si="4"/>
        <v>3.5582299376817872</v>
      </c>
    </row>
    <row r="21" spans="2:9" x14ac:dyDescent="0.15">
      <c r="B21" s="2">
        <v>15</v>
      </c>
      <c r="C21" s="2">
        <v>25</v>
      </c>
      <c r="D21" s="2">
        <v>62</v>
      </c>
      <c r="E21" s="2">
        <f t="shared" si="0"/>
        <v>25.3</v>
      </c>
      <c r="F21" s="2">
        <f t="shared" si="1"/>
        <v>1.1379310344827587</v>
      </c>
      <c r="G21" s="2">
        <f t="shared" si="2"/>
        <v>28.100644515480479</v>
      </c>
      <c r="H21" s="2">
        <f t="shared" si="3"/>
        <v>9.6139964113791727</v>
      </c>
      <c r="I21" s="2">
        <f t="shared" si="4"/>
        <v>-3.1006445154804787</v>
      </c>
    </row>
    <row r="22" spans="2:9" x14ac:dyDescent="0.15">
      <c r="B22" s="2">
        <v>16</v>
      </c>
      <c r="C22" s="2">
        <v>36.5</v>
      </c>
      <c r="D22" s="2">
        <v>65</v>
      </c>
      <c r="E22" s="2">
        <f t="shared" si="0"/>
        <v>25</v>
      </c>
      <c r="F22" s="2">
        <f t="shared" si="1"/>
        <v>4.8387096774193547E-2</v>
      </c>
      <c r="G22" s="2">
        <f t="shared" si="2"/>
        <v>28.537795003461444</v>
      </c>
      <c r="H22" s="2">
        <f t="shared" si="3"/>
        <v>63.396708406903556</v>
      </c>
      <c r="I22" s="2">
        <f t="shared" si="4"/>
        <v>7.9622049965385564</v>
      </c>
    </row>
    <row r="23" spans="2:9" x14ac:dyDescent="0.15">
      <c r="B23" s="2">
        <v>17</v>
      </c>
      <c r="C23" s="2">
        <v>36.5</v>
      </c>
      <c r="D23" s="2">
        <v>46</v>
      </c>
      <c r="E23" s="2">
        <f t="shared" si="0"/>
        <v>36.5</v>
      </c>
      <c r="F23" s="2">
        <f t="shared" si="1"/>
        <v>-0.29230769230769232</v>
      </c>
      <c r="G23" s="2">
        <f t="shared" si="2"/>
        <v>33.923675405861118</v>
      </c>
      <c r="H23" s="2">
        <f t="shared" si="3"/>
        <v>6.637448414364874</v>
      </c>
      <c r="I23" s="2">
        <f t="shared" si="4"/>
        <v>2.5763245941388817</v>
      </c>
    </row>
    <row r="24" spans="2:9" x14ac:dyDescent="0.15">
      <c r="B24" s="2">
        <v>18</v>
      </c>
      <c r="C24" s="2">
        <v>29.6</v>
      </c>
      <c r="D24" s="2">
        <v>44</v>
      </c>
      <c r="E24" s="2">
        <f t="shared" si="0"/>
        <v>36.5</v>
      </c>
      <c r="F24" s="2">
        <f t="shared" si="1"/>
        <v>-4.3478260869565216E-2</v>
      </c>
      <c r="G24" s="2">
        <f t="shared" si="2"/>
        <v>33.792626450559361</v>
      </c>
      <c r="H24" s="2">
        <f t="shared" si="3"/>
        <v>17.578116553929974</v>
      </c>
      <c r="I24" s="2">
        <f t="shared" si="4"/>
        <v>-4.1926264505593593</v>
      </c>
    </row>
    <row r="25" spans="2:9" x14ac:dyDescent="0.15">
      <c r="B25" s="2">
        <v>19</v>
      </c>
      <c r="C25" s="2">
        <v>30.5</v>
      </c>
      <c r="D25" s="2">
        <v>33</v>
      </c>
      <c r="E25" s="2">
        <f t="shared" si="0"/>
        <v>29.6</v>
      </c>
      <c r="F25" s="2">
        <f t="shared" si="1"/>
        <v>-0.25</v>
      </c>
      <c r="G25" s="2">
        <f t="shared" si="2"/>
        <v>29.113773132751781</v>
      </c>
      <c r="H25" s="2">
        <f t="shared" si="3"/>
        <v>1.9216249274808106</v>
      </c>
      <c r="I25" s="2">
        <f t="shared" si="4"/>
        <v>1.3862268672482188</v>
      </c>
    </row>
    <row r="26" spans="2:9" x14ac:dyDescent="0.15">
      <c r="B26" s="2">
        <v>20</v>
      </c>
      <c r="C26" s="2">
        <v>28</v>
      </c>
      <c r="D26" s="2">
        <v>62</v>
      </c>
      <c r="E26" s="2">
        <f t="shared" si="0"/>
        <v>30.5</v>
      </c>
      <c r="F26" s="2">
        <f t="shared" si="1"/>
        <v>0.87878787878787878</v>
      </c>
      <c r="G26" s="2">
        <f t="shared" si="2"/>
        <v>31.098028645804909</v>
      </c>
      <c r="H26" s="2">
        <f t="shared" si="3"/>
        <v>9.5977814902278009</v>
      </c>
      <c r="I26" s="2">
        <f t="shared" si="4"/>
        <v>-3.0980286458049093</v>
      </c>
    </row>
    <row r="27" spans="2:9" x14ac:dyDescent="0.15">
      <c r="B27" s="2">
        <v>21</v>
      </c>
      <c r="C27" s="2">
        <v>26</v>
      </c>
      <c r="D27" s="2">
        <v>22</v>
      </c>
      <c r="E27" s="2">
        <f t="shared" si="0"/>
        <v>28</v>
      </c>
      <c r="F27" s="2">
        <f t="shared" si="1"/>
        <v>-0.64516129032258063</v>
      </c>
      <c r="G27" s="2">
        <f t="shared" si="2"/>
        <v>27.030128979717318</v>
      </c>
      <c r="H27" s="2">
        <f t="shared" si="3"/>
        <v>1.0611657148534432</v>
      </c>
      <c r="I27" s="2">
        <f t="shared" si="4"/>
        <v>-1.0301289797173183</v>
      </c>
    </row>
    <row r="28" spans="2:9" x14ac:dyDescent="0.15">
      <c r="B28" s="2">
        <v>22</v>
      </c>
      <c r="C28" s="2">
        <v>21.5</v>
      </c>
      <c r="D28" s="2">
        <v>12</v>
      </c>
      <c r="E28" s="2">
        <f t="shared" si="0"/>
        <v>26</v>
      </c>
      <c r="F28" s="2">
        <f t="shared" si="1"/>
        <v>-0.45454545454545453</v>
      </c>
      <c r="G28" s="2">
        <f t="shared" si="2"/>
        <v>24.132812837223881</v>
      </c>
      <c r="H28" s="2">
        <f t="shared" si="3"/>
        <v>6.9317034358508609</v>
      </c>
      <c r="I28" s="2">
        <f t="shared" si="4"/>
        <v>-2.6328128372238808</v>
      </c>
    </row>
    <row r="29" spans="2:9" x14ac:dyDescent="0.15">
      <c r="B29" s="2">
        <v>23</v>
      </c>
      <c r="C29" s="2">
        <v>19.7</v>
      </c>
      <c r="D29" s="2">
        <v>24</v>
      </c>
      <c r="E29" s="2">
        <f t="shared" si="0"/>
        <v>21.5</v>
      </c>
      <c r="F29" s="2">
        <f t="shared" si="1"/>
        <v>1</v>
      </c>
      <c r="G29" s="2">
        <f t="shared" si="2"/>
        <v>23.251756190858057</v>
      </c>
      <c r="H29" s="2">
        <f t="shared" si="3"/>
        <v>12.614972039298538</v>
      </c>
      <c r="I29" s="2">
        <f t="shared" si="4"/>
        <v>-3.5517561908580575</v>
      </c>
    </row>
    <row r="30" spans="2:9" x14ac:dyDescent="0.15">
      <c r="B30" s="2">
        <v>24</v>
      </c>
      <c r="C30" s="2">
        <v>19</v>
      </c>
      <c r="D30" s="2">
        <v>3</v>
      </c>
      <c r="E30" s="2">
        <f t="shared" si="0"/>
        <v>19.7</v>
      </c>
      <c r="F30" s="2">
        <f t="shared" si="1"/>
        <v>-0.875</v>
      </c>
      <c r="G30" s="2">
        <f t="shared" si="2"/>
        <v>16.548230216177984</v>
      </c>
      <c r="H30" s="2">
        <f t="shared" si="3"/>
        <v>6.0111750728626543</v>
      </c>
      <c r="I30" s="2">
        <f t="shared" si="4"/>
        <v>2.4517697838220158</v>
      </c>
    </row>
    <row r="31" spans="2:9" x14ac:dyDescent="0.15">
      <c r="B31" s="2">
        <v>25</v>
      </c>
      <c r="C31" s="2">
        <v>16</v>
      </c>
      <c r="D31" s="2">
        <v>5</v>
      </c>
      <c r="E31" s="2">
        <f t="shared" si="0"/>
        <v>19</v>
      </c>
      <c r="F31" s="2">
        <f t="shared" si="1"/>
        <v>0.66666666666666663</v>
      </c>
      <c r="G31" s="2">
        <f t="shared" si="2"/>
        <v>17.381424513680763</v>
      </c>
      <c r="H31" s="2">
        <f t="shared" si="3"/>
        <v>1.908333686998132</v>
      </c>
      <c r="I31" s="2">
        <f t="shared" si="4"/>
        <v>-1.3814245136807628</v>
      </c>
    </row>
    <row r="32" spans="2:9" x14ac:dyDescent="0.15">
      <c r="B32" s="2">
        <v>26</v>
      </c>
      <c r="C32" s="2">
        <v>20.7</v>
      </c>
      <c r="D32" s="2">
        <v>14</v>
      </c>
      <c r="E32" s="2">
        <f t="shared" si="0"/>
        <v>16</v>
      </c>
      <c r="F32" s="2">
        <f t="shared" si="1"/>
        <v>1.8</v>
      </c>
      <c r="G32" s="2">
        <f t="shared" si="2"/>
        <v>18.268264390539287</v>
      </c>
      <c r="H32" s="2">
        <f t="shared" si="3"/>
        <v>5.9133380743192641</v>
      </c>
      <c r="I32" s="2">
        <f t="shared" si="4"/>
        <v>2.4317356094607128</v>
      </c>
    </row>
    <row r="33" spans="2:9" x14ac:dyDescent="0.15">
      <c r="B33" s="2">
        <v>27</v>
      </c>
      <c r="C33" s="2">
        <v>26.5</v>
      </c>
      <c r="D33" s="2">
        <v>36</v>
      </c>
      <c r="E33" s="2">
        <f t="shared" si="0"/>
        <v>20.7</v>
      </c>
      <c r="F33" s="2">
        <f t="shared" si="1"/>
        <v>1.5714285714285714</v>
      </c>
      <c r="G33" s="2">
        <f t="shared" si="2"/>
        <v>23.759410991021593</v>
      </c>
      <c r="H33" s="2">
        <f t="shared" si="3"/>
        <v>7.5108281161332489</v>
      </c>
      <c r="I33" s="2">
        <f t="shared" si="4"/>
        <v>2.7405890089784073</v>
      </c>
    </row>
    <row r="34" spans="2:9" x14ac:dyDescent="0.15">
      <c r="B34" s="2">
        <v>28</v>
      </c>
      <c r="C34" s="2">
        <v>30.6</v>
      </c>
      <c r="D34" s="2">
        <v>40</v>
      </c>
      <c r="E34" s="2">
        <f t="shared" si="0"/>
        <v>26.5</v>
      </c>
      <c r="F34" s="2">
        <f t="shared" si="1"/>
        <v>0.1111111111111111</v>
      </c>
      <c r="G34" s="2">
        <f t="shared" si="2"/>
        <v>27.91249479210256</v>
      </c>
      <c r="H34" s="2">
        <f t="shared" si="3"/>
        <v>7.2226842424758688</v>
      </c>
      <c r="I34" s="2">
        <f t="shared" si="4"/>
        <v>2.6875052078974413</v>
      </c>
    </row>
    <row r="35" spans="2:9" x14ac:dyDescent="0.15">
      <c r="B35" s="2">
        <v>29</v>
      </c>
      <c r="C35" s="2">
        <v>32.299999999999997</v>
      </c>
      <c r="D35" s="2">
        <v>49</v>
      </c>
      <c r="E35" s="2">
        <f t="shared" si="0"/>
        <v>30.6</v>
      </c>
      <c r="F35" s="2">
        <f t="shared" si="1"/>
        <v>0.22500000000000001</v>
      </c>
      <c r="G35" s="2">
        <f t="shared" si="2"/>
        <v>30.738477767630478</v>
      </c>
      <c r="H35" s="2">
        <f t="shared" si="3"/>
        <v>2.4383516821842868</v>
      </c>
      <c r="I35" s="2">
        <f t="shared" si="4"/>
        <v>1.5615222323695193</v>
      </c>
    </row>
    <row r="36" spans="2:9" x14ac:dyDescent="0.15">
      <c r="B36" s="2">
        <v>30</v>
      </c>
      <c r="C36" s="2">
        <v>29.5</v>
      </c>
      <c r="D36" s="2">
        <v>7</v>
      </c>
      <c r="E36" s="2">
        <f t="shared" si="0"/>
        <v>32.299999999999997</v>
      </c>
      <c r="F36" s="2">
        <f t="shared" si="1"/>
        <v>-0.8571428571428571</v>
      </c>
      <c r="G36" s="2">
        <f t="shared" si="2"/>
        <v>26.041414540848361</v>
      </c>
      <c r="H36" s="2">
        <f t="shared" si="3"/>
        <v>11.961813378255151</v>
      </c>
      <c r="I36" s="2">
        <f t="shared" si="4"/>
        <v>3.4585854591516387</v>
      </c>
    </row>
    <row r="37" spans="2:9" x14ac:dyDescent="0.15">
      <c r="B37" s="2">
        <v>31</v>
      </c>
      <c r="C37" s="2">
        <v>28.3</v>
      </c>
      <c r="D37" s="2">
        <v>52</v>
      </c>
      <c r="E37" s="2">
        <f t="shared" si="0"/>
        <v>29.5</v>
      </c>
      <c r="F37" s="2">
        <f t="shared" si="1"/>
        <v>6.4285714285714288</v>
      </c>
      <c r="G37" s="2">
        <f t="shared" si="2"/>
        <v>27.658815492388928</v>
      </c>
      <c r="H37" s="2">
        <f t="shared" si="3"/>
        <v>0.41111757280045319</v>
      </c>
      <c r="I37" s="2">
        <f t="shared" si="4"/>
        <v>0.64118450761107226</v>
      </c>
    </row>
    <row r="38" spans="2:9" x14ac:dyDescent="0.15">
      <c r="B38" s="2">
        <v>32</v>
      </c>
      <c r="C38" s="2">
        <v>31.3</v>
      </c>
      <c r="D38" s="2">
        <v>65</v>
      </c>
      <c r="E38" s="2">
        <f t="shared" si="0"/>
        <v>28.3</v>
      </c>
      <c r="F38" s="2">
        <f t="shared" si="1"/>
        <v>0.25</v>
      </c>
      <c r="G38" s="2">
        <f t="shared" si="2"/>
        <v>30.28395116826356</v>
      </c>
      <c r="H38" s="2">
        <f t="shared" si="3"/>
        <v>1.0323552284729869</v>
      </c>
      <c r="I38" s="2">
        <f t="shared" si="4"/>
        <v>1.0160488317364411</v>
      </c>
    </row>
    <row r="39" spans="2:9" x14ac:dyDescent="0.15">
      <c r="B39" s="2">
        <v>33</v>
      </c>
      <c r="C39" s="2">
        <v>32.200000000000003</v>
      </c>
      <c r="D39" s="2">
        <v>17</v>
      </c>
      <c r="E39" s="2">
        <f t="shared" si="0"/>
        <v>31.3</v>
      </c>
      <c r="F39" s="2">
        <f t="shared" si="1"/>
        <v>-0.7384615384615385</v>
      </c>
      <c r="G39" s="2">
        <f t="shared" si="2"/>
        <v>28.102108621985693</v>
      </c>
      <c r="H39" s="2">
        <f t="shared" si="3"/>
        <v>16.792713746004022</v>
      </c>
      <c r="I39" s="2">
        <f t="shared" si="4"/>
        <v>4.0978913780143102</v>
      </c>
    </row>
    <row r="40" spans="2:9" x14ac:dyDescent="0.15">
      <c r="B40" s="2">
        <v>34</v>
      </c>
      <c r="C40" s="2">
        <v>26.4</v>
      </c>
      <c r="D40" s="2">
        <v>5</v>
      </c>
      <c r="E40" s="2">
        <f t="shared" si="0"/>
        <v>32.200000000000003</v>
      </c>
      <c r="F40" s="2">
        <f t="shared" si="1"/>
        <v>-0.70588235294117652</v>
      </c>
      <c r="G40" s="4">
        <f t="shared" si="2"/>
        <v>24.993937462868541</v>
      </c>
      <c r="H40" s="2">
        <f t="shared" si="3"/>
        <v>1.9770118583245524</v>
      </c>
      <c r="I40" s="2">
        <f t="shared" si="4"/>
        <v>1.4060625371314579</v>
      </c>
    </row>
    <row r="41" spans="2:9" x14ac:dyDescent="0.15">
      <c r="B41" s="2">
        <v>35</v>
      </c>
      <c r="C41" s="2">
        <v>23.4</v>
      </c>
      <c r="D41" s="2">
        <v>17</v>
      </c>
      <c r="E41" s="2">
        <f>C40</f>
        <v>26.4</v>
      </c>
      <c r="F41" s="2">
        <f t="shared" si="1"/>
        <v>2.4</v>
      </c>
      <c r="G41" s="4">
        <f t="shared" si="2"/>
        <v>24.358779117582532</v>
      </c>
      <c r="H41" s="2">
        <f t="shared" si="3"/>
        <v>0.91925739631234205</v>
      </c>
      <c r="I41" s="2">
        <f t="shared" si="4"/>
        <v>-0.95877911758253376</v>
      </c>
    </row>
    <row r="42" spans="2:9" x14ac:dyDescent="0.15">
      <c r="B42" s="2">
        <v>36</v>
      </c>
      <c r="C42" s="2">
        <v>16.399999999999999</v>
      </c>
      <c r="D42" s="2">
        <v>1</v>
      </c>
      <c r="E42" s="2">
        <f t="shared" si="0"/>
        <v>23.4</v>
      </c>
      <c r="F42" s="2">
        <f t="shared" si="1"/>
        <v>-0.94117647058823528</v>
      </c>
      <c r="G42" s="4">
        <f t="shared" si="2"/>
        <v>15.363554949760072</v>
      </c>
      <c r="H42" s="2">
        <f t="shared" si="3"/>
        <v>1.0742183421668439</v>
      </c>
      <c r="I42" s="2">
        <f t="shared" si="4"/>
        <v>1.0364450502399265</v>
      </c>
    </row>
    <row r="43" spans="2:9" x14ac:dyDescent="0.15">
      <c r="B43" s="6">
        <v>37</v>
      </c>
      <c r="C43" s="6"/>
      <c r="D43" s="6">
        <v>5</v>
      </c>
      <c r="E43" s="6">
        <f t="shared" si="0"/>
        <v>16.399999999999999</v>
      </c>
      <c r="F43" s="6"/>
      <c r="G43" s="6">
        <f t="shared" si="2"/>
        <v>16.222113662300007</v>
      </c>
      <c r="H43" s="2">
        <f t="shared" si="3"/>
        <v>263.15697167258054</v>
      </c>
      <c r="I43" s="2">
        <f t="shared" si="4"/>
        <v>-16.222113662300007</v>
      </c>
    </row>
    <row r="44" spans="2:9" x14ac:dyDescent="0.15">
      <c r="B44" s="6">
        <v>38</v>
      </c>
      <c r="C44" s="6"/>
      <c r="D44" s="6">
        <v>12</v>
      </c>
      <c r="E44" s="7">
        <f>G43</f>
        <v>16.222113662300007</v>
      </c>
      <c r="F44" s="6"/>
      <c r="G44" s="6">
        <f t="shared" si="2"/>
        <v>18.704338400749791</v>
      </c>
      <c r="H44" s="2">
        <f t="shared" si="3"/>
        <v>349.85227500976322</v>
      </c>
      <c r="I44" s="2">
        <f t="shared" si="4"/>
        <v>-18.704338400749791</v>
      </c>
    </row>
    <row r="45" spans="2:9" x14ac:dyDescent="0.15">
      <c r="B45" s="6">
        <v>39</v>
      </c>
      <c r="C45" s="6"/>
      <c r="D45" s="6">
        <v>40</v>
      </c>
      <c r="E45" s="7">
        <f>G44</f>
        <v>18.704338400749791</v>
      </c>
      <c r="F45" s="6"/>
      <c r="G45" s="6">
        <f t="shared" si="2"/>
        <v>23.631868322532682</v>
      </c>
      <c r="H45" s="2">
        <f t="shared" si="3"/>
        <v>558.46520041352369</v>
      </c>
      <c r="I45" s="2">
        <f t="shared" si="4"/>
        <v>-23.631868322532682</v>
      </c>
    </row>
    <row r="46" spans="2:9" x14ac:dyDescent="0.15">
      <c r="B46" s="5">
        <v>40</v>
      </c>
      <c r="C46" s="5"/>
      <c r="D46" s="5">
        <v>20</v>
      </c>
      <c r="E46" s="5">
        <f t="shared" si="0"/>
        <v>0</v>
      </c>
      <c r="F46" s="5"/>
      <c r="G46" s="5">
        <f t="shared" si="2"/>
        <v>11.204139304048082</v>
      </c>
      <c r="H46" s="5"/>
      <c r="I46" s="5"/>
    </row>
    <row r="47" spans="2:9" x14ac:dyDescent="0.15">
      <c r="B47" s="5">
        <v>41</v>
      </c>
      <c r="C47" s="5"/>
      <c r="D47" s="5">
        <v>20</v>
      </c>
      <c r="E47" s="5">
        <f t="shared" si="0"/>
        <v>0</v>
      </c>
      <c r="F47" s="5"/>
      <c r="G47" s="5">
        <f t="shared" si="2"/>
        <v>11.204139304048082</v>
      </c>
      <c r="H47" s="5"/>
      <c r="I47" s="5"/>
    </row>
    <row r="48" spans="2:9" x14ac:dyDescent="0.15">
      <c r="B48" s="5">
        <v>42</v>
      </c>
      <c r="C48" s="5"/>
      <c r="D48" s="5">
        <v>20</v>
      </c>
      <c r="E48" s="5">
        <f t="shared" si="0"/>
        <v>0</v>
      </c>
      <c r="F48" s="5"/>
      <c r="G48" s="5">
        <f t="shared" si="2"/>
        <v>11.204139304048082</v>
      </c>
      <c r="H48" s="5"/>
      <c r="I48" s="5"/>
    </row>
  </sheetData>
  <phoneticPr fontId="1" type="noConversion"/>
  <printOptions headings="1" gridLines="1"/>
  <pageMargins left="0.75" right="0.75" top="1" bottom="1" header="0.5" footer="0.5"/>
  <pageSetup scale="8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H43"/>
  <sheetViews>
    <sheetView zoomScale="194" zoomScaleNormal="254" workbookViewId="0">
      <selection activeCell="F9" sqref="F9"/>
    </sheetView>
  </sheetViews>
  <sheetFormatPr baseColWidth="10" defaultColWidth="9.1640625" defaultRowHeight="13" x14ac:dyDescent="0.15"/>
  <cols>
    <col min="1" max="3" width="9.1640625" style="2"/>
    <col min="4" max="4" width="10.83203125" style="2" customWidth="1"/>
    <col min="5" max="5" width="14.83203125" style="2" customWidth="1"/>
    <col min="6" max="16384" width="9.1640625" style="2"/>
  </cols>
  <sheetData>
    <row r="1" spans="2:8" x14ac:dyDescent="0.15">
      <c r="E1" s="2" t="s">
        <v>8</v>
      </c>
      <c r="F1" s="2">
        <v>2.3723728653737677</v>
      </c>
      <c r="G1" s="2" t="s">
        <v>26</v>
      </c>
      <c r="H1" s="2">
        <v>1000</v>
      </c>
    </row>
    <row r="2" spans="2:8" x14ac:dyDescent="0.15">
      <c r="E2" s="2" t="s">
        <v>9</v>
      </c>
      <c r="F2" s="2">
        <v>0.55517872155497028</v>
      </c>
    </row>
    <row r="3" spans="2:8" x14ac:dyDescent="0.15">
      <c r="E3" s="2" t="s">
        <v>10</v>
      </c>
      <c r="F3" s="2">
        <v>2.9481160638553114</v>
      </c>
    </row>
    <row r="4" spans="2:8" x14ac:dyDescent="0.15">
      <c r="C4" s="2" t="s">
        <v>24</v>
      </c>
      <c r="E4" s="2" t="s">
        <v>11</v>
      </c>
      <c r="F4" s="2">
        <v>-0.42623073699325215</v>
      </c>
    </row>
    <row r="5" spans="2:8" x14ac:dyDescent="0.15">
      <c r="E5" s="2" t="s">
        <v>20</v>
      </c>
      <c r="F5" s="2">
        <v>0.3</v>
      </c>
    </row>
    <row r="6" spans="2:8" x14ac:dyDescent="0.15">
      <c r="E6" s="2" t="s">
        <v>23</v>
      </c>
      <c r="F6" s="2">
        <f>SUM(F9:F43)</f>
        <v>189762.93982533755</v>
      </c>
    </row>
    <row r="7" spans="2:8" x14ac:dyDescent="0.15">
      <c r="B7" s="2" t="s">
        <v>7</v>
      </c>
      <c r="C7" s="2" t="s">
        <v>1</v>
      </c>
      <c r="D7" s="2" t="s">
        <v>2</v>
      </c>
      <c r="E7" s="2" t="s">
        <v>21</v>
      </c>
      <c r="F7" s="2" t="s">
        <v>22</v>
      </c>
    </row>
    <row r="8" spans="2:8" x14ac:dyDescent="0.15">
      <c r="B8" s="2">
        <v>1</v>
      </c>
      <c r="C8" s="2">
        <v>12</v>
      </c>
      <c r="D8" s="3">
        <v>9</v>
      </c>
    </row>
    <row r="9" spans="2:8" x14ac:dyDescent="0.15">
      <c r="B9" s="2">
        <v>2</v>
      </c>
      <c r="C9" s="2">
        <f t="shared" ref="C9:C43" si="0">a+lambda*C8+b*LN(D9)+c_*MAX(0,E9)</f>
        <v>17.070419770333327</v>
      </c>
      <c r="D9" s="3">
        <v>17.502916017915247</v>
      </c>
      <c r="E9" s="2">
        <f>(D9-D8)/D8</f>
        <v>0.94476844643502744</v>
      </c>
      <c r="F9" s="2">
        <f t="shared" ref="F9:F43" si="1">price*C9*profit_margin-100*D9</f>
        <v>3370.8343293084727</v>
      </c>
    </row>
    <row r="10" spans="2:8" x14ac:dyDescent="0.15">
      <c r="B10" s="2">
        <v>3</v>
      </c>
      <c r="C10" s="2">
        <f t="shared" si="0"/>
        <v>20.554323966698053</v>
      </c>
      <c r="D10" s="3">
        <v>19.471039871848809</v>
      </c>
      <c r="E10" s="2">
        <f t="shared" ref="E10:E43" si="2">(D10-D9)/D9</f>
        <v>0.1124454834793856</v>
      </c>
      <c r="F10" s="2">
        <f t="shared" si="1"/>
        <v>4219.1932028245346</v>
      </c>
    </row>
    <row r="11" spans="2:8" x14ac:dyDescent="0.15">
      <c r="B11" s="2">
        <v>4</v>
      </c>
      <c r="C11" s="2">
        <f t="shared" si="0"/>
        <v>22.559128902619882</v>
      </c>
      <c r="D11" s="3">
        <v>19.647133248377333</v>
      </c>
      <c r="E11" s="2">
        <f t="shared" si="2"/>
        <v>9.0438609179327497E-3</v>
      </c>
      <c r="F11" s="2">
        <f t="shared" si="1"/>
        <v>4803.0253459482319</v>
      </c>
    </row>
    <row r="12" spans="2:8" x14ac:dyDescent="0.15">
      <c r="B12" s="2">
        <v>5</v>
      </c>
      <c r="C12" s="2">
        <f t="shared" si="0"/>
        <v>23.684551256347227</v>
      </c>
      <c r="D12" s="3">
        <v>19.713817212904917</v>
      </c>
      <c r="E12" s="2">
        <f t="shared" si="2"/>
        <v>3.3940811458125454E-3</v>
      </c>
      <c r="F12" s="2">
        <f t="shared" si="1"/>
        <v>5133.9836556136761</v>
      </c>
    </row>
    <row r="13" spans="2:8" x14ac:dyDescent="0.15">
      <c r="B13" s="2">
        <v>6</v>
      </c>
      <c r="C13" s="2">
        <f t="shared" si="0"/>
        <v>24.311544808469431</v>
      </c>
      <c r="D13" s="3">
        <v>19.719574288802214</v>
      </c>
      <c r="E13" s="2">
        <f t="shared" si="2"/>
        <v>2.9203252901867247E-4</v>
      </c>
      <c r="F13" s="2">
        <f t="shared" si="1"/>
        <v>5321.506013660608</v>
      </c>
    </row>
    <row r="14" spans="2:8" x14ac:dyDescent="0.15">
      <c r="B14" s="2">
        <v>7</v>
      </c>
      <c r="C14" s="2">
        <f t="shared" si="0"/>
        <v>24.660439210128562</v>
      </c>
      <c r="D14" s="3">
        <v>19.724864534236563</v>
      </c>
      <c r="E14" s="2">
        <f t="shared" si="2"/>
        <v>2.6827381549270735E-4</v>
      </c>
      <c r="F14" s="2">
        <f t="shared" si="1"/>
        <v>5425.6453096149125</v>
      </c>
    </row>
    <row r="15" spans="2:8" x14ac:dyDescent="0.15">
      <c r="B15" s="2">
        <v>8</v>
      </c>
      <c r="C15" s="2">
        <f t="shared" si="0"/>
        <v>24.855018014105394</v>
      </c>
      <c r="D15" s="3">
        <v>19.730854575905102</v>
      </c>
      <c r="E15" s="2">
        <f t="shared" si="2"/>
        <v>3.0367973671720265E-4</v>
      </c>
      <c r="F15" s="2">
        <f t="shared" si="1"/>
        <v>5483.4199466411073</v>
      </c>
    </row>
    <row r="16" spans="2:8" x14ac:dyDescent="0.15">
      <c r="B16" s="2">
        <v>9</v>
      </c>
      <c r="C16" s="2">
        <f t="shared" si="0"/>
        <v>24.96927615244611</v>
      </c>
      <c r="D16" s="3">
        <v>19.778668721664346</v>
      </c>
      <c r="E16" s="2">
        <f t="shared" si="2"/>
        <v>2.423318542808237E-3</v>
      </c>
      <c r="F16" s="2">
        <f t="shared" si="1"/>
        <v>5512.9159735673984</v>
      </c>
    </row>
    <row r="17" spans="2:6" x14ac:dyDescent="0.15">
      <c r="B17" s="2">
        <v>10</v>
      </c>
      <c r="C17" s="2">
        <f t="shared" si="0"/>
        <v>25.033412276135849</v>
      </c>
      <c r="D17" s="3">
        <v>19.776451841515044</v>
      </c>
      <c r="E17" s="2">
        <f t="shared" si="2"/>
        <v>-1.1208439660417709E-4</v>
      </c>
      <c r="F17" s="2">
        <f t="shared" si="1"/>
        <v>5532.3784986892497</v>
      </c>
    </row>
    <row r="18" spans="2:6" x14ac:dyDescent="0.15">
      <c r="B18" s="2">
        <v>11</v>
      </c>
      <c r="C18" s="2">
        <f t="shared" si="0"/>
        <v>25.068660178233806</v>
      </c>
      <c r="D18" s="3">
        <v>19.774043025068533</v>
      </c>
      <c r="E18" s="2">
        <f t="shared" si="2"/>
        <v>-1.2180225582501239E-4</v>
      </c>
      <c r="F18" s="2">
        <f t="shared" si="1"/>
        <v>5543.1937509632889</v>
      </c>
    </row>
    <row r="19" spans="2:6" x14ac:dyDescent="0.15">
      <c r="B19" s="2">
        <v>12</v>
      </c>
      <c r="C19" s="2">
        <f t="shared" si="0"/>
        <v>25.089039958869691</v>
      </c>
      <c r="D19" s="3">
        <v>19.780402431937205</v>
      </c>
      <c r="E19" s="2">
        <f t="shared" si="2"/>
        <v>3.2160377423118448E-4</v>
      </c>
      <c r="F19" s="2">
        <f t="shared" si="1"/>
        <v>5548.6717444671867</v>
      </c>
    </row>
    <row r="20" spans="2:6" x14ac:dyDescent="0.15">
      <c r="B20" s="2">
        <v>13</v>
      </c>
      <c r="C20" s="2">
        <f t="shared" si="0"/>
        <v>25.100675273801659</v>
      </c>
      <c r="D20" s="3">
        <v>19.781844261310454</v>
      </c>
      <c r="E20" s="2">
        <f t="shared" si="2"/>
        <v>7.2891811893626199E-5</v>
      </c>
      <c r="F20" s="2">
        <f t="shared" si="1"/>
        <v>5552.0181560094516</v>
      </c>
    </row>
    <row r="21" spans="2:6" x14ac:dyDescent="0.15">
      <c r="B21" s="2">
        <v>14</v>
      </c>
      <c r="C21" s="2">
        <f t="shared" si="0"/>
        <v>25.107829228216833</v>
      </c>
      <c r="D21" s="3">
        <v>19.787047298416482</v>
      </c>
      <c r="E21" s="2">
        <f t="shared" si="2"/>
        <v>2.6302083047961686E-4</v>
      </c>
      <c r="F21" s="2">
        <f t="shared" si="1"/>
        <v>5553.6440386234017</v>
      </c>
    </row>
    <row r="22" spans="2:6" x14ac:dyDescent="0.15">
      <c r="B22" s="2">
        <v>15</v>
      </c>
      <c r="C22" s="2">
        <f t="shared" si="0"/>
        <v>25.111475260763875</v>
      </c>
      <c r="D22" s="3">
        <v>19.784109119614158</v>
      </c>
      <c r="E22" s="2">
        <f t="shared" si="2"/>
        <v>-1.4849000752929537E-4</v>
      </c>
      <c r="F22" s="2">
        <f t="shared" si="1"/>
        <v>5555.0316662677469</v>
      </c>
    </row>
    <row r="23" spans="2:6" x14ac:dyDescent="0.15">
      <c r="B23" s="2">
        <v>16</v>
      </c>
      <c r="C23" s="2">
        <f t="shared" si="0"/>
        <v>25.1126616654456</v>
      </c>
      <c r="D23" s="3">
        <v>19.778487674410353</v>
      </c>
      <c r="E23" s="2">
        <f t="shared" si="2"/>
        <v>-2.8413941561973024E-4</v>
      </c>
      <c r="F23" s="2">
        <f t="shared" si="1"/>
        <v>5555.9497321926447</v>
      </c>
    </row>
    <row r="24" spans="2:6" x14ac:dyDescent="0.15">
      <c r="B24" s="2">
        <v>17</v>
      </c>
      <c r="C24" s="2">
        <f t="shared" si="0"/>
        <v>25.115553968564139</v>
      </c>
      <c r="D24" s="3">
        <v>19.796014574706941</v>
      </c>
      <c r="E24" s="2">
        <f t="shared" si="2"/>
        <v>8.8615978052074078E-4</v>
      </c>
      <c r="F24" s="2">
        <f t="shared" si="1"/>
        <v>5555.0647330985466</v>
      </c>
    </row>
    <row r="25" spans="2:6" x14ac:dyDescent="0.15">
      <c r="B25" s="2">
        <v>18</v>
      </c>
      <c r="C25" s="2">
        <f t="shared" si="0"/>
        <v>25.118465939295689</v>
      </c>
      <c r="D25" s="3">
        <v>19.803304713248878</v>
      </c>
      <c r="E25" s="2">
        <f t="shared" si="2"/>
        <v>3.6826294072600264E-4</v>
      </c>
      <c r="F25" s="2">
        <f t="shared" si="1"/>
        <v>5555.2093104638188</v>
      </c>
    </row>
    <row r="26" spans="2:6" x14ac:dyDescent="0.15">
      <c r="B26" s="2">
        <v>19</v>
      </c>
      <c r="C26" s="2">
        <f t="shared" si="0"/>
        <v>25.119913962203817</v>
      </c>
      <c r="D26" s="3">
        <v>19.801117647385766</v>
      </c>
      <c r="E26" s="2">
        <f t="shared" si="2"/>
        <v>-1.1043943901183177E-4</v>
      </c>
      <c r="F26" s="2">
        <f t="shared" si="1"/>
        <v>5555.8624239225683</v>
      </c>
    </row>
    <row r="27" spans="2:6" x14ac:dyDescent="0.15">
      <c r="B27" s="2">
        <v>20</v>
      </c>
      <c r="C27" s="2">
        <f t="shared" si="0"/>
        <v>25.117033864873207</v>
      </c>
      <c r="D27" s="3">
        <v>19.776389335582309</v>
      </c>
      <c r="E27" s="2">
        <f t="shared" si="2"/>
        <v>-1.2488341438000648E-3</v>
      </c>
      <c r="F27" s="2">
        <f t="shared" si="1"/>
        <v>5557.4712259037306</v>
      </c>
    </row>
    <row r="28" spans="2:6" x14ac:dyDescent="0.15">
      <c r="B28" s="2">
        <v>21</v>
      </c>
      <c r="C28" s="2">
        <f t="shared" si="0"/>
        <v>25.11456627690297</v>
      </c>
      <c r="D28" s="3">
        <v>19.770563370445103</v>
      </c>
      <c r="E28" s="2">
        <f t="shared" si="2"/>
        <v>-2.9459195196583209E-4</v>
      </c>
      <c r="F28" s="2">
        <f t="shared" si="1"/>
        <v>5557.3135460263802</v>
      </c>
    </row>
    <row r="29" spans="2:6" x14ac:dyDescent="0.15">
      <c r="B29" s="2">
        <v>22</v>
      </c>
      <c r="C29" s="2">
        <f t="shared" si="0"/>
        <v>25.114407318384284</v>
      </c>
      <c r="D29" s="3">
        <v>19.780059738621588</v>
      </c>
      <c r="E29" s="2">
        <f t="shared" si="2"/>
        <v>4.8032865824558708E-4</v>
      </c>
      <c r="F29" s="2">
        <f t="shared" si="1"/>
        <v>5556.3162216531255</v>
      </c>
    </row>
    <row r="30" spans="2:6" x14ac:dyDescent="0.15">
      <c r="B30" s="2">
        <v>23</v>
      </c>
      <c r="C30" s="2">
        <f t="shared" si="0"/>
        <v>25.110831393008908</v>
      </c>
      <c r="D30" s="3">
        <v>19.755301456421623</v>
      </c>
      <c r="E30" s="2">
        <f t="shared" si="2"/>
        <v>-1.251678838543808E-3</v>
      </c>
      <c r="F30" s="2">
        <f t="shared" si="1"/>
        <v>5557.7192722605105</v>
      </c>
    </row>
    <row r="31" spans="2:6" x14ac:dyDescent="0.15">
      <c r="B31" s="2">
        <v>24</v>
      </c>
      <c r="C31" s="2">
        <f t="shared" si="0"/>
        <v>25.107373340992325</v>
      </c>
      <c r="D31" s="3">
        <v>19.745434872416901</v>
      </c>
      <c r="E31" s="2">
        <f t="shared" si="2"/>
        <v>-4.9943980994100691E-4</v>
      </c>
      <c r="F31" s="2">
        <f t="shared" si="1"/>
        <v>5557.6685150560079</v>
      </c>
    </row>
    <row r="32" spans="2:6" x14ac:dyDescent="0.15">
      <c r="B32" s="2">
        <v>25</v>
      </c>
      <c r="C32" s="2">
        <f t="shared" si="0"/>
        <v>25.104976422228646</v>
      </c>
      <c r="D32" s="3">
        <v>19.742239805962218</v>
      </c>
      <c r="E32" s="2">
        <f t="shared" si="2"/>
        <v>-1.6181291905333889E-4</v>
      </c>
      <c r="F32" s="2">
        <f t="shared" si="1"/>
        <v>5557.2689460723723</v>
      </c>
    </row>
    <row r="33" spans="2:6" x14ac:dyDescent="0.15">
      <c r="B33" s="2">
        <v>26</v>
      </c>
      <c r="C33" s="2">
        <f t="shared" si="0"/>
        <v>25.103433504651981</v>
      </c>
      <c r="D33" s="3">
        <v>19.740818851613028</v>
      </c>
      <c r="E33" s="2">
        <f t="shared" si="2"/>
        <v>-7.1975336291898193E-5</v>
      </c>
      <c r="F33" s="2">
        <f t="shared" si="1"/>
        <v>5556.9481662342905</v>
      </c>
    </row>
    <row r="34" spans="2:6" x14ac:dyDescent="0.15">
      <c r="B34" s="2">
        <v>27</v>
      </c>
      <c r="C34" s="2">
        <f t="shared" si="0"/>
        <v>25.097847309220949</v>
      </c>
      <c r="D34" s="3">
        <v>19.709174462277641</v>
      </c>
      <c r="E34" s="2">
        <f t="shared" si="2"/>
        <v>-1.6029927417525224E-3</v>
      </c>
      <c r="F34" s="2">
        <f t="shared" si="1"/>
        <v>5558.4367465385203</v>
      </c>
    </row>
    <row r="35" spans="2:6" x14ac:dyDescent="0.15">
      <c r="B35" s="2">
        <v>28</v>
      </c>
      <c r="C35" s="2">
        <f t="shared" si="0"/>
        <v>25.094501906783293</v>
      </c>
      <c r="D35" s="3">
        <v>19.70754286695588</v>
      </c>
      <c r="E35" s="2">
        <f t="shared" si="2"/>
        <v>-8.2783544530704297E-5</v>
      </c>
      <c r="F35" s="2">
        <f t="shared" si="1"/>
        <v>5557.5962853393994</v>
      </c>
    </row>
    <row r="36" spans="2:6" x14ac:dyDescent="0.15">
      <c r="B36" s="2">
        <v>29</v>
      </c>
      <c r="C36" s="2">
        <f t="shared" si="0"/>
        <v>25.080853737537677</v>
      </c>
      <c r="D36" s="3">
        <v>19.628880740596554</v>
      </c>
      <c r="E36" s="2">
        <f t="shared" si="2"/>
        <v>-3.9914730562997198E-3</v>
      </c>
      <c r="F36" s="2">
        <f t="shared" si="1"/>
        <v>5561.3680472016476</v>
      </c>
    </row>
    <row r="37" spans="2:6" x14ac:dyDescent="0.15">
      <c r="B37" s="2">
        <v>30</v>
      </c>
      <c r="C37" s="2">
        <f t="shared" si="0"/>
        <v>25.06402626387602</v>
      </c>
      <c r="D37" s="3">
        <v>19.56738774693687</v>
      </c>
      <c r="E37" s="2">
        <f t="shared" si="2"/>
        <v>-3.1327814597448553E-3</v>
      </c>
      <c r="F37" s="2">
        <f t="shared" si="1"/>
        <v>5562.469104469119</v>
      </c>
    </row>
    <row r="38" spans="2:6" x14ac:dyDescent="0.15">
      <c r="B38" s="2">
        <v>31</v>
      </c>
      <c r="C38" s="2">
        <f t="shared" si="0"/>
        <v>25.013735979375213</v>
      </c>
      <c r="D38" s="3">
        <v>19.2974841391223</v>
      </c>
      <c r="E38" s="2">
        <f t="shared" si="2"/>
        <v>-1.379354318037782E-2</v>
      </c>
      <c r="F38" s="2">
        <f t="shared" si="1"/>
        <v>5574.3723799003328</v>
      </c>
    </row>
    <row r="39" spans="2:6" x14ac:dyDescent="0.15">
      <c r="B39" s="2">
        <v>32</v>
      </c>
      <c r="C39" s="2">
        <f t="shared" si="0"/>
        <v>24.908409424474115</v>
      </c>
      <c r="D39" s="3">
        <v>18.797398572503958</v>
      </c>
      <c r="E39" s="2">
        <f t="shared" si="2"/>
        <v>-2.5914547358248902E-2</v>
      </c>
      <c r="F39" s="2">
        <f t="shared" si="1"/>
        <v>5592.7829700918373</v>
      </c>
    </row>
    <row r="40" spans="2:6" x14ac:dyDescent="0.15">
      <c r="B40" s="2">
        <v>33</v>
      </c>
      <c r="C40" s="2">
        <f t="shared" si="0"/>
        <v>24.743247339431903</v>
      </c>
      <c r="D40" s="3">
        <v>18.12931576077699</v>
      </c>
      <c r="E40" s="2">
        <f t="shared" si="2"/>
        <v>-3.5541237748941051E-2</v>
      </c>
      <c r="F40" s="2">
        <f t="shared" si="1"/>
        <v>5610.0426257518711</v>
      </c>
    </row>
    <row r="41" spans="2:6" x14ac:dyDescent="0.15">
      <c r="B41" s="2">
        <v>34</v>
      </c>
      <c r="C41" s="2">
        <f t="shared" si="0"/>
        <v>24.358639697916715</v>
      </c>
      <c r="D41" s="3">
        <v>16.414650079240463</v>
      </c>
      <c r="E41" s="2">
        <f t="shared" si="2"/>
        <v>-9.4579724031627732E-2</v>
      </c>
      <c r="F41" s="2">
        <f t="shared" si="1"/>
        <v>5666.126901450968</v>
      </c>
    </row>
    <row r="42" spans="2:6" x14ac:dyDescent="0.15">
      <c r="B42" s="2">
        <v>35</v>
      </c>
      <c r="C42" s="2">
        <f t="shared" si="0"/>
        <v>23.623874234231284</v>
      </c>
      <c r="D42" s="3">
        <v>13.754554031789523</v>
      </c>
      <c r="E42" s="2">
        <f t="shared" si="2"/>
        <v>-0.16205621408982407</v>
      </c>
      <c r="F42" s="2">
        <f t="shared" si="1"/>
        <v>5711.7068670904328</v>
      </c>
    </row>
    <row r="43" spans="2:6" x14ac:dyDescent="0.15">
      <c r="B43" s="2">
        <v>36</v>
      </c>
      <c r="C43" s="2">
        <f t="shared" si="0"/>
        <v>21.925534090744982</v>
      </c>
      <c r="D43" s="3">
        <v>8.87876054803335</v>
      </c>
      <c r="E43" s="2">
        <f t="shared" si="2"/>
        <v>-0.35448575595306397</v>
      </c>
      <c r="F43" s="2">
        <f t="shared" si="1"/>
        <v>5689.7841724201598</v>
      </c>
    </row>
  </sheetData>
  <phoneticPr fontId="1" type="noConversion"/>
  <printOptions headings="1" gridLines="1"/>
  <pageMargins left="0.75" right="0.75" top="1" bottom="1" header="0.5" footer="0.5"/>
  <pageSetup scale="8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H43"/>
  <sheetViews>
    <sheetView zoomScale="186" zoomScaleNormal="186" workbookViewId="0">
      <selection activeCell="H38" sqref="H38"/>
    </sheetView>
  </sheetViews>
  <sheetFormatPr baseColWidth="10" defaultColWidth="9.1640625" defaultRowHeight="13" x14ac:dyDescent="0.15"/>
  <cols>
    <col min="1" max="1" width="9.1640625" style="2"/>
    <col min="2" max="3" width="9.33203125" style="2" bestFit="1" customWidth="1"/>
    <col min="4" max="4" width="10.83203125" style="2" customWidth="1"/>
    <col min="5" max="5" width="14.83203125" style="2" customWidth="1"/>
    <col min="6" max="6" width="10.83203125" style="2" bestFit="1" customWidth="1"/>
    <col min="7" max="10" width="9.1640625" style="2"/>
    <col min="11" max="11" width="9" style="2" customWidth="1"/>
    <col min="12" max="16384" width="9.1640625" style="2"/>
  </cols>
  <sheetData>
    <row r="1" spans="2:8" x14ac:dyDescent="0.15">
      <c r="E1" s="2" t="s">
        <v>8</v>
      </c>
      <c r="F1" s="2">
        <v>2.3723728653737677</v>
      </c>
      <c r="G1" s="2" t="s">
        <v>26</v>
      </c>
      <c r="H1" s="2">
        <v>1000</v>
      </c>
    </row>
    <row r="2" spans="2:8" x14ac:dyDescent="0.15">
      <c r="E2" s="2" t="s">
        <v>9</v>
      </c>
      <c r="F2" s="2">
        <v>0.4</v>
      </c>
    </row>
    <row r="3" spans="2:8" x14ac:dyDescent="0.15">
      <c r="E3" s="2" t="s">
        <v>10</v>
      </c>
      <c r="F3" s="2">
        <v>2.9481160638553114</v>
      </c>
    </row>
    <row r="4" spans="2:8" x14ac:dyDescent="0.15">
      <c r="C4" s="2" t="s">
        <v>25</v>
      </c>
      <c r="E4" s="2" t="s">
        <v>11</v>
      </c>
      <c r="F4" s="2">
        <v>0.3</v>
      </c>
    </row>
    <row r="5" spans="2:8" x14ac:dyDescent="0.15">
      <c r="E5" s="2" t="s">
        <v>20</v>
      </c>
      <c r="F5" s="2">
        <v>0.25</v>
      </c>
    </row>
    <row r="6" spans="2:8" x14ac:dyDescent="0.15">
      <c r="E6" s="2" t="s">
        <v>23</v>
      </c>
      <c r="F6" s="2">
        <f>SUM(F9:F43)</f>
        <v>372839284.54222214</v>
      </c>
    </row>
    <row r="7" spans="2:8" x14ac:dyDescent="0.15">
      <c r="B7" s="2" t="s">
        <v>7</v>
      </c>
      <c r="C7" s="2" t="s">
        <v>1</v>
      </c>
      <c r="D7" s="2" t="s">
        <v>2</v>
      </c>
      <c r="E7" s="2" t="s">
        <v>21</v>
      </c>
      <c r="F7" s="2" t="s">
        <v>22</v>
      </c>
    </row>
    <row r="8" spans="2:8" x14ac:dyDescent="0.15">
      <c r="B8" s="2">
        <v>1</v>
      </c>
      <c r="C8" s="2">
        <v>12</v>
      </c>
      <c r="D8" s="3">
        <v>9</v>
      </c>
    </row>
    <row r="9" spans="2:8" x14ac:dyDescent="0.15">
      <c r="B9" s="2">
        <v>2</v>
      </c>
      <c r="C9" s="2">
        <f>a+lambda*C8+b*LN(D9)+c_*MAX(0,E9)</f>
        <v>71.486106862547913</v>
      </c>
      <c r="D9" s="3">
        <v>1303.9906031054322</v>
      </c>
      <c r="E9" s="2">
        <f t="shared" ref="E9:E43" si="0">(D9-D8)/D8</f>
        <v>143.88784478949248</v>
      </c>
      <c r="F9" s="2">
        <f t="shared" ref="F9:F43" si="1">$H$1*C9*profit_margin-100*D9</f>
        <v>-112527.53359490624</v>
      </c>
    </row>
    <row r="10" spans="2:8" x14ac:dyDescent="0.15">
      <c r="B10" s="2">
        <v>3</v>
      </c>
      <c r="C10" s="2">
        <f t="shared" ref="C10:C43" si="2">a+lambda*C9+b*LN(D10)+c_*MAX(0,E10)</f>
        <v>24.178527509343414</v>
      </c>
      <c r="D10" s="3">
        <v>0.1</v>
      </c>
      <c r="E10" s="2">
        <f t="shared" si="0"/>
        <v>-0.99992331233080844</v>
      </c>
      <c r="F10" s="2">
        <f t="shared" si="1"/>
        <v>6034.6318773358535</v>
      </c>
    </row>
    <row r="11" spans="2:8" x14ac:dyDescent="0.15">
      <c r="B11" s="2">
        <v>4</v>
      </c>
      <c r="C11" s="2">
        <f t="shared" si="2"/>
        <v>30038.896998874647</v>
      </c>
      <c r="D11" s="3">
        <v>10000.000020865064</v>
      </c>
      <c r="E11" s="2">
        <f t="shared" si="0"/>
        <v>99999.000208650628</v>
      </c>
      <c r="F11" s="2">
        <f t="shared" si="1"/>
        <v>6509724.2476321552</v>
      </c>
    </row>
    <row r="12" spans="2:8" x14ac:dyDescent="0.15">
      <c r="B12" s="2">
        <v>5</v>
      </c>
      <c r="C12" s="2">
        <f t="shared" si="2"/>
        <v>12011.142884314182</v>
      </c>
      <c r="D12" s="3">
        <v>0.1</v>
      </c>
      <c r="E12" s="2">
        <f t="shared" si="0"/>
        <v>-0.99999000000002081</v>
      </c>
      <c r="F12" s="2">
        <f t="shared" si="1"/>
        <v>3002775.7210785453</v>
      </c>
    </row>
    <row r="13" spans="2:8" x14ac:dyDescent="0.15">
      <c r="B13" s="2">
        <v>6</v>
      </c>
      <c r="C13" s="2">
        <f t="shared" si="2"/>
        <v>34833.682741567856</v>
      </c>
      <c r="D13" s="3">
        <v>10000.00002085549</v>
      </c>
      <c r="E13" s="2">
        <f t="shared" si="0"/>
        <v>99999.000208554891</v>
      </c>
      <c r="F13" s="2">
        <f t="shared" si="1"/>
        <v>7708420.6833064156</v>
      </c>
    </row>
    <row r="14" spans="2:8" x14ac:dyDescent="0.15">
      <c r="B14" s="2">
        <v>7</v>
      </c>
      <c r="C14" s="2">
        <f t="shared" si="2"/>
        <v>13929.057181391467</v>
      </c>
      <c r="D14" s="3">
        <v>0.1</v>
      </c>
      <c r="E14" s="2">
        <f t="shared" si="0"/>
        <v>-0.99999000000002081</v>
      </c>
      <c r="F14" s="2">
        <f t="shared" si="1"/>
        <v>3482254.2953478666</v>
      </c>
    </row>
    <row r="15" spans="2:8" x14ac:dyDescent="0.15">
      <c r="B15" s="2">
        <v>8</v>
      </c>
      <c r="C15" s="2">
        <f t="shared" si="2"/>
        <v>125604.9353545014</v>
      </c>
      <c r="D15" s="3">
        <v>40000</v>
      </c>
      <c r="E15" s="2">
        <f t="shared" si="0"/>
        <v>399999</v>
      </c>
      <c r="F15" s="2">
        <f t="shared" si="1"/>
        <v>27401233.838625349</v>
      </c>
    </row>
    <row r="16" spans="2:8" x14ac:dyDescent="0.15">
      <c r="B16" s="2">
        <v>9</v>
      </c>
      <c r="C16" s="2">
        <f t="shared" si="2"/>
        <v>50237.558226564885</v>
      </c>
      <c r="D16" s="3">
        <v>0.1</v>
      </c>
      <c r="E16" s="2">
        <f t="shared" si="0"/>
        <v>-0.99999749999999998</v>
      </c>
      <c r="F16" s="2">
        <f t="shared" si="1"/>
        <v>12559379.556641221</v>
      </c>
    </row>
    <row r="17" spans="2:6" x14ac:dyDescent="0.15">
      <c r="B17" s="2">
        <v>10</v>
      </c>
      <c r="C17" s="2">
        <f t="shared" si="2"/>
        <v>140128.33577257078</v>
      </c>
      <c r="D17" s="3">
        <v>40000</v>
      </c>
      <c r="E17" s="2">
        <f t="shared" si="0"/>
        <v>399999</v>
      </c>
      <c r="F17" s="2">
        <f t="shared" si="1"/>
        <v>31032083.943142697</v>
      </c>
    </row>
    <row r="18" spans="2:6" x14ac:dyDescent="0.15">
      <c r="B18" s="2">
        <v>11</v>
      </c>
      <c r="C18" s="2">
        <f t="shared" si="2"/>
        <v>56046.918393792635</v>
      </c>
      <c r="D18" s="3">
        <v>0.1</v>
      </c>
      <c r="E18" s="2">
        <f t="shared" si="0"/>
        <v>-0.99999749999999998</v>
      </c>
      <c r="F18" s="2">
        <f t="shared" si="1"/>
        <v>14011719.598448159</v>
      </c>
    </row>
    <row r="19" spans="2:6" x14ac:dyDescent="0.15">
      <c r="B19" s="2">
        <v>12</v>
      </c>
      <c r="C19" s="2">
        <f t="shared" si="2"/>
        <v>52447.992945134698</v>
      </c>
      <c r="D19" s="3">
        <v>10000.000020780652</v>
      </c>
      <c r="E19" s="2">
        <f t="shared" si="0"/>
        <v>99999.000207806501</v>
      </c>
      <c r="F19" s="2">
        <f t="shared" si="1"/>
        <v>12111998.234205609</v>
      </c>
    </row>
    <row r="20" spans="2:6" x14ac:dyDescent="0.15">
      <c r="B20" s="2">
        <v>13</v>
      </c>
      <c r="C20" s="2">
        <f t="shared" si="2"/>
        <v>20974.781262818207</v>
      </c>
      <c r="D20" s="3">
        <v>0.1</v>
      </c>
      <c r="E20" s="2">
        <f t="shared" si="0"/>
        <v>-0.9999900000000207</v>
      </c>
      <c r="F20" s="2">
        <f t="shared" si="1"/>
        <v>5243685.3157045515</v>
      </c>
    </row>
    <row r="21" spans="2:6" x14ac:dyDescent="0.15">
      <c r="B21" s="2">
        <v>14</v>
      </c>
      <c r="C21" s="2">
        <f t="shared" si="2"/>
        <v>38419.138092573761</v>
      </c>
      <c r="D21" s="3">
        <v>10000.000020723599</v>
      </c>
      <c r="E21" s="2">
        <f t="shared" si="0"/>
        <v>99999.000207235978</v>
      </c>
      <c r="F21" s="2">
        <f t="shared" si="1"/>
        <v>8604784.5210710801</v>
      </c>
    </row>
    <row r="22" spans="2:6" x14ac:dyDescent="0.15">
      <c r="B22" s="2">
        <v>15</v>
      </c>
      <c r="C22" s="2">
        <f t="shared" si="2"/>
        <v>15378.69322962644</v>
      </c>
      <c r="D22" s="3">
        <v>18.90403450397616</v>
      </c>
      <c r="E22" s="2">
        <f t="shared" si="0"/>
        <v>-0.99810959655352005</v>
      </c>
      <c r="F22" s="2">
        <f t="shared" si="1"/>
        <v>3842782.9039562121</v>
      </c>
    </row>
    <row r="23" spans="2:6" x14ac:dyDescent="0.15">
      <c r="B23" s="2">
        <v>16</v>
      </c>
      <c r="C23" s="2">
        <f t="shared" si="2"/>
        <v>6147.0613766149017</v>
      </c>
      <c r="D23" s="3">
        <v>0.1</v>
      </c>
      <c r="E23" s="2">
        <f t="shared" si="0"/>
        <v>-0.99471012391672431</v>
      </c>
      <c r="F23" s="2">
        <f t="shared" si="1"/>
        <v>1536755.3441537255</v>
      </c>
    </row>
    <row r="24" spans="2:6" x14ac:dyDescent="0.15">
      <c r="B24" s="2">
        <v>17</v>
      </c>
      <c r="C24" s="2">
        <f t="shared" si="2"/>
        <v>122492.13703259078</v>
      </c>
      <c r="D24" s="3">
        <v>40000</v>
      </c>
      <c r="E24" s="2">
        <f t="shared" si="0"/>
        <v>399999</v>
      </c>
      <c r="F24" s="2">
        <f t="shared" si="1"/>
        <v>26623034.258147694</v>
      </c>
    </row>
    <row r="25" spans="2:6" x14ac:dyDescent="0.15">
      <c r="B25" s="2">
        <v>18</v>
      </c>
      <c r="C25" s="2">
        <f t="shared" si="2"/>
        <v>49026.504327328417</v>
      </c>
      <c r="D25" s="3">
        <v>10429.539626603084</v>
      </c>
      <c r="E25" s="2">
        <f t="shared" si="0"/>
        <v>-0.73926150933492285</v>
      </c>
      <c r="F25" s="2">
        <f t="shared" si="1"/>
        <v>11213672.119171795</v>
      </c>
    </row>
    <row r="26" spans="2:6" x14ac:dyDescent="0.15">
      <c r="B26" s="2">
        <v>19</v>
      </c>
      <c r="C26" s="2">
        <f t="shared" si="2"/>
        <v>19606.185815695695</v>
      </c>
      <c r="D26" s="3">
        <v>0.1</v>
      </c>
      <c r="E26" s="2">
        <f t="shared" si="0"/>
        <v>-0.99999041184907667</v>
      </c>
      <c r="F26" s="2">
        <f t="shared" si="1"/>
        <v>4901536.4539239239</v>
      </c>
    </row>
    <row r="27" spans="2:6" x14ac:dyDescent="0.15">
      <c r="B27" s="2">
        <v>20</v>
      </c>
      <c r="C27" s="2">
        <f t="shared" si="2"/>
        <v>127875.7868082231</v>
      </c>
      <c r="D27" s="3">
        <v>40000</v>
      </c>
      <c r="E27" s="2">
        <f t="shared" si="0"/>
        <v>399999</v>
      </c>
      <c r="F27" s="2">
        <f t="shared" si="1"/>
        <v>27968946.702055775</v>
      </c>
    </row>
    <row r="28" spans="2:6" x14ac:dyDescent="0.15">
      <c r="B28" s="2">
        <v>21</v>
      </c>
      <c r="C28" s="2">
        <f t="shared" si="2"/>
        <v>51179.421838635455</v>
      </c>
      <c r="D28" s="3">
        <v>8676.8675699080632</v>
      </c>
      <c r="E28" s="2">
        <f t="shared" si="0"/>
        <v>-0.78307831075229839</v>
      </c>
      <c r="F28" s="2">
        <f t="shared" si="1"/>
        <v>11927168.702668056</v>
      </c>
    </row>
    <row r="29" spans="2:6" x14ac:dyDescent="0.15">
      <c r="B29" s="2">
        <v>22</v>
      </c>
      <c r="C29" s="2">
        <f t="shared" si="2"/>
        <v>20482.615820281302</v>
      </c>
      <c r="D29" s="3">
        <v>17.718681098864874</v>
      </c>
      <c r="E29" s="2">
        <f t="shared" si="0"/>
        <v>-0.99795794035622787</v>
      </c>
      <c r="F29" s="2">
        <f t="shared" si="1"/>
        <v>5118882.0869604386</v>
      </c>
    </row>
    <row r="30" spans="2:6" x14ac:dyDescent="0.15">
      <c r="B30" s="2">
        <v>23</v>
      </c>
      <c r="C30" s="2">
        <f t="shared" si="2"/>
        <v>8188.6304128768452</v>
      </c>
      <c r="D30" s="3">
        <v>0.1</v>
      </c>
      <c r="E30" s="2">
        <f t="shared" si="0"/>
        <v>-0.99435623907659765</v>
      </c>
      <c r="F30" s="2">
        <f t="shared" si="1"/>
        <v>2047147.6032192113</v>
      </c>
    </row>
    <row r="31" spans="2:6" x14ac:dyDescent="0.15">
      <c r="B31" s="2">
        <v>24</v>
      </c>
      <c r="C31" s="2">
        <f t="shared" si="2"/>
        <v>17122.716069187492</v>
      </c>
      <c r="D31" s="3">
        <v>4606.7744457508052</v>
      </c>
      <c r="E31" s="2">
        <f t="shared" si="0"/>
        <v>46066.744457508044</v>
      </c>
      <c r="F31" s="2">
        <f t="shared" si="1"/>
        <v>3820001.5727217924</v>
      </c>
    </row>
    <row r="32" spans="2:6" x14ac:dyDescent="0.15">
      <c r="B32" s="2">
        <v>25</v>
      </c>
      <c r="C32" s="2">
        <f t="shared" si="2"/>
        <v>6844.670512439322</v>
      </c>
      <c r="D32" s="3">
        <v>0.1</v>
      </c>
      <c r="E32" s="2">
        <f t="shared" si="0"/>
        <v>-0.99997829283782436</v>
      </c>
      <c r="F32" s="2">
        <f t="shared" si="1"/>
        <v>1711157.6281098304</v>
      </c>
    </row>
    <row r="33" spans="2:6" x14ac:dyDescent="0.15">
      <c r="B33" s="2">
        <v>26</v>
      </c>
      <c r="C33" s="2">
        <f t="shared" si="2"/>
        <v>122771.18068692055</v>
      </c>
      <c r="D33" s="3">
        <v>40000</v>
      </c>
      <c r="E33" s="2">
        <f t="shared" si="0"/>
        <v>399999</v>
      </c>
      <c r="F33" s="2">
        <f t="shared" si="1"/>
        <v>26692795.171730138</v>
      </c>
    </row>
    <row r="34" spans="2:6" x14ac:dyDescent="0.15">
      <c r="B34" s="2">
        <v>27</v>
      </c>
      <c r="C34" s="2">
        <f t="shared" si="2"/>
        <v>49135.847530613348</v>
      </c>
      <c r="D34" s="3">
        <v>4822.1235948447284</v>
      </c>
      <c r="E34" s="2">
        <f t="shared" si="0"/>
        <v>-0.87944691012888176</v>
      </c>
      <c r="F34" s="2">
        <f t="shared" si="1"/>
        <v>11801749.523168864</v>
      </c>
    </row>
    <row r="35" spans="2:6" x14ac:dyDescent="0.15">
      <c r="B35" s="2">
        <v>28</v>
      </c>
      <c r="C35" s="2">
        <f t="shared" si="2"/>
        <v>19665.433570666788</v>
      </c>
      <c r="D35" s="3">
        <v>19.27025035288537</v>
      </c>
      <c r="E35" s="2">
        <f t="shared" si="0"/>
        <v>-0.99600378340084705</v>
      </c>
      <c r="F35" s="2">
        <f t="shared" si="1"/>
        <v>4914431.3676314084</v>
      </c>
    </row>
    <row r="36" spans="2:6" x14ac:dyDescent="0.15">
      <c r="B36" s="2">
        <v>29</v>
      </c>
      <c r="C36" s="2">
        <f t="shared" si="2"/>
        <v>7861.7575130310406</v>
      </c>
      <c r="D36" s="3">
        <v>0.1</v>
      </c>
      <c r="E36" s="2">
        <f t="shared" si="0"/>
        <v>-0.99481065382292622</v>
      </c>
      <c r="F36" s="2">
        <f t="shared" si="1"/>
        <v>1965429.3782577601</v>
      </c>
    </row>
    <row r="37" spans="2:6" x14ac:dyDescent="0.15">
      <c r="B37" s="2">
        <v>30</v>
      </c>
      <c r="C37" s="2">
        <f t="shared" si="2"/>
        <v>123178.01548715723</v>
      </c>
      <c r="D37" s="3">
        <v>40000</v>
      </c>
      <c r="E37" s="2">
        <f t="shared" si="0"/>
        <v>399999</v>
      </c>
      <c r="F37" s="2">
        <f t="shared" si="1"/>
        <v>26794503.871789306</v>
      </c>
    </row>
    <row r="38" spans="2:6" x14ac:dyDescent="0.15">
      <c r="B38" s="2">
        <v>31</v>
      </c>
      <c r="C38" s="2">
        <f t="shared" si="2"/>
        <v>49266.790279627217</v>
      </c>
      <c r="D38" s="3">
        <v>0.1</v>
      </c>
      <c r="E38" s="2">
        <f t="shared" si="0"/>
        <v>-0.99999749999999998</v>
      </c>
      <c r="F38" s="2">
        <f t="shared" si="1"/>
        <v>12316687.569906805</v>
      </c>
    </row>
    <row r="39" spans="2:6" x14ac:dyDescent="0.15">
      <c r="B39" s="2">
        <v>32</v>
      </c>
      <c r="C39" s="2">
        <f t="shared" si="2"/>
        <v>31731.14452616193</v>
      </c>
      <c r="D39" s="3">
        <v>3999.3015784230615</v>
      </c>
      <c r="E39" s="2">
        <f t="shared" si="0"/>
        <v>39992.015784230614</v>
      </c>
      <c r="F39" s="2">
        <f t="shared" si="1"/>
        <v>7532855.9736981764</v>
      </c>
    </row>
    <row r="40" spans="2:6" x14ac:dyDescent="0.15">
      <c r="B40" s="2">
        <v>33</v>
      </c>
      <c r="C40" s="2">
        <f t="shared" si="2"/>
        <v>12688.041895229097</v>
      </c>
      <c r="D40" s="3">
        <v>0.1</v>
      </c>
      <c r="E40" s="2">
        <f t="shared" si="0"/>
        <v>-0.99997499563410286</v>
      </c>
      <c r="F40" s="2">
        <f t="shared" si="1"/>
        <v>3172000.4738072744</v>
      </c>
    </row>
    <row r="41" spans="2:6" x14ac:dyDescent="0.15">
      <c r="B41" s="2">
        <v>34</v>
      </c>
      <c r="C41" s="2">
        <f t="shared" si="2"/>
        <v>125108.52924003646</v>
      </c>
      <c r="D41" s="3">
        <v>40000</v>
      </c>
      <c r="E41" s="2">
        <f t="shared" si="0"/>
        <v>399999</v>
      </c>
      <c r="F41" s="2">
        <f t="shared" si="1"/>
        <v>27277132.310009114</v>
      </c>
    </row>
    <row r="42" spans="2:6" x14ac:dyDescent="0.15">
      <c r="B42" s="2">
        <v>35</v>
      </c>
      <c r="C42" s="2">
        <f t="shared" si="2"/>
        <v>50038.995780778903</v>
      </c>
      <c r="D42" s="3">
        <v>0.1</v>
      </c>
      <c r="E42" s="2">
        <f t="shared" si="0"/>
        <v>-0.99999749999999998</v>
      </c>
      <c r="F42" s="2">
        <f t="shared" si="1"/>
        <v>12509738.945194725</v>
      </c>
    </row>
    <row r="43" spans="2:6" x14ac:dyDescent="0.15">
      <c r="B43" s="2">
        <v>36</v>
      </c>
      <c r="C43" s="2">
        <f t="shared" si="2"/>
        <v>22714.081049380606</v>
      </c>
      <c r="D43" s="3">
        <v>892.12733891196069</v>
      </c>
      <c r="E43" s="2">
        <f t="shared" si="0"/>
        <v>8920.2733891196058</v>
      </c>
      <c r="F43" s="2">
        <f t="shared" si="1"/>
        <v>5589307.5284539554</v>
      </c>
    </row>
  </sheetData>
  <phoneticPr fontId="1" type="noConversion"/>
  <printOptions headings="1" gridLines="1"/>
  <pageMargins left="0.75" right="0.75" top="1" bottom="1" header="0.5" footer="0.5"/>
  <pageSetup scale="8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55"/>
  <sheetViews>
    <sheetView workbookViewId="0">
      <selection activeCell="E23" sqref="E23"/>
    </sheetView>
  </sheetViews>
  <sheetFormatPr baseColWidth="10" defaultRowHeight="13" x14ac:dyDescent="0.15"/>
  <cols>
    <col min="1" max="2" width="8.83203125" customWidth="1"/>
    <col min="3" max="3" width="10.33203125" customWidth="1"/>
    <col min="4" max="4" width="13.5" customWidth="1"/>
    <col min="5" max="256" width="8.83203125" customWidth="1"/>
  </cols>
  <sheetData>
    <row r="1" spans="1:7" ht="42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>
        <v>1907</v>
      </c>
      <c r="B2">
        <v>1016</v>
      </c>
      <c r="C2">
        <v>608</v>
      </c>
      <c r="E2">
        <v>1</v>
      </c>
      <c r="F2">
        <v>0</v>
      </c>
      <c r="G2">
        <v>0</v>
      </c>
    </row>
    <row r="3" spans="1:7" x14ac:dyDescent="0.15">
      <c r="A3">
        <v>1908</v>
      </c>
      <c r="B3">
        <v>921</v>
      </c>
      <c r="C3">
        <v>451</v>
      </c>
      <c r="D3">
        <f t="shared" ref="D3:D34" si="0">B2</f>
        <v>1016</v>
      </c>
      <c r="E3">
        <v>1</v>
      </c>
      <c r="F3">
        <v>0</v>
      </c>
      <c r="G3">
        <v>0</v>
      </c>
    </row>
    <row r="4" spans="1:7" x14ac:dyDescent="0.15">
      <c r="A4">
        <v>1909</v>
      </c>
      <c r="B4">
        <v>934</v>
      </c>
      <c r="C4">
        <v>529</v>
      </c>
      <c r="D4">
        <f t="shared" si="0"/>
        <v>921</v>
      </c>
      <c r="E4">
        <v>1</v>
      </c>
      <c r="F4">
        <v>0</v>
      </c>
      <c r="G4">
        <v>0</v>
      </c>
    </row>
    <row r="5" spans="1:7" x14ac:dyDescent="0.15">
      <c r="A5">
        <v>1910</v>
      </c>
      <c r="B5">
        <v>976</v>
      </c>
      <c r="C5">
        <v>543</v>
      </c>
      <c r="D5">
        <f t="shared" si="0"/>
        <v>934</v>
      </c>
      <c r="E5">
        <v>1</v>
      </c>
      <c r="F5">
        <v>0</v>
      </c>
      <c r="G5">
        <v>0</v>
      </c>
    </row>
    <row r="6" spans="1:7" x14ac:dyDescent="0.15">
      <c r="A6">
        <v>1911</v>
      </c>
      <c r="B6">
        <v>930</v>
      </c>
      <c r="C6">
        <v>525</v>
      </c>
      <c r="D6">
        <f t="shared" si="0"/>
        <v>976</v>
      </c>
      <c r="E6">
        <v>1</v>
      </c>
      <c r="F6">
        <v>0</v>
      </c>
      <c r="G6">
        <v>0</v>
      </c>
    </row>
    <row r="7" spans="1:7" x14ac:dyDescent="0.15">
      <c r="A7">
        <v>1912</v>
      </c>
      <c r="B7">
        <v>1052</v>
      </c>
      <c r="C7">
        <v>549</v>
      </c>
      <c r="D7">
        <f t="shared" si="0"/>
        <v>930</v>
      </c>
      <c r="E7">
        <v>1</v>
      </c>
      <c r="F7">
        <v>0</v>
      </c>
      <c r="G7">
        <v>0</v>
      </c>
    </row>
    <row r="8" spans="1:7" x14ac:dyDescent="0.15">
      <c r="A8">
        <v>1913</v>
      </c>
      <c r="B8">
        <v>1184</v>
      </c>
      <c r="C8">
        <v>525</v>
      </c>
      <c r="D8">
        <f t="shared" si="0"/>
        <v>1052</v>
      </c>
      <c r="E8">
        <v>1</v>
      </c>
      <c r="F8">
        <v>0</v>
      </c>
      <c r="G8">
        <v>0</v>
      </c>
    </row>
    <row r="9" spans="1:7" x14ac:dyDescent="0.15">
      <c r="A9">
        <v>1914</v>
      </c>
      <c r="B9">
        <v>1089</v>
      </c>
      <c r="C9">
        <v>578</v>
      </c>
      <c r="D9">
        <f t="shared" si="0"/>
        <v>1184</v>
      </c>
      <c r="E9">
        <v>1</v>
      </c>
      <c r="F9">
        <v>0</v>
      </c>
      <c r="G9">
        <v>0</v>
      </c>
    </row>
    <row r="10" spans="1:7" x14ac:dyDescent="0.15">
      <c r="A10">
        <v>1915</v>
      </c>
      <c r="B10">
        <v>1087</v>
      </c>
      <c r="C10">
        <v>609</v>
      </c>
      <c r="D10">
        <f t="shared" si="0"/>
        <v>1089</v>
      </c>
      <c r="E10">
        <v>0</v>
      </c>
      <c r="F10">
        <v>1</v>
      </c>
      <c r="G10">
        <v>0</v>
      </c>
    </row>
    <row r="11" spans="1:7" x14ac:dyDescent="0.15">
      <c r="A11">
        <v>1916</v>
      </c>
      <c r="B11">
        <v>1154</v>
      </c>
      <c r="C11">
        <v>504</v>
      </c>
      <c r="D11">
        <f t="shared" si="0"/>
        <v>1087</v>
      </c>
      <c r="E11">
        <v>0</v>
      </c>
      <c r="F11">
        <v>1</v>
      </c>
      <c r="G11">
        <v>0</v>
      </c>
    </row>
    <row r="12" spans="1:7" x14ac:dyDescent="0.15">
      <c r="A12">
        <v>1917</v>
      </c>
      <c r="B12">
        <v>1330</v>
      </c>
      <c r="C12">
        <v>752</v>
      </c>
      <c r="D12">
        <f t="shared" si="0"/>
        <v>1154</v>
      </c>
      <c r="E12">
        <v>0</v>
      </c>
      <c r="F12">
        <v>1</v>
      </c>
      <c r="G12">
        <v>0</v>
      </c>
    </row>
    <row r="13" spans="1:7" x14ac:dyDescent="0.15">
      <c r="A13">
        <v>1918</v>
      </c>
      <c r="B13">
        <v>1980</v>
      </c>
      <c r="C13">
        <v>613</v>
      </c>
      <c r="D13">
        <f t="shared" si="0"/>
        <v>1330</v>
      </c>
      <c r="E13">
        <v>0</v>
      </c>
      <c r="F13">
        <v>1</v>
      </c>
      <c r="G13">
        <v>0</v>
      </c>
    </row>
    <row r="14" spans="1:7" x14ac:dyDescent="0.15">
      <c r="A14">
        <v>1919</v>
      </c>
      <c r="B14">
        <v>2223</v>
      </c>
      <c r="C14">
        <v>862</v>
      </c>
      <c r="D14">
        <f t="shared" si="0"/>
        <v>1980</v>
      </c>
      <c r="E14">
        <v>0</v>
      </c>
      <c r="F14">
        <v>1</v>
      </c>
      <c r="G14">
        <v>0</v>
      </c>
    </row>
    <row r="15" spans="1:7" x14ac:dyDescent="0.15">
      <c r="A15">
        <v>1920</v>
      </c>
      <c r="B15">
        <v>2203</v>
      </c>
      <c r="C15">
        <v>866</v>
      </c>
      <c r="D15">
        <f t="shared" si="0"/>
        <v>2223</v>
      </c>
      <c r="E15">
        <v>0</v>
      </c>
      <c r="F15">
        <v>1</v>
      </c>
      <c r="G15">
        <v>0</v>
      </c>
    </row>
    <row r="16" spans="1:7" x14ac:dyDescent="0.15">
      <c r="A16">
        <v>1921</v>
      </c>
      <c r="B16">
        <v>2514</v>
      </c>
      <c r="C16">
        <v>1016</v>
      </c>
      <c r="D16">
        <f t="shared" si="0"/>
        <v>2203</v>
      </c>
      <c r="E16">
        <v>0</v>
      </c>
      <c r="F16">
        <v>1</v>
      </c>
      <c r="G16">
        <v>0</v>
      </c>
    </row>
    <row r="17" spans="1:7" x14ac:dyDescent="0.15">
      <c r="A17">
        <v>1922</v>
      </c>
      <c r="B17">
        <v>2726</v>
      </c>
      <c r="C17">
        <v>1360</v>
      </c>
      <c r="D17">
        <f t="shared" si="0"/>
        <v>2514</v>
      </c>
      <c r="E17">
        <v>0</v>
      </c>
      <c r="F17">
        <v>1</v>
      </c>
      <c r="G17">
        <v>0</v>
      </c>
    </row>
    <row r="18" spans="1:7" x14ac:dyDescent="0.15">
      <c r="A18">
        <v>1923</v>
      </c>
      <c r="B18">
        <v>3185</v>
      </c>
      <c r="C18">
        <v>1482</v>
      </c>
      <c r="D18">
        <f t="shared" si="0"/>
        <v>2726</v>
      </c>
      <c r="E18">
        <v>0</v>
      </c>
      <c r="F18">
        <v>1</v>
      </c>
      <c r="G18">
        <v>0</v>
      </c>
    </row>
    <row r="19" spans="1:7" x14ac:dyDescent="0.15">
      <c r="A19">
        <v>1924</v>
      </c>
      <c r="B19">
        <v>3351</v>
      </c>
      <c r="C19">
        <v>1608</v>
      </c>
      <c r="D19">
        <f t="shared" si="0"/>
        <v>3185</v>
      </c>
      <c r="E19">
        <v>0</v>
      </c>
      <c r="F19">
        <v>1</v>
      </c>
      <c r="G19">
        <v>0</v>
      </c>
    </row>
    <row r="20" spans="1:7" x14ac:dyDescent="0.15">
      <c r="A20">
        <v>1925</v>
      </c>
      <c r="B20">
        <v>3438</v>
      </c>
      <c r="C20">
        <v>1800</v>
      </c>
      <c r="D20">
        <f t="shared" si="0"/>
        <v>3351</v>
      </c>
      <c r="E20">
        <v>0</v>
      </c>
      <c r="F20">
        <v>1</v>
      </c>
      <c r="G20">
        <v>0</v>
      </c>
    </row>
    <row r="21" spans="1:7" x14ac:dyDescent="0.15">
      <c r="A21">
        <v>1926</v>
      </c>
      <c r="B21">
        <v>2917</v>
      </c>
      <c r="C21">
        <v>1941</v>
      </c>
      <c r="D21">
        <f t="shared" si="0"/>
        <v>3438</v>
      </c>
      <c r="E21">
        <v>0</v>
      </c>
      <c r="F21">
        <v>0</v>
      </c>
      <c r="G21">
        <v>1</v>
      </c>
    </row>
    <row r="22" spans="1:7" x14ac:dyDescent="0.15">
      <c r="A22">
        <v>1927</v>
      </c>
      <c r="B22">
        <v>2359</v>
      </c>
      <c r="C22">
        <v>1229</v>
      </c>
      <c r="D22">
        <f t="shared" si="0"/>
        <v>2917</v>
      </c>
      <c r="E22">
        <v>0</v>
      </c>
      <c r="F22">
        <v>0</v>
      </c>
      <c r="G22">
        <v>1</v>
      </c>
    </row>
    <row r="23" spans="1:7" x14ac:dyDescent="0.15">
      <c r="A23">
        <v>1928</v>
      </c>
      <c r="B23">
        <v>2240</v>
      </c>
      <c r="C23">
        <v>1373</v>
      </c>
      <c r="D23">
        <f t="shared" si="0"/>
        <v>2359</v>
      </c>
      <c r="E23">
        <v>0</v>
      </c>
      <c r="F23">
        <v>0</v>
      </c>
      <c r="G23">
        <v>1</v>
      </c>
    </row>
    <row r="24" spans="1:7" x14ac:dyDescent="0.15">
      <c r="A24">
        <v>1929</v>
      </c>
      <c r="B24">
        <v>2196</v>
      </c>
      <c r="C24">
        <v>1611</v>
      </c>
      <c r="D24">
        <f t="shared" si="0"/>
        <v>2240</v>
      </c>
      <c r="E24">
        <v>0</v>
      </c>
      <c r="F24">
        <v>0</v>
      </c>
      <c r="G24">
        <v>1</v>
      </c>
    </row>
    <row r="25" spans="1:7" x14ac:dyDescent="0.15">
      <c r="A25">
        <v>1930</v>
      </c>
      <c r="B25">
        <v>2111</v>
      </c>
      <c r="C25">
        <v>1568</v>
      </c>
      <c r="D25">
        <f t="shared" si="0"/>
        <v>2196</v>
      </c>
      <c r="E25">
        <v>0</v>
      </c>
      <c r="F25">
        <v>0</v>
      </c>
      <c r="G25">
        <v>1</v>
      </c>
    </row>
    <row r="26" spans="1:7" x14ac:dyDescent="0.15">
      <c r="A26">
        <v>1931</v>
      </c>
      <c r="B26">
        <v>1806</v>
      </c>
      <c r="C26">
        <v>983</v>
      </c>
      <c r="D26">
        <f t="shared" si="0"/>
        <v>2111</v>
      </c>
      <c r="E26">
        <v>0</v>
      </c>
      <c r="F26">
        <v>0</v>
      </c>
      <c r="G26">
        <v>1</v>
      </c>
    </row>
    <row r="27" spans="1:7" x14ac:dyDescent="0.15">
      <c r="A27">
        <v>1932</v>
      </c>
      <c r="B27">
        <v>1644</v>
      </c>
      <c r="C27">
        <v>1046</v>
      </c>
      <c r="D27">
        <f t="shared" si="0"/>
        <v>1806</v>
      </c>
      <c r="E27">
        <v>0</v>
      </c>
      <c r="F27">
        <v>0</v>
      </c>
      <c r="G27">
        <v>1</v>
      </c>
    </row>
    <row r="28" spans="1:7" x14ac:dyDescent="0.15">
      <c r="A28">
        <v>1933</v>
      </c>
      <c r="B28">
        <v>1814</v>
      </c>
      <c r="C28">
        <v>1453</v>
      </c>
      <c r="D28">
        <f t="shared" si="0"/>
        <v>1644</v>
      </c>
      <c r="E28">
        <v>0</v>
      </c>
      <c r="F28">
        <v>0</v>
      </c>
      <c r="G28">
        <v>1</v>
      </c>
    </row>
    <row r="29" spans="1:7" x14ac:dyDescent="0.15">
      <c r="A29">
        <v>1934</v>
      </c>
      <c r="B29">
        <v>1770</v>
      </c>
      <c r="C29">
        <v>1504</v>
      </c>
      <c r="D29">
        <f t="shared" si="0"/>
        <v>1814</v>
      </c>
      <c r="E29">
        <v>0</v>
      </c>
      <c r="F29">
        <v>0</v>
      </c>
      <c r="G29">
        <v>1</v>
      </c>
    </row>
    <row r="30" spans="1:7" x14ac:dyDescent="0.15">
      <c r="A30">
        <v>1935</v>
      </c>
      <c r="B30">
        <v>1518</v>
      </c>
      <c r="C30">
        <v>807</v>
      </c>
      <c r="D30">
        <f t="shared" si="0"/>
        <v>1770</v>
      </c>
      <c r="E30">
        <v>0</v>
      </c>
      <c r="F30">
        <v>0</v>
      </c>
      <c r="G30">
        <v>1</v>
      </c>
    </row>
    <row r="31" spans="1:7" x14ac:dyDescent="0.15">
      <c r="A31">
        <v>1936</v>
      </c>
      <c r="B31">
        <v>1103</v>
      </c>
      <c r="C31">
        <v>339</v>
      </c>
      <c r="D31">
        <f t="shared" si="0"/>
        <v>1518</v>
      </c>
      <c r="E31">
        <v>0</v>
      </c>
      <c r="F31">
        <v>0</v>
      </c>
      <c r="G31">
        <v>1</v>
      </c>
    </row>
    <row r="32" spans="1:7" x14ac:dyDescent="0.15">
      <c r="A32">
        <v>1937</v>
      </c>
      <c r="B32">
        <v>1266</v>
      </c>
      <c r="C32">
        <v>562</v>
      </c>
      <c r="D32">
        <f t="shared" si="0"/>
        <v>1103</v>
      </c>
      <c r="E32">
        <v>0</v>
      </c>
      <c r="F32">
        <v>0</v>
      </c>
      <c r="G32">
        <v>1</v>
      </c>
    </row>
    <row r="33" spans="1:7" x14ac:dyDescent="0.15">
      <c r="A33">
        <v>1938</v>
      </c>
      <c r="B33">
        <v>1473</v>
      </c>
      <c r="C33">
        <v>745</v>
      </c>
      <c r="D33">
        <f t="shared" si="0"/>
        <v>1266</v>
      </c>
      <c r="E33">
        <v>0</v>
      </c>
      <c r="F33">
        <v>0</v>
      </c>
      <c r="G33">
        <v>1</v>
      </c>
    </row>
    <row r="34" spans="1:7" x14ac:dyDescent="0.15">
      <c r="A34">
        <v>1939</v>
      </c>
      <c r="B34">
        <v>1423</v>
      </c>
      <c r="C34">
        <v>749</v>
      </c>
      <c r="D34">
        <f t="shared" si="0"/>
        <v>1473</v>
      </c>
      <c r="E34">
        <v>0</v>
      </c>
      <c r="F34">
        <v>0</v>
      </c>
      <c r="G34">
        <v>1</v>
      </c>
    </row>
    <row r="35" spans="1:7" x14ac:dyDescent="0.15">
      <c r="A35">
        <v>1940</v>
      </c>
      <c r="B35">
        <v>1767</v>
      </c>
      <c r="C35">
        <v>862</v>
      </c>
      <c r="D35">
        <f t="shared" ref="D35:D55" si="1">B34</f>
        <v>1423</v>
      </c>
      <c r="E35">
        <v>0</v>
      </c>
      <c r="F35">
        <v>0</v>
      </c>
      <c r="G35">
        <v>1</v>
      </c>
    </row>
    <row r="36" spans="1:7" x14ac:dyDescent="0.15">
      <c r="A36">
        <v>1941</v>
      </c>
      <c r="B36">
        <v>2161</v>
      </c>
      <c r="C36">
        <v>1034</v>
      </c>
      <c r="D36">
        <f t="shared" si="1"/>
        <v>1767</v>
      </c>
      <c r="E36">
        <v>0</v>
      </c>
      <c r="F36">
        <v>0</v>
      </c>
      <c r="G36">
        <v>0</v>
      </c>
    </row>
    <row r="37" spans="1:7" x14ac:dyDescent="0.15">
      <c r="A37">
        <v>1942</v>
      </c>
      <c r="B37">
        <v>2336</v>
      </c>
      <c r="C37">
        <v>1054</v>
      </c>
      <c r="D37">
        <f t="shared" si="1"/>
        <v>2161</v>
      </c>
      <c r="E37">
        <v>0</v>
      </c>
      <c r="F37">
        <v>0</v>
      </c>
      <c r="G37">
        <v>0</v>
      </c>
    </row>
    <row r="38" spans="1:7" x14ac:dyDescent="0.15">
      <c r="A38">
        <v>1943</v>
      </c>
      <c r="B38">
        <v>2602</v>
      </c>
      <c r="C38">
        <v>1164</v>
      </c>
      <c r="D38">
        <f t="shared" si="1"/>
        <v>2336</v>
      </c>
      <c r="E38">
        <v>0</v>
      </c>
      <c r="F38">
        <v>0</v>
      </c>
      <c r="G38">
        <v>0</v>
      </c>
    </row>
    <row r="39" spans="1:7" x14ac:dyDescent="0.15">
      <c r="A39">
        <v>1944</v>
      </c>
      <c r="B39">
        <v>2518</v>
      </c>
      <c r="C39">
        <v>1102</v>
      </c>
      <c r="D39">
        <f t="shared" si="1"/>
        <v>2602</v>
      </c>
      <c r="E39">
        <v>0</v>
      </c>
      <c r="F39">
        <v>0</v>
      </c>
      <c r="G39">
        <v>0</v>
      </c>
    </row>
    <row r="40" spans="1:7" x14ac:dyDescent="0.15">
      <c r="A40">
        <v>1945</v>
      </c>
      <c r="B40">
        <v>2637</v>
      </c>
      <c r="C40">
        <v>1145</v>
      </c>
      <c r="D40">
        <f t="shared" si="1"/>
        <v>2518</v>
      </c>
      <c r="E40">
        <v>0</v>
      </c>
      <c r="F40">
        <v>0</v>
      </c>
      <c r="G40">
        <v>0</v>
      </c>
    </row>
    <row r="41" spans="1:7" x14ac:dyDescent="0.15">
      <c r="A41">
        <v>1946</v>
      </c>
      <c r="B41">
        <v>2177</v>
      </c>
      <c r="C41">
        <v>1012</v>
      </c>
      <c r="D41">
        <f t="shared" si="1"/>
        <v>2637</v>
      </c>
      <c r="E41">
        <v>0</v>
      </c>
      <c r="F41">
        <v>0</v>
      </c>
      <c r="G41">
        <v>0</v>
      </c>
    </row>
    <row r="42" spans="1:7" x14ac:dyDescent="0.15">
      <c r="A42">
        <v>1947</v>
      </c>
      <c r="B42">
        <v>1920</v>
      </c>
      <c r="C42">
        <v>836</v>
      </c>
      <c r="D42">
        <f t="shared" si="1"/>
        <v>2177</v>
      </c>
      <c r="E42">
        <v>0</v>
      </c>
      <c r="F42">
        <v>0</v>
      </c>
      <c r="G42">
        <v>0</v>
      </c>
    </row>
    <row r="43" spans="1:7" x14ac:dyDescent="0.15">
      <c r="A43">
        <v>1948</v>
      </c>
      <c r="B43">
        <v>1910</v>
      </c>
      <c r="C43">
        <v>941</v>
      </c>
      <c r="D43">
        <f t="shared" si="1"/>
        <v>1920</v>
      </c>
      <c r="E43">
        <v>0</v>
      </c>
      <c r="F43">
        <v>0</v>
      </c>
      <c r="G43">
        <v>0</v>
      </c>
    </row>
    <row r="44" spans="1:7" x14ac:dyDescent="0.15">
      <c r="A44">
        <v>1949</v>
      </c>
      <c r="B44">
        <v>1984</v>
      </c>
      <c r="C44">
        <v>981</v>
      </c>
      <c r="D44">
        <f t="shared" si="1"/>
        <v>1910</v>
      </c>
      <c r="E44">
        <v>0</v>
      </c>
      <c r="F44">
        <v>0</v>
      </c>
      <c r="G44">
        <v>0</v>
      </c>
    </row>
    <row r="45" spans="1:7" x14ac:dyDescent="0.15">
      <c r="A45">
        <v>1950</v>
      </c>
      <c r="B45">
        <v>1787</v>
      </c>
      <c r="C45">
        <v>974</v>
      </c>
      <c r="D45">
        <f t="shared" si="1"/>
        <v>1984</v>
      </c>
      <c r="E45">
        <v>0</v>
      </c>
      <c r="F45">
        <v>0</v>
      </c>
      <c r="G45">
        <v>0</v>
      </c>
    </row>
    <row r="46" spans="1:7" x14ac:dyDescent="0.15">
      <c r="A46">
        <v>1951</v>
      </c>
      <c r="B46">
        <v>1689</v>
      </c>
      <c r="C46">
        <v>766</v>
      </c>
      <c r="D46">
        <f t="shared" si="1"/>
        <v>1787</v>
      </c>
      <c r="E46">
        <v>0</v>
      </c>
      <c r="F46">
        <v>0</v>
      </c>
      <c r="G46">
        <v>0</v>
      </c>
    </row>
    <row r="47" spans="1:7" x14ac:dyDescent="0.15">
      <c r="A47">
        <v>1952</v>
      </c>
      <c r="B47">
        <v>1866</v>
      </c>
      <c r="C47">
        <v>920</v>
      </c>
      <c r="D47">
        <f t="shared" si="1"/>
        <v>1689</v>
      </c>
      <c r="E47">
        <v>0</v>
      </c>
      <c r="F47">
        <v>0</v>
      </c>
      <c r="G47">
        <v>0</v>
      </c>
    </row>
    <row r="48" spans="1:7" x14ac:dyDescent="0.15">
      <c r="A48">
        <v>1953</v>
      </c>
      <c r="B48">
        <v>1896</v>
      </c>
      <c r="C48">
        <v>964</v>
      </c>
      <c r="D48">
        <f t="shared" si="1"/>
        <v>1866</v>
      </c>
      <c r="E48">
        <v>0</v>
      </c>
      <c r="F48">
        <v>0</v>
      </c>
      <c r="G48">
        <v>0</v>
      </c>
    </row>
    <row r="49" spans="1:7" x14ac:dyDescent="0.15">
      <c r="A49">
        <v>1954</v>
      </c>
      <c r="B49">
        <v>1684</v>
      </c>
      <c r="C49">
        <v>811</v>
      </c>
      <c r="D49">
        <f t="shared" si="1"/>
        <v>1896</v>
      </c>
      <c r="E49">
        <v>0</v>
      </c>
      <c r="F49">
        <v>0</v>
      </c>
      <c r="G49">
        <v>0</v>
      </c>
    </row>
    <row r="50" spans="1:7" x14ac:dyDescent="0.15">
      <c r="A50">
        <v>1955</v>
      </c>
      <c r="B50">
        <v>1633</v>
      </c>
      <c r="C50">
        <v>789</v>
      </c>
      <c r="D50">
        <f t="shared" si="1"/>
        <v>1684</v>
      </c>
      <c r="E50">
        <v>0</v>
      </c>
      <c r="F50">
        <v>0</v>
      </c>
      <c r="G50">
        <v>0</v>
      </c>
    </row>
    <row r="51" spans="1:7" x14ac:dyDescent="0.15">
      <c r="A51">
        <v>1956</v>
      </c>
      <c r="B51">
        <v>1657</v>
      </c>
      <c r="C51">
        <v>802</v>
      </c>
      <c r="D51">
        <f t="shared" si="1"/>
        <v>1633</v>
      </c>
      <c r="E51">
        <v>0</v>
      </c>
      <c r="F51">
        <v>0</v>
      </c>
      <c r="G51">
        <v>0</v>
      </c>
    </row>
    <row r="52" spans="1:7" x14ac:dyDescent="0.15">
      <c r="A52">
        <v>1957</v>
      </c>
      <c r="B52">
        <v>1569</v>
      </c>
      <c r="C52">
        <v>770</v>
      </c>
      <c r="D52">
        <f t="shared" si="1"/>
        <v>1657</v>
      </c>
      <c r="E52">
        <v>0</v>
      </c>
      <c r="F52">
        <v>0</v>
      </c>
      <c r="G52">
        <v>0</v>
      </c>
    </row>
    <row r="53" spans="1:7" x14ac:dyDescent="0.15">
      <c r="A53">
        <v>1958</v>
      </c>
      <c r="B53">
        <v>1390</v>
      </c>
      <c r="C53">
        <v>639</v>
      </c>
      <c r="D53">
        <f t="shared" si="1"/>
        <v>1569</v>
      </c>
      <c r="E53">
        <v>0</v>
      </c>
      <c r="F53">
        <v>0</v>
      </c>
      <c r="G53">
        <v>0</v>
      </c>
    </row>
    <row r="54" spans="1:7" x14ac:dyDescent="0.15">
      <c r="A54">
        <v>1959</v>
      </c>
      <c r="B54">
        <v>1387</v>
      </c>
      <c r="C54">
        <v>644</v>
      </c>
      <c r="D54">
        <f t="shared" si="1"/>
        <v>1390</v>
      </c>
      <c r="E54">
        <v>0</v>
      </c>
      <c r="F54">
        <v>0</v>
      </c>
      <c r="G54">
        <v>0</v>
      </c>
    </row>
    <row r="55" spans="1:7" x14ac:dyDescent="0.15">
      <c r="A55">
        <v>1960</v>
      </c>
      <c r="B55">
        <v>1289</v>
      </c>
      <c r="C55">
        <v>564</v>
      </c>
      <c r="D55">
        <f t="shared" si="1"/>
        <v>1387</v>
      </c>
      <c r="E55">
        <v>0</v>
      </c>
      <c r="F55">
        <v>0</v>
      </c>
      <c r="G55">
        <v>0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diet</vt:lpstr>
      <vt:lpstr>dietary data</vt:lpstr>
      <vt:lpstr>optimize diet</vt:lpstr>
      <vt:lpstr>pulse</vt:lpstr>
      <vt:lpstr>pinkham</vt:lpstr>
      <vt:lpstr>'optimize diet'!a</vt:lpstr>
      <vt:lpstr>pulse!a</vt:lpstr>
      <vt:lpstr>a</vt:lpstr>
      <vt:lpstr>'optimize diet'!b</vt:lpstr>
      <vt:lpstr>pulse!b</vt:lpstr>
      <vt:lpstr>b</vt:lpstr>
      <vt:lpstr>'optimize diet'!c_</vt:lpstr>
      <vt:lpstr>pulse!c_</vt:lpstr>
      <vt:lpstr>c_</vt:lpstr>
      <vt:lpstr>'optimize diet'!lambda</vt:lpstr>
      <vt:lpstr>pulse!lambda</vt:lpstr>
      <vt:lpstr>lambda</vt:lpstr>
      <vt:lpstr>price</vt:lpstr>
      <vt:lpstr>pulse!profit_margin</vt:lpstr>
      <vt:lpstr>profit_margin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Anita Owens</cp:lastModifiedBy>
  <dcterms:created xsi:type="dcterms:W3CDTF">2004-05-25T15:18:51Z</dcterms:created>
  <dcterms:modified xsi:type="dcterms:W3CDTF">2022-02-26T06:58:54Z</dcterms:modified>
</cp:coreProperties>
</file>