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anita_westfalewski_ucalgary_ca/Documents/"/>
    </mc:Choice>
  </mc:AlternateContent>
  <xr:revisionPtr revIDLastSave="75" documentId="13_ncr:40009_{94365E88-2ADE-4BB6-A974-47AE7665892E}" xr6:coauthVersionLast="47" xr6:coauthVersionMax="47" xr10:uidLastSave="{5FE2EB51-FBAA-4175-AEB1-F455320357D8}"/>
  <bookViews>
    <workbookView xWindow="-98" yWindow="-98" windowWidth="20715" windowHeight="13276" xr2:uid="{00000000-000D-0000-FFFF-FFFF00000000}"/>
  </bookViews>
  <sheets>
    <sheet name="Sleep Analysis Dat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" i="1" l="1"/>
  <c r="I42" i="1"/>
  <c r="I41" i="1"/>
  <c r="I40" i="1"/>
  <c r="I39" i="1"/>
  <c r="I38" i="1"/>
  <c r="I37" i="1"/>
  <c r="G36" i="1" a="1"/>
  <c r="G36" i="1" s="1"/>
  <c r="H36" i="1" s="1"/>
  <c r="I33" i="1"/>
  <c r="I32" i="1"/>
  <c r="I31" i="1"/>
  <c r="H31" i="1"/>
  <c r="H33" i="1"/>
  <c r="H32" i="1"/>
  <c r="H37" i="1" l="1"/>
  <c r="H38" i="1"/>
  <c r="H39" i="1"/>
  <c r="H40" i="1"/>
  <c r="H41" i="1"/>
  <c r="H42" i="1"/>
  <c r="I27" i="1"/>
  <c r="I26" i="1"/>
  <c r="I25" i="1"/>
  <c r="I24" i="1"/>
  <c r="G90" i="1" l="1"/>
  <c r="G9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<sst xmlns="http://schemas.openxmlformats.org/spreadsheetml/2006/main" count="116" uniqueCount="31">
  <si>
    <t>Date/Time</t>
  </si>
  <si>
    <t>Start</t>
  </si>
  <si>
    <t>End</t>
  </si>
  <si>
    <t>In Bed (hr)</t>
  </si>
  <si>
    <t>State</t>
  </si>
  <si>
    <t>&lt;4</t>
  </si>
  <si>
    <t>deprived</t>
  </si>
  <si>
    <t>4-7</t>
  </si>
  <si>
    <t>minimal</t>
  </si>
  <si>
    <t>7-9</t>
  </si>
  <si>
    <t>adequate</t>
  </si>
  <si>
    <t>&gt;9</t>
  </si>
  <si>
    <t>oversleeping</t>
  </si>
  <si>
    <t>Sleep Duration (hrs)</t>
  </si>
  <si>
    <t>Frequency</t>
  </si>
  <si>
    <t>Count</t>
  </si>
  <si>
    <t>January</t>
  </si>
  <si>
    <t>February</t>
  </si>
  <si>
    <t>March</t>
  </si>
  <si>
    <t>Month</t>
  </si>
  <si>
    <t>Standard Deviation</t>
  </si>
  <si>
    <t>Mean Sleep Duration</t>
  </si>
  <si>
    <t>Day of the Week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</si>
  <si>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</si>
  <si>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</si>
  <si>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</si>
  <si>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</si>
  <si>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</si>
  <si>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</si>
  <si>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</si>
  <si>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4:31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</si>
</sst>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" fontId="0" fillId="0" borderId="0" xfId="0" quotePrefix="1" applyNumberFormat="1"/>
    <xf numFmtId="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8" fontId="0" fillId="0" borderId="0" xfId="0" applyNumberFormat="1"/>
    <xf numFmtId="0" fontId="13" fillId="37" borderId="0" xfId="0" applyFont="1" applyFill="1"/>
    <xf numFmtId="0" fontId="0" fillId="0" borderId="0" xfId="0" applyBorder="1"/>
    <xf numFmtId="0" fontId="18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73998262456416"/>
          <c:y val="0.12721997114386016"/>
          <c:w val="0.81394831248034527"/>
          <c:h val="0.66169283545262547"/>
        </c:manualLayout>
      </c:layout>
      <c:lineChart>
        <c:grouping val="standard"/>
        <c:varyColors val="0"/>
        <c:ser>
          <c:idx val="0"/>
          <c:order val="0"/>
          <c:tx>
            <c:v>HOURS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'Sleep Analysis Data 1'!$A$2:$A$91</c:f>
              <c:numCache>
                <c:formatCode>[$-F800]dddd\,\ mmmm\ dd\,\ yyyy</c:formatCode>
                <c:ptCount val="90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</c:numCache>
            </c:numRef>
          </c:cat>
          <c:val>
            <c:numRef>
              <c:f>'Sleep Analysis Data 1'!$D$2:$D$91</c:f>
              <c:numCache>
                <c:formatCode>General</c:formatCode>
                <c:ptCount val="90"/>
                <c:pt idx="0">
                  <c:v>3.7</c:v>
                </c:pt>
                <c:pt idx="1">
                  <c:v>5.84</c:v>
                </c:pt>
                <c:pt idx="2">
                  <c:v>3.85</c:v>
                </c:pt>
                <c:pt idx="3">
                  <c:v>2.39</c:v>
                </c:pt>
                <c:pt idx="4">
                  <c:v>3.37</c:v>
                </c:pt>
                <c:pt idx="5">
                  <c:v>2.3199999999999998</c:v>
                </c:pt>
                <c:pt idx="6">
                  <c:v>8.2899999999999991</c:v>
                </c:pt>
                <c:pt idx="7">
                  <c:v>5.49</c:v>
                </c:pt>
                <c:pt idx="8">
                  <c:v>7.23</c:v>
                </c:pt>
                <c:pt idx="9">
                  <c:v>6.32</c:v>
                </c:pt>
                <c:pt idx="10">
                  <c:v>7.87</c:v>
                </c:pt>
                <c:pt idx="11">
                  <c:v>4.63</c:v>
                </c:pt>
                <c:pt idx="12">
                  <c:v>6.69</c:v>
                </c:pt>
                <c:pt idx="13">
                  <c:v>5.41</c:v>
                </c:pt>
                <c:pt idx="14">
                  <c:v>5.16</c:v>
                </c:pt>
                <c:pt idx="15">
                  <c:v>7.53</c:v>
                </c:pt>
                <c:pt idx="16">
                  <c:v>4.7300000000000004</c:v>
                </c:pt>
                <c:pt idx="17">
                  <c:v>7.33</c:v>
                </c:pt>
                <c:pt idx="18">
                  <c:v>7.26</c:v>
                </c:pt>
                <c:pt idx="19">
                  <c:v>6.93</c:v>
                </c:pt>
                <c:pt idx="20">
                  <c:v>2.38</c:v>
                </c:pt>
                <c:pt idx="21">
                  <c:v>5.35</c:v>
                </c:pt>
                <c:pt idx="22">
                  <c:v>6.88</c:v>
                </c:pt>
                <c:pt idx="23">
                  <c:v>7.33</c:v>
                </c:pt>
                <c:pt idx="24">
                  <c:v>7.44</c:v>
                </c:pt>
                <c:pt idx="25">
                  <c:v>5.87</c:v>
                </c:pt>
                <c:pt idx="26">
                  <c:v>5.2</c:v>
                </c:pt>
                <c:pt idx="27">
                  <c:v>3.5</c:v>
                </c:pt>
                <c:pt idx="28">
                  <c:v>6.47</c:v>
                </c:pt>
                <c:pt idx="29">
                  <c:v>5.95</c:v>
                </c:pt>
                <c:pt idx="30">
                  <c:v>6.07</c:v>
                </c:pt>
                <c:pt idx="31">
                  <c:v>7.12</c:v>
                </c:pt>
                <c:pt idx="32">
                  <c:v>5.03</c:v>
                </c:pt>
                <c:pt idx="33">
                  <c:v>7.42</c:v>
                </c:pt>
                <c:pt idx="34">
                  <c:v>7.76</c:v>
                </c:pt>
                <c:pt idx="35">
                  <c:v>5.25</c:v>
                </c:pt>
                <c:pt idx="36">
                  <c:v>7.27</c:v>
                </c:pt>
                <c:pt idx="37">
                  <c:v>4.9000000000000004</c:v>
                </c:pt>
                <c:pt idx="38">
                  <c:v>7.23</c:v>
                </c:pt>
                <c:pt idx="39">
                  <c:v>5.0199999999999996</c:v>
                </c:pt>
                <c:pt idx="40">
                  <c:v>5.36</c:v>
                </c:pt>
                <c:pt idx="41">
                  <c:v>7.09</c:v>
                </c:pt>
                <c:pt idx="42">
                  <c:v>4.9000000000000004</c:v>
                </c:pt>
                <c:pt idx="43">
                  <c:v>7.36</c:v>
                </c:pt>
                <c:pt idx="44">
                  <c:v>3.91</c:v>
                </c:pt>
                <c:pt idx="45">
                  <c:v>8.6300000000000008</c:v>
                </c:pt>
                <c:pt idx="46">
                  <c:v>5.9</c:v>
                </c:pt>
                <c:pt idx="47">
                  <c:v>6.24</c:v>
                </c:pt>
                <c:pt idx="48">
                  <c:v>5.3</c:v>
                </c:pt>
                <c:pt idx="49">
                  <c:v>6.06</c:v>
                </c:pt>
                <c:pt idx="50">
                  <c:v>7.96</c:v>
                </c:pt>
                <c:pt idx="51">
                  <c:v>5.59</c:v>
                </c:pt>
                <c:pt idx="52">
                  <c:v>8.0500000000000007</c:v>
                </c:pt>
                <c:pt idx="53">
                  <c:v>5.84</c:v>
                </c:pt>
                <c:pt idx="54">
                  <c:v>4.05</c:v>
                </c:pt>
                <c:pt idx="55">
                  <c:v>7.52</c:v>
                </c:pt>
                <c:pt idx="56">
                  <c:v>8.5</c:v>
                </c:pt>
                <c:pt idx="57">
                  <c:v>8.3800000000000008</c:v>
                </c:pt>
                <c:pt idx="58">
                  <c:v>8.09</c:v>
                </c:pt>
                <c:pt idx="59">
                  <c:v>7.66</c:v>
                </c:pt>
                <c:pt idx="60">
                  <c:v>4.3099999999999996</c:v>
                </c:pt>
                <c:pt idx="61">
                  <c:v>3.28</c:v>
                </c:pt>
                <c:pt idx="62">
                  <c:v>4.84</c:v>
                </c:pt>
                <c:pt idx="63">
                  <c:v>3.28</c:v>
                </c:pt>
                <c:pt idx="64">
                  <c:v>5.75</c:v>
                </c:pt>
                <c:pt idx="65">
                  <c:v>4.0599999999999996</c:v>
                </c:pt>
                <c:pt idx="66">
                  <c:v>7.76</c:v>
                </c:pt>
                <c:pt idx="67">
                  <c:v>3.26</c:v>
                </c:pt>
                <c:pt idx="68">
                  <c:v>8.4700000000000006</c:v>
                </c:pt>
                <c:pt idx="69">
                  <c:v>7.28</c:v>
                </c:pt>
                <c:pt idx="70">
                  <c:v>5.89</c:v>
                </c:pt>
                <c:pt idx="71">
                  <c:v>7.01</c:v>
                </c:pt>
                <c:pt idx="72">
                  <c:v>5.5</c:v>
                </c:pt>
                <c:pt idx="73">
                  <c:v>6.17</c:v>
                </c:pt>
                <c:pt idx="74">
                  <c:v>5.7</c:v>
                </c:pt>
                <c:pt idx="75">
                  <c:v>5.53</c:v>
                </c:pt>
                <c:pt idx="76">
                  <c:v>5.99</c:v>
                </c:pt>
                <c:pt idx="77">
                  <c:v>5.35</c:v>
                </c:pt>
                <c:pt idx="78">
                  <c:v>7.49</c:v>
                </c:pt>
                <c:pt idx="79">
                  <c:v>4.53</c:v>
                </c:pt>
                <c:pt idx="80">
                  <c:v>6.82</c:v>
                </c:pt>
                <c:pt idx="81">
                  <c:v>6.17</c:v>
                </c:pt>
                <c:pt idx="82">
                  <c:v>6.22</c:v>
                </c:pt>
                <c:pt idx="83">
                  <c:v>6.16</c:v>
                </c:pt>
                <c:pt idx="84">
                  <c:v>6.53</c:v>
                </c:pt>
                <c:pt idx="85">
                  <c:v>6.46</c:v>
                </c:pt>
                <c:pt idx="86">
                  <c:v>4.9800000000000004</c:v>
                </c:pt>
                <c:pt idx="87">
                  <c:v>5.95</c:v>
                </c:pt>
                <c:pt idx="88">
                  <c:v>5.89</c:v>
                </c:pt>
                <c:pt idx="89">
                  <c:v>4.7699999999999996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48-4BFA-8AF7-AFFA40BCA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522880"/>
        <c:axId val="290522176"/>
      </c:lineChart>
      <c:dateAx>
        <c:axId val="29052288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F800]dddd\,\ mmmm\ dd\,\ 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21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22176"/>
        <c:crosses val="autoZero"/>
        <c:auto val="0"/>
        <c:lblOffset val="100"/>
        <c:baseTimeUnit val="days"/>
        <c:majorUnit val="7"/>
      </c:dateAx>
      <c:valAx>
        <c:axId val="2905221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Sleep Duration (hrs)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52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0314960629923"/>
          <c:y val="0.16708333333333336"/>
          <c:w val="0.8556412948381453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'Sleep Analysis Data 1'!$I$23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 w="12700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strRef>
              <c:f>'Sleep Analysis Data 1'!$H$24:$H$27</c:f>
              <c:strCache>
                <c:ptCount val="4"/>
                <c:pt idx="0">
                  <c:v>deprived</c:v>
                </c:pt>
                <c:pt idx="1">
                  <c:v>minimal</c:v>
                </c:pt>
                <c:pt idx="2">
                  <c:v>adequate</c:v>
                </c:pt>
                <c:pt idx="3">
                  <c:v>oversleeping</c:v>
                </c:pt>
              </c:strCache>
            </c:strRef>
          </c:cat>
          <c:val>
            <c:numRef>
              <c:f>'Sleep Analysis Data 1'!$I$24:$I$27</c:f>
              <c:numCache>
                <c:formatCode>General</c:formatCode>
                <c:ptCount val="4"/>
                <c:pt idx="0">
                  <c:v>11</c:v>
                </c:pt>
                <c:pt idx="1">
                  <c:v>51</c:v>
                </c:pt>
                <c:pt idx="2">
                  <c:v>28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D-461C-AD1C-20EAD2539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948112"/>
        <c:axId val="786948464"/>
      </c:barChart>
      <c:catAx>
        <c:axId val="78694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48464"/>
        <c:crosses val="autoZero"/>
        <c:auto val="1"/>
        <c:lblAlgn val="ctr"/>
        <c:lblOffset val="100"/>
        <c:noMultiLvlLbl val="0"/>
      </c:catAx>
      <c:valAx>
        <c:axId val="7869484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 of Sleep States</a:t>
                </a:r>
              </a:p>
            </c:rich>
          </c:tx>
          <c:layout>
            <c:manualLayout>
              <c:xMode val="edge"/>
              <c:yMode val="edge"/>
              <c:x val="1.6097112860892389E-2"/>
              <c:y val="0.266601049868766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4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'Sleep Analysis Data 1'!$H$30</c:f>
              <c:strCache>
                <c:ptCount val="1"/>
                <c:pt idx="0">
                  <c:v>Mean Sleep Duration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'Sleep Analysis Data 1'!$I$31:$I$33</c:f>
                <c:numCache>
                  <c:formatCode>General</c:formatCode>
                  <c:ptCount val="3"/>
                  <c:pt idx="0">
                    <c:v>1.7014296328966807</c:v>
                  </c:pt>
                  <c:pt idx="1">
                    <c:v>1.4085992047338072</c:v>
                  </c:pt>
                  <c:pt idx="2">
                    <c:v>1.3245418765730688</c:v>
                  </c:pt>
                </c:numCache>
              </c:numRef>
            </c:plus>
            <c:minus>
              <c:numRef>
                <c:f>'Sleep Analysis Data 1'!$I$31:$I$33</c:f>
                <c:numCache>
                  <c:formatCode>General</c:formatCode>
                  <c:ptCount val="3"/>
                  <c:pt idx="0">
                    <c:v>1.7014296328966807</c:v>
                  </c:pt>
                  <c:pt idx="1">
                    <c:v>1.4085992047338072</c:v>
                  </c:pt>
                  <c:pt idx="2">
                    <c:v>1.3245418765730688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'Sleep Analysis Data 1'!$G$31:$G$33</c:f>
              <c:strCache>
                <c:ptCount val="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</c:strCache>
            </c:strRef>
          </c:cat>
          <c:val>
            <c:numRef>
              <c:f>'Sleep Analysis Data 1'!$H$31:$H$33</c:f>
              <c:numCache>
                <c:formatCode>0.00</c:formatCode>
                <c:ptCount val="3"/>
                <c:pt idx="0">
                  <c:v>5.638064516129031</c:v>
                </c:pt>
                <c:pt idx="1">
                  <c:v>6.4903571428571434</c:v>
                </c:pt>
                <c:pt idx="2">
                  <c:v>5.776129032258063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3-405C-AE75-5A451F13E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947760"/>
        <c:axId val="786949168"/>
      </c:barChart>
      <c:catAx>
        <c:axId val="78694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49168"/>
        <c:crosses val="autoZero"/>
        <c:auto val="1"/>
        <c:lblAlgn val="ctr"/>
        <c:lblOffset val="100"/>
        <c:noMultiLvlLbl val="0"/>
      </c:catAx>
      <c:valAx>
        <c:axId val="7869491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 Monthly Sleep Duration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33997156605424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4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'Sleep Analysis Data 1'!$H$35</c:f>
              <c:strCache>
                <c:ptCount val="1"/>
                <c:pt idx="0">
                  <c:v>Mean Sleep Duration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'Sleep Analysis Data 1'!$G$36:$G$42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'Sleep Analysis Data 1'!$H$36:$H$42</c:f>
              <c:numCache>
                <c:formatCode>General</c:formatCode>
                <c:ptCount val="7"/>
                <c:pt idx="0">
                  <c:v>5.5330769230769237</c:v>
                </c:pt>
                <c:pt idx="1">
                  <c:v>7.0084615384615381</c:v>
                </c:pt>
                <c:pt idx="2">
                  <c:v>5.3738461538461548</c:v>
                </c:pt>
                <c:pt idx="3">
                  <c:v>6.9553846153846157</c:v>
                </c:pt>
                <c:pt idx="4">
                  <c:v>5.25</c:v>
                </c:pt>
                <c:pt idx="5">
                  <c:v>5.5753846153846158</c:v>
                </c:pt>
                <c:pt idx="6">
                  <c:v>5.9599999999999982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8E-421B-AF58-349D2341B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865584"/>
        <c:axId val="793863472"/>
      </c:barChart>
      <c:catAx>
        <c:axId val="7938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63472"/>
        <c:crosses val="autoZero"/>
        <c:auto val="1"/>
        <c:lblAlgn val="ctr"/>
        <c:lblOffset val="100"/>
        <c:noMultiLvlLbl val="0"/>
      </c:catAx>
      <c:valAx>
        <c:axId val="7938634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</a:t>
                </a:r>
                <a:r>
                  <a:rPr lang="en-CA" baseline="0"/>
                  <a:t> of the Week Mean Sleep Duration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2.2222222222222223E-2"/>
              <c:y val="6.481481481481481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86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83343</xdr:colOff>
      <xdr:row>0</xdr:row>
      <xdr:rowOff>157164</xdr:rowOff>
    </xdr:from>
    <xdr:to>
      <xdr:col>13</xdr:col>
      <xdr:colOff>185737</xdr:colOff>
      <xdr:row>19</xdr:row>
      <xdr:rowOff>161927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2C99E-E17C-B969-3D34-6746101DD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635794</xdr:colOff>
      <xdr:row>21</xdr:row>
      <xdr:rowOff>9524</xdr:rowOff>
    </xdr:from>
    <xdr:to>
      <xdr:col>17</xdr:col>
      <xdr:colOff>26194</xdr:colOff>
      <xdr:row>36</xdr:row>
      <xdr:rowOff>28574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753503E-E8CD-29F0-B609-8960E14F8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583407</xdr:colOff>
      <xdr:row>37</xdr:row>
      <xdr:rowOff>61913</xdr:rowOff>
    </xdr:from>
    <xdr:to>
      <xdr:col>16</xdr:col>
      <xdr:colOff>621507</xdr:colOff>
      <xdr:row>52</xdr:row>
      <xdr:rowOff>90488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920649-9486-4285-FDDF-693683FAE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535780</xdr:colOff>
      <xdr:row>44</xdr:row>
      <xdr:rowOff>23813</xdr:rowOff>
    </xdr:from>
    <xdr:to>
      <xdr:col>8</xdr:col>
      <xdr:colOff>1193005</xdr:colOff>
      <xdr:row>59</xdr:row>
      <xdr:rowOff>52388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C537C3-7441-443D-67BF-540E5E4C9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G23:I27" totalsRowShown="0">
  <autoFilter ref="G23:I27" xr:uid="{00000000-0009-0000-0100-000002000000}"/>
  <tableColumns count="3">
    <tableColumn id="1" xr3:uid="{00000000-0010-0000-0000-000001000000}" name="Sleep Duration (hrs)"/>
    <tableColumn id="2" xr3:uid="{00000000-0010-0000-0000-000002000000}" name="State"/>
    <tableColumn id="3" xr3:uid="{00000000-0010-0000-0000-000003000000}" name="Frequ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G30:I33" totalsRowShown="0">
  <autoFilter ref="G30:I33" xr:uid="{00000000-0009-0000-0100-000003000000}"/>
  <tableColumns count="3">
    <tableColumn id="1" xr3:uid="{00000000-0010-0000-0100-000001000000}" name="Month"/>
    <tableColumn id="2" xr3:uid="{00000000-0010-0000-0100-000002000000}" name="Mean Sleep Duration" dataDxfId="4"/>
    <tableColumn id="3" xr3:uid="{00000000-0010-0000-0100-000003000000}" name="Standard Devi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workbookViewId="0">
      <selection activeCell="D14" sqref="D14"/>
    </sheetView>
  </sheetViews>
  <sheetFormatPr defaultRowHeight="14.25" x14ac:dyDescent="0.45"/>
  <cols>
    <col min="1" max="1" width="15.1328125" style="1" bestFit="1" customWidth="1"/>
    <col min="2" max="3" width="14" bestFit="1" customWidth="1"/>
    <col min="5" max="5" width="15.1328125" customWidth="1"/>
    <col min="6" max="6" width="14.59765625" customWidth="1"/>
    <col min="7" max="7" width="20.3984375" customWidth="1"/>
    <col min="8" max="8" width="19.796875" customWidth="1"/>
    <col min="9" max="9" width="18.19921875" customWidth="1"/>
  </cols>
  <sheetData>
    <row r="1" spans="1:5" x14ac:dyDescent="0.45">
      <c r="A1" s="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45">
      <c r="A2" s="1">
        <v>44927</v>
      </c>
      <c r="B2" s="8" t="s">
        <v>30</v>
      </c>
      <c r="C2" s="8">
        <v>44927.354178240741</v>
      </c>
      <c r="D2">
        <v>3.7</v>
      </c>
      <c r="E2" t="s">
        <v>23</v>
      </c>
    </row>
    <row r="3" spans="1:5" x14ac:dyDescent="0.45">
      <c r="A3" s="1">
        <v>44928</v>
      </c>
      <c r="B3" s="8">
        <v>44928.048483796294</v>
      </c>
      <c r="C3" s="8">
        <v>44928.291886574072</v>
      </c>
      <c r="D3">
        <v>5.84</v>
      </c>
      <c r="E3" t="s">
        <v>24</v>
      </c>
    </row>
    <row r="4" spans="1:5" x14ac:dyDescent="0.45">
      <c r="A4" s="1">
        <v>44929</v>
      </c>
      <c r="B4" s="8">
        <v>44929.099398148152</v>
      </c>
      <c r="C4" s="8">
        <v>44929.259710648148</v>
      </c>
      <c r="D4">
        <v>3.85</v>
      </c>
      <c r="E4" t="s">
        <v>25</v>
      </c>
    </row>
    <row r="5" spans="1:5" x14ac:dyDescent="0.45">
      <c r="A5" s="1">
        <v>44930</v>
      </c>
      <c r="B5" s="8">
        <v>44930.186400462961</v>
      </c>
      <c r="C5" s="8">
        <v>44930.29414351852</v>
      </c>
      <c r="D5">
        <v>2.39</v>
      </c>
      <c r="E5" t="s">
        <v>26</v>
      </c>
    </row>
    <row r="6" spans="1:5" x14ac:dyDescent="0.45">
      <c r="A6" s="1">
        <v>44931</v>
      </c>
      <c r="B6" s="8">
        <v>44931.130219907405</v>
      </c>
      <c r="C6" s="8">
        <v>44931.270833333336</v>
      </c>
      <c r="D6">
        <v>3.37</v>
      </c>
      <c r="E6" t="s">
        <v>27</v>
      </c>
    </row>
    <row r="7" spans="1:5" x14ac:dyDescent="0.45">
      <c r="A7" s="1">
        <v>44932</v>
      </c>
      <c r="B7" s="8">
        <v>44932.132233796299</v>
      </c>
      <c r="C7" s="8">
        <v>44932.235868055555</v>
      </c>
      <c r="D7">
        <v>2.3199999999999998</v>
      </c>
      <c r="E7" t="s">
        <v>28</v>
      </c>
    </row>
    <row r="8" spans="1:5" x14ac:dyDescent="0.45">
      <c r="A8" s="1">
        <v>44933</v>
      </c>
      <c r="B8" s="8">
        <v>44933.008923611109</v>
      </c>
      <c r="C8" s="8">
        <v>44933.354189814818</v>
      </c>
      <c r="D8">
        <v>8.2899999999999991</v>
      </c>
      <c r="E8" t="s">
        <v>29</v>
      </c>
    </row>
    <row r="9" spans="1:5" x14ac:dyDescent="0.45">
      <c r="A9" s="1">
        <v>44934</v>
      </c>
      <c r="B9" s="8">
        <v>44934.125289351854</v>
      </c>
      <c r="C9" s="8">
        <v>44934.354178240741</v>
      </c>
      <c r="D9">
        <v>5.49</v>
      </c>
      <c r="E9" t="s">
        <v>23</v>
      </c>
    </row>
    <row r="10" spans="1:5" x14ac:dyDescent="0.45">
      <c r="A10" s="1">
        <v>44935</v>
      </c>
      <c r="B10" s="8">
        <v>44935.068761574075</v>
      </c>
      <c r="C10" s="8">
        <v>44935.391053240739</v>
      </c>
      <c r="D10">
        <v>7.23</v>
      </c>
      <c r="E10" t="s">
        <v>24</v>
      </c>
    </row>
    <row r="11" spans="1:5" x14ac:dyDescent="0.45">
      <c r="A11" s="1">
        <v>44936</v>
      </c>
      <c r="B11" s="8">
        <v>44936.043252314812</v>
      </c>
      <c r="C11" s="8">
        <v>44936.312592592592</v>
      </c>
      <c r="D11">
        <v>6.32</v>
      </c>
      <c r="E11" t="s">
        <v>25</v>
      </c>
    </row>
    <row r="12" spans="1:5" x14ac:dyDescent="0.45">
      <c r="A12" s="1">
        <v>44937</v>
      </c>
      <c r="B12" s="8">
        <v>44937.041666666664</v>
      </c>
      <c r="C12" s="8">
        <v>44937.377337962964</v>
      </c>
      <c r="D12">
        <v>7.87</v>
      </c>
      <c r="E12" t="s">
        <v>26</v>
      </c>
    </row>
    <row r="13" spans="1:5" x14ac:dyDescent="0.45">
      <c r="A13" s="1">
        <v>44938</v>
      </c>
      <c r="B13" s="8">
        <v>44938.095347222225</v>
      </c>
      <c r="C13" s="8">
        <v>44938.28837962963</v>
      </c>
      <c r="D13">
        <v>4.63</v>
      </c>
      <c r="E13" t="s">
        <v>27</v>
      </c>
    </row>
    <row r="14" spans="1:5" x14ac:dyDescent="0.45">
      <c r="A14" s="1">
        <v>44939</v>
      </c>
      <c r="B14" s="8">
        <v>44939.075231481482</v>
      </c>
      <c r="C14" s="8">
        <v>44939.354178240741</v>
      </c>
      <c r="D14">
        <v>6.69</v>
      </c>
      <c r="E14" t="s">
        <v>28</v>
      </c>
    </row>
    <row r="15" spans="1:5" x14ac:dyDescent="0.45">
      <c r="A15" s="1">
        <v>44940</v>
      </c>
      <c r="B15" s="8">
        <v>44940.128796296296</v>
      </c>
      <c r="C15" s="8">
        <v>44940.354189814818</v>
      </c>
      <c r="D15">
        <v>5.41</v>
      </c>
      <c r="E15" t="s">
        <v>29</v>
      </c>
    </row>
    <row r="16" spans="1:5" x14ac:dyDescent="0.45">
      <c r="A16" s="1">
        <v>44941</v>
      </c>
      <c r="B16" s="8">
        <v>44941.100682870368</v>
      </c>
      <c r="C16" s="8">
        <v>44941.316064814811</v>
      </c>
      <c r="D16">
        <v>5.16</v>
      </c>
      <c r="E16" t="s">
        <v>23</v>
      </c>
    </row>
    <row r="17" spans="1:13" x14ac:dyDescent="0.45">
      <c r="A17" s="1">
        <v>44942</v>
      </c>
      <c r="B17" s="8">
        <v>44942.041666666664</v>
      </c>
      <c r="C17" s="8">
        <v>44942.378287037034</v>
      </c>
      <c r="D17">
        <v>7.53</v>
      </c>
      <c r="E17" t="s">
        <v>24</v>
      </c>
    </row>
    <row r="18" spans="1:13" x14ac:dyDescent="0.45">
      <c r="A18" s="1">
        <v>44943</v>
      </c>
      <c r="B18" s="8">
        <v>44943.117314814815</v>
      </c>
      <c r="C18" s="8">
        <v>44943.318310185183</v>
      </c>
      <c r="D18">
        <v>4.7300000000000004</v>
      </c>
      <c r="E18" t="s">
        <v>25</v>
      </c>
    </row>
    <row r="19" spans="1:13" x14ac:dyDescent="0.45">
      <c r="A19" s="1">
        <v>44944</v>
      </c>
      <c r="B19" s="8">
        <v>44944.041666666664</v>
      </c>
      <c r="C19" s="8">
        <v>44944.375</v>
      </c>
      <c r="D19">
        <v>7.33</v>
      </c>
      <c r="E19" t="s">
        <v>26</v>
      </c>
    </row>
    <row r="20" spans="1:13" x14ac:dyDescent="0.45">
      <c r="A20" s="1">
        <v>44945</v>
      </c>
      <c r="B20" s="8">
        <v>44945.027685185189</v>
      </c>
      <c r="C20" s="8">
        <v>44945.330057870371</v>
      </c>
      <c r="D20">
        <v>7.26</v>
      </c>
      <c r="E20" t="s">
        <v>27</v>
      </c>
    </row>
    <row r="21" spans="1:13" x14ac:dyDescent="0.45">
      <c r="A21" s="1">
        <v>44946</v>
      </c>
      <c r="B21" s="8">
        <v>44946.044641203705</v>
      </c>
      <c r="C21" s="8">
        <v>44946.333472222221</v>
      </c>
      <c r="D21">
        <v>6.93</v>
      </c>
      <c r="E21" t="s">
        <v>28</v>
      </c>
    </row>
    <row r="22" spans="1:13" x14ac:dyDescent="0.45">
      <c r="A22" s="1">
        <v>44947</v>
      </c>
      <c r="B22" s="8">
        <v>44947.055277777778</v>
      </c>
      <c r="C22" s="8">
        <v>44947.154293981483</v>
      </c>
      <c r="D22">
        <v>2.38</v>
      </c>
      <c r="E22" t="s">
        <v>29</v>
      </c>
    </row>
    <row r="23" spans="1:13" x14ac:dyDescent="0.45">
      <c r="A23" s="1">
        <v>44948</v>
      </c>
      <c r="B23" s="8">
        <v>44948.087407407409</v>
      </c>
      <c r="C23" s="8">
        <v>44948.311226851853</v>
      </c>
      <c r="D23">
        <v>5.35</v>
      </c>
      <c r="E23" t="s">
        <v>23</v>
      </c>
      <c r="G23" t="s">
        <v>13</v>
      </c>
      <c r="H23" t="s">
        <v>4</v>
      </c>
      <c r="I23" t="s">
        <v>14</v>
      </c>
    </row>
    <row r="24" spans="1:13" x14ac:dyDescent="0.45">
      <c r="A24" s="1">
        <v>44949</v>
      </c>
      <c r="B24" s="8">
        <v>44949.069224537037</v>
      </c>
      <c r="C24" s="8">
        <v>44949.379224537035</v>
      </c>
      <c r="D24">
        <v>6.88</v>
      </c>
      <c r="E24" t="s">
        <v>24</v>
      </c>
      <c r="G24" t="s">
        <v>5</v>
      </c>
      <c r="H24" s="6" t="s">
        <v>6</v>
      </c>
      <c r="I24">
        <f>COUNTIF(D2:D91,"&lt;4")</f>
        <v>11</v>
      </c>
      <c r="K24" s="10"/>
      <c r="L24" s="10"/>
      <c r="M24" s="10"/>
    </row>
    <row r="25" spans="1:13" x14ac:dyDescent="0.45">
      <c r="A25" s="1">
        <v>44950</v>
      </c>
      <c r="B25" s="8">
        <v>44950.021932870368</v>
      </c>
      <c r="C25" s="8">
        <v>44950.330543981479</v>
      </c>
      <c r="D25">
        <v>7.33</v>
      </c>
      <c r="E25" t="s">
        <v>25</v>
      </c>
      <c r="G25" s="2" t="s">
        <v>7</v>
      </c>
      <c r="H25" s="4" t="s">
        <v>8</v>
      </c>
      <c r="I25">
        <f>COUNTIFS(D2:D92,"&gt;4",D2:D92,"&lt;7")</f>
        <v>51</v>
      </c>
      <c r="K25" s="10"/>
      <c r="L25" s="10"/>
      <c r="M25" s="10"/>
    </row>
    <row r="26" spans="1:13" x14ac:dyDescent="0.45">
      <c r="A26" s="1">
        <v>44951</v>
      </c>
      <c r="B26" s="8">
        <v>44951.089502314811</v>
      </c>
      <c r="C26" s="8">
        <v>44951.399652777778</v>
      </c>
      <c r="D26">
        <v>7.44</v>
      </c>
      <c r="E26" t="s">
        <v>26</v>
      </c>
      <c r="G26" s="2" t="s">
        <v>9</v>
      </c>
      <c r="H26" s="5" t="s">
        <v>10</v>
      </c>
      <c r="I26">
        <f>COUNTIFS(D2:D93,"&gt;7",D2:D93,"&lt;9")</f>
        <v>28</v>
      </c>
      <c r="K26" s="11"/>
      <c r="L26" s="11"/>
      <c r="M26" s="10"/>
    </row>
    <row r="27" spans="1:13" x14ac:dyDescent="0.45">
      <c r="A27" s="1">
        <v>44952</v>
      </c>
      <c r="B27" s="8">
        <v>44952.064375000002</v>
      </c>
      <c r="C27" s="8">
        <v>44952.312881944446</v>
      </c>
      <c r="D27">
        <v>5.87</v>
      </c>
      <c r="E27" t="s">
        <v>27</v>
      </c>
      <c r="G27" t="s">
        <v>11</v>
      </c>
      <c r="H27" s="7" t="s">
        <v>12</v>
      </c>
      <c r="I27">
        <f>COUNTIF(D2:D94,"&gt;9")</f>
        <v>0</v>
      </c>
      <c r="K27" s="10"/>
      <c r="L27" s="10"/>
      <c r="M27" s="10"/>
    </row>
    <row r="28" spans="1:13" x14ac:dyDescent="0.45">
      <c r="A28" s="1">
        <v>44953</v>
      </c>
      <c r="B28" s="8">
        <v>44953.137557870374</v>
      </c>
      <c r="C28" s="8">
        <v>44953.354166666664</v>
      </c>
      <c r="D28">
        <v>5.2</v>
      </c>
      <c r="E28" t="s">
        <v>28</v>
      </c>
      <c r="K28" s="10"/>
      <c r="L28" s="10"/>
      <c r="M28" s="10"/>
    </row>
    <row r="29" spans="1:13" x14ac:dyDescent="0.45">
      <c r="A29" s="1">
        <v>44954</v>
      </c>
      <c r="B29" s="8">
        <v>44954.208391203705</v>
      </c>
      <c r="C29" s="8">
        <v>44954.354166666664</v>
      </c>
      <c r="D29">
        <v>3.5</v>
      </c>
      <c r="E29" t="s">
        <v>29</v>
      </c>
      <c r="K29" s="10"/>
      <c r="L29" s="10"/>
      <c r="M29" s="10"/>
    </row>
    <row r="30" spans="1:13" x14ac:dyDescent="0.45">
      <c r="A30" s="1">
        <v>44955</v>
      </c>
      <c r="B30" s="8">
        <v>44955.046574074076</v>
      </c>
      <c r="C30" s="8">
        <v>44955.316250000003</v>
      </c>
      <c r="D30">
        <v>6.47</v>
      </c>
      <c r="E30" t="s">
        <v>23</v>
      </c>
      <c r="G30" t="s">
        <v>19</v>
      </c>
      <c r="H30" t="s">
        <v>21</v>
      </c>
      <c r="I30" t="s">
        <v>20</v>
      </c>
      <c r="K30" s="10"/>
      <c r="L30" s="10"/>
      <c r="M30" s="10"/>
    </row>
    <row r="31" spans="1:13" x14ac:dyDescent="0.45">
      <c r="A31" s="1">
        <v>44956</v>
      </c>
      <c r="B31" s="8">
        <v>44956.1253125</v>
      </c>
      <c r="C31" s="8">
        <v>44956.38554398148</v>
      </c>
      <c r="D31">
        <v>5.95</v>
      </c>
      <c r="E31" t="s">
        <v>24</v>
      </c>
      <c r="G31" t="s">
        <v>16</v>
      </c>
      <c r="H31" s="3">
        <f>AVERAGE(D2:D32)</f>
        <v>5.638064516129031</v>
      </c>
      <c r="I31">
        <f>STDEV(D2:D32)</f>
        <v>1.7014296328966807</v>
      </c>
      <c r="K31" s="10"/>
      <c r="L31" s="10"/>
      <c r="M31" s="10"/>
    </row>
    <row r="32" spans="1:13" x14ac:dyDescent="0.45">
      <c r="A32" s="1">
        <v>44957</v>
      </c>
      <c r="B32" s="8">
        <v>44957.055069444446</v>
      </c>
      <c r="C32" s="8">
        <v>44957.313437500001</v>
      </c>
      <c r="D32">
        <v>6.07</v>
      </c>
      <c r="E32" t="s">
        <v>25</v>
      </c>
      <c r="G32" t="s">
        <v>17</v>
      </c>
      <c r="H32" s="3">
        <f>AVERAGE(D33:D60)</f>
        <v>6.4903571428571434</v>
      </c>
      <c r="I32">
        <f>STDEV(D33:D60)</f>
        <v>1.4085992047338072</v>
      </c>
      <c r="K32" s="10"/>
      <c r="L32" s="10"/>
      <c r="M32" s="10"/>
    </row>
    <row r="33" spans="1:9" x14ac:dyDescent="0.45">
      <c r="A33" s="1">
        <v>44958</v>
      </c>
      <c r="B33" s="8">
        <v>44958.0471875</v>
      </c>
      <c r="C33" s="8">
        <v>44958.377326388887</v>
      </c>
      <c r="D33">
        <v>7.12</v>
      </c>
      <c r="E33" t="s">
        <v>26</v>
      </c>
      <c r="G33" t="s">
        <v>18</v>
      </c>
      <c r="H33" s="3">
        <f>AVERAGE(D61:D91)</f>
        <v>5.776129032258063</v>
      </c>
      <c r="I33">
        <f>STDEV(D61:D91)</f>
        <v>1.3245418765730688</v>
      </c>
    </row>
    <row r="34" spans="1:9" x14ac:dyDescent="0.45">
      <c r="A34" s="1">
        <v>44959</v>
      </c>
      <c r="B34" s="8">
        <v>44959.123865740738</v>
      </c>
      <c r="C34" s="8">
        <v>44959.333495370367</v>
      </c>
      <c r="D34">
        <v>5.03</v>
      </c>
      <c r="E34" t="s">
        <v>27</v>
      </c>
    </row>
    <row r="35" spans="1:9" x14ac:dyDescent="0.45">
      <c r="A35" s="1">
        <v>44960</v>
      </c>
      <c r="B35" s="8">
        <v>44960.04482638889</v>
      </c>
      <c r="C35" s="8">
        <v>44960.354166666664</v>
      </c>
      <c r="D35">
        <v>7.42</v>
      </c>
      <c r="E35" t="s">
        <v>28</v>
      </c>
      <c r="G35" s="9" t="s">
        <v>22</v>
      </c>
      <c r="H35" s="9" t="s">
        <v>21</v>
      </c>
      <c r="I35" s="9" t="s">
        <v>15</v>
      </c>
    </row>
    <row r="36" spans="1:9" x14ac:dyDescent="0.45">
      <c r="A36" s="1">
        <v>44961</v>
      </c>
      <c r="B36" s="8">
        <v>44961.030844907407</v>
      </c>
      <c r="C36" s="8">
        <v>44961.354166666664</v>
      </c>
      <c r="D36">
        <v>7.76</v>
      </c>
      <c r="E36" t="s">
        <v>29</v>
      </c>
      <c r="G36" t="str" cm="1">
        <f t="array" ref="G36:G42">_xlfn.UNIQUE(E2:E91)</f>
        <v>Sunday</v>
      </c>
      <c r="H36">
        <f>AVERAGEIF(E2:E91, G36, D2:D91)</f>
        <v>5.5330769230769237</v>
      </c>
      <c r="I36">
        <f>COUNTIF(E2:E91, "Sunday")</f>
        <v>13</v>
      </c>
    </row>
    <row r="37" spans="1:9" x14ac:dyDescent="0.45">
      <c r="A37" s="1">
        <v>44962</v>
      </c>
      <c r="B37" s="8">
        <v>44962.106921296298</v>
      </c>
      <c r="C37" s="8">
        <v>44962.32671296296</v>
      </c>
      <c r="D37">
        <v>5.25</v>
      </c>
      <c r="E37" t="s">
        <v>23</v>
      </c>
      <c r="G37" t="str">
        <v>Monday</v>
      </c>
      <c r="H37">
        <f>AVERAGEIF(E2:E91, G37, D2:D91)</f>
        <v>7.0084615384615381</v>
      </c>
      <c r="I37">
        <f>COUNTIF(E2:E91, "Monday")</f>
        <v>13</v>
      </c>
    </row>
    <row r="38" spans="1:9" x14ac:dyDescent="0.45">
      <c r="A38" s="1">
        <v>44963</v>
      </c>
      <c r="B38" s="8">
        <v>44963.063078703701</v>
      </c>
      <c r="C38" s="8">
        <v>44963.375324074077</v>
      </c>
      <c r="D38">
        <v>7.27</v>
      </c>
      <c r="E38" t="s">
        <v>24</v>
      </c>
      <c r="G38" t="str">
        <v>Tuesday</v>
      </c>
      <c r="H38">
        <f>AVERAGEIF(E2:E91, G38, D2:D91)</f>
        <v>5.3738461538461548</v>
      </c>
      <c r="I38">
        <f>COUNTIF(E2:E91, "Tuesday")</f>
        <v>13</v>
      </c>
    </row>
    <row r="39" spans="1:9" x14ac:dyDescent="0.45">
      <c r="A39" s="1">
        <v>44964</v>
      </c>
      <c r="B39" s="8">
        <v>44964.102037037039</v>
      </c>
      <c r="C39" s="8">
        <v>44964.312534722223</v>
      </c>
      <c r="D39">
        <v>4.9000000000000004</v>
      </c>
      <c r="E39" t="s">
        <v>25</v>
      </c>
      <c r="G39" t="str">
        <v>Wednesday</v>
      </c>
      <c r="H39">
        <f>AVERAGEIF(E2:E91, G39, D2:D91)</f>
        <v>6.9553846153846157</v>
      </c>
      <c r="I39">
        <f>COUNTIF(E2:E91, "Wednesday")</f>
        <v>13</v>
      </c>
    </row>
    <row r="40" spans="1:9" x14ac:dyDescent="0.45">
      <c r="A40" s="1">
        <v>44965</v>
      </c>
      <c r="B40" s="8">
        <v>44965.054328703707</v>
      </c>
      <c r="C40" s="8">
        <v>44965.380601851852</v>
      </c>
      <c r="D40">
        <v>7.23</v>
      </c>
      <c r="E40" t="s">
        <v>26</v>
      </c>
      <c r="G40" t="str">
        <v>Thursday</v>
      </c>
      <c r="H40">
        <f>AVERAGEIF(E2:E91, G40, D2:D91)</f>
        <v>5.25</v>
      </c>
      <c r="I40">
        <f>COUNTIF(E2:E91, "Thursday")</f>
        <v>13</v>
      </c>
    </row>
    <row r="41" spans="1:9" x14ac:dyDescent="0.45">
      <c r="A41" s="1">
        <v>44966</v>
      </c>
      <c r="B41" s="8">
        <v>44966.097048611111</v>
      </c>
      <c r="C41" s="8">
        <v>44966.313958333332</v>
      </c>
      <c r="D41">
        <v>5.0199999999999996</v>
      </c>
      <c r="E41" t="s">
        <v>27</v>
      </c>
      <c r="G41" t="str">
        <v>Friday</v>
      </c>
      <c r="H41">
        <f>AVERAGEIF(E2:E91, G41, D2:D91)</f>
        <v>5.5753846153846158</v>
      </c>
      <c r="I41">
        <f>COUNTIF(E2:E91, "Friday")</f>
        <v>13</v>
      </c>
    </row>
    <row r="42" spans="1:9" x14ac:dyDescent="0.45">
      <c r="A42" s="1">
        <v>44967</v>
      </c>
      <c r="B42" s="8">
        <v>44967.116238425922</v>
      </c>
      <c r="C42" s="8">
        <v>44967.339722222219</v>
      </c>
      <c r="D42">
        <v>5.36</v>
      </c>
      <c r="E42" t="s">
        <v>28</v>
      </c>
      <c r="G42" t="str">
        <v>Saturday</v>
      </c>
      <c r="H42">
        <f>AVERAGEIF(E2:E91, G42, D2:D91)</f>
        <v>5.9599999999999982</v>
      </c>
      <c r="I42">
        <f>COUNTIF(E2:E91, "Saturday")</f>
        <v>12</v>
      </c>
    </row>
    <row r="43" spans="1:9" x14ac:dyDescent="0.45">
      <c r="A43" s="1">
        <v>44968</v>
      </c>
      <c r="B43" s="8">
        <v>44968.058738425927</v>
      </c>
      <c r="C43" s="8">
        <v>44968.354166666664</v>
      </c>
      <c r="D43">
        <v>7.09</v>
      </c>
      <c r="E43" t="s">
        <v>29</v>
      </c>
    </row>
    <row r="44" spans="1:9" x14ac:dyDescent="0.45">
      <c r="A44" s="1">
        <v>44969</v>
      </c>
      <c r="B44" s="8">
        <v>44969.118159722224</v>
      </c>
      <c r="C44" s="8">
        <v>44969.324664351851</v>
      </c>
      <c r="D44">
        <v>4.9000000000000004</v>
      </c>
      <c r="E44" t="s">
        <v>23</v>
      </c>
    </row>
    <row r="45" spans="1:9" x14ac:dyDescent="0.45">
      <c r="A45" s="1">
        <v>44970</v>
      </c>
      <c r="B45" s="8">
        <v>44970.082141203704</v>
      </c>
      <c r="C45" s="8">
        <v>44970.398414351854</v>
      </c>
      <c r="D45">
        <v>7.36</v>
      </c>
      <c r="E45" t="s">
        <v>24</v>
      </c>
    </row>
    <row r="46" spans="1:9" x14ac:dyDescent="0.45">
      <c r="A46" s="1">
        <v>44971</v>
      </c>
      <c r="B46" s="8">
        <v>44971.144930555558</v>
      </c>
      <c r="C46" s="8">
        <v>44971.312534722223</v>
      </c>
      <c r="D46">
        <v>3.91</v>
      </c>
      <c r="E46" t="s">
        <v>25</v>
      </c>
    </row>
    <row r="47" spans="1:9" x14ac:dyDescent="0.45">
      <c r="A47" s="1">
        <v>44972</v>
      </c>
      <c r="B47" s="8">
        <v>44972.041666666664</v>
      </c>
      <c r="C47" s="8">
        <v>44972.412175925929</v>
      </c>
      <c r="D47">
        <v>8.6300000000000008</v>
      </c>
      <c r="E47" t="s">
        <v>26</v>
      </c>
    </row>
    <row r="48" spans="1:9" x14ac:dyDescent="0.45">
      <c r="A48" s="1">
        <v>44973</v>
      </c>
      <c r="B48" s="8">
        <v>44973.106956018521</v>
      </c>
      <c r="C48" s="8">
        <v>44973.352731481478</v>
      </c>
      <c r="D48">
        <v>5.9</v>
      </c>
      <c r="E48" t="s">
        <v>27</v>
      </c>
    </row>
    <row r="49" spans="1:5" x14ac:dyDescent="0.45">
      <c r="A49" s="1">
        <v>44974</v>
      </c>
      <c r="B49" s="8">
        <v>44974.060219907406</v>
      </c>
      <c r="C49" s="8">
        <v>44974.320243055554</v>
      </c>
      <c r="D49">
        <v>6.24</v>
      </c>
      <c r="E49" t="s">
        <v>28</v>
      </c>
    </row>
    <row r="50" spans="1:5" x14ac:dyDescent="0.45">
      <c r="A50" s="1">
        <v>44975</v>
      </c>
      <c r="B50" s="8">
        <v>44975.133356481485</v>
      </c>
      <c r="C50" s="8">
        <v>44975.354166666664</v>
      </c>
      <c r="D50">
        <v>5.3</v>
      </c>
      <c r="E50" t="s">
        <v>29</v>
      </c>
    </row>
    <row r="51" spans="1:5" x14ac:dyDescent="0.45">
      <c r="A51" s="1">
        <v>44976</v>
      </c>
      <c r="B51" s="8">
        <v>44976.101782407408</v>
      </c>
      <c r="C51" s="8">
        <v>44976.354178240741</v>
      </c>
      <c r="D51">
        <v>6.06</v>
      </c>
      <c r="E51" t="s">
        <v>23</v>
      </c>
    </row>
    <row r="52" spans="1:5" x14ac:dyDescent="0.45">
      <c r="A52" s="1">
        <v>44977</v>
      </c>
      <c r="B52" s="8">
        <v>44977.053472222222</v>
      </c>
      <c r="C52" s="8">
        <v>44977.385520833333</v>
      </c>
      <c r="D52">
        <v>7.96</v>
      </c>
      <c r="E52" t="s">
        <v>24</v>
      </c>
    </row>
    <row r="53" spans="1:5" x14ac:dyDescent="0.45">
      <c r="A53" s="1">
        <v>44978</v>
      </c>
      <c r="B53" s="8">
        <v>44978.121053240742</v>
      </c>
      <c r="C53" s="8">
        <v>44978.354166666664</v>
      </c>
      <c r="D53">
        <v>5.59</v>
      </c>
      <c r="E53" t="s">
        <v>25</v>
      </c>
    </row>
    <row r="54" spans="1:5" x14ac:dyDescent="0.45">
      <c r="A54" s="1">
        <v>44979</v>
      </c>
      <c r="B54" s="8">
        <v>44979.041666666664</v>
      </c>
      <c r="C54" s="8">
        <v>44979.395011574074</v>
      </c>
      <c r="D54">
        <v>8.0500000000000007</v>
      </c>
      <c r="E54" t="s">
        <v>26</v>
      </c>
    </row>
    <row r="55" spans="1:5" x14ac:dyDescent="0.45">
      <c r="A55" s="1">
        <v>44980</v>
      </c>
      <c r="B55" s="8">
        <v>44980.099606481483</v>
      </c>
      <c r="C55" s="8">
        <v>44980.354178240741</v>
      </c>
      <c r="D55">
        <v>5.84</v>
      </c>
      <c r="E55" t="s">
        <v>27</v>
      </c>
    </row>
    <row r="56" spans="1:5" x14ac:dyDescent="0.45">
      <c r="A56" s="1">
        <v>44981</v>
      </c>
      <c r="B56" s="8">
        <v>44981.143807870372</v>
      </c>
      <c r="C56" s="8">
        <v>44981.313576388886</v>
      </c>
      <c r="D56">
        <v>4.05</v>
      </c>
      <c r="E56" t="s">
        <v>28</v>
      </c>
    </row>
    <row r="57" spans="1:5" x14ac:dyDescent="0.45">
      <c r="A57" s="1">
        <v>44982</v>
      </c>
      <c r="B57" s="8">
        <v>44982</v>
      </c>
      <c r="C57" s="8">
        <v>44982.316423611112</v>
      </c>
      <c r="D57">
        <v>7.52</v>
      </c>
      <c r="E57" t="s">
        <v>29</v>
      </c>
    </row>
    <row r="58" spans="1:5" x14ac:dyDescent="0.45">
      <c r="A58" s="1">
        <v>44983</v>
      </c>
      <c r="B58" s="8">
        <v>44983</v>
      </c>
      <c r="C58" s="8">
        <v>44983.354166666664</v>
      </c>
      <c r="D58">
        <v>8.5</v>
      </c>
      <c r="E58" t="s">
        <v>23</v>
      </c>
    </row>
    <row r="59" spans="1:5" x14ac:dyDescent="0.45">
      <c r="A59" s="1">
        <v>44984</v>
      </c>
      <c r="B59" s="8">
        <v>44984.041666666664</v>
      </c>
      <c r="C59" s="8">
        <v>44984.391064814816</v>
      </c>
      <c r="D59">
        <v>8.3800000000000008</v>
      </c>
      <c r="E59" t="s">
        <v>24</v>
      </c>
    </row>
    <row r="60" spans="1:5" x14ac:dyDescent="0.45">
      <c r="A60" s="1">
        <v>44985</v>
      </c>
      <c r="B60" s="8">
        <v>44985</v>
      </c>
      <c r="C60" s="8">
        <v>44985.336886574078</v>
      </c>
      <c r="D60">
        <v>8.09</v>
      </c>
      <c r="E60" t="s">
        <v>25</v>
      </c>
    </row>
    <row r="61" spans="1:5" x14ac:dyDescent="0.45">
      <c r="A61" s="1">
        <v>44986</v>
      </c>
      <c r="B61" s="8">
        <v>44986.048842592594</v>
      </c>
      <c r="C61" s="8">
        <v>44986.375104166669</v>
      </c>
      <c r="D61">
        <v>7.66</v>
      </c>
      <c r="E61" t="s">
        <v>26</v>
      </c>
    </row>
    <row r="62" spans="1:5" x14ac:dyDescent="0.45">
      <c r="A62" s="1">
        <v>44987</v>
      </c>
      <c r="B62" s="8">
        <v>44987.130254629628</v>
      </c>
      <c r="C62" s="8">
        <v>44987.322476851848</v>
      </c>
      <c r="D62">
        <v>4.3099999999999996</v>
      </c>
      <c r="E62" t="s">
        <v>27</v>
      </c>
    </row>
    <row r="63" spans="1:5" x14ac:dyDescent="0.45">
      <c r="A63" s="1">
        <v>44988</v>
      </c>
      <c r="B63" s="8">
        <v>44988.085775462961</v>
      </c>
      <c r="C63" s="8">
        <v>44988.229189814818</v>
      </c>
      <c r="D63">
        <v>3.28</v>
      </c>
      <c r="E63" t="s">
        <v>28</v>
      </c>
    </row>
    <row r="64" spans="1:5" x14ac:dyDescent="0.45">
      <c r="A64" s="1">
        <v>44989</v>
      </c>
      <c r="B64" s="8">
        <v>44989.035243055558</v>
      </c>
      <c r="C64" s="8">
        <v>44989.236817129633</v>
      </c>
      <c r="D64">
        <v>4.84</v>
      </c>
      <c r="E64" t="s">
        <v>29</v>
      </c>
    </row>
    <row r="65" spans="1:5" x14ac:dyDescent="0.45">
      <c r="A65" s="1">
        <v>44990</v>
      </c>
      <c r="B65" s="8">
        <v>44990.113402777781</v>
      </c>
      <c r="C65" s="8">
        <v>44990.250150462962</v>
      </c>
      <c r="D65">
        <v>3.28</v>
      </c>
      <c r="E65" t="s">
        <v>23</v>
      </c>
    </row>
    <row r="66" spans="1:5" x14ac:dyDescent="0.45">
      <c r="A66" s="1">
        <v>44991</v>
      </c>
      <c r="B66" s="8">
        <v>44991.035590277781</v>
      </c>
      <c r="C66" s="8">
        <v>44991.293993055559</v>
      </c>
      <c r="D66">
        <v>5.75</v>
      </c>
      <c r="E66" t="s">
        <v>24</v>
      </c>
    </row>
    <row r="67" spans="1:5" x14ac:dyDescent="0.45">
      <c r="A67" s="1">
        <v>44992</v>
      </c>
      <c r="B67" s="8">
        <v>44992.164166666669</v>
      </c>
      <c r="C67" s="8">
        <v>44992.333460648151</v>
      </c>
      <c r="D67">
        <v>4.0599999999999996</v>
      </c>
      <c r="E67" t="s">
        <v>25</v>
      </c>
    </row>
    <row r="68" spans="1:5" x14ac:dyDescent="0.45">
      <c r="A68" s="1">
        <v>44993</v>
      </c>
      <c r="B68" s="8">
        <v>44993.044039351851</v>
      </c>
      <c r="C68" s="8">
        <v>44993.376111111109</v>
      </c>
      <c r="D68">
        <v>7.76</v>
      </c>
      <c r="E68" t="s">
        <v>26</v>
      </c>
    </row>
    <row r="69" spans="1:5" x14ac:dyDescent="0.45">
      <c r="A69" s="1">
        <v>44994</v>
      </c>
      <c r="B69" s="8">
        <v>44994.176655092589</v>
      </c>
      <c r="C69" s="8">
        <v>44994.315821759257</v>
      </c>
      <c r="D69">
        <v>3.26</v>
      </c>
      <c r="E69" t="s">
        <v>27</v>
      </c>
    </row>
    <row r="70" spans="1:5" x14ac:dyDescent="0.45">
      <c r="A70" s="1">
        <v>44995</v>
      </c>
      <c r="B70" s="8">
        <v>44995.001226851855</v>
      </c>
      <c r="C70" s="8">
        <v>44995.354166666664</v>
      </c>
      <c r="D70">
        <v>8.4700000000000006</v>
      </c>
      <c r="E70" t="s">
        <v>28</v>
      </c>
    </row>
    <row r="71" spans="1:5" x14ac:dyDescent="0.45">
      <c r="A71" s="1">
        <v>44996</v>
      </c>
      <c r="B71" s="8">
        <v>44996.049884259257</v>
      </c>
      <c r="C71" s="8">
        <v>44996.354178240741</v>
      </c>
      <c r="D71">
        <v>7.28</v>
      </c>
      <c r="E71" t="s">
        <v>29</v>
      </c>
    </row>
    <row r="72" spans="1:5" x14ac:dyDescent="0.45">
      <c r="A72" s="1">
        <v>44997</v>
      </c>
      <c r="B72" s="8">
        <v>44997.020833333336</v>
      </c>
      <c r="C72" s="8">
        <v>44997.315069444441</v>
      </c>
      <c r="D72">
        <v>5.89</v>
      </c>
      <c r="E72" t="s">
        <v>23</v>
      </c>
    </row>
    <row r="73" spans="1:5" x14ac:dyDescent="0.45">
      <c r="A73" s="1">
        <v>44998</v>
      </c>
      <c r="B73" s="8">
        <v>44998.055358796293</v>
      </c>
      <c r="C73" s="8">
        <v>44998.369363425925</v>
      </c>
      <c r="D73">
        <v>7.01</v>
      </c>
      <c r="E73" t="s">
        <v>24</v>
      </c>
    </row>
    <row r="74" spans="1:5" x14ac:dyDescent="0.45">
      <c r="A74" s="1">
        <v>44999</v>
      </c>
      <c r="B74" s="8">
        <v>44999.081817129627</v>
      </c>
      <c r="C74" s="8">
        <v>44999.316979166666</v>
      </c>
      <c r="D74">
        <v>5.5</v>
      </c>
      <c r="E74" t="s">
        <v>25</v>
      </c>
    </row>
    <row r="75" spans="1:5" x14ac:dyDescent="0.45">
      <c r="A75" s="1">
        <v>45000</v>
      </c>
      <c r="B75" s="8">
        <v>45000.098668981482</v>
      </c>
      <c r="C75" s="8">
        <v>45000.381724537037</v>
      </c>
      <c r="D75">
        <v>6.17</v>
      </c>
      <c r="E75" t="s">
        <v>26</v>
      </c>
    </row>
    <row r="76" spans="1:5" x14ac:dyDescent="0.45">
      <c r="A76" s="1">
        <v>45001</v>
      </c>
      <c r="B76" s="8">
        <v>45001.10974537037</v>
      </c>
      <c r="C76" s="8">
        <v>45001.347430555557</v>
      </c>
      <c r="D76">
        <v>5.7</v>
      </c>
      <c r="E76" t="s">
        <v>27</v>
      </c>
    </row>
    <row r="77" spans="1:5" x14ac:dyDescent="0.45">
      <c r="A77" s="1">
        <v>45002</v>
      </c>
      <c r="B77" s="8">
        <v>45002.123935185184</v>
      </c>
      <c r="C77" s="8">
        <v>45002.354166666664</v>
      </c>
      <c r="D77">
        <v>5.53</v>
      </c>
      <c r="E77" t="s">
        <v>28</v>
      </c>
    </row>
    <row r="78" spans="1:5" x14ac:dyDescent="0.45">
      <c r="A78" s="1">
        <v>45003</v>
      </c>
      <c r="B78" s="8">
        <v>45003.062847222223</v>
      </c>
      <c r="C78" s="8">
        <v>45003.312604166669</v>
      </c>
      <c r="D78">
        <v>5.99</v>
      </c>
      <c r="E78" t="s">
        <v>29</v>
      </c>
    </row>
    <row r="79" spans="1:5" x14ac:dyDescent="0.45">
      <c r="A79" s="1">
        <v>45004</v>
      </c>
      <c r="B79" s="8">
        <v>45004.092951388891</v>
      </c>
      <c r="C79" s="8">
        <v>45004.316041666665</v>
      </c>
      <c r="D79">
        <v>5.35</v>
      </c>
      <c r="E79" t="s">
        <v>23</v>
      </c>
    </row>
    <row r="80" spans="1:5" x14ac:dyDescent="0.45">
      <c r="A80" s="1">
        <v>45005</v>
      </c>
      <c r="B80" s="8">
        <v>45005.059398148151</v>
      </c>
      <c r="C80" s="8">
        <v>45005.371307870373</v>
      </c>
      <c r="D80">
        <v>7.49</v>
      </c>
      <c r="E80" t="s">
        <v>24</v>
      </c>
    </row>
    <row r="81" spans="1:7" x14ac:dyDescent="0.45">
      <c r="A81" s="1">
        <v>45006</v>
      </c>
      <c r="B81" s="8">
        <v>45006.144594907404</v>
      </c>
      <c r="C81" s="8">
        <v>45006.333483796298</v>
      </c>
      <c r="D81">
        <v>4.53</v>
      </c>
      <c r="E81" t="s">
        <v>25</v>
      </c>
    </row>
    <row r="82" spans="1:7" x14ac:dyDescent="0.45">
      <c r="A82" s="1">
        <v>45007</v>
      </c>
      <c r="B82" s="8">
        <v>45007.088530092595</v>
      </c>
      <c r="C82" s="8">
        <v>45007.375775462962</v>
      </c>
      <c r="D82">
        <v>6.82</v>
      </c>
      <c r="E82" t="s">
        <v>26</v>
      </c>
    </row>
    <row r="83" spans="1:7" x14ac:dyDescent="0.45">
      <c r="A83" s="1">
        <v>45008</v>
      </c>
      <c r="B83" s="8">
        <v>45008.05572916667</v>
      </c>
      <c r="C83" s="8">
        <v>45008.31449074074</v>
      </c>
      <c r="D83">
        <v>6.17</v>
      </c>
      <c r="E83" t="s">
        <v>27</v>
      </c>
    </row>
    <row r="84" spans="1:7" x14ac:dyDescent="0.45">
      <c r="A84" s="1">
        <v>45009</v>
      </c>
      <c r="B84" s="8">
        <v>45009.094826388886</v>
      </c>
      <c r="C84" s="8">
        <v>45009.354166666664</v>
      </c>
      <c r="D84">
        <v>6.22</v>
      </c>
      <c r="E84" t="s">
        <v>28</v>
      </c>
    </row>
    <row r="85" spans="1:7" x14ac:dyDescent="0.45">
      <c r="A85" s="1">
        <v>45010</v>
      </c>
      <c r="B85" s="8">
        <v>45010.097650462965</v>
      </c>
      <c r="C85" s="8">
        <v>45010.354178240741</v>
      </c>
      <c r="D85">
        <v>6.16</v>
      </c>
      <c r="E85" t="s">
        <v>29</v>
      </c>
    </row>
    <row r="86" spans="1:7" x14ac:dyDescent="0.45">
      <c r="A86" s="1">
        <v>45011</v>
      </c>
      <c r="B86" s="8">
        <v>45011.060648148145</v>
      </c>
      <c r="C86" s="8">
        <v>45011.354166666664</v>
      </c>
      <c r="D86">
        <v>6.53</v>
      </c>
      <c r="E86" t="s">
        <v>23</v>
      </c>
    </row>
    <row r="87" spans="1:7" x14ac:dyDescent="0.45">
      <c r="A87" s="1">
        <v>45012</v>
      </c>
      <c r="B87" s="8">
        <v>45012.106006944443</v>
      </c>
      <c r="C87" s="8">
        <v>45012.375081018516</v>
      </c>
      <c r="D87">
        <v>6.46</v>
      </c>
      <c r="E87" t="s">
        <v>24</v>
      </c>
    </row>
    <row r="88" spans="1:7" x14ac:dyDescent="0.45">
      <c r="A88" s="1">
        <v>45013</v>
      </c>
      <c r="B88" s="8">
        <v>45013.101956018516</v>
      </c>
      <c r="C88" s="8">
        <v>45013.313703703701</v>
      </c>
      <c r="D88">
        <v>4.9800000000000004</v>
      </c>
      <c r="E88" t="s">
        <v>25</v>
      </c>
    </row>
    <row r="89" spans="1:7" x14ac:dyDescent="0.45">
      <c r="A89" s="1">
        <v>45014</v>
      </c>
      <c r="B89" s="8">
        <v>45014.112453703703</v>
      </c>
      <c r="C89" s="8">
        <v>45014.376331018517</v>
      </c>
      <c r="D89">
        <v>5.95</v>
      </c>
      <c r="E89" t="s">
        <v>26</v>
      </c>
    </row>
    <row r="90" spans="1:7" x14ac:dyDescent="0.45">
      <c r="A90" s="1">
        <v>45015</v>
      </c>
      <c r="B90" s="8">
        <v>45015.058171296296</v>
      </c>
      <c r="C90" s="8">
        <v>45015.314328703702</v>
      </c>
      <c r="D90">
        <v>5.89</v>
      </c>
      <c r="E90" t="s">
        <v>27</v>
      </c>
      <c r="G90" s="1" cm="1">
        <f t="array" aca="1" ref="G90" ca="1">11:92</f>
        <v>0</v>
      </c>
    </row>
    <row r="91" spans="1:7" x14ac:dyDescent="0.45">
      <c r="A91" s="1">
        <v>45016</v>
      </c>
      <c r="B91" s="8">
        <v>45016.119189814817</v>
      </c>
      <c r="C91" s="8">
        <v>45016.318472222221</v>
      </c>
      <c r="D91">
        <v>4.7699999999999996</v>
      </c>
      <c r="E91" t="s">
        <v>28</v>
      </c>
    </row>
  </sheetData>
  <sortState xmlns:xlrd2="http://schemas.microsoft.com/office/spreadsheetml/2017/richdata2" ref="K27:K30">
    <sortCondition ref="K27"/>
  </sortState>
  <phoneticPr fontId="19" type="noConversion"/>
  <conditionalFormatting sqref="D1:D1048576">
    <cfRule type="cellIs" dxfId="3" priority="2" operator="between">
      <formula>7</formula>
      <formula>9</formula>
    </cfRule>
    <cfRule type="cellIs" dxfId="2" priority="3" operator="between">
      <formula>4</formula>
      <formula>7</formula>
    </cfRule>
  </conditionalFormatting>
  <conditionalFormatting sqref="D2:D91">
    <cfRule type="cellIs" dxfId="1" priority="1" operator="greaterThanOrEqual">
      <formula>9</formula>
    </cfRule>
    <cfRule type="cellIs" dxfId="0" priority="4" operator="lessThanOrEqual">
      <formula>4</formula>
    </cfRule>
  </conditionalFormatting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 Analysis 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Westfalewski</dc:creator>
  <cp:lastModifiedBy>Anita Westfalewski</cp:lastModifiedBy>
  <dcterms:created xsi:type="dcterms:W3CDTF">2023-04-09T17:08:00Z</dcterms:created>
  <dcterms:modified xsi:type="dcterms:W3CDTF">2023-04-11T05:08:08Z</dcterms:modified>
</cp:coreProperties>
</file>