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ita\Desktop\"/>
    </mc:Choice>
  </mc:AlternateContent>
  <xr:revisionPtr revIDLastSave="0" documentId="13_ncr:1_{0211E0CD-D48A-4689-B894-D2E7AFF8E785}" xr6:coauthVersionLast="47" xr6:coauthVersionMax="47" xr10:uidLastSave="{00000000-0000-0000-0000-000000000000}"/>
  <bookViews>
    <workbookView xWindow="-110" yWindow="-110" windowWidth="19420" windowHeight="10420" firstSheet="1" activeTab="3" xr2:uid="{B01E49AF-F25F-AB48-A715-F2012D8DD627}"/>
  </bookViews>
  <sheets>
    <sheet name="Categories" sheetId="1" state="hidden" r:id="rId1"/>
    <sheet name="Transactions" sheetId="5" r:id="rId2"/>
    <sheet name="Calculations" sheetId="12" r:id="rId3"/>
    <sheet name="Dashboard" sheetId="13" r:id="rId4"/>
  </sheets>
  <definedNames>
    <definedName name="_xlchart.v1.0" hidden="1">Calculations!$L$10:$L$25</definedName>
    <definedName name="_xlchart.v1.1" hidden="1">Calculations!$M$10:$M$25</definedName>
    <definedName name="_xlchart.v1.2" hidden="1">Calculations!$M$9</definedName>
    <definedName name="_xlchart.v1.3" hidden="1">Calculations!$L$2:$L$6</definedName>
    <definedName name="_xlchart.v1.4" hidden="1">Calculations!$M$1</definedName>
    <definedName name="_xlchart.v1.5" hidden="1">Calculations!$M$2:$M$6</definedName>
    <definedName name="ExternalData_1" localSheetId="1" hidden="1">Transactions!$A$1:$G$276</definedName>
    <definedName name="Slicer_Year_and_Month">#N/A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5" l="1" a="1"/>
  <c r="M2" i="5" s="1"/>
  <c r="J2" i="5"/>
  <c r="I2" i="5"/>
  <c r="H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E276" i="5" l="1"/>
  <c r="J276" i="5" s="1"/>
  <c r="E252" i="5"/>
  <c r="J252" i="5" s="1"/>
  <c r="E212" i="5"/>
  <c r="J212" i="5" s="1"/>
  <c r="E184" i="5"/>
  <c r="J184" i="5" s="1"/>
  <c r="E160" i="5"/>
  <c r="J160" i="5" s="1"/>
  <c r="E134" i="5"/>
  <c r="J134" i="5" s="1"/>
  <c r="E94" i="5"/>
  <c r="J94" i="5" s="1"/>
  <c r="E68" i="5"/>
  <c r="J68" i="5" s="1"/>
  <c r="E36" i="5"/>
  <c r="J36" i="5" s="1"/>
  <c r="E12" i="5"/>
  <c r="J12" i="5" s="1"/>
  <c r="E251" i="5"/>
  <c r="J251" i="5" s="1"/>
  <c r="E227" i="5"/>
  <c r="J227" i="5" s="1"/>
  <c r="E195" i="5"/>
  <c r="J195" i="5" s="1"/>
  <c r="E167" i="5"/>
  <c r="J167" i="5" s="1"/>
  <c r="E141" i="5"/>
  <c r="J141" i="5" s="1"/>
  <c r="E101" i="5"/>
  <c r="J101" i="5" s="1"/>
  <c r="E81" i="5"/>
  <c r="J81" i="5" s="1"/>
  <c r="E51" i="5"/>
  <c r="J51" i="5" s="1"/>
  <c r="E11" i="5"/>
  <c r="E250" i="5"/>
  <c r="J250" i="5" s="1"/>
  <c r="E218" i="5"/>
  <c r="J218" i="5" s="1"/>
  <c r="E158" i="5"/>
  <c r="J158" i="5" s="1"/>
  <c r="E132" i="5"/>
  <c r="J132" i="5" s="1"/>
  <c r="E116" i="5"/>
  <c r="J116" i="5" s="1"/>
  <c r="E80" i="5"/>
  <c r="J80" i="5" s="1"/>
  <c r="E58" i="5"/>
  <c r="J58" i="5" s="1"/>
  <c r="E42" i="5"/>
  <c r="J42" i="5" s="1"/>
  <c r="E18" i="5"/>
  <c r="J18" i="5" s="1"/>
  <c r="E273" i="5"/>
  <c r="J273" i="5" s="1"/>
  <c r="E257" i="5"/>
  <c r="J257" i="5" s="1"/>
  <c r="E241" i="5"/>
  <c r="J241" i="5" s="1"/>
  <c r="E225" i="5"/>
  <c r="J225" i="5" s="1"/>
  <c r="E217" i="5"/>
  <c r="J217" i="5" s="1"/>
  <c r="E209" i="5"/>
  <c r="J209" i="5" s="1"/>
  <c r="E201" i="5"/>
  <c r="J201" i="5" s="1"/>
  <c r="E189" i="5"/>
  <c r="J189" i="5" s="1"/>
  <c r="E181" i="5"/>
  <c r="J181" i="5" s="1"/>
  <c r="E173" i="5"/>
  <c r="J173" i="5" s="1"/>
  <c r="E165" i="5"/>
  <c r="J165" i="5" s="1"/>
  <c r="E157" i="5"/>
  <c r="J157" i="5" s="1"/>
  <c r="E145" i="5"/>
  <c r="J145" i="5" s="1"/>
  <c r="E139" i="5"/>
  <c r="J139" i="5" s="1"/>
  <c r="E131" i="5"/>
  <c r="J131" i="5" s="1"/>
  <c r="E123" i="5"/>
  <c r="J123" i="5" s="1"/>
  <c r="E115" i="5"/>
  <c r="J115" i="5" s="1"/>
  <c r="E107" i="5"/>
  <c r="J107" i="5" s="1"/>
  <c r="E99" i="5"/>
  <c r="J99" i="5" s="1"/>
  <c r="E91" i="5"/>
  <c r="J91" i="5" s="1"/>
  <c r="E85" i="5"/>
  <c r="J85" i="5" s="1"/>
  <c r="E79" i="5"/>
  <c r="J79" i="5" s="1"/>
  <c r="E73" i="5"/>
  <c r="J73" i="5" s="1"/>
  <c r="E65" i="5"/>
  <c r="J65" i="5" s="1"/>
  <c r="E57" i="5"/>
  <c r="J57" i="5" s="1"/>
  <c r="E49" i="5"/>
  <c r="J49" i="5" s="1"/>
  <c r="E41" i="5"/>
  <c r="J41" i="5" s="1"/>
  <c r="E33" i="5"/>
  <c r="J33" i="5" s="1"/>
  <c r="E25" i="5"/>
  <c r="J25" i="5" s="1"/>
  <c r="E17" i="5"/>
  <c r="J17" i="5" s="1"/>
  <c r="E9" i="5"/>
  <c r="J9" i="5" s="1"/>
  <c r="E244" i="5"/>
  <c r="J244" i="5" s="1"/>
  <c r="E220" i="5"/>
  <c r="J220" i="5" s="1"/>
  <c r="E190" i="5"/>
  <c r="J190" i="5" s="1"/>
  <c r="E126" i="5"/>
  <c r="J126" i="5" s="1"/>
  <c r="E102" i="5"/>
  <c r="J102" i="5" s="1"/>
  <c r="E44" i="5"/>
  <c r="J44" i="5" s="1"/>
  <c r="E4" i="5"/>
  <c r="J4" i="5" s="1"/>
  <c r="E259" i="5"/>
  <c r="J259" i="5" s="1"/>
  <c r="E219" i="5"/>
  <c r="J219" i="5" s="1"/>
  <c r="E159" i="5"/>
  <c r="J159" i="5" s="1"/>
  <c r="E133" i="5"/>
  <c r="J133" i="5" s="1"/>
  <c r="E109" i="5"/>
  <c r="J109" i="5" s="1"/>
  <c r="E75" i="5"/>
  <c r="J75" i="5" s="1"/>
  <c r="E43" i="5"/>
  <c r="J43" i="5" s="1"/>
  <c r="E19" i="5"/>
  <c r="J19" i="5" s="1"/>
  <c r="E258" i="5"/>
  <c r="E226" i="5"/>
  <c r="J226" i="5" s="1"/>
  <c r="E166" i="5"/>
  <c r="J166" i="5" s="1"/>
  <c r="E140" i="5"/>
  <c r="J140" i="5" s="1"/>
  <c r="E108" i="5"/>
  <c r="J108" i="5" s="1"/>
  <c r="E86" i="5"/>
  <c r="J86" i="5" s="1"/>
  <c r="E66" i="5"/>
  <c r="J66" i="5" s="1"/>
  <c r="E34" i="5"/>
  <c r="J34" i="5" s="1"/>
  <c r="E264" i="5"/>
  <c r="J264" i="5" s="1"/>
  <c r="E248" i="5"/>
  <c r="J248" i="5" s="1"/>
  <c r="E232" i="5"/>
  <c r="J232" i="5" s="1"/>
  <c r="E216" i="5"/>
  <c r="J216" i="5" s="1"/>
  <c r="E200" i="5"/>
  <c r="J200" i="5" s="1"/>
  <c r="E194" i="5"/>
  <c r="J194" i="5" s="1"/>
  <c r="E188" i="5"/>
  <c r="J188" i="5" s="1"/>
  <c r="E180" i="5"/>
  <c r="J180" i="5" s="1"/>
  <c r="E172" i="5"/>
  <c r="J172" i="5" s="1"/>
  <c r="E164" i="5"/>
  <c r="J164" i="5" s="1"/>
  <c r="E156" i="5"/>
  <c r="J156" i="5" s="1"/>
  <c r="E152" i="5"/>
  <c r="E138" i="5"/>
  <c r="J138" i="5" s="1"/>
  <c r="E130" i="5"/>
  <c r="J130" i="5" s="1"/>
  <c r="E122" i="5"/>
  <c r="J122" i="5" s="1"/>
  <c r="E114" i="5"/>
  <c r="J114" i="5" s="1"/>
  <c r="E106" i="5"/>
  <c r="J106" i="5" s="1"/>
  <c r="E98" i="5"/>
  <c r="J98" i="5" s="1"/>
  <c r="E90" i="5"/>
  <c r="J90" i="5" s="1"/>
  <c r="E84" i="5"/>
  <c r="J84" i="5" s="1"/>
  <c r="E78" i="5"/>
  <c r="J78" i="5" s="1"/>
  <c r="E72" i="5"/>
  <c r="J72" i="5" s="1"/>
  <c r="E64" i="5"/>
  <c r="J64" i="5" s="1"/>
  <c r="E56" i="5"/>
  <c r="J56" i="5" s="1"/>
  <c r="E48" i="5"/>
  <c r="J48" i="5" s="1"/>
  <c r="E40" i="5"/>
  <c r="J40" i="5" s="1"/>
  <c r="E32" i="5"/>
  <c r="J32" i="5" s="1"/>
  <c r="E24" i="5"/>
  <c r="J24" i="5" s="1"/>
  <c r="E16" i="5"/>
  <c r="J16" i="5" s="1"/>
  <c r="E8" i="5"/>
  <c r="J8" i="5" s="1"/>
  <c r="E271" i="5"/>
  <c r="J271" i="5" s="1"/>
  <c r="E263" i="5"/>
  <c r="J263" i="5" s="1"/>
  <c r="E255" i="5"/>
  <c r="J255" i="5" s="1"/>
  <c r="E247" i="5"/>
  <c r="J247" i="5" s="1"/>
  <c r="E239" i="5"/>
  <c r="J239" i="5" s="1"/>
  <c r="E231" i="5"/>
  <c r="J231" i="5" s="1"/>
  <c r="E223" i="5"/>
  <c r="J223" i="5" s="1"/>
  <c r="E215" i="5"/>
  <c r="J215" i="5" s="1"/>
  <c r="E207" i="5"/>
  <c r="J207" i="5" s="1"/>
  <c r="E199" i="5"/>
  <c r="J199" i="5" s="1"/>
  <c r="E193" i="5"/>
  <c r="J193" i="5" s="1"/>
  <c r="E187" i="5"/>
  <c r="J187" i="5" s="1"/>
  <c r="E179" i="5"/>
  <c r="J179" i="5" s="1"/>
  <c r="E171" i="5"/>
  <c r="J171" i="5" s="1"/>
  <c r="E163" i="5"/>
  <c r="J163" i="5" s="1"/>
  <c r="E155" i="5"/>
  <c r="J155" i="5" s="1"/>
  <c r="E151" i="5"/>
  <c r="J151" i="5" s="1"/>
  <c r="E137" i="5"/>
  <c r="J137" i="5" s="1"/>
  <c r="E129" i="5"/>
  <c r="J129" i="5" s="1"/>
  <c r="E121" i="5"/>
  <c r="J121" i="5" s="1"/>
  <c r="E113" i="5"/>
  <c r="J113" i="5" s="1"/>
  <c r="E105" i="5"/>
  <c r="J105" i="5" s="1"/>
  <c r="E97" i="5"/>
  <c r="J97" i="5" s="1"/>
  <c r="E89" i="5"/>
  <c r="J89" i="5" s="1"/>
  <c r="E83" i="5"/>
  <c r="J83" i="5" s="1"/>
  <c r="E77" i="5"/>
  <c r="J77" i="5" s="1"/>
  <c r="E71" i="5"/>
  <c r="J71" i="5" s="1"/>
  <c r="E63" i="5"/>
  <c r="J63" i="5" s="1"/>
  <c r="E55" i="5"/>
  <c r="J55" i="5" s="1"/>
  <c r="E47" i="5"/>
  <c r="J47" i="5" s="1"/>
  <c r="E39" i="5"/>
  <c r="J39" i="5" s="1"/>
  <c r="E31" i="5"/>
  <c r="J31" i="5" s="1"/>
  <c r="E23" i="5"/>
  <c r="J23" i="5" s="1"/>
  <c r="E15" i="5"/>
  <c r="J15" i="5" s="1"/>
  <c r="E7" i="5"/>
  <c r="J7" i="5" s="1"/>
  <c r="E268" i="5"/>
  <c r="J268" i="5" s="1"/>
  <c r="E236" i="5"/>
  <c r="J236" i="5" s="1"/>
  <c r="E204" i="5"/>
  <c r="J204" i="5" s="1"/>
  <c r="E176" i="5"/>
  <c r="J176" i="5" s="1"/>
  <c r="E148" i="5"/>
  <c r="J148" i="5" s="1"/>
  <c r="E118" i="5"/>
  <c r="J118" i="5" s="1"/>
  <c r="E60" i="5"/>
  <c r="J60" i="5" s="1"/>
  <c r="E28" i="5"/>
  <c r="J28" i="5" s="1"/>
  <c r="E275" i="5"/>
  <c r="J275" i="5" s="1"/>
  <c r="E243" i="5"/>
  <c r="J243" i="5" s="1"/>
  <c r="E211" i="5"/>
  <c r="J211" i="5" s="1"/>
  <c r="E183" i="5"/>
  <c r="J183" i="5" s="1"/>
  <c r="E153" i="5"/>
  <c r="E125" i="5"/>
  <c r="J125" i="5" s="1"/>
  <c r="E93" i="5"/>
  <c r="J93" i="5" s="1"/>
  <c r="E67" i="5"/>
  <c r="J67" i="5" s="1"/>
  <c r="E35" i="5"/>
  <c r="J35" i="5" s="1"/>
  <c r="E274" i="5"/>
  <c r="J274" i="5" s="1"/>
  <c r="E234" i="5"/>
  <c r="J234" i="5" s="1"/>
  <c r="E202" i="5"/>
  <c r="J202" i="5" s="1"/>
  <c r="E174" i="5"/>
  <c r="J174" i="5" s="1"/>
  <c r="E146" i="5"/>
  <c r="J146" i="5" s="1"/>
  <c r="E92" i="5"/>
  <c r="J92" i="5" s="1"/>
  <c r="E26" i="5"/>
  <c r="J26" i="5" s="1"/>
  <c r="E270" i="5"/>
  <c r="J270" i="5" s="1"/>
  <c r="E262" i="5"/>
  <c r="J262" i="5" s="1"/>
  <c r="E254" i="5"/>
  <c r="J254" i="5" s="1"/>
  <c r="E246" i="5"/>
  <c r="J246" i="5" s="1"/>
  <c r="E238" i="5"/>
  <c r="J238" i="5" s="1"/>
  <c r="E230" i="5"/>
  <c r="J230" i="5" s="1"/>
  <c r="E222" i="5"/>
  <c r="J222" i="5" s="1"/>
  <c r="E214" i="5"/>
  <c r="J214" i="5" s="1"/>
  <c r="E206" i="5"/>
  <c r="J206" i="5" s="1"/>
  <c r="E198" i="5"/>
  <c r="J198" i="5" s="1"/>
  <c r="E192" i="5"/>
  <c r="J192" i="5" s="1"/>
  <c r="E186" i="5"/>
  <c r="J186" i="5" s="1"/>
  <c r="E178" i="5"/>
  <c r="J178" i="5" s="1"/>
  <c r="E170" i="5"/>
  <c r="J170" i="5" s="1"/>
  <c r="E162" i="5"/>
  <c r="J162" i="5" s="1"/>
  <c r="E154" i="5"/>
  <c r="J154" i="5" s="1"/>
  <c r="E150" i="5"/>
  <c r="J150" i="5" s="1"/>
  <c r="E144" i="5"/>
  <c r="J144" i="5" s="1"/>
  <c r="E136" i="5"/>
  <c r="J136" i="5" s="1"/>
  <c r="E128" i="5"/>
  <c r="J128" i="5" s="1"/>
  <c r="E120" i="5"/>
  <c r="E112" i="5"/>
  <c r="J112" i="5" s="1"/>
  <c r="E104" i="5"/>
  <c r="J104" i="5" s="1"/>
  <c r="E96" i="5"/>
  <c r="J96" i="5" s="1"/>
  <c r="E88" i="5"/>
  <c r="E76" i="5"/>
  <c r="J76" i="5" s="1"/>
  <c r="E70" i="5"/>
  <c r="J70" i="5" s="1"/>
  <c r="E62" i="5"/>
  <c r="J62" i="5" s="1"/>
  <c r="E54" i="5"/>
  <c r="J54" i="5" s="1"/>
  <c r="E46" i="5"/>
  <c r="J46" i="5" s="1"/>
  <c r="E38" i="5"/>
  <c r="J38" i="5" s="1"/>
  <c r="E30" i="5"/>
  <c r="J30" i="5" s="1"/>
  <c r="E22" i="5"/>
  <c r="J22" i="5" s="1"/>
  <c r="E14" i="5"/>
  <c r="J14" i="5" s="1"/>
  <c r="E6" i="5"/>
  <c r="J6" i="5" s="1"/>
  <c r="E260" i="5"/>
  <c r="J260" i="5" s="1"/>
  <c r="E228" i="5"/>
  <c r="J228" i="5" s="1"/>
  <c r="E196" i="5"/>
  <c r="J196" i="5" s="1"/>
  <c r="E168" i="5"/>
  <c r="J168" i="5" s="1"/>
  <c r="E142" i="5"/>
  <c r="J142" i="5" s="1"/>
  <c r="E110" i="5"/>
  <c r="J110" i="5" s="1"/>
  <c r="E82" i="5"/>
  <c r="J82" i="5" s="1"/>
  <c r="E52" i="5"/>
  <c r="J52" i="5" s="1"/>
  <c r="E20" i="5"/>
  <c r="J20" i="5" s="1"/>
  <c r="E267" i="5"/>
  <c r="J267" i="5" s="1"/>
  <c r="E235" i="5"/>
  <c r="J235" i="5" s="1"/>
  <c r="E203" i="5"/>
  <c r="E175" i="5"/>
  <c r="J175" i="5" s="1"/>
  <c r="E147" i="5"/>
  <c r="J147" i="5" s="1"/>
  <c r="E117" i="5"/>
  <c r="J117" i="5" s="1"/>
  <c r="E59" i="5"/>
  <c r="J59" i="5" s="1"/>
  <c r="E27" i="5"/>
  <c r="J27" i="5" s="1"/>
  <c r="E266" i="5"/>
  <c r="J266" i="5" s="1"/>
  <c r="E242" i="5"/>
  <c r="J242" i="5" s="1"/>
  <c r="E210" i="5"/>
  <c r="J210" i="5" s="1"/>
  <c r="E182" i="5"/>
  <c r="J182" i="5" s="1"/>
  <c r="E124" i="5"/>
  <c r="J124" i="5" s="1"/>
  <c r="E100" i="5"/>
  <c r="J100" i="5" s="1"/>
  <c r="E74" i="5"/>
  <c r="J74" i="5" s="1"/>
  <c r="E50" i="5"/>
  <c r="J50" i="5" s="1"/>
  <c r="E10" i="5"/>
  <c r="J10" i="5" s="1"/>
  <c r="E265" i="5"/>
  <c r="J265" i="5" s="1"/>
  <c r="E249" i="5"/>
  <c r="J249" i="5" s="1"/>
  <c r="E233" i="5"/>
  <c r="J233" i="5" s="1"/>
  <c r="E272" i="5"/>
  <c r="J272" i="5" s="1"/>
  <c r="E256" i="5"/>
  <c r="J256" i="5" s="1"/>
  <c r="E240" i="5"/>
  <c r="J240" i="5" s="1"/>
  <c r="E224" i="5"/>
  <c r="J224" i="5" s="1"/>
  <c r="E208" i="5"/>
  <c r="J208" i="5" s="1"/>
  <c r="E3" i="5"/>
  <c r="E269" i="5"/>
  <c r="J269" i="5" s="1"/>
  <c r="E261" i="5"/>
  <c r="J261" i="5" s="1"/>
  <c r="E253" i="5"/>
  <c r="J253" i="5" s="1"/>
  <c r="E245" i="5"/>
  <c r="J245" i="5" s="1"/>
  <c r="E237" i="5"/>
  <c r="J237" i="5" s="1"/>
  <c r="E229" i="5"/>
  <c r="J229" i="5" s="1"/>
  <c r="E221" i="5"/>
  <c r="J221" i="5" s="1"/>
  <c r="E213" i="5"/>
  <c r="J213" i="5" s="1"/>
  <c r="E205" i="5"/>
  <c r="J205" i="5" s="1"/>
  <c r="E197" i="5"/>
  <c r="J197" i="5" s="1"/>
  <c r="E191" i="5"/>
  <c r="J191" i="5" s="1"/>
  <c r="E185" i="5"/>
  <c r="J185" i="5" s="1"/>
  <c r="E177" i="5"/>
  <c r="J177" i="5" s="1"/>
  <c r="E169" i="5"/>
  <c r="J169" i="5" s="1"/>
  <c r="E161" i="5"/>
  <c r="J161" i="5" s="1"/>
  <c r="E149" i="5"/>
  <c r="J149" i="5" s="1"/>
  <c r="E143" i="5"/>
  <c r="J143" i="5" s="1"/>
  <c r="E135" i="5"/>
  <c r="J135" i="5" s="1"/>
  <c r="E127" i="5"/>
  <c r="J127" i="5" s="1"/>
  <c r="E119" i="5"/>
  <c r="J119" i="5" s="1"/>
  <c r="E111" i="5"/>
  <c r="J111" i="5" s="1"/>
  <c r="E103" i="5"/>
  <c r="J103" i="5" s="1"/>
  <c r="E95" i="5"/>
  <c r="J95" i="5" s="1"/>
  <c r="E87" i="5"/>
  <c r="J87" i="5" s="1"/>
  <c r="E69" i="5"/>
  <c r="J69" i="5" s="1"/>
  <c r="E61" i="5"/>
  <c r="J61" i="5" s="1"/>
  <c r="E53" i="5"/>
  <c r="J53" i="5" s="1"/>
  <c r="E45" i="5"/>
  <c r="J45" i="5" s="1"/>
  <c r="E37" i="5"/>
  <c r="E29" i="5"/>
  <c r="J29" i="5" s="1"/>
  <c r="E21" i="5"/>
  <c r="J21" i="5" s="1"/>
  <c r="E13" i="5"/>
  <c r="J13" i="5" s="1"/>
  <c r="E5" i="5"/>
  <c r="J5" i="5" s="1"/>
  <c r="H252" i="5"/>
  <c r="H139" i="5"/>
  <c r="H85" i="5"/>
  <c r="H79" i="5"/>
  <c r="H3" i="5" l="1"/>
  <c r="I3" i="5" s="1"/>
  <c r="H18" i="5"/>
  <c r="J3" i="5"/>
  <c r="H73" i="5"/>
  <c r="I73" i="5" s="1"/>
  <c r="H81" i="5"/>
  <c r="I81" i="5" s="1"/>
  <c r="H145" i="5"/>
  <c r="I145" i="5" s="1"/>
  <c r="H25" i="5"/>
  <c r="I25" i="5" s="1"/>
  <c r="H36" i="5"/>
  <c r="I152" i="5"/>
  <c r="I88" i="5"/>
  <c r="I120" i="5"/>
  <c r="I153" i="5"/>
  <c r="I258" i="5"/>
  <c r="I11" i="5"/>
  <c r="I37" i="5"/>
  <c r="I203" i="5"/>
  <c r="I18" i="5"/>
  <c r="I79" i="5"/>
  <c r="I139" i="5"/>
  <c r="I252" i="5"/>
  <c r="I85" i="5"/>
  <c r="I36" i="5"/>
  <c r="H68" i="5"/>
  <c r="I68" i="5" s="1"/>
  <c r="H95" i="5"/>
  <c r="I95" i="5" s="1"/>
  <c r="H208" i="5"/>
  <c r="I208" i="5" s="1"/>
  <c r="H267" i="5"/>
  <c r="I267" i="5" s="1"/>
  <c r="H54" i="5"/>
  <c r="I54" i="5" s="1"/>
  <c r="H120" i="5"/>
  <c r="J120" i="5" s="1"/>
  <c r="H178" i="5"/>
  <c r="I178" i="5" s="1"/>
  <c r="H238" i="5"/>
  <c r="I238" i="5" s="1"/>
  <c r="H174" i="5"/>
  <c r="I174" i="5" s="1"/>
  <c r="H153" i="5"/>
  <c r="J153" i="5" s="1"/>
  <c r="H148" i="5"/>
  <c r="I148" i="5" s="1"/>
  <c r="H31" i="5"/>
  <c r="I31" i="5" s="1"/>
  <c r="H89" i="5"/>
  <c r="I89" i="5" s="1"/>
  <c r="H155" i="5"/>
  <c r="I155" i="5" s="1"/>
  <c r="H215" i="5"/>
  <c r="I215" i="5" s="1"/>
  <c r="H8" i="5"/>
  <c r="I8" i="5" s="1"/>
  <c r="H72" i="5"/>
  <c r="I72" i="5" s="1"/>
  <c r="H130" i="5"/>
  <c r="I130" i="5" s="1"/>
  <c r="H194" i="5"/>
  <c r="I194" i="5" s="1"/>
  <c r="H86" i="5"/>
  <c r="I86" i="5" s="1"/>
  <c r="H75" i="5"/>
  <c r="I75" i="5" s="1"/>
  <c r="H102" i="5"/>
  <c r="I102" i="5" s="1"/>
  <c r="H33" i="5"/>
  <c r="I33" i="5" s="1"/>
  <c r="H91" i="5"/>
  <c r="I91" i="5" s="1"/>
  <c r="H157" i="5"/>
  <c r="I157" i="5" s="1"/>
  <c r="H225" i="5"/>
  <c r="I225" i="5" s="1"/>
  <c r="H116" i="5"/>
  <c r="I116" i="5" s="1"/>
  <c r="H101" i="5"/>
  <c r="I101" i="5" s="1"/>
  <c r="H29" i="5"/>
  <c r="I29" i="5" s="1"/>
  <c r="H103" i="5"/>
  <c r="I103" i="5" s="1"/>
  <c r="H169" i="5"/>
  <c r="I169" i="5" s="1"/>
  <c r="H229" i="5"/>
  <c r="I229" i="5" s="1"/>
  <c r="H224" i="5"/>
  <c r="I224" i="5" s="1"/>
  <c r="H50" i="5"/>
  <c r="I50" i="5" s="1"/>
  <c r="H27" i="5"/>
  <c r="I27" i="5" s="1"/>
  <c r="H20" i="5"/>
  <c r="I20" i="5" s="1"/>
  <c r="H260" i="5"/>
  <c r="I260" i="5" s="1"/>
  <c r="H62" i="5"/>
  <c r="I62" i="5" s="1"/>
  <c r="H128" i="5"/>
  <c r="I128" i="5" s="1"/>
  <c r="H186" i="5"/>
  <c r="I186" i="5" s="1"/>
  <c r="H246" i="5"/>
  <c r="I246" i="5" s="1"/>
  <c r="H202" i="5"/>
  <c r="I202" i="5" s="1"/>
  <c r="H183" i="5"/>
  <c r="I183" i="5" s="1"/>
  <c r="H176" i="5"/>
  <c r="I176" i="5" s="1"/>
  <c r="H39" i="5"/>
  <c r="I39" i="5" s="1"/>
  <c r="H97" i="5"/>
  <c r="I97" i="5" s="1"/>
  <c r="H163" i="5"/>
  <c r="I163" i="5" s="1"/>
  <c r="H223" i="5"/>
  <c r="I223" i="5" s="1"/>
  <c r="H16" i="5"/>
  <c r="I16" i="5" s="1"/>
  <c r="H78" i="5"/>
  <c r="I78" i="5" s="1"/>
  <c r="H138" i="5"/>
  <c r="I138" i="5" s="1"/>
  <c r="H200" i="5"/>
  <c r="I200" i="5" s="1"/>
  <c r="H108" i="5"/>
  <c r="I108" i="5" s="1"/>
  <c r="H109" i="5"/>
  <c r="I109" i="5" s="1"/>
  <c r="H126" i="5"/>
  <c r="I126" i="5" s="1"/>
  <c r="H41" i="5"/>
  <c r="I41" i="5" s="1"/>
  <c r="H99" i="5"/>
  <c r="I99" i="5" s="1"/>
  <c r="H165" i="5"/>
  <c r="I165" i="5" s="1"/>
  <c r="H241" i="5"/>
  <c r="I241" i="5" s="1"/>
  <c r="H132" i="5"/>
  <c r="I132" i="5" s="1"/>
  <c r="H141" i="5"/>
  <c r="I141" i="5" s="1"/>
  <c r="H94" i="5"/>
  <c r="I94" i="5" s="1"/>
  <c r="H134" i="5"/>
  <c r="I134" i="5" s="1"/>
  <c r="H266" i="5"/>
  <c r="I266" i="5" s="1"/>
  <c r="H111" i="5"/>
  <c r="I111" i="5" s="1"/>
  <c r="H240" i="5"/>
  <c r="I240" i="5" s="1"/>
  <c r="H6" i="5"/>
  <c r="I6" i="5" s="1"/>
  <c r="H136" i="5"/>
  <c r="I136" i="5" s="1"/>
  <c r="H204" i="5"/>
  <c r="I204" i="5" s="1"/>
  <c r="H105" i="5"/>
  <c r="I105" i="5" s="1"/>
  <c r="H231" i="5"/>
  <c r="I231" i="5" s="1"/>
  <c r="H152" i="5"/>
  <c r="J152" i="5" s="1"/>
  <c r="H133" i="5"/>
  <c r="I133" i="5" s="1"/>
  <c r="H107" i="5"/>
  <c r="I107" i="5" s="1"/>
  <c r="H158" i="5"/>
  <c r="I158" i="5" s="1"/>
  <c r="H119" i="5"/>
  <c r="I119" i="5" s="1"/>
  <c r="H185" i="5"/>
  <c r="I185" i="5" s="1"/>
  <c r="H100" i="5"/>
  <c r="I100" i="5" s="1"/>
  <c r="H82" i="5"/>
  <c r="I82" i="5" s="1"/>
  <c r="H76" i="5"/>
  <c r="I76" i="5" s="1"/>
  <c r="H262" i="5"/>
  <c r="I262" i="5" s="1"/>
  <c r="H274" i="5"/>
  <c r="I274" i="5" s="1"/>
  <c r="H243" i="5"/>
  <c r="I243" i="5" s="1"/>
  <c r="H236" i="5"/>
  <c r="I236" i="5" s="1"/>
  <c r="H55" i="5"/>
  <c r="I55" i="5" s="1"/>
  <c r="H113" i="5"/>
  <c r="I113" i="5" s="1"/>
  <c r="H179" i="5"/>
  <c r="I179" i="5" s="1"/>
  <c r="H239" i="5"/>
  <c r="I239" i="5" s="1"/>
  <c r="H32" i="5"/>
  <c r="I32" i="5" s="1"/>
  <c r="H90" i="5"/>
  <c r="I90" i="5" s="1"/>
  <c r="H156" i="5"/>
  <c r="I156" i="5" s="1"/>
  <c r="H232" i="5"/>
  <c r="I232" i="5" s="1"/>
  <c r="H166" i="5"/>
  <c r="I166" i="5" s="1"/>
  <c r="H159" i="5"/>
  <c r="I159" i="5" s="1"/>
  <c r="H220" i="5"/>
  <c r="I220" i="5" s="1"/>
  <c r="H57" i="5"/>
  <c r="I57" i="5" s="1"/>
  <c r="H115" i="5"/>
  <c r="I115" i="5" s="1"/>
  <c r="H181" i="5"/>
  <c r="I181" i="5" s="1"/>
  <c r="H273" i="5"/>
  <c r="I273" i="5" s="1"/>
  <c r="H218" i="5"/>
  <c r="I218" i="5" s="1"/>
  <c r="H195" i="5"/>
  <c r="I195" i="5" s="1"/>
  <c r="H160" i="5"/>
  <c r="I160" i="5" s="1"/>
  <c r="H10" i="5"/>
  <c r="I10" i="5" s="1"/>
  <c r="H237" i="5"/>
  <c r="I237" i="5" s="1"/>
  <c r="H52" i="5"/>
  <c r="I52" i="5" s="1"/>
  <c r="H254" i="5"/>
  <c r="I254" i="5" s="1"/>
  <c r="H47" i="5"/>
  <c r="I47" i="5" s="1"/>
  <c r="H171" i="5"/>
  <c r="I171" i="5" s="1"/>
  <c r="H84" i="5"/>
  <c r="I84" i="5" s="1"/>
  <c r="H190" i="5"/>
  <c r="I190" i="5" s="1"/>
  <c r="H173" i="5"/>
  <c r="I173" i="5" s="1"/>
  <c r="H167" i="5"/>
  <c r="I167" i="5" s="1"/>
  <c r="H45" i="5"/>
  <c r="I45" i="5" s="1"/>
  <c r="H245" i="5"/>
  <c r="I245" i="5" s="1"/>
  <c r="H117" i="5"/>
  <c r="I117" i="5" s="1"/>
  <c r="H198" i="5"/>
  <c r="I198" i="5" s="1"/>
  <c r="H127" i="5"/>
  <c r="I127" i="5" s="1"/>
  <c r="H191" i="5"/>
  <c r="I191" i="5" s="1"/>
  <c r="H272" i="5"/>
  <c r="I272" i="5" s="1"/>
  <c r="H124" i="5"/>
  <c r="I124" i="5" s="1"/>
  <c r="H147" i="5"/>
  <c r="I147" i="5" s="1"/>
  <c r="H110" i="5"/>
  <c r="I110" i="5" s="1"/>
  <c r="H22" i="5"/>
  <c r="I22" i="5" s="1"/>
  <c r="H88" i="5"/>
  <c r="J88" i="5" s="1"/>
  <c r="H150" i="5"/>
  <c r="I150" i="5" s="1"/>
  <c r="H206" i="5"/>
  <c r="I206" i="5" s="1"/>
  <c r="H270" i="5"/>
  <c r="I270" i="5" s="1"/>
  <c r="H35" i="5"/>
  <c r="I35" i="5" s="1"/>
  <c r="H275" i="5"/>
  <c r="I275" i="5" s="1"/>
  <c r="H268" i="5"/>
  <c r="I268" i="5" s="1"/>
  <c r="H63" i="5"/>
  <c r="I63" i="5" s="1"/>
  <c r="H121" i="5"/>
  <c r="I121" i="5" s="1"/>
  <c r="H187" i="5"/>
  <c r="I187" i="5" s="1"/>
  <c r="H247" i="5"/>
  <c r="I247" i="5" s="1"/>
  <c r="H40" i="5"/>
  <c r="I40" i="5" s="1"/>
  <c r="H98" i="5"/>
  <c r="I98" i="5" s="1"/>
  <c r="H164" i="5"/>
  <c r="I164" i="5" s="1"/>
  <c r="H248" i="5"/>
  <c r="I248" i="5" s="1"/>
  <c r="H226" i="5"/>
  <c r="I226" i="5" s="1"/>
  <c r="H219" i="5"/>
  <c r="I219" i="5" s="1"/>
  <c r="H244" i="5"/>
  <c r="I244" i="5" s="1"/>
  <c r="H65" i="5"/>
  <c r="I65" i="5" s="1"/>
  <c r="H123" i="5"/>
  <c r="I123" i="5" s="1"/>
  <c r="H189" i="5"/>
  <c r="I189" i="5" s="1"/>
  <c r="H250" i="5"/>
  <c r="I250" i="5" s="1"/>
  <c r="H227" i="5"/>
  <c r="I227" i="5" s="1"/>
  <c r="H184" i="5"/>
  <c r="I184" i="5" s="1"/>
  <c r="H161" i="5"/>
  <c r="I161" i="5" s="1"/>
  <c r="H24" i="5"/>
  <c r="I24" i="5" s="1"/>
  <c r="H216" i="5"/>
  <c r="I216" i="5" s="1"/>
  <c r="H140" i="5"/>
  <c r="I140" i="5" s="1"/>
  <c r="H49" i="5"/>
  <c r="I49" i="5" s="1"/>
  <c r="H257" i="5"/>
  <c r="I257" i="5" s="1"/>
  <c r="H256" i="5"/>
  <c r="I256" i="5" s="1"/>
  <c r="H14" i="5"/>
  <c r="I14" i="5" s="1"/>
  <c r="H144" i="5"/>
  <c r="I144" i="5" s="1"/>
  <c r="H53" i="5"/>
  <c r="I53" i="5" s="1"/>
  <c r="H253" i="5"/>
  <c r="I253" i="5" s="1"/>
  <c r="H61" i="5"/>
  <c r="I61" i="5" s="1"/>
  <c r="H135" i="5"/>
  <c r="I135" i="5" s="1"/>
  <c r="H197" i="5"/>
  <c r="I197" i="5" s="1"/>
  <c r="H261" i="5"/>
  <c r="I261" i="5" s="1"/>
  <c r="H233" i="5"/>
  <c r="I233" i="5" s="1"/>
  <c r="H182" i="5"/>
  <c r="I182" i="5" s="1"/>
  <c r="H175" i="5"/>
  <c r="I175" i="5" s="1"/>
  <c r="H142" i="5"/>
  <c r="I142" i="5" s="1"/>
  <c r="H30" i="5"/>
  <c r="I30" i="5" s="1"/>
  <c r="H96" i="5"/>
  <c r="I96" i="5" s="1"/>
  <c r="H154" i="5"/>
  <c r="I154" i="5" s="1"/>
  <c r="H214" i="5"/>
  <c r="I214" i="5" s="1"/>
  <c r="H26" i="5"/>
  <c r="I26" i="5" s="1"/>
  <c r="H67" i="5"/>
  <c r="I67" i="5" s="1"/>
  <c r="H28" i="5"/>
  <c r="I28" i="5" s="1"/>
  <c r="H7" i="5"/>
  <c r="I7" i="5" s="1"/>
  <c r="H71" i="5"/>
  <c r="I71" i="5" s="1"/>
  <c r="H129" i="5"/>
  <c r="I129" i="5" s="1"/>
  <c r="H193" i="5"/>
  <c r="I193" i="5" s="1"/>
  <c r="H255" i="5"/>
  <c r="I255" i="5" s="1"/>
  <c r="H48" i="5"/>
  <c r="I48" i="5" s="1"/>
  <c r="H106" i="5"/>
  <c r="I106" i="5" s="1"/>
  <c r="H172" i="5"/>
  <c r="I172" i="5" s="1"/>
  <c r="H264" i="5"/>
  <c r="I264" i="5" s="1"/>
  <c r="H258" i="5"/>
  <c r="J258" i="5" s="1"/>
  <c r="H259" i="5"/>
  <c r="I259" i="5" s="1"/>
  <c r="H9" i="5"/>
  <c r="I9" i="5" s="1"/>
  <c r="H131" i="5"/>
  <c r="I131" i="5" s="1"/>
  <c r="H201" i="5"/>
  <c r="I201" i="5" s="1"/>
  <c r="H42" i="5"/>
  <c r="I42" i="5" s="1"/>
  <c r="H11" i="5"/>
  <c r="J11" i="5" s="1"/>
  <c r="H251" i="5"/>
  <c r="I251" i="5" s="1"/>
  <c r="H212" i="5"/>
  <c r="I212" i="5" s="1"/>
  <c r="H221" i="5"/>
  <c r="I221" i="5" s="1"/>
  <c r="H37" i="5"/>
  <c r="J37" i="5" s="1"/>
  <c r="H177" i="5"/>
  <c r="I177" i="5" s="1"/>
  <c r="H74" i="5"/>
  <c r="I74" i="5" s="1"/>
  <c r="H192" i="5"/>
  <c r="I192" i="5" s="1"/>
  <c r="H211" i="5"/>
  <c r="I211" i="5" s="1"/>
  <c r="H5" i="5"/>
  <c r="I5" i="5" s="1"/>
  <c r="H205" i="5"/>
  <c r="I205" i="5" s="1"/>
  <c r="H249" i="5"/>
  <c r="I249" i="5" s="1"/>
  <c r="H203" i="5"/>
  <c r="J203" i="5" s="1"/>
  <c r="H168" i="5"/>
  <c r="I168" i="5" s="1"/>
  <c r="H38" i="5"/>
  <c r="I38" i="5" s="1"/>
  <c r="H104" i="5"/>
  <c r="I104" i="5" s="1"/>
  <c r="H162" i="5"/>
  <c r="I162" i="5" s="1"/>
  <c r="H222" i="5"/>
  <c r="I222" i="5" s="1"/>
  <c r="H92" i="5"/>
  <c r="I92" i="5" s="1"/>
  <c r="H93" i="5"/>
  <c r="I93" i="5" s="1"/>
  <c r="H60" i="5"/>
  <c r="I60" i="5" s="1"/>
  <c r="H15" i="5"/>
  <c r="I15" i="5" s="1"/>
  <c r="H77" i="5"/>
  <c r="I77" i="5" s="1"/>
  <c r="H137" i="5"/>
  <c r="I137" i="5" s="1"/>
  <c r="H199" i="5"/>
  <c r="I199" i="5" s="1"/>
  <c r="H263" i="5"/>
  <c r="I263" i="5" s="1"/>
  <c r="H56" i="5"/>
  <c r="I56" i="5" s="1"/>
  <c r="H114" i="5"/>
  <c r="I114" i="5" s="1"/>
  <c r="H180" i="5"/>
  <c r="I180" i="5" s="1"/>
  <c r="H34" i="5"/>
  <c r="I34" i="5" s="1"/>
  <c r="H19" i="5"/>
  <c r="I19" i="5" s="1"/>
  <c r="H4" i="5"/>
  <c r="I4" i="5" s="1"/>
  <c r="H17" i="5"/>
  <c r="I17" i="5" s="1"/>
  <c r="H209" i="5"/>
  <c r="I209" i="5" s="1"/>
  <c r="H58" i="5"/>
  <c r="I58" i="5" s="1"/>
  <c r="H51" i="5"/>
  <c r="I51" i="5" s="1"/>
  <c r="H12" i="5"/>
  <c r="I12" i="5" s="1"/>
  <c r="H21" i="5"/>
  <c r="I21" i="5" s="1"/>
  <c r="H228" i="5"/>
  <c r="I228" i="5" s="1"/>
  <c r="H59" i="5"/>
  <c r="I59" i="5" s="1"/>
  <c r="H70" i="5"/>
  <c r="I70" i="5" s="1"/>
  <c r="H234" i="5"/>
  <c r="I234" i="5" s="1"/>
  <c r="H69" i="5"/>
  <c r="I69" i="5" s="1"/>
  <c r="H143" i="5"/>
  <c r="I143" i="5" s="1"/>
  <c r="H269" i="5"/>
  <c r="I269" i="5" s="1"/>
  <c r="H210" i="5"/>
  <c r="I210" i="5" s="1"/>
  <c r="H13" i="5"/>
  <c r="I13" i="5" s="1"/>
  <c r="H87" i="5"/>
  <c r="I87" i="5" s="1"/>
  <c r="H149" i="5"/>
  <c r="I149" i="5" s="1"/>
  <c r="H213" i="5"/>
  <c r="I213" i="5" s="1"/>
  <c r="H265" i="5"/>
  <c r="I265" i="5" s="1"/>
  <c r="H242" i="5"/>
  <c r="I242" i="5" s="1"/>
  <c r="H235" i="5"/>
  <c r="I235" i="5" s="1"/>
  <c r="H196" i="5"/>
  <c r="I196" i="5" s="1"/>
  <c r="H46" i="5"/>
  <c r="I46" i="5" s="1"/>
  <c r="H112" i="5"/>
  <c r="I112" i="5" s="1"/>
  <c r="H170" i="5"/>
  <c r="I170" i="5" s="1"/>
  <c r="H230" i="5"/>
  <c r="I230" i="5" s="1"/>
  <c r="H146" i="5"/>
  <c r="I146" i="5" s="1"/>
  <c r="H125" i="5"/>
  <c r="I125" i="5" s="1"/>
  <c r="H118" i="5"/>
  <c r="I118" i="5" s="1"/>
  <c r="H23" i="5"/>
  <c r="I23" i="5" s="1"/>
  <c r="H83" i="5"/>
  <c r="I83" i="5" s="1"/>
  <c r="H151" i="5"/>
  <c r="I151" i="5" s="1"/>
  <c r="H207" i="5"/>
  <c r="I207" i="5" s="1"/>
  <c r="H271" i="5"/>
  <c r="I271" i="5" s="1"/>
  <c r="H64" i="5"/>
  <c r="I64" i="5" s="1"/>
  <c r="H122" i="5"/>
  <c r="I122" i="5" s="1"/>
  <c r="H188" i="5"/>
  <c r="I188" i="5" s="1"/>
  <c r="H66" i="5"/>
  <c r="I66" i="5" s="1"/>
  <c r="H43" i="5"/>
  <c r="I43" i="5" s="1"/>
  <c r="H44" i="5"/>
  <c r="I44" i="5" s="1"/>
  <c r="H217" i="5"/>
  <c r="I217" i="5" s="1"/>
  <c r="H80" i="5"/>
  <c r="I80" i="5" s="1"/>
  <c r="H276" i="5"/>
  <c r="I276"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294AEB-EFEE-490D-A67A-DAB19E9E3586}" keepAlive="1" name="Query - Tranzakciók" description="Connection to the 'Tranzakciók' query in the workbook." type="5" refreshedVersion="7" background="1" saveData="1">
    <dbPr connection="Provider=Microsoft.Mashup.OleDb.1;Data Source=$Workbook$;Location=Tranzakciók;Extended Properties=&quot;&quot;" command="SELECT * FROM [Tranzakciók]"/>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<sst xmlns="http://schemas.openxmlformats.org/spreadsheetml/2006/main" count="997" uniqueCount="61">
  <si>
    <t>Sub-category</t>
  </si>
  <si>
    <t>Category</t>
  </si>
  <si>
    <t>Category Type</t>
  </si>
  <si>
    <t>Clothes</t>
  </si>
  <si>
    <t>Discretionary</t>
  </si>
  <si>
    <t>Expense</t>
  </si>
  <si>
    <t>Coffee</t>
  </si>
  <si>
    <t>Dining Out</t>
  </si>
  <si>
    <t>Dentist</t>
  </si>
  <si>
    <t>Medical</t>
  </si>
  <si>
    <t>Doctor</t>
  </si>
  <si>
    <t>Donation</t>
  </si>
  <si>
    <t>Charity</t>
  </si>
  <si>
    <t>Entertainment</t>
  </si>
  <si>
    <t>Furnishings</t>
  </si>
  <si>
    <t>Gas/Electrics</t>
  </si>
  <si>
    <t>Living Expenses</t>
  </si>
  <si>
    <t>Gifts</t>
  </si>
  <si>
    <t>Groceries</t>
  </si>
  <si>
    <t>Gym</t>
  </si>
  <si>
    <t>MV Fuel</t>
  </si>
  <si>
    <t>Transport</t>
  </si>
  <si>
    <t>MV Loan</t>
  </si>
  <si>
    <t>Phone</t>
  </si>
  <si>
    <t>Rent</t>
  </si>
  <si>
    <t>Restaurant</t>
  </si>
  <si>
    <t>Salary</t>
  </si>
  <si>
    <t>Income</t>
  </si>
  <si>
    <t>Taxi</t>
  </si>
  <si>
    <t>Bills</t>
  </si>
  <si>
    <t>Transfer</t>
  </si>
  <si>
    <t>Cash Inpayment</t>
  </si>
  <si>
    <t>Bank Fee</t>
  </si>
  <si>
    <t>Transaction Type</t>
  </si>
  <si>
    <t>Amount</t>
  </si>
  <si>
    <t>Drug Store</t>
  </si>
  <si>
    <t>Subscriptions</t>
  </si>
  <si>
    <t>Furnishing</t>
  </si>
  <si>
    <t>Beauty Service</t>
  </si>
  <si>
    <t>Clothing</t>
  </si>
  <si>
    <t>Traveling</t>
  </si>
  <si>
    <t>Transaction Categories</t>
  </si>
  <si>
    <t>Type</t>
  </si>
  <si>
    <t>Values</t>
  </si>
  <si>
    <t>Starting Balance</t>
  </si>
  <si>
    <t>Grand Total</t>
  </si>
  <si>
    <t>2024.1</t>
  </si>
  <si>
    <t>2024.2</t>
  </si>
  <si>
    <t>2024.3</t>
  </si>
  <si>
    <t>2024.4</t>
  </si>
  <si>
    <t>Year and Month</t>
  </si>
  <si>
    <t>Year</t>
  </si>
  <si>
    <t>Timestamp</t>
  </si>
  <si>
    <t xml:space="preserve">Revolut </t>
  </si>
  <si>
    <t>Debit Card</t>
  </si>
  <si>
    <t>Subcategories</t>
  </si>
  <si>
    <t>Sum of Expense</t>
  </si>
  <si>
    <t>Sum of Income</t>
  </si>
  <si>
    <t>Sum of Amount</t>
  </si>
  <si>
    <t>Months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</si>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</sst>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quot;Ft&quot;"/>
    <numFmt numFmtId="165" formatCode="[$-40E]yyyy/\ mmm\.;@"/>
    <numFmt numFmtId="166" formatCode="yyyy/mm/dd\ h:mm:ss"/>
  </numFmts>
  <fonts count="8" x14ac:knownFonts="1">
    <font>
      <sz val="12"/>
      <color theme="1"/>
      <name val="Calibri"/>
      <family val="2"/>
      <scheme val="minor"/>
    </font>
    <font>
      <sz val="11"/>
      <color rgb="FF000000"/>
      <name val="Calibri"/>
      <family val="2"/>
      <scheme val="minor"/>
    </font>
    <font>
      <b/>
      <sz val="11"/>
      <color rgb="FFFFFFFF"/>
      <name val="Calibri"/>
      <family val="2"/>
      <scheme val="minor"/>
    </font>
    <font>
      <b/>
      <sz val="12"/>
      <color theme="1"/>
      <name val="Calibri"/>
      <family val="2"/>
      <charset val="238"/>
      <scheme val="minor"/>
    </font>
    <font>
      <sz val="8"/>
      <name val="Calibri"/>
      <family val="2"/>
      <scheme val="minor"/>
    </font>
    <font>
      <b/>
      <sz val="12"/>
      <color theme="0"/>
      <name val="Calibri"/>
      <family val="2"/>
      <scheme val="minor"/>
    </font>
    <font>
      <sz val="12"/>
      <name val="Calibri"/>
      <family val="2"/>
      <scheme val="minor"/>
    </font>
    <font>
      <sz val="12"/>
      <name val="Calibri"/>
      <family val="2"/>
      <charset val="238"/>
      <scheme val="minor"/>
    </font>
  </fonts>
  <fills count="8">
    <fill>
      <patternFill patternType="none"/>
    </fill>
    <fill>
      <patternFill patternType="gray125"/>
    </fill>
    <fill>
      <patternFill patternType="solid">
        <fgColor rgb="FF4A66AC"/>
        <bgColor rgb="FF4A66AC"/>
      </patternFill>
    </fill>
    <fill>
      <patternFill patternType="solid">
        <fgColor rgb="FFDAE0EF"/>
        <bgColor rgb="FFDAE0EF"/>
      </patternFill>
    </fill>
    <fill>
      <patternFill patternType="solid">
        <fgColor theme="9" tint="0.79998168889431442"/>
        <bgColor indexed="64"/>
      </patternFill>
    </fill>
    <fill>
      <patternFill patternType="solid">
        <fgColor rgb="FF92D050"/>
        <bgColor indexed="64"/>
      </patternFill>
    </fill>
    <fill>
      <patternFill patternType="solid">
        <fgColor theme="9"/>
        <bgColor theme="9"/>
      </patternFill>
    </fill>
    <fill>
      <patternFill patternType="solid">
        <fgColor theme="7" tint="0.79998168889431442"/>
        <bgColor indexed="64"/>
      </patternFill>
    </fill>
  </fills>
  <borders count="6">
    <border>
      <left/>
      <right/>
      <top/>
      <bottom/>
      <diagonal/>
    </border>
    <border>
      <left/>
      <right/>
      <top style="thin">
        <color rgb="FF8FA2CF"/>
      </top>
      <bottom style="thin">
        <color rgb="FF8FA2CF"/>
      </bottom>
      <diagonal/>
    </border>
    <border>
      <left/>
      <right/>
      <top/>
      <bottom style="thin">
        <color indexed="64"/>
      </bottom>
      <diagonal/>
    </border>
    <border>
      <left/>
      <right/>
      <top style="thin">
        <color rgb="FF8FA2CF"/>
      </top>
      <bottom/>
      <diagonal/>
    </border>
    <border>
      <left style="thin">
        <color indexed="64"/>
      </left>
      <right style="thin">
        <color indexed="64"/>
      </right>
      <top style="thin">
        <color indexed="64"/>
      </top>
      <bottom style="thin">
        <color indexed="64"/>
      </bottom>
      <diagonal/>
    </border>
    <border>
      <left/>
      <right/>
      <top style="medium">
        <color theme="9" tint="-0.249977111117893"/>
      </top>
      <bottom/>
      <diagonal/>
    </border>
  </borders>
  <cellStyleXfs count="1">
    <xf numFmtId="0" fontId="0" fillId="0" borderId="0"/>
  </cellStyleXfs>
  <cellXfs count="29">
    <xf numFmtId="0" fontId="0" fillId="0" borderId="0" xfId="0"/>
    <xf numFmtId="0" fontId="1" fillId="3" borderId="1" xfId="0" applyFont="1" applyFill="1" applyBorder="1"/>
    <xf numFmtId="0" fontId="1" fillId="0" borderId="1" xfId="0" applyFont="1" applyBorder="1"/>
    <xf numFmtId="14" fontId="0" fillId="0" borderId="0" xfId="0" applyNumberFormat="1"/>
    <xf numFmtId="0" fontId="2" fillId="2" borderId="2" xfId="0" applyFont="1" applyFill="1" applyBorder="1"/>
    <xf numFmtId="0" fontId="1" fillId="0" borderId="3" xfId="0" applyFont="1" applyBorder="1"/>
    <xf numFmtId="164" fontId="0" fillId="0" borderId="0" xfId="0" applyNumberFormat="1"/>
    <xf numFmtId="0" fontId="3" fillId="0" borderId="0" xfId="0" applyFont="1"/>
    <xf numFmtId="0" fontId="0" fillId="0" borderId="0" xfId="0" applyNumberFormat="1"/>
    <xf numFmtId="0" fontId="0" fillId="0" borderId="0" xfId="0" pivotButton="1"/>
    <xf numFmtId="0" fontId="0" fillId="0" borderId="0" xfId="0" applyAlignment="1">
      <alignment horizontal="left"/>
    </xf>
    <xf numFmtId="17" fontId="0" fillId="0" borderId="0" xfId="0" applyNumberFormat="1" applyAlignment="1">
      <alignment horizontal="left"/>
    </xf>
    <xf numFmtId="165" fontId="0" fillId="0" borderId="0" xfId="0" applyNumberFormat="1" applyAlignment="1">
      <alignment horizontal="left"/>
    </xf>
    <xf numFmtId="166" fontId="0" fillId="0" borderId="0" xfId="0" applyNumberFormat="1"/>
    <xf numFmtId="0" fontId="0" fillId="4" borderId="4" xfId="0" applyFill="1" applyBorder="1"/>
    <xf numFmtId="0" fontId="3" fillId="5" borderId="4" xfId="0" applyFont="1" applyFill="1" applyBorder="1"/>
    <xf numFmtId="0" fontId="0" fillId="0" borderId="0" xfId="0" pivotButton="1" applyAlignment="1">
      <alignment horizontal="right"/>
    </xf>
    <xf numFmtId="0" fontId="0" fillId="0" borderId="0" xfId="0" applyAlignment="1">
      <alignment horizontal="right"/>
    </xf>
    <xf numFmtId="0" fontId="5" fillId="0" borderId="0" xfId="0" applyFont="1" applyFill="1" applyBorder="1" applyAlignment="1">
      <alignment horizontal="left"/>
    </xf>
    <xf numFmtId="0" fontId="0" fillId="0" borderId="0" xfId="0" applyFill="1" applyBorder="1"/>
    <xf numFmtId="0" fontId="5" fillId="0" borderId="0" xfId="0" applyFont="1" applyFill="1" applyBorder="1"/>
    <xf numFmtId="0" fontId="5" fillId="0" borderId="0" xfId="0" applyFont="1" applyFill="1" applyBorder="1" applyAlignment="1">
      <alignment horizontal="right"/>
    </xf>
    <xf numFmtId="0" fontId="0" fillId="0" borderId="0" xfId="0" pivotButton="1" applyAlignment="1">
      <alignment horizontal="left"/>
    </xf>
    <xf numFmtId="0" fontId="5" fillId="6" borderId="5" xfId="0" applyFont="1" applyFill="1" applyBorder="1" applyAlignment="1">
      <alignment horizontal="left"/>
    </xf>
    <xf numFmtId="0" fontId="6" fillId="0" borderId="0" xfId="0" applyFont="1" applyFill="1" applyBorder="1"/>
    <xf numFmtId="0" fontId="6" fillId="0" borderId="0" xfId="0" applyFont="1"/>
    <xf numFmtId="0" fontId="7" fillId="0" borderId="0" xfId="0" applyFont="1" applyFill="1" applyBorder="1" applyAlignment="1">
      <alignment horizontal="right"/>
    </xf>
    <xf numFmtId="0" fontId="7" fillId="0" borderId="0" xfId="0" applyFont="1" applyFill="1" applyBorder="1" applyAlignment="1">
      <alignment horizontal="left"/>
    </xf>
    <xf numFmtId="0" fontId="0" fillId="7" borderId="0" xfId="0" applyFill="1"/>
  </cellXfs>
  <cellStyles count="1">
    <cellStyle name="Normal" xfId="0" builtinId="0"/>
  </cellStyles>
  <dxfs count="53">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left"/>
    </dxf>
    <dxf>
      <alignment horizontal="left"/>
    </dxf>
    <dxf>
      <alignment horizontal="lef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left"/>
    </dxf>
    <dxf>
      <alignment horizontal="left"/>
    </dxf>
    <dxf>
      <alignment horizontal="left"/>
    </dxf>
    <dxf>
      <alignment horizontal="right"/>
    </dxf>
    <dxf>
      <alignment horizontal="right"/>
    </dxf>
    <dxf>
      <alignment horizontal="right"/>
    </dxf>
    <dxf>
      <alignment horizontal="right"/>
    </dxf>
    <dxf>
      <alignment horizontal="right"/>
    </dxf>
    <dxf>
      <alignment horizontal="right"/>
    </dxf>
    <dxf>
      <alignment horizontal="right"/>
    </dxf>
    <dxf>
      <numFmt numFmtId="0" formatCode="General"/>
    </dxf>
    <dxf>
      <numFmt numFmtId="0" formatCode="General"/>
    </dxf>
    <dxf>
      <numFmt numFmtId="164" formatCode="#,##0\ &quot;Ft&quot;"/>
    </dxf>
    <dxf>
      <numFmt numFmtId="164" formatCode="#,##0\ &quot;Ft&quot;"/>
    </dxf>
    <dxf>
      <numFmt numFmtId="0" formatCode="General"/>
    </dxf>
    <dxf>
      <numFmt numFmtId="0" formatCode="General"/>
    </dxf>
    <dxf>
      <numFmt numFmtId="0" formatCode="General"/>
    </dxf>
    <dxf>
      <numFmt numFmtId="0" formatCode="General"/>
    </dxf>
    <dxf>
      <numFmt numFmtId="0" formatCode="General"/>
    </dxf>
    <dxf>
      <numFmt numFmtId="166" formatCode="yyyy/mm/dd\ h:mm:ss"/>
    </dxf>
    <dxf>
      <font>
        <b val="0"/>
        <i val="0"/>
        <strike val="0"/>
        <condense val="0"/>
        <extend val="0"/>
        <outline val="0"/>
        <shadow val="0"/>
        <u val="none"/>
        <vertAlign val="baseline"/>
        <sz val="11"/>
        <color rgb="FF000000"/>
        <name val="Calibri"/>
        <family val="2"/>
        <scheme val="minor"/>
      </font>
      <border diagonalUp="0" diagonalDown="0" outline="0">
        <left/>
        <right/>
        <top style="thin">
          <color rgb="FF8FA2CF"/>
        </top>
        <bottom/>
      </border>
    </dxf>
    <dxf>
      <font>
        <b val="0"/>
        <i val="0"/>
        <strike val="0"/>
        <condense val="0"/>
        <extend val="0"/>
        <outline val="0"/>
        <shadow val="0"/>
        <u val="none"/>
        <vertAlign val="baseline"/>
        <sz val="11"/>
        <color rgb="FF000000"/>
        <name val="Calibri"/>
        <family val="2"/>
        <scheme val="minor"/>
      </font>
      <border diagonalUp="0" diagonalDown="0">
        <left/>
        <right/>
        <top style="thin">
          <color rgb="FF8FA2CF"/>
        </top>
        <bottom style="thin">
          <color rgb="FF8FA2CF"/>
        </bottom>
        <vertical/>
        <horizontal/>
      </border>
    </dxf>
    <dxf>
      <font>
        <b val="0"/>
        <i val="0"/>
        <strike val="0"/>
        <condense val="0"/>
        <extend val="0"/>
        <outline val="0"/>
        <shadow val="0"/>
        <u val="none"/>
        <vertAlign val="baseline"/>
        <sz val="11"/>
        <color rgb="FF000000"/>
        <name val="Calibri"/>
        <family val="2"/>
        <scheme val="minor"/>
      </font>
      <border diagonalUp="0" diagonalDown="0" outline="0">
        <left/>
        <right/>
        <top style="thin">
          <color rgb="FF8FA2CF"/>
        </top>
        <bottom/>
      </border>
    </dxf>
    <dxf>
      <font>
        <b val="0"/>
        <i val="0"/>
        <strike val="0"/>
        <condense val="0"/>
        <extend val="0"/>
        <outline val="0"/>
        <shadow val="0"/>
        <u val="none"/>
        <vertAlign val="baseline"/>
        <sz val="11"/>
        <color rgb="FF000000"/>
        <name val="Calibri"/>
        <family val="2"/>
        <scheme val="minor"/>
      </font>
      <border diagonalUp="0" diagonalDown="0" outline="0">
        <left/>
        <right/>
        <top style="thin">
          <color rgb="FF8FA2CF"/>
        </top>
        <bottom style="thin">
          <color rgb="FF8FA2CF"/>
        </bottom>
      </border>
    </dxf>
    <dxf>
      <font>
        <b val="0"/>
        <i val="0"/>
        <strike val="0"/>
        <condense val="0"/>
        <extend val="0"/>
        <outline val="0"/>
        <shadow val="0"/>
        <u val="none"/>
        <vertAlign val="baseline"/>
        <sz val="11"/>
        <color rgb="FF000000"/>
        <name val="Calibri"/>
        <family val="2"/>
        <scheme val="minor"/>
      </font>
      <border diagonalUp="0" diagonalDown="0" outline="0">
        <left/>
        <right/>
        <top style="thin">
          <color rgb="FF8FA2CF"/>
        </top>
        <bottom/>
      </border>
    </dxf>
    <dxf>
      <font>
        <b val="0"/>
        <i val="0"/>
        <strike val="0"/>
        <condense val="0"/>
        <extend val="0"/>
        <outline val="0"/>
        <shadow val="0"/>
        <u val="none"/>
        <vertAlign val="baseline"/>
        <sz val="11"/>
        <color rgb="FF000000"/>
        <name val="Calibri"/>
        <family val="2"/>
        <scheme val="minor"/>
      </font>
      <border diagonalUp="0" diagonalDown="0" outline="0">
        <left/>
        <right/>
        <top style="thin">
          <color rgb="FF8FA2CF"/>
        </top>
        <bottom style="thin">
          <color rgb="FF8FA2CF"/>
        </bottom>
      </border>
    </dxf>
    <dxf>
      <border outline="0">
        <top style="thin">
          <color rgb="FF8FA2CF"/>
        </top>
      </border>
    </dxf>
    <dxf>
      <border outline="0">
        <left style="thin">
          <color rgb="FF8FA2CF"/>
        </left>
        <right style="thin">
          <color rgb="FF8FA2CF"/>
        </right>
        <top style="thin">
          <color rgb="FF8FA2CF"/>
        </top>
        <bottom style="thin">
          <color rgb="FF8FA2CF"/>
        </bottom>
      </border>
    </dxf>
    <dxf>
      <font>
        <b val="0"/>
        <i val="0"/>
        <strike val="0"/>
        <condense val="0"/>
        <extend val="0"/>
        <outline val="0"/>
        <shadow val="0"/>
        <u val="none"/>
        <vertAlign val="baseline"/>
        <sz val="11"/>
        <color rgb="FF000000"/>
        <name val="Calibri"/>
        <family val="2"/>
        <scheme val="minor"/>
      </font>
    </dxf>
    <dxf>
      <border outline="0">
        <bottom style="thin">
          <color indexed="64"/>
        </bottom>
      </border>
    </dxf>
    <dxf>
      <font>
        <b/>
        <i val="0"/>
        <strike val="0"/>
        <condense val="0"/>
        <extend val="0"/>
        <outline val="0"/>
        <shadow val="0"/>
        <u val="none"/>
        <vertAlign val="baseline"/>
        <sz val="11"/>
        <color rgb="FFFFFFFF"/>
        <name val="Calibri"/>
        <family val="2"/>
        <scheme val="minor"/>
      </font>
      <fill>
        <patternFill patternType="solid">
          <fgColor rgb="FF4A66AC"/>
          <bgColor rgb="FF4A66A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[personal_budget.xlsx]Calculations!PivotTable1</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hu-HU"/>
              <a:t>Expenses by Subcategories</a:t>
            </a:r>
            <a:endParaRPr lang="en-GB"/>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spPr>
          <a:solidFill>
            <a:schemeClr val="accent2"/>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8"/>
        <c:spPr>
          <a:solidFill>
            <a:schemeClr val="accent6">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0"/>
        <c:spPr>
          <a:solidFill>
            <a:schemeClr val="accent4">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2"/>
      </c:pivotFmt>
      <c:pivotFmt>
        <c:idx val="33"/>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5"/>
        <c:spPr>
          <a:solidFill>
            <a:schemeClr val="accent6">
              <a:lumMod val="60000"/>
              <a:lumOff val="4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6"/>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ofPieChart>
        <c:ofPieType val="pie"/>
        <c:varyColors val="1"/>
        <c:ser>
          <c:idx val="0"/>
          <c:order val="0"/>
          <c:tx>
            <c:strRef>
              <c:f>Calculations!$B$1</c:f>
              <c:strCache>
                <c:ptCount val="1"/>
                <c:pt idx="0">
                  <c:v>Total</c:v>
                </c:pt>
              </c:strCache>
            </c:strRef>
          </c:tx>
          <c:dPt>
            <c:idx val="0"/>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E9D4-44EC-A3F6-FEDA300BDF1D}"/>
              </c:ext>
            </c:extLst>
          </c:dPt>
          <c:dPt>
            <c:idx val="1"/>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9D4-44EC-A3F6-FEDA300BDF1D}"/>
              </c:ext>
            </c:extLst>
          </c:dPt>
          <c:dPt>
            <c:idx val="2"/>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9D4-44EC-A3F6-FEDA300BDF1D}"/>
              </c:ext>
            </c:extLst>
          </c:dPt>
          <c:dPt>
            <c:idx val="3"/>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E9D4-44EC-A3F6-FEDA300BDF1D}"/>
              </c:ext>
            </c:extLst>
          </c:dPt>
          <c:dPt>
            <c:idx val="4"/>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E9D4-44EC-A3F6-FEDA300BDF1D}"/>
              </c:ext>
            </c:extLst>
          </c:dPt>
          <c:dPt>
            <c:idx val="5"/>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E9D4-44EC-A3F6-FEDA300BDF1D}"/>
              </c:ext>
            </c:extLst>
          </c:dPt>
          <c:dPt>
            <c:idx val="6"/>
            <c:bubble3D val="0"/>
            <c:spPr>
              <a:solidFill>
                <a:schemeClr val="accent2">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E9D4-44EC-A3F6-FEDA300BDF1D}"/>
              </c:ext>
            </c:extLst>
          </c:dPt>
          <c:dPt>
            <c:idx val="7"/>
            <c:bubble3D val="0"/>
            <c:spPr>
              <a:solidFill>
                <a:schemeClr val="accent4">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E9D4-44EC-A3F6-FEDA300BDF1D}"/>
              </c:ext>
            </c:extLst>
          </c:dPt>
          <c:dPt>
            <c:idx val="8"/>
            <c:bubble3D val="0"/>
            <c:spPr>
              <a:solidFill>
                <a:schemeClr val="accent6">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1-E9D4-44EC-A3F6-FEDA300BDF1D}"/>
              </c:ext>
            </c:extLst>
          </c:dPt>
          <c:dPt>
            <c:idx val="9"/>
            <c:bubble3D val="0"/>
            <c:spPr>
              <a:solidFill>
                <a:schemeClr val="accent2">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3-E9D4-44EC-A3F6-FEDA300BDF1D}"/>
              </c:ext>
            </c:extLst>
          </c:dPt>
          <c:dPt>
            <c:idx val="10"/>
            <c:bubble3D val="0"/>
            <c:spPr>
              <a:solidFill>
                <a:schemeClr val="accent4">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5-E9D4-44EC-A3F6-FEDA300BDF1D}"/>
              </c:ext>
            </c:extLst>
          </c:dPt>
          <c:dPt>
            <c:idx val="11"/>
            <c:bubble3D val="0"/>
            <c:spPr>
              <a:solidFill>
                <a:schemeClr val="accent6">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7-E9D4-44EC-A3F6-FEDA300BDF1D}"/>
              </c:ext>
            </c:extLst>
          </c:dPt>
          <c:dPt>
            <c:idx val="12"/>
            <c:bubble3D val="0"/>
            <c:spPr>
              <a:solidFill>
                <a:schemeClr val="accent2">
                  <a:lumMod val="60000"/>
                  <a:lumOff val="4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9-E9D4-44EC-A3F6-FEDA300BDF1D}"/>
              </c:ext>
            </c:extLst>
          </c:dPt>
          <c:dPt>
            <c:idx val="13"/>
            <c:bubble3D val="0"/>
            <c:spPr>
              <a:solidFill>
                <a:schemeClr val="accent4">
                  <a:lumMod val="60000"/>
                  <a:lumOff val="4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B-E9D4-44EC-A3F6-FEDA300BDF1D}"/>
              </c:ext>
            </c:extLst>
          </c:dPt>
          <c:dPt>
            <c:idx val="14"/>
            <c:bubble3D val="0"/>
            <c:spPr>
              <a:solidFill>
                <a:schemeClr val="accent6">
                  <a:lumMod val="60000"/>
                  <a:lumOff val="4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D-E9D4-44EC-A3F6-FEDA300BDF1D}"/>
              </c:ext>
            </c:extLst>
          </c:dPt>
          <c:dPt>
            <c:idx val="15"/>
            <c:bubble3D val="0"/>
            <c:spPr>
              <a:solidFill>
                <a:schemeClr val="accent2">
                  <a:lumMod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F-E9D4-44EC-A3F6-FEDA300BDF1D}"/>
              </c:ext>
            </c:extLst>
          </c:dPt>
          <c:dPt>
            <c:idx val="16"/>
            <c:bubble3D val="0"/>
            <c:spPr>
              <a:solidFill>
                <a:schemeClr val="accent4">
                  <a:lumMod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1-E9D4-44EC-A3F6-FEDA300BDF1D}"/>
              </c:ext>
            </c:extLst>
          </c:dPt>
          <c:dPt>
            <c:idx val="17"/>
            <c:bubble3D val="0"/>
            <c:spPr>
              <a:solidFill>
                <a:schemeClr val="accent6">
                  <a:lumMod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3-E9D4-44EC-A3F6-FEDA300BDF1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E9D4-44EC-A3F6-FEDA300BDF1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E9D4-44EC-A3F6-FEDA300BDF1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E9D4-44EC-A3F6-FEDA300BDF1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7-E9D4-44EC-A3F6-FEDA300BDF1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9-E9D4-44EC-A3F6-FEDA300BDF1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B-E9D4-44EC-A3F6-FEDA300BDF1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D-E9D4-44EC-A3F6-FEDA300BDF1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F-E9D4-44EC-A3F6-FEDA300BDF1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1-E9D4-44EC-A3F6-FEDA300BDF1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3-E9D4-44EC-A3F6-FEDA300BDF1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5-E9D4-44EC-A3F6-FEDA300BDF1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7-E9D4-44EC-A3F6-FEDA300BDF1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lumOff val="4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9-E9D4-44EC-A3F6-FEDA300BDF1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lumOff val="4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B-E9D4-44EC-A3F6-FEDA300BDF1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D-E9D4-44EC-A3F6-FEDA300BDF1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5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F-E9D4-44EC-A3F6-FEDA300BDF1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1-E9D4-44EC-A3F6-FEDA300BDF1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Calculations!$A$2:$A$18</c:f>
              <c:strCache>
                <c:ptCount val="16"/>
                <c:pt idx="0">
                  <c:v>Bank Fee</c:v>
                </c:pt>
                <c:pt idx="1">
                  <c:v>Beauty Service</c:v>
                </c:pt>
                <c:pt idx="2">
                  <c:v>Bills</c:v>
                </c:pt>
                <c:pt idx="3">
                  <c:v>Cash Inpayment</c:v>
                </c:pt>
                <c:pt idx="4">
                  <c:v>Clothing</c:v>
                </c:pt>
                <c:pt idx="5">
                  <c:v>Coffee</c:v>
                </c:pt>
                <c:pt idx="6">
                  <c:v>Dining Out</c:v>
                </c:pt>
                <c:pt idx="7">
                  <c:v>Drug Store</c:v>
                </c:pt>
                <c:pt idx="8">
                  <c:v>Furnishing</c:v>
                </c:pt>
                <c:pt idx="9">
                  <c:v>Groceries</c:v>
                </c:pt>
                <c:pt idx="10">
                  <c:v>Rent</c:v>
                </c:pt>
                <c:pt idx="11">
                  <c:v>Salary</c:v>
                </c:pt>
                <c:pt idx="12">
                  <c:v>Subscriptions</c:v>
                </c:pt>
                <c:pt idx="13">
                  <c:v>Transfer</c:v>
                </c:pt>
                <c:pt idx="14">
                  <c:v>Transport</c:v>
                </c:pt>
                <c:pt idx="15">
                  <c:v>Traveling</c:v>
                </c:pt>
              </c:strCache>
            </c:strRef>
          </c:cat>
          <c:val>
            <c:numRef>
              <c:f>Calculations!$B$2:$B$18</c:f>
              <c:numCache>
                <c:formatCode>General</c:formatCode>
                <c:ptCount val="16"/>
                <c:pt idx="0">
                  <c:v>17764</c:v>
                </c:pt>
                <c:pt idx="1">
                  <c:v>82000</c:v>
                </c:pt>
                <c:pt idx="2">
                  <c:v>32113</c:v>
                </c:pt>
                <c:pt idx="3">
                  <c:v>0</c:v>
                </c:pt>
                <c:pt idx="4">
                  <c:v>76969</c:v>
                </c:pt>
                <c:pt idx="5">
                  <c:v>145738</c:v>
                </c:pt>
                <c:pt idx="6">
                  <c:v>66035</c:v>
                </c:pt>
                <c:pt idx="7">
                  <c:v>239809</c:v>
                </c:pt>
                <c:pt idx="8">
                  <c:v>81805</c:v>
                </c:pt>
                <c:pt idx="9">
                  <c:v>321734</c:v>
                </c:pt>
                <c:pt idx="10">
                  <c:v>74050</c:v>
                </c:pt>
                <c:pt idx="11">
                  <c:v>0</c:v>
                </c:pt>
                <c:pt idx="12">
                  <c:v>77801</c:v>
                </c:pt>
                <c:pt idx="13">
                  <c:v>43624</c:v>
                </c:pt>
                <c:pt idx="14">
                  <c:v>1064</c:v>
                </c:pt>
                <c:pt idx="15">
                  <c:v>14900</c:v>
                </c:pt>
              </c:numCache>
            </c:numRef>
          </c:val>
          <c:extLst>
            <c:ext xmlns:c16="http://schemas.microsoft.com/office/drawing/2014/chart" uri="{C3380CC4-5D6E-409C-BE32-E72D297353CC}">
              <c16:uniqueId val="{00000026-D0FD-48EB-9DA2-C514F46951E3}"/>
            </c:ext>
          </c:extLst>
        </c:ser>
        <c:dLbls>
          <c:dLblPos val="outEnd"/>
          <c:showLegendKey val="0"/>
          <c:showVal val="0"/>
          <c:showCatName val="1"/>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6">
          <a:lumMod val="7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[personal_budget.xlsx]Calculations!PivotTable3</c:name>
    <c:fmtId val="1"/>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hu-HU"/>
              <a:t>Expenses vs Income</a:t>
            </a: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
        <c:spPr>
          <a:solidFill>
            <a:schemeClr val="accent2"/>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spPr>
          <a:solidFill>
            <a:schemeClr val="accent2"/>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
        <c:spPr>
          <a:solidFill>
            <a:schemeClr val="accent2"/>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pivotFmt>
      <c:pivotFmt>
        <c:idx val="18"/>
      </c:pivotFmt>
    </c:pivotFmts>
    <c:plotArea>
      <c:layout/>
      <c:pieChart>
        <c:varyColors val="1"/>
        <c:ser>
          <c:idx val="0"/>
          <c:order val="0"/>
          <c:tx>
            <c:strRef>
              <c:f>Calculations!$E$9:$E$10</c:f>
              <c:strCache>
                <c:ptCount val="1"/>
                <c:pt idx="0">
                  <c:v>2024.1</c:v>
                </c:pt>
              </c:strCache>
            </c:strRef>
          </c:tx>
          <c:dPt>
            <c:idx val="0"/>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70CE-4FF2-B285-688676604043}"/>
              </c:ext>
            </c:extLst>
          </c:dPt>
          <c:dPt>
            <c:idx val="1"/>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70CE-4FF2-B285-688676604043}"/>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70CE-4FF2-B285-688676604043}"/>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70CE-4FF2-B285-68867660404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Calculations!$D$11:$D$12</c:f>
              <c:strCache>
                <c:ptCount val="2"/>
                <c:pt idx="0">
                  <c:v>Sum of Expense</c:v>
                </c:pt>
                <c:pt idx="1">
                  <c:v>Sum of Income</c:v>
                </c:pt>
              </c:strCache>
            </c:strRef>
          </c:cat>
          <c:val>
            <c:numRef>
              <c:f>Calculations!$E$11:$E$12</c:f>
              <c:numCache>
                <c:formatCode>General</c:formatCode>
                <c:ptCount val="2"/>
                <c:pt idx="0">
                  <c:v>469034</c:v>
                </c:pt>
                <c:pt idx="1">
                  <c:v>489810</c:v>
                </c:pt>
              </c:numCache>
            </c:numRef>
          </c:val>
          <c:extLst>
            <c:ext xmlns:c16="http://schemas.microsoft.com/office/drawing/2014/chart" uri="{C3380CC4-5D6E-409C-BE32-E72D297353CC}">
              <c16:uniqueId val="{00000004-70CE-4FF2-B285-688676604043}"/>
            </c:ext>
          </c:extLst>
        </c:ser>
        <c:ser>
          <c:idx val="1"/>
          <c:order val="1"/>
          <c:tx>
            <c:strRef>
              <c:f>Calculations!$F$9:$F$10</c:f>
              <c:strCache>
                <c:ptCount val="1"/>
                <c:pt idx="0">
                  <c:v>2024.2</c:v>
                </c:pt>
              </c:strCache>
            </c:strRef>
          </c:tx>
          <c:dPt>
            <c:idx val="0"/>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C86D-426A-A4F0-9DCA57590980}"/>
              </c:ext>
            </c:extLst>
          </c:dPt>
          <c:dPt>
            <c:idx val="1"/>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C86D-426A-A4F0-9DCA57590980}"/>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8-C86D-426A-A4F0-9DCA57590980}"/>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9-C86D-426A-A4F0-9DCA5759098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Calculations!$D$11:$D$12</c:f>
              <c:strCache>
                <c:ptCount val="2"/>
                <c:pt idx="0">
                  <c:v>Sum of Expense</c:v>
                </c:pt>
                <c:pt idx="1">
                  <c:v>Sum of Income</c:v>
                </c:pt>
              </c:strCache>
            </c:strRef>
          </c:cat>
          <c:val>
            <c:numRef>
              <c:f>Calculations!$F$11:$F$12</c:f>
              <c:numCache>
                <c:formatCode>General</c:formatCode>
                <c:ptCount val="2"/>
                <c:pt idx="0">
                  <c:v>253695</c:v>
                </c:pt>
                <c:pt idx="1">
                  <c:v>231395</c:v>
                </c:pt>
              </c:numCache>
            </c:numRef>
          </c:val>
          <c:extLst>
            <c:ext xmlns:c16="http://schemas.microsoft.com/office/drawing/2014/chart" uri="{C3380CC4-5D6E-409C-BE32-E72D297353CC}">
              <c16:uniqueId val="{00000005-C86D-426A-A4F0-9DCA57590980}"/>
            </c:ext>
          </c:extLst>
        </c:ser>
        <c:ser>
          <c:idx val="2"/>
          <c:order val="2"/>
          <c:tx>
            <c:strRef>
              <c:f>Calculations!$G$9:$G$10</c:f>
              <c:strCache>
                <c:ptCount val="1"/>
                <c:pt idx="0">
                  <c:v>2024.3</c:v>
                </c:pt>
              </c:strCache>
            </c:strRef>
          </c:tx>
          <c:dPt>
            <c:idx val="0"/>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C86D-426A-A4F0-9DCA57590980}"/>
              </c:ext>
            </c:extLst>
          </c:dPt>
          <c:dPt>
            <c:idx val="1"/>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C86D-426A-A4F0-9DCA57590980}"/>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A-C86D-426A-A4F0-9DCA57590980}"/>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B-C86D-426A-A4F0-9DCA5759098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Calculations!$D$11:$D$12</c:f>
              <c:strCache>
                <c:ptCount val="2"/>
                <c:pt idx="0">
                  <c:v>Sum of Expense</c:v>
                </c:pt>
                <c:pt idx="1">
                  <c:v>Sum of Income</c:v>
                </c:pt>
              </c:strCache>
            </c:strRef>
          </c:cat>
          <c:val>
            <c:numRef>
              <c:f>Calculations!$G$11:$G$12</c:f>
              <c:numCache>
                <c:formatCode>General</c:formatCode>
                <c:ptCount val="2"/>
                <c:pt idx="0">
                  <c:v>205752</c:v>
                </c:pt>
                <c:pt idx="1">
                  <c:v>232486</c:v>
                </c:pt>
              </c:numCache>
            </c:numRef>
          </c:val>
          <c:extLst>
            <c:ext xmlns:c16="http://schemas.microsoft.com/office/drawing/2014/chart" uri="{C3380CC4-5D6E-409C-BE32-E72D297353CC}">
              <c16:uniqueId val="{00000006-C86D-426A-A4F0-9DCA57590980}"/>
            </c:ext>
          </c:extLst>
        </c:ser>
        <c:ser>
          <c:idx val="3"/>
          <c:order val="3"/>
          <c:tx>
            <c:strRef>
              <c:f>Calculations!$H$9:$H$10</c:f>
              <c:strCache>
                <c:ptCount val="1"/>
                <c:pt idx="0">
                  <c:v>2024.4</c:v>
                </c:pt>
              </c:strCache>
            </c:strRef>
          </c:tx>
          <c:dPt>
            <c:idx val="0"/>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C86D-426A-A4F0-9DCA57590980}"/>
              </c:ext>
            </c:extLst>
          </c:dPt>
          <c:dPt>
            <c:idx val="1"/>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C86D-426A-A4F0-9DCA57590980}"/>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C-C86D-426A-A4F0-9DCA57590980}"/>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D-C86D-426A-A4F0-9DCA5759098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Calculations!$D$11:$D$12</c:f>
              <c:strCache>
                <c:ptCount val="2"/>
                <c:pt idx="0">
                  <c:v>Sum of Expense</c:v>
                </c:pt>
                <c:pt idx="1">
                  <c:v>Sum of Income</c:v>
                </c:pt>
              </c:strCache>
            </c:strRef>
          </c:cat>
          <c:val>
            <c:numRef>
              <c:f>Calculations!$H$11:$H$12</c:f>
              <c:numCache>
                <c:formatCode>General</c:formatCode>
                <c:ptCount val="2"/>
                <c:pt idx="0">
                  <c:v>346925</c:v>
                </c:pt>
                <c:pt idx="1">
                  <c:v>347548</c:v>
                </c:pt>
              </c:numCache>
            </c:numRef>
          </c:val>
          <c:extLst>
            <c:ext xmlns:c16="http://schemas.microsoft.com/office/drawing/2014/chart" uri="{C3380CC4-5D6E-409C-BE32-E72D297353CC}">
              <c16:uniqueId val="{00000007-C86D-426A-A4F0-9DCA5759098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6">
          <a:lumMod val="7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[personal_budget.xlsx]Calculations!PivotTable2</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hu-HU"/>
              <a:t>Expenses vs Income by Month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Calculations!$E$1</c:f>
              <c:strCache>
                <c:ptCount val="1"/>
                <c:pt idx="0">
                  <c:v>Sum of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Calculations!$D$2:$D$6</c:f>
              <c:strCache>
                <c:ptCount val="4"/>
                <c:pt idx="0">
                  <c:v>2024.1</c:v>
                </c:pt>
                <c:pt idx="1">
                  <c:v>2024.2</c:v>
                </c:pt>
                <c:pt idx="2">
                  <c:v>2024.3</c:v>
                </c:pt>
                <c:pt idx="3">
                  <c:v>2024.4</c:v>
                </c:pt>
              </c:strCache>
            </c:strRef>
          </c:cat>
          <c:val>
            <c:numRef>
              <c:f>Calculations!$E$2:$E$6</c:f>
              <c:numCache>
                <c:formatCode>General</c:formatCode>
                <c:ptCount val="4"/>
                <c:pt idx="0">
                  <c:v>489810</c:v>
                </c:pt>
                <c:pt idx="1">
                  <c:v>231395</c:v>
                </c:pt>
                <c:pt idx="2">
                  <c:v>232486</c:v>
                </c:pt>
                <c:pt idx="3">
                  <c:v>347548</c:v>
                </c:pt>
              </c:numCache>
            </c:numRef>
          </c:val>
          <c:extLst>
            <c:ext xmlns:c16="http://schemas.microsoft.com/office/drawing/2014/chart" uri="{C3380CC4-5D6E-409C-BE32-E72D297353CC}">
              <c16:uniqueId val="{00000000-96F5-44CB-AC45-3F9E2398BA53}"/>
            </c:ext>
          </c:extLst>
        </c:ser>
        <c:ser>
          <c:idx val="1"/>
          <c:order val="1"/>
          <c:tx>
            <c:strRef>
              <c:f>Calculations!$F$1</c:f>
              <c:strCache>
                <c:ptCount val="1"/>
                <c:pt idx="0">
                  <c:v>Sum of Expense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Calculations!$D$2:$D$6</c:f>
              <c:strCache>
                <c:ptCount val="4"/>
                <c:pt idx="0">
                  <c:v>2024.1</c:v>
                </c:pt>
                <c:pt idx="1">
                  <c:v>2024.2</c:v>
                </c:pt>
                <c:pt idx="2">
                  <c:v>2024.3</c:v>
                </c:pt>
                <c:pt idx="3">
                  <c:v>2024.4</c:v>
                </c:pt>
              </c:strCache>
            </c:strRef>
          </c:cat>
          <c:val>
            <c:numRef>
              <c:f>Calculations!$F$2:$F$6</c:f>
              <c:numCache>
                <c:formatCode>General</c:formatCode>
                <c:ptCount val="4"/>
                <c:pt idx="0">
                  <c:v>469034</c:v>
                </c:pt>
                <c:pt idx="1">
                  <c:v>253695</c:v>
                </c:pt>
                <c:pt idx="2">
                  <c:v>205752</c:v>
                </c:pt>
                <c:pt idx="3">
                  <c:v>346925</c:v>
                </c:pt>
              </c:numCache>
            </c:numRef>
          </c:val>
          <c:extLst>
            <c:ext xmlns:c16="http://schemas.microsoft.com/office/drawing/2014/chart" uri="{C3380CC4-5D6E-409C-BE32-E72D297353CC}">
              <c16:uniqueId val="{00000001-96F5-44CB-AC45-3F9E2398BA53}"/>
            </c:ext>
          </c:extLst>
        </c:ser>
        <c:dLbls>
          <c:dLblPos val="outEnd"/>
          <c:showLegendKey val="0"/>
          <c:showVal val="1"/>
          <c:showCatName val="0"/>
          <c:showSerName val="0"/>
          <c:showPercent val="0"/>
          <c:showBubbleSize val="0"/>
        </c:dLbls>
        <c:gapWidth val="100"/>
        <c:overlap val="-24"/>
        <c:axId val="2061632736"/>
        <c:axId val="2061627328"/>
      </c:barChart>
      <c:catAx>
        <c:axId val="20616327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627328"/>
        <c:crosses val="autoZero"/>
        <c:auto val="1"/>
        <c:lblAlgn val="ctr"/>
        <c:lblOffset val="100"/>
        <c:noMultiLvlLbl val="0"/>
      </c:catAx>
      <c:valAx>
        <c:axId val="2061627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632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6">
          <a:lumMod val="7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[personal_budget.xlsx]Calculations!PivotTable4</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hu-HU"/>
              <a:t>Expenses by Subcategories</a:t>
            </a:r>
            <a:endParaRPr lang="en-GB"/>
          </a:p>
        </c:rich>
      </c:tx>
      <c:layout>
        <c:manualLayout>
          <c:xMode val="edge"/>
          <c:yMode val="edge"/>
          <c:x val="0.36258121783684821"/>
          <c:y val="5.550505642354237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Calculations!$B$21:$B$22</c:f>
              <c:strCache>
                <c:ptCount val="1"/>
                <c:pt idx="0">
                  <c:v>2024.1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Calculations!$A$23:$A$37</c:f>
              <c:strCache>
                <c:ptCount val="14"/>
                <c:pt idx="0">
                  <c:v>Bank Fee</c:v>
                </c:pt>
                <c:pt idx="1">
                  <c:v>Beauty Service</c:v>
                </c:pt>
                <c:pt idx="2">
                  <c:v>Bills</c:v>
                </c:pt>
                <c:pt idx="3">
                  <c:v>Clothing</c:v>
                </c:pt>
                <c:pt idx="4">
                  <c:v>Coffee</c:v>
                </c:pt>
                <c:pt idx="5">
                  <c:v>Dining Out</c:v>
                </c:pt>
                <c:pt idx="6">
                  <c:v>Drug Store</c:v>
                </c:pt>
                <c:pt idx="7">
                  <c:v>Furnishing</c:v>
                </c:pt>
                <c:pt idx="8">
                  <c:v>Groceries</c:v>
                </c:pt>
                <c:pt idx="9">
                  <c:v>Rent</c:v>
                </c:pt>
                <c:pt idx="10">
                  <c:v>Subscriptions</c:v>
                </c:pt>
                <c:pt idx="11">
                  <c:v>Transfer</c:v>
                </c:pt>
                <c:pt idx="12">
                  <c:v>Transport</c:v>
                </c:pt>
                <c:pt idx="13">
                  <c:v>Traveling</c:v>
                </c:pt>
              </c:strCache>
            </c:strRef>
          </c:cat>
          <c:val>
            <c:numRef>
              <c:f>Calculations!$B$23:$B$37</c:f>
              <c:numCache>
                <c:formatCode>General</c:formatCode>
                <c:ptCount val="14"/>
                <c:pt idx="0">
                  <c:v>1902</c:v>
                </c:pt>
                <c:pt idx="1">
                  <c:v>20500</c:v>
                </c:pt>
                <c:pt idx="2">
                  <c:v>6850</c:v>
                </c:pt>
                <c:pt idx="4">
                  <c:v>41059</c:v>
                </c:pt>
                <c:pt idx="5">
                  <c:v>16265</c:v>
                </c:pt>
                <c:pt idx="6">
                  <c:v>125683</c:v>
                </c:pt>
                <c:pt idx="7">
                  <c:v>52485</c:v>
                </c:pt>
                <c:pt idx="8">
                  <c:v>83070</c:v>
                </c:pt>
                <c:pt idx="9">
                  <c:v>74050</c:v>
                </c:pt>
                <c:pt idx="10">
                  <c:v>37670</c:v>
                </c:pt>
                <c:pt idx="11">
                  <c:v>9500</c:v>
                </c:pt>
              </c:numCache>
            </c:numRef>
          </c:val>
          <c:extLst>
            <c:ext xmlns:c16="http://schemas.microsoft.com/office/drawing/2014/chart" uri="{C3380CC4-5D6E-409C-BE32-E72D297353CC}">
              <c16:uniqueId val="{00000000-56BF-4C93-98CE-652C19E48B2B}"/>
            </c:ext>
          </c:extLst>
        </c:ser>
        <c:ser>
          <c:idx val="1"/>
          <c:order val="1"/>
          <c:tx>
            <c:strRef>
              <c:f>Calculations!$C$21:$C$22</c:f>
              <c:strCache>
                <c:ptCount val="1"/>
                <c:pt idx="0">
                  <c:v>2024.2</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Calculations!$A$23:$A$37</c:f>
              <c:strCache>
                <c:ptCount val="14"/>
                <c:pt idx="0">
                  <c:v>Bank Fee</c:v>
                </c:pt>
                <c:pt idx="1">
                  <c:v>Beauty Service</c:v>
                </c:pt>
                <c:pt idx="2">
                  <c:v>Bills</c:v>
                </c:pt>
                <c:pt idx="3">
                  <c:v>Clothing</c:v>
                </c:pt>
                <c:pt idx="4">
                  <c:v>Coffee</c:v>
                </c:pt>
                <c:pt idx="5">
                  <c:v>Dining Out</c:v>
                </c:pt>
                <c:pt idx="6">
                  <c:v>Drug Store</c:v>
                </c:pt>
                <c:pt idx="7">
                  <c:v>Furnishing</c:v>
                </c:pt>
                <c:pt idx="8">
                  <c:v>Groceries</c:v>
                </c:pt>
                <c:pt idx="9">
                  <c:v>Rent</c:v>
                </c:pt>
                <c:pt idx="10">
                  <c:v>Subscriptions</c:v>
                </c:pt>
                <c:pt idx="11">
                  <c:v>Transfer</c:v>
                </c:pt>
                <c:pt idx="12">
                  <c:v>Transport</c:v>
                </c:pt>
                <c:pt idx="13">
                  <c:v>Traveling</c:v>
                </c:pt>
              </c:strCache>
            </c:strRef>
          </c:cat>
          <c:val>
            <c:numRef>
              <c:f>Calculations!$C$23:$C$37</c:f>
              <c:numCache>
                <c:formatCode>General</c:formatCode>
                <c:ptCount val="14"/>
                <c:pt idx="2">
                  <c:v>9647</c:v>
                </c:pt>
                <c:pt idx="3">
                  <c:v>12975</c:v>
                </c:pt>
                <c:pt idx="4">
                  <c:v>25356</c:v>
                </c:pt>
                <c:pt idx="5">
                  <c:v>12565</c:v>
                </c:pt>
                <c:pt idx="6">
                  <c:v>77519</c:v>
                </c:pt>
                <c:pt idx="7">
                  <c:v>24040</c:v>
                </c:pt>
                <c:pt idx="8">
                  <c:v>66824</c:v>
                </c:pt>
                <c:pt idx="10">
                  <c:v>13141</c:v>
                </c:pt>
                <c:pt idx="11">
                  <c:v>10564</c:v>
                </c:pt>
                <c:pt idx="12">
                  <c:v>1064</c:v>
                </c:pt>
              </c:numCache>
            </c:numRef>
          </c:val>
          <c:extLst>
            <c:ext xmlns:c16="http://schemas.microsoft.com/office/drawing/2014/chart" uri="{C3380CC4-5D6E-409C-BE32-E72D297353CC}">
              <c16:uniqueId val="{00000001-BCDE-4712-9B08-1A6EC488D224}"/>
            </c:ext>
          </c:extLst>
        </c:ser>
        <c:ser>
          <c:idx val="2"/>
          <c:order val="2"/>
          <c:tx>
            <c:strRef>
              <c:f>Calculations!$D$21:$D$22</c:f>
              <c:strCache>
                <c:ptCount val="1"/>
                <c:pt idx="0">
                  <c:v>2024.3</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Calculations!$A$23:$A$37</c:f>
              <c:strCache>
                <c:ptCount val="14"/>
                <c:pt idx="0">
                  <c:v>Bank Fee</c:v>
                </c:pt>
                <c:pt idx="1">
                  <c:v>Beauty Service</c:v>
                </c:pt>
                <c:pt idx="2">
                  <c:v>Bills</c:v>
                </c:pt>
                <c:pt idx="3">
                  <c:v>Clothing</c:v>
                </c:pt>
                <c:pt idx="4">
                  <c:v>Coffee</c:v>
                </c:pt>
                <c:pt idx="5">
                  <c:v>Dining Out</c:v>
                </c:pt>
                <c:pt idx="6">
                  <c:v>Drug Store</c:v>
                </c:pt>
                <c:pt idx="7">
                  <c:v>Furnishing</c:v>
                </c:pt>
                <c:pt idx="8">
                  <c:v>Groceries</c:v>
                </c:pt>
                <c:pt idx="9">
                  <c:v>Rent</c:v>
                </c:pt>
                <c:pt idx="10">
                  <c:v>Subscriptions</c:v>
                </c:pt>
                <c:pt idx="11">
                  <c:v>Transfer</c:v>
                </c:pt>
                <c:pt idx="12">
                  <c:v>Transport</c:v>
                </c:pt>
                <c:pt idx="13">
                  <c:v>Traveling</c:v>
                </c:pt>
              </c:strCache>
            </c:strRef>
          </c:cat>
          <c:val>
            <c:numRef>
              <c:f>Calculations!$D$23:$D$37</c:f>
              <c:numCache>
                <c:formatCode>General</c:formatCode>
                <c:ptCount val="14"/>
                <c:pt idx="1">
                  <c:v>40000</c:v>
                </c:pt>
                <c:pt idx="2">
                  <c:v>9806</c:v>
                </c:pt>
                <c:pt idx="3">
                  <c:v>35954</c:v>
                </c:pt>
                <c:pt idx="4">
                  <c:v>39134</c:v>
                </c:pt>
                <c:pt idx="6">
                  <c:v>15014</c:v>
                </c:pt>
                <c:pt idx="7">
                  <c:v>5280</c:v>
                </c:pt>
                <c:pt idx="8">
                  <c:v>45614</c:v>
                </c:pt>
                <c:pt idx="10">
                  <c:v>6000</c:v>
                </c:pt>
                <c:pt idx="11">
                  <c:v>8950</c:v>
                </c:pt>
              </c:numCache>
            </c:numRef>
          </c:val>
          <c:extLst>
            <c:ext xmlns:c16="http://schemas.microsoft.com/office/drawing/2014/chart" uri="{C3380CC4-5D6E-409C-BE32-E72D297353CC}">
              <c16:uniqueId val="{00000002-BCDE-4712-9B08-1A6EC488D224}"/>
            </c:ext>
          </c:extLst>
        </c:ser>
        <c:ser>
          <c:idx val="3"/>
          <c:order val="3"/>
          <c:tx>
            <c:strRef>
              <c:f>Calculations!$E$21:$E$22</c:f>
              <c:strCache>
                <c:ptCount val="1"/>
                <c:pt idx="0">
                  <c:v>2024.4</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Calculations!$A$23:$A$37</c:f>
              <c:strCache>
                <c:ptCount val="14"/>
                <c:pt idx="0">
                  <c:v>Bank Fee</c:v>
                </c:pt>
                <c:pt idx="1">
                  <c:v>Beauty Service</c:v>
                </c:pt>
                <c:pt idx="2">
                  <c:v>Bills</c:v>
                </c:pt>
                <c:pt idx="3">
                  <c:v>Clothing</c:v>
                </c:pt>
                <c:pt idx="4">
                  <c:v>Coffee</c:v>
                </c:pt>
                <c:pt idx="5">
                  <c:v>Dining Out</c:v>
                </c:pt>
                <c:pt idx="6">
                  <c:v>Drug Store</c:v>
                </c:pt>
                <c:pt idx="7">
                  <c:v>Furnishing</c:v>
                </c:pt>
                <c:pt idx="8">
                  <c:v>Groceries</c:v>
                </c:pt>
                <c:pt idx="9">
                  <c:v>Rent</c:v>
                </c:pt>
                <c:pt idx="10">
                  <c:v>Subscriptions</c:v>
                </c:pt>
                <c:pt idx="11">
                  <c:v>Transfer</c:v>
                </c:pt>
                <c:pt idx="12">
                  <c:v>Transport</c:v>
                </c:pt>
                <c:pt idx="13">
                  <c:v>Traveling</c:v>
                </c:pt>
              </c:strCache>
            </c:strRef>
          </c:cat>
          <c:val>
            <c:numRef>
              <c:f>Calculations!$E$23:$E$37</c:f>
              <c:numCache>
                <c:formatCode>General</c:formatCode>
                <c:ptCount val="14"/>
                <c:pt idx="0">
                  <c:v>15862</c:v>
                </c:pt>
                <c:pt idx="1">
                  <c:v>21500</c:v>
                </c:pt>
                <c:pt idx="2">
                  <c:v>5810</c:v>
                </c:pt>
                <c:pt idx="3">
                  <c:v>28040</c:v>
                </c:pt>
                <c:pt idx="4">
                  <c:v>40189</c:v>
                </c:pt>
                <c:pt idx="5">
                  <c:v>37205</c:v>
                </c:pt>
                <c:pt idx="6">
                  <c:v>21593</c:v>
                </c:pt>
                <c:pt idx="8">
                  <c:v>126226</c:v>
                </c:pt>
                <c:pt idx="10">
                  <c:v>20990</c:v>
                </c:pt>
                <c:pt idx="11">
                  <c:v>14610</c:v>
                </c:pt>
                <c:pt idx="13">
                  <c:v>14900</c:v>
                </c:pt>
              </c:numCache>
            </c:numRef>
          </c:val>
          <c:extLst>
            <c:ext xmlns:c16="http://schemas.microsoft.com/office/drawing/2014/chart" uri="{C3380CC4-5D6E-409C-BE32-E72D297353CC}">
              <c16:uniqueId val="{00000003-BCDE-4712-9B08-1A6EC488D224}"/>
            </c:ext>
          </c:extLst>
        </c:ser>
        <c:dLbls>
          <c:showLegendKey val="0"/>
          <c:showVal val="0"/>
          <c:showCatName val="0"/>
          <c:showSerName val="0"/>
          <c:showPercent val="0"/>
          <c:showBubbleSize val="0"/>
        </c:dLbls>
        <c:gapWidth val="100"/>
        <c:overlap val="-24"/>
        <c:axId val="2058265440"/>
        <c:axId val="2058265856"/>
      </c:barChart>
      <c:catAx>
        <c:axId val="20582654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265856"/>
        <c:crosses val="autoZero"/>
        <c:auto val="1"/>
        <c:lblAlgn val="ctr"/>
        <c:lblOffset val="100"/>
        <c:noMultiLvlLbl val="0"/>
      </c:catAx>
      <c:valAx>
        <c:axId val="2058265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26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6">
          <a:lumMod val="7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
        </cx:txData>
      </cx:tx>
      <cx:txPr>
        <a:bodyPr spcFirstLastPara="1" vertOverflow="ellipsis" horzOverflow="overflow" wrap="square" lIns="0" tIns="0" rIns="0" bIns="0" anchor="ctr" anchorCtr="1"/>
        <a:lstStyle/>
        <a:p>
          <a:pPr algn="ctr" rtl="0">
            <a:defRPr/>
          </a:pPr>
          <a:endParaRPr lang="en-US" sz="1400" b="0" i="0" u="none" strike="noStrike" baseline="0">
            <a:solidFill>
              <a:sysClr val="windowText" lastClr="000000">
                <a:lumMod val="65000"/>
                <a:lumOff val="35000"/>
              </a:sysClr>
            </a:solidFill>
            <a:latin typeface="Calibri" panose="020F0502020204030204"/>
          </a:endParaRPr>
        </a:p>
      </cx:txPr>
    </cx:title>
    <cx:plotArea>
      <cx:plotAreaRegion>
        <cx:plotSurface>
          <cx:spPr>
            <a:ln>
              <a:noFill/>
            </a:ln>
          </cx:spPr>
        </cx:plotSurface>
        <cx:series layoutId="waterfall" uniqueId="{25D53C6C-6E33-4CEA-A779-3E56CD113AE2}">
          <cx:tx>
            <cx:txData>
              <cx:f>_xlchart.v1.4</cx:f>
              <cx:v>Sum of Amount</cx:v>
            </cx:txData>
          </cx:tx>
          <cx:dataPt idx="4">
            <cx:spPr>
              <a:solidFill>
                <a:srgbClr val="70AD47">
                  <a:lumMod val="75000"/>
                </a:srgbClr>
              </a:solidFill>
            </cx:spPr>
          </cx:dataPt>
          <cx:dataId val="0"/>
          <cx:layoutPr>
            <cx:subtotals/>
          </cx:layoutPr>
        </cx:series>
      </cx:plotAreaRegion>
      <cx:axis id="0">
        <cx:catScaling gapWidth="1"/>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noFill/>
    <a:ln>
      <a:solidFill>
        <a:schemeClr val="accent6">
          <a:lumMod val="75000"/>
        </a:schemeClr>
      </a:solidFill>
    </a:ln>
    <a:effectLst>
      <a:outerShdw blurRad="63500" sx="102000" sy="102000" algn="ctr" rotWithShape="0">
        <a:prstClr val="black"/>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Expenses by Subcategories</cx:v>
        </cx:txData>
      </cx:tx>
      <cx:txPr>
        <a:bodyPr spcFirstLastPara="1" vertOverflow="ellipsis" horzOverflow="overflow" wrap="square" lIns="0" tIns="0" rIns="0" bIns="0" anchor="ctr" anchorCtr="1"/>
        <a:lstStyle/>
        <a:p>
          <a:pPr algn="ctr" rtl="0">
            <a:defRPr/>
          </a:pPr>
          <a:r>
            <a:rPr lang="hu-HU" sz="1400" b="0" i="0" u="none" strike="noStrike" baseline="0">
              <a:solidFill>
                <a:sysClr val="windowText" lastClr="000000">
                  <a:lumMod val="65000"/>
                  <a:lumOff val="35000"/>
                </a:sysClr>
              </a:solidFill>
              <a:latin typeface="Calibri" panose="020F0502020204030204"/>
            </a:rPr>
            <a:t>Expenses by Subcategories</a:t>
          </a:r>
        </a:p>
      </cx:txPr>
    </cx:title>
    <cx:plotArea>
      <cx:plotAreaRegion>
        <cx:series layoutId="treemap" uniqueId="{26218FD1-228B-413C-A454-C612B17A676F}">
          <cx:tx>
            <cx:txData>
              <cx:f>_xlchart.v1.2</cx:f>
              <cx:v>Sum of Expense</cx:v>
            </cx:txData>
          </cx:tx>
          <cx:dataLabels pos="ctr">
            <cx:visibility seriesName="0" categoryName="1" value="0"/>
          </cx:dataLabels>
          <cx:dataId val="0"/>
          <cx:layoutPr>
            <cx:parentLabelLayout val="overlapping"/>
          </cx:layoutPr>
        </cx:series>
      </cx:plotAreaRegion>
    </cx:plotArea>
  </cx:chart>
  <cx:spPr>
    <a:noFill/>
    <a:ln>
      <a:solidFill>
        <a:schemeClr val="accent6">
          <a:lumMod val="75000"/>
        </a:schemeClr>
      </a:solidFill>
    </a:ln>
    <a:effectLst>
      <a:outerShdw blurRad="63500" sx="102000" sy="102000" algn="ctr" rotWithShape="0">
        <a:prstClr val="black"/>
      </a:outerShdw>
    </a:effectLst>
  </cx:spPr>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99">
  <cs:axisTitle>
    <cs:lnRef idx="0"/>
    <cs:fillRef idx="0"/>
    <cs:effectRef idx="0"/>
    <cs:fontRef idx="minor">
      <a:schemeClr val="tx2"/>
    </cs:fontRef>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tx2"/>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165100</xdr:rowOff>
    </xdr:from>
    <xdr:to>
      <xdr:col>7</xdr:col>
      <xdr:colOff>491087</xdr:colOff>
      <xdr:row>37</xdr:row>
      <xdr:rowOff>83204</xdr:rowOff>
    </xdr:to>
    <xdr:graphicFrame macro="">
      <xdr:nvGraphicFramePr>
        <xdr:cNvPr id="6" name="Chart 4">
          <a:extLst>
            <a:ext uri="{FF2B5EF4-FFF2-40B4-BE49-F238E27FC236}">
              <a16:creationId xmlns:a16="http://schemas.microsoft.com/office/drawing/2014/main" id="{532FD4C5-D1B0-469D-9F43-9B9C6A2516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541579</xdr:colOff>
      <xdr:row>0</xdr:row>
      <xdr:rowOff>0</xdr:rowOff>
    </xdr:from>
    <xdr:to>
      <xdr:col>12</xdr:col>
      <xdr:colOff>797992</xdr:colOff>
      <xdr:row>18</xdr:row>
      <xdr:rowOff>121304</xdr:rowOff>
    </xdr:to>
    <xdr:graphicFrame macro="">
      <xdr:nvGraphicFramePr>
        <xdr:cNvPr id="7" name="Chart 5">
          <a:extLst>
            <a:ext uri="{FF2B5EF4-FFF2-40B4-BE49-F238E27FC236}">
              <a16:creationId xmlns:a16="http://schemas.microsoft.com/office/drawing/2014/main" id="{BDEF2E84-E0C2-436E-8727-468EB575AC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7</xdr:col>
      <xdr:colOff>491087</xdr:colOff>
      <xdr:row>18</xdr:row>
      <xdr:rowOff>131244</xdr:rowOff>
    </xdr:to>
    <xdr:graphicFrame macro="">
      <xdr:nvGraphicFramePr>
        <xdr:cNvPr id="8" name="Chart 6">
          <a:extLst>
            <a:ext uri="{FF2B5EF4-FFF2-40B4-BE49-F238E27FC236}">
              <a16:creationId xmlns:a16="http://schemas.microsoft.com/office/drawing/2014/main" id="{48E231DE-9D51-44C8-8C4F-4EA1D8C6EF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545996</xdr:colOff>
      <xdr:row>18</xdr:row>
      <xdr:rowOff>164444</xdr:rowOff>
    </xdr:from>
    <xdr:to>
      <xdr:col>12</xdr:col>
      <xdr:colOff>802409</xdr:colOff>
      <xdr:row>37</xdr:row>
      <xdr:rowOff>92488</xdr:rowOff>
    </xdr:to>
    <xdr:graphicFrame macro="">
      <xdr:nvGraphicFramePr>
        <xdr:cNvPr id="9" name="Chart 9">
          <a:extLst>
            <a:ext uri="{FF2B5EF4-FFF2-40B4-BE49-F238E27FC236}">
              <a16:creationId xmlns:a16="http://schemas.microsoft.com/office/drawing/2014/main" id="{104A9EBD-B02E-41EC-8B8B-A9659BD3C4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852004</xdr:colOff>
      <xdr:row>0</xdr:row>
      <xdr:rowOff>0</xdr:rowOff>
    </xdr:from>
    <xdr:to>
      <xdr:col>17</xdr:col>
      <xdr:colOff>763308</xdr:colOff>
      <xdr:row>18</xdr:row>
      <xdr:rowOff>121304</xdr:rowOff>
    </xdr:to>
    <mc:AlternateContent xmlns:mc="http://schemas.openxmlformats.org/markup-compatibility/2006">
      <mc:Choice xmlns:cx1="http://schemas.microsoft.com/office/drawing/2015/9/8/chartex" Requires="cx1">
        <xdr:graphicFrame macro="">
          <xdr:nvGraphicFramePr>
            <xdr:cNvPr id="12" name="Chart 12">
              <a:extLst>
                <a:ext uri="{FF2B5EF4-FFF2-40B4-BE49-F238E27FC236}">
                  <a16:creationId xmlns:a16="http://schemas.microsoft.com/office/drawing/2014/main" id="{3952DC1C-680D-4EC5-9427-8AE145CC56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4504504" y="0"/>
              <a:ext cx="7201104" cy="366460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190501</xdr:colOff>
      <xdr:row>18</xdr:row>
      <xdr:rowOff>182493</xdr:rowOff>
    </xdr:from>
    <xdr:to>
      <xdr:col>17</xdr:col>
      <xdr:colOff>742123</xdr:colOff>
      <xdr:row>27</xdr:row>
      <xdr:rowOff>190500</xdr:rowOff>
    </xdr:to>
    <mc:AlternateContent xmlns:mc="http://schemas.openxmlformats.org/markup-compatibility/2006" xmlns:a14="http://schemas.microsoft.com/office/drawing/2010/main">
      <mc:Choice Requires="a14">
        <xdr:graphicFrame macro="">
          <xdr:nvGraphicFramePr>
            <xdr:cNvPr id="2" name="Year and Month">
              <a:extLst>
                <a:ext uri="{FF2B5EF4-FFF2-40B4-BE49-F238E27FC236}">
                  <a16:creationId xmlns:a16="http://schemas.microsoft.com/office/drawing/2014/main" id="{B35647A5-5D20-40A5-AD0D-05132372B066}"/>
                </a:ext>
              </a:extLst>
            </xdr:cNvPr>
            <xdr:cNvGraphicFramePr/>
          </xdr:nvGraphicFramePr>
          <xdr:xfrm>
            <a:off x="0" y="0"/>
            <a:ext cx="0" cy="0"/>
          </xdr:xfrm>
          <a:graphic>
            <a:graphicData uri="http://schemas.microsoft.com/office/drawing/2010/slicer">
              <sle:slicer xmlns:sle="http://schemas.microsoft.com/office/drawing/2010/slicer" name="Year and Month"/>
            </a:graphicData>
          </a:graphic>
        </xdr:graphicFrame>
      </mc:Choice>
      <mc:Fallback xmlns="">
        <xdr:sp macro="" textlink="">
          <xdr:nvSpPr>
            <xdr:cNvPr id="0" name=""/>
            <xdr:cNvSpPr>
              <a:spLocks noTextEdit="1"/>
            </xdr:cNvSpPr>
          </xdr:nvSpPr>
          <xdr:spPr>
            <a:xfrm>
              <a:off x="19697701" y="3840093"/>
              <a:ext cx="2012122" cy="18368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857426</xdr:colOff>
      <xdr:row>18</xdr:row>
      <xdr:rowOff>158925</xdr:rowOff>
    </xdr:from>
    <xdr:to>
      <xdr:col>16</xdr:col>
      <xdr:colOff>73095</xdr:colOff>
      <xdr:row>37</xdr:row>
      <xdr:rowOff>86969</xdr:rowOff>
    </xdr:to>
    <mc:AlternateContent xmlns:mc="http://schemas.openxmlformats.org/markup-compatibility/2006">
      <mc:Choice xmlns:cx1="http://schemas.microsoft.com/office/drawing/2015/9/8/chartex" Requires="cx1">
        <xdr:graphicFrame macro="">
          <xdr:nvGraphicFramePr>
            <xdr:cNvPr id="3" name="Chart 1">
              <a:extLst>
                <a:ext uri="{FF2B5EF4-FFF2-40B4-BE49-F238E27FC236}">
                  <a16:creationId xmlns:a16="http://schemas.microsoft.com/office/drawing/2014/main" id="{88C8CEDC-CD6D-4DF3-A592-54933958F6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4509926" y="3702225"/>
              <a:ext cx="5051319" cy="366819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hér Anita" refreshedDate="45659.542467708336" createdVersion="7" refreshedVersion="7" minRefreshableVersion="3" recordCount="275" xr:uid="{FE62B837-51BF-41BF-B49E-91AD7D2DFC5E}">
  <cacheSource type="worksheet">
    <worksheetSource name="Transactions"/>
  </cacheSource>
  <cacheFields count="10">
    <cacheField name="Timestamp" numFmtId="166">
      <sharedItems containsNonDate="0" containsDate="1" containsString="0" containsBlank="1" minDate="2024-01-01T05:03:18" maxDate="2024-04-30T10:00:40"/>
    </cacheField>
    <cacheField name="Year and Month" numFmtId="0">
      <sharedItems containsBlank="1" count="5">
        <m/>
        <s v="2024.1"/>
        <s v="2024.2"/>
        <s v="2024.3"/>
        <s v="2024.4"/>
      </sharedItems>
    </cacheField>
    <cacheField name="Year" numFmtId="0">
      <sharedItems containsString="0" containsBlank="1" containsNumber="1" containsInteger="1" minValue="2024" maxValue="2024"/>
    </cacheField>
    <cacheField name="Transaction Type" numFmtId="0">
      <sharedItems containsBlank="1" count="7">
        <m/>
        <s v="Debit Card"/>
        <s v="Revolut "/>
        <s v="Salary"/>
        <s v="Bank Fee"/>
        <s v="Transfer"/>
        <s v="Cash Inpayment"/>
      </sharedItems>
    </cacheField>
    <cacheField name="Category Type" numFmtId="0">
      <sharedItems containsBlank="1" count="3">
        <m/>
        <s v="Expense"/>
        <s v="Income"/>
      </sharedItems>
    </cacheField>
    <cacheField name="Subcategories" numFmtId="0">
      <sharedItems count="17">
        <s v="Starting Balance"/>
        <s v="Coffee"/>
        <s v="Groceries"/>
        <s v="Drug Store"/>
        <s v="Dining Out"/>
        <s v="Subscriptions"/>
        <s v="Salary"/>
        <s v="Bills"/>
        <s v="Furnishing"/>
        <s v="Beauty Service"/>
        <s v="Cash Inpayment"/>
        <s v="Rent"/>
        <s v="Bank Fee"/>
        <s v="Transfer"/>
        <s v="Transport"/>
        <s v="Clothing"/>
        <s v="Traveling"/>
      </sharedItems>
    </cacheField>
    <cacheField name="Amount" numFmtId="164">
      <sharedItems containsSemiMixedTypes="0" containsString="0" containsNumber="1" containsInteger="1" minValue="-74050" maxValue="383000" count="223">
        <n v="200000"/>
        <n v="-1398"/>
        <n v="-5992"/>
        <n v="-2447"/>
        <n v="-6246"/>
        <n v="-699"/>
        <n v="-700"/>
        <n v="-28990"/>
        <n v="106810"/>
        <n v="-8500"/>
        <n v="-3490"/>
        <n v="-3547"/>
        <n v="-2996"/>
        <n v="-2250"/>
        <n v="-3050"/>
        <n v="-595"/>
        <n v="-3410"/>
        <n v="-52485"/>
        <n v="-1535"/>
        <n v="-4415"/>
        <n v="-11521"/>
        <n v="-2999"/>
        <n v="-2480"/>
        <n v="-1795"/>
        <n v="-3360"/>
        <n v="-197"/>
        <n v="-2690"/>
        <n v="-10000"/>
        <n v="-529"/>
        <n v="-1996"/>
        <n v="-19880"/>
        <n v="-828"/>
        <n v="-3288"/>
        <n v="-2400"/>
        <n v="383000"/>
        <n v="-1757"/>
        <n v="-2500"/>
        <n v="-3000"/>
        <n v="-30000"/>
        <n v="-998"/>
        <n v="-4311"/>
        <n v="-1357"/>
        <n v="-1328"/>
        <n v="-1408"/>
        <n v="-978"/>
        <n v="-3690"/>
        <n v="-1089"/>
        <n v="-1299"/>
        <n v="-47050"/>
        <n v="-5735"/>
        <n v="-1445"/>
        <n v="-74050"/>
        <n v="-429"/>
        <n v="-1907"/>
        <n v="5"/>
        <n v="-2749"/>
        <n v="-1165"/>
        <n v="-9500"/>
        <n v="-4246"/>
        <n v="-2265"/>
        <n v="-599"/>
        <n v="-1775"/>
        <n v="-23000"/>
        <n v="-1456"/>
        <n v="-679"/>
        <n v="-1468"/>
        <n v="-1999"/>
        <n v="-5990"/>
        <n v="-399"/>
        <n v="-958"/>
        <n v="-10500"/>
        <n v="-1497"/>
        <n v="-7591"/>
        <n v="-527"/>
        <n v="-394"/>
        <n v="-4748"/>
        <n v="-2940"/>
        <n v="145395"/>
        <n v="-1799"/>
        <n v="-2339"/>
        <n v="-1064"/>
        <n v="-24040"/>
        <n v="-2260"/>
        <n v="-10715"/>
        <n v="-13007"/>
        <n v="-7227"/>
        <n v="-589"/>
        <n v="-1037"/>
        <n v="-540"/>
        <n v="-1028"/>
        <n v="-499"/>
        <n v="-5943"/>
        <n v="-5959"/>
        <n v="-5888"/>
        <n v="-590"/>
        <n v="-450"/>
        <n v="-5346"/>
        <n v="-1197"/>
        <n v="-38000"/>
        <n v="-788"/>
        <n v="-8399"/>
        <n v="-798"/>
        <n v="-3208"/>
        <n v="86000"/>
        <n v="-8392"/>
        <n v="-359"/>
        <n v="-4749"/>
        <n v="-3872"/>
        <n v="-6459"/>
        <n v="-5239"/>
        <n v="-2750"/>
        <n v="-6530"/>
        <n v="-449"/>
        <n v="-219"/>
        <n v="-1646"/>
        <n v="-2900"/>
        <n v="-2970"/>
        <n v="-688"/>
        <n v="-847"/>
        <n v="-1053"/>
        <n v="-369"/>
        <n v="-2876"/>
        <n v="-17809"/>
        <n v="-2773"/>
        <n v="-545"/>
        <n v="-2396"/>
        <n v="-433"/>
        <n v="-2520"/>
        <n v="35000"/>
        <n v="197486"/>
        <n v="-7617"/>
        <n v="-40000"/>
        <n v="-2256"/>
        <n v="-994"/>
        <n v="-4996"/>
        <n v="-2421"/>
        <n v="-678"/>
        <n v="-4646"/>
        <n v="-2085"/>
        <n v="-4948"/>
        <n v="-2099"/>
        <n v="-1139"/>
        <n v="-5280"/>
        <n v="-799"/>
        <n v="-3648"/>
        <n v="-3998"/>
        <n v="-17860"/>
        <n v="-2612"/>
        <n v="-15279"/>
        <n v="-3447"/>
        <n v="-4147"/>
        <n v="-2097"/>
        <n v="-1277"/>
        <n v="-4630"/>
        <n v="-1228"/>
        <n v="-1800"/>
        <n v="-2949"/>
        <n v="-4150"/>
        <n v="-15995"/>
        <n v="-898"/>
        <n v="-8950"/>
        <n v="-579"/>
        <n v="-1597"/>
        <n v="-2290"/>
        <n v="-2796"/>
        <n v="-1797"/>
        <n v="-8240"/>
        <n v="269048"/>
        <n v="-7319"/>
        <n v="-5909"/>
        <n v="-6720"/>
        <n v="-40"/>
        <n v="-14900"/>
        <n v="-7000"/>
        <n v="-5300"/>
        <n v="-2590"/>
        <n v="-4068"/>
        <n v="-7706"/>
        <n v="-217"/>
        <n v="-2320"/>
        <n v="-2496"/>
        <n v="-3783"/>
        <n v="-1908"/>
        <n v="-12045"/>
        <n v="-8970"/>
        <n v="-2830"/>
        <n v="-3055"/>
        <n v="-3494"/>
        <n v="-11100"/>
        <n v="-1842"/>
        <n v="-2989"/>
        <n v="-3342"/>
        <n v="-1336"/>
        <n v="-4580"/>
        <n v="-1298"/>
        <n v="-1098"/>
        <n v="-6898"/>
        <n v="-1946"/>
        <n v="-5282"/>
        <n v="-1890"/>
        <n v="-11089"/>
        <n v="-3080"/>
        <n v="-5179"/>
        <n v="-970"/>
        <n v="-10765"/>
        <n v="-15902"/>
        <n v="40"/>
        <n v="78500"/>
        <n v="-830"/>
        <n v="-3029"/>
        <n v="-11547"/>
        <n v="-10439"/>
        <n v="-12000"/>
        <n v="-1325"/>
        <n v="-2381"/>
        <n v="-8928"/>
        <n v="-1125"/>
        <n v="-845"/>
        <n v="-1390"/>
        <n v="-6270"/>
        <n v="-4260"/>
        <n v="-650"/>
        <n v="-1598"/>
      </sharedItems>
    </cacheField>
    <cacheField name="Values2" numFmtId="164">
      <sharedItems containsSemiMixedTypes="0" containsString="0" containsNumber="1" containsInteger="1" minValue="-40" maxValue="383000"/>
    </cacheField>
    <cacheField name="Expense" numFmtId="0">
      <sharedItems containsMixedTypes="1" containsNumber="1" containsInteger="1" minValue="-40" maxValue="74050" count="215">
        <s v=""/>
        <n v="1398"/>
        <n v="5992"/>
        <n v="2447"/>
        <n v="6246"/>
        <n v="699"/>
        <n v="700"/>
        <n v="28990"/>
        <n v="8500"/>
        <n v="3490"/>
        <n v="3547"/>
        <n v="2996"/>
        <n v="2250"/>
        <n v="3050"/>
        <n v="595"/>
        <n v="3410"/>
        <n v="52485"/>
        <n v="1535"/>
        <n v="4415"/>
        <n v="11521"/>
        <n v="2999"/>
        <n v="2480"/>
        <n v="1795"/>
        <n v="3360"/>
        <n v="197"/>
        <n v="2690"/>
        <n v="10000"/>
        <n v="529"/>
        <n v="1996"/>
        <n v="19880"/>
        <n v="828"/>
        <n v="3288"/>
        <n v="2400"/>
        <n v="1757"/>
        <n v="2500"/>
        <n v="3000"/>
        <n v="30000"/>
        <n v="998"/>
        <n v="4311"/>
        <n v="1357"/>
        <n v="1328"/>
        <n v="1408"/>
        <n v="978"/>
        <n v="3690"/>
        <n v="1089"/>
        <n v="1299"/>
        <n v="47050"/>
        <n v="5735"/>
        <n v="1445"/>
        <n v="74050"/>
        <n v="429"/>
        <n v="1907"/>
        <n v="-5"/>
        <n v="2749"/>
        <n v="1165"/>
        <n v="9500"/>
        <n v="4246"/>
        <n v="2265"/>
        <n v="599"/>
        <n v="1775"/>
        <n v="23000"/>
        <n v="1456"/>
        <n v="679"/>
        <n v="1468"/>
        <n v="1999"/>
        <n v="5990"/>
        <n v="399"/>
        <n v="958"/>
        <n v="10500"/>
        <n v="1497"/>
        <n v="7591"/>
        <n v="527"/>
        <n v="394"/>
        <n v="4748"/>
        <n v="2940"/>
        <n v="1799"/>
        <n v="2339"/>
        <n v="1064"/>
        <n v="24040"/>
        <n v="2260"/>
        <n v="10715"/>
        <n v="13007"/>
        <n v="7227"/>
        <n v="589"/>
        <n v="1037"/>
        <n v="540"/>
        <n v="1028"/>
        <n v="499"/>
        <n v="5943"/>
        <n v="5959"/>
        <n v="5888"/>
        <n v="590"/>
        <n v="450"/>
        <n v="5346"/>
        <n v="1197"/>
        <n v="38000"/>
        <n v="788"/>
        <n v="8399"/>
        <n v="798"/>
        <n v="3208"/>
        <n v="8392"/>
        <n v="359"/>
        <n v="4749"/>
        <n v="3872"/>
        <n v="6459"/>
        <n v="5239"/>
        <n v="2750"/>
        <n v="6530"/>
        <n v="449"/>
        <n v="219"/>
        <n v="1646"/>
        <n v="2900"/>
        <n v="2970"/>
        <n v="688"/>
        <n v="847"/>
        <n v="1053"/>
        <n v="369"/>
        <n v="2876"/>
        <n v="17809"/>
        <n v="2773"/>
        <n v="545"/>
        <n v="2396"/>
        <n v="433"/>
        <n v="2520"/>
        <n v="7617"/>
        <n v="40000"/>
        <n v="2256"/>
        <n v="994"/>
        <n v="4996"/>
        <n v="2421"/>
        <n v="678"/>
        <n v="4646"/>
        <n v="2085"/>
        <n v="4948"/>
        <n v="2099"/>
        <n v="1139"/>
        <n v="5280"/>
        <n v="799"/>
        <n v="3648"/>
        <n v="3998"/>
        <n v="17860"/>
        <n v="2612"/>
        <n v="15279"/>
        <n v="3447"/>
        <n v="4147"/>
        <n v="2097"/>
        <n v="1277"/>
        <n v="4630"/>
        <n v="1228"/>
        <n v="1800"/>
        <n v="2949"/>
        <n v="4150"/>
        <n v="15995"/>
        <n v="898"/>
        <n v="8950"/>
        <n v="579"/>
        <n v="1597"/>
        <n v="2290"/>
        <n v="2796"/>
        <n v="1797"/>
        <n v="8240"/>
        <n v="7319"/>
        <n v="5909"/>
        <n v="6720"/>
        <n v="40"/>
        <n v="14900"/>
        <n v="7000"/>
        <n v="5300"/>
        <n v="2590"/>
        <n v="4068"/>
        <n v="7706"/>
        <n v="217"/>
        <n v="2320"/>
        <n v="2496"/>
        <n v="3783"/>
        <n v="1908"/>
        <n v="12045"/>
        <n v="8970"/>
        <n v="2830"/>
        <n v="3055"/>
        <n v="3494"/>
        <n v="11100"/>
        <n v="1842"/>
        <n v="2989"/>
        <n v="3342"/>
        <n v="1336"/>
        <n v="4580"/>
        <n v="1298"/>
        <n v="1098"/>
        <n v="6898"/>
        <n v="1946"/>
        <n v="5282"/>
        <n v="1890"/>
        <n v="11089"/>
        <n v="3080"/>
        <n v="5179"/>
        <n v="970"/>
        <n v="10765"/>
        <n v="15902"/>
        <n v="-40"/>
        <n v="830"/>
        <n v="3029"/>
        <n v="11547"/>
        <n v="10439"/>
        <n v="12000"/>
        <n v="1325"/>
        <n v="2381"/>
        <n v="8928"/>
        <n v="1125"/>
        <n v="845"/>
        <n v="1390"/>
        <n v="6270"/>
        <n v="4260"/>
        <n v="650"/>
        <n v="1598"/>
      </sharedItems>
    </cacheField>
    <cacheField name="Income" numFmtId="0">
      <sharedItems containsMixedTypes="1" containsNumber="1" containsInteger="1" minValue="35000" maxValue="383000" count="9">
        <s v=""/>
        <n v="106810"/>
        <n v="383000"/>
        <n v="145395"/>
        <n v="86000"/>
        <n v="35000"/>
        <n v="197486"/>
        <n v="269048"/>
        <n v="78500"/>
      </sharedItems>
    </cacheField>
  </cacheFields>
  <extLst>
    <ext xmlns:x14="http://schemas.microsoft.com/office/spreadsheetml/2009/9/main" uri="{725AE2AE-9491-48be-B2B4-4EB974FC3084}">
      <x14:pivotCacheDefinition pivotCacheId="12740166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5">
  <r>
    <m/>
    <x v="0"/>
    <m/>
    <x v="0"/>
    <x v="0"/>
    <x v="0"/>
    <x v="0"/>
    <n v="200000"/>
    <x v="0"/>
    <x v="0"/>
  </r>
  <r>
    <d v="2024-01-01T05:03:18"/>
    <x v="1"/>
    <n v="2024"/>
    <x v="1"/>
    <x v="1"/>
    <x v="1"/>
    <x v="1"/>
    <n v="1398"/>
    <x v="1"/>
    <x v="0"/>
  </r>
  <r>
    <d v="2024-01-01T17:58:56"/>
    <x v="1"/>
    <n v="2024"/>
    <x v="1"/>
    <x v="1"/>
    <x v="2"/>
    <x v="2"/>
    <n v="5992"/>
    <x v="2"/>
    <x v="0"/>
  </r>
  <r>
    <d v="2024-01-02T10:32:57"/>
    <x v="1"/>
    <n v="2024"/>
    <x v="1"/>
    <x v="1"/>
    <x v="3"/>
    <x v="3"/>
    <n v="2447"/>
    <x v="3"/>
    <x v="0"/>
  </r>
  <r>
    <d v="2024-01-02T10:43:39"/>
    <x v="1"/>
    <n v="2024"/>
    <x v="1"/>
    <x v="1"/>
    <x v="3"/>
    <x v="4"/>
    <n v="6246"/>
    <x v="4"/>
    <x v="0"/>
  </r>
  <r>
    <d v="2024-01-02T11:51:53"/>
    <x v="1"/>
    <n v="2024"/>
    <x v="1"/>
    <x v="1"/>
    <x v="1"/>
    <x v="5"/>
    <n v="699"/>
    <x v="5"/>
    <x v="0"/>
  </r>
  <r>
    <d v="2024-01-03T00:06:58"/>
    <x v="1"/>
    <n v="2024"/>
    <x v="1"/>
    <x v="1"/>
    <x v="1"/>
    <x v="5"/>
    <n v="699"/>
    <x v="5"/>
    <x v="0"/>
  </r>
  <r>
    <d v="2024-01-03T00:31:52"/>
    <x v="1"/>
    <n v="2024"/>
    <x v="1"/>
    <x v="1"/>
    <x v="4"/>
    <x v="6"/>
    <n v="700"/>
    <x v="6"/>
    <x v="0"/>
  </r>
  <r>
    <d v="2024-01-03T13:19:19"/>
    <x v="1"/>
    <n v="2024"/>
    <x v="2"/>
    <x v="1"/>
    <x v="5"/>
    <x v="7"/>
    <n v="28990"/>
    <x v="7"/>
    <x v="0"/>
  </r>
  <r>
    <d v="2024-01-03T14:57:38"/>
    <x v="1"/>
    <n v="2024"/>
    <x v="3"/>
    <x v="2"/>
    <x v="6"/>
    <x v="8"/>
    <n v="106810"/>
    <x v="0"/>
    <x v="1"/>
  </r>
  <r>
    <d v="2024-01-03T20:36:12"/>
    <x v="1"/>
    <n v="2024"/>
    <x v="1"/>
    <x v="1"/>
    <x v="4"/>
    <x v="9"/>
    <n v="8500"/>
    <x v="8"/>
    <x v="0"/>
  </r>
  <r>
    <d v="2024-01-04T04:58:48"/>
    <x v="1"/>
    <n v="2024"/>
    <x v="1"/>
    <x v="1"/>
    <x v="7"/>
    <x v="10"/>
    <n v="3490"/>
    <x v="9"/>
    <x v="0"/>
  </r>
  <r>
    <d v="2024-01-04T10:50:26"/>
    <x v="1"/>
    <n v="2024"/>
    <x v="1"/>
    <x v="1"/>
    <x v="3"/>
    <x v="11"/>
    <n v="3547"/>
    <x v="10"/>
    <x v="0"/>
  </r>
  <r>
    <d v="2024-01-04T16:06:05"/>
    <x v="1"/>
    <n v="2024"/>
    <x v="1"/>
    <x v="1"/>
    <x v="2"/>
    <x v="12"/>
    <n v="2996"/>
    <x v="11"/>
    <x v="0"/>
  </r>
  <r>
    <d v="2024-01-04T16:07:10"/>
    <x v="1"/>
    <n v="2024"/>
    <x v="1"/>
    <x v="1"/>
    <x v="1"/>
    <x v="13"/>
    <n v="2250"/>
    <x v="12"/>
    <x v="0"/>
  </r>
  <r>
    <d v="2024-01-04T21:07:59"/>
    <x v="1"/>
    <n v="2024"/>
    <x v="1"/>
    <x v="1"/>
    <x v="4"/>
    <x v="14"/>
    <n v="3050"/>
    <x v="13"/>
    <x v="0"/>
  </r>
  <r>
    <d v="2024-01-04T21:13:02"/>
    <x v="1"/>
    <n v="2024"/>
    <x v="1"/>
    <x v="1"/>
    <x v="1"/>
    <x v="15"/>
    <n v="595"/>
    <x v="14"/>
    <x v="0"/>
  </r>
  <r>
    <d v="2024-01-05T09:28:01"/>
    <x v="1"/>
    <n v="2024"/>
    <x v="1"/>
    <x v="1"/>
    <x v="2"/>
    <x v="16"/>
    <n v="3410"/>
    <x v="15"/>
    <x v="0"/>
  </r>
  <r>
    <d v="2024-01-05T12:01:20"/>
    <x v="1"/>
    <n v="2024"/>
    <x v="1"/>
    <x v="1"/>
    <x v="8"/>
    <x v="17"/>
    <n v="52485"/>
    <x v="16"/>
    <x v="0"/>
  </r>
  <r>
    <d v="2024-01-05T12:04:50"/>
    <x v="1"/>
    <n v="2024"/>
    <x v="1"/>
    <x v="1"/>
    <x v="4"/>
    <x v="18"/>
    <n v="1535"/>
    <x v="17"/>
    <x v="0"/>
  </r>
  <r>
    <d v="2024-01-06T12:18:09"/>
    <x v="1"/>
    <n v="2024"/>
    <x v="1"/>
    <x v="1"/>
    <x v="3"/>
    <x v="19"/>
    <n v="4415"/>
    <x v="18"/>
    <x v="0"/>
  </r>
  <r>
    <d v="2024-01-06T13:05:41"/>
    <x v="1"/>
    <n v="2024"/>
    <x v="1"/>
    <x v="1"/>
    <x v="2"/>
    <x v="20"/>
    <n v="11521"/>
    <x v="19"/>
    <x v="0"/>
  </r>
  <r>
    <d v="2024-01-06T19:26:03"/>
    <x v="1"/>
    <n v="2024"/>
    <x v="1"/>
    <x v="1"/>
    <x v="1"/>
    <x v="21"/>
    <n v="2999"/>
    <x v="20"/>
    <x v="0"/>
  </r>
  <r>
    <d v="2024-01-06T21:17:26"/>
    <x v="1"/>
    <n v="2024"/>
    <x v="1"/>
    <x v="1"/>
    <x v="4"/>
    <x v="22"/>
    <n v="2480"/>
    <x v="21"/>
    <x v="0"/>
  </r>
  <r>
    <d v="2024-01-07T00:51:23"/>
    <x v="1"/>
    <n v="2024"/>
    <x v="1"/>
    <x v="1"/>
    <x v="2"/>
    <x v="23"/>
    <n v="1795"/>
    <x v="22"/>
    <x v="0"/>
  </r>
  <r>
    <d v="2024-01-07T14:05:00"/>
    <x v="1"/>
    <n v="2024"/>
    <x v="4"/>
    <x v="1"/>
    <x v="7"/>
    <x v="24"/>
    <n v="3360"/>
    <x v="23"/>
    <x v="0"/>
  </r>
  <r>
    <d v="2024-01-07T14:05:00"/>
    <x v="1"/>
    <n v="2024"/>
    <x v="4"/>
    <x v="1"/>
    <x v="1"/>
    <x v="25"/>
    <n v="197"/>
    <x v="24"/>
    <x v="0"/>
  </r>
  <r>
    <d v="2024-01-08T15:31:37"/>
    <x v="1"/>
    <n v="2024"/>
    <x v="2"/>
    <x v="1"/>
    <x v="5"/>
    <x v="26"/>
    <n v="2690"/>
    <x v="25"/>
    <x v="0"/>
  </r>
  <r>
    <d v="2024-01-08T16:04:58"/>
    <x v="1"/>
    <n v="2024"/>
    <x v="5"/>
    <x v="1"/>
    <x v="9"/>
    <x v="27"/>
    <n v="10000"/>
    <x v="26"/>
    <x v="0"/>
  </r>
  <r>
    <d v="2024-01-08T16:10:29"/>
    <x v="1"/>
    <n v="2024"/>
    <x v="1"/>
    <x v="1"/>
    <x v="2"/>
    <x v="28"/>
    <n v="529"/>
    <x v="27"/>
    <x v="0"/>
  </r>
  <r>
    <d v="2024-01-08T22:57:35"/>
    <x v="1"/>
    <n v="2024"/>
    <x v="1"/>
    <x v="1"/>
    <x v="1"/>
    <x v="29"/>
    <n v="1996"/>
    <x v="28"/>
    <x v="0"/>
  </r>
  <r>
    <d v="2024-01-09T22:03:32"/>
    <x v="1"/>
    <n v="2024"/>
    <x v="1"/>
    <x v="1"/>
    <x v="2"/>
    <x v="30"/>
    <n v="19880"/>
    <x v="29"/>
    <x v="0"/>
  </r>
  <r>
    <d v="2024-01-10T11:34:29"/>
    <x v="1"/>
    <n v="2024"/>
    <x v="1"/>
    <x v="1"/>
    <x v="2"/>
    <x v="31"/>
    <n v="828"/>
    <x v="30"/>
    <x v="0"/>
  </r>
  <r>
    <d v="2024-01-11T00:52:47"/>
    <x v="1"/>
    <n v="2024"/>
    <x v="1"/>
    <x v="1"/>
    <x v="1"/>
    <x v="32"/>
    <n v="3288"/>
    <x v="31"/>
    <x v="0"/>
  </r>
  <r>
    <d v="2024-01-11T15:18:32"/>
    <x v="1"/>
    <n v="2024"/>
    <x v="1"/>
    <x v="1"/>
    <x v="1"/>
    <x v="33"/>
    <n v="2400"/>
    <x v="32"/>
    <x v="0"/>
  </r>
  <r>
    <d v="2024-01-11T15:25:44"/>
    <x v="1"/>
    <n v="2024"/>
    <x v="6"/>
    <x v="2"/>
    <x v="10"/>
    <x v="34"/>
    <n v="383000"/>
    <x v="0"/>
    <x v="2"/>
  </r>
  <r>
    <d v="2024-01-11T15:29:18"/>
    <x v="1"/>
    <n v="2024"/>
    <x v="1"/>
    <x v="1"/>
    <x v="2"/>
    <x v="35"/>
    <n v="1757"/>
    <x v="33"/>
    <x v="0"/>
  </r>
  <r>
    <d v="2024-01-11T16:19:31"/>
    <x v="1"/>
    <n v="2024"/>
    <x v="1"/>
    <x v="1"/>
    <x v="1"/>
    <x v="36"/>
    <n v="2500"/>
    <x v="34"/>
    <x v="0"/>
  </r>
  <r>
    <d v="2024-01-11T16:23:43"/>
    <x v="1"/>
    <n v="2024"/>
    <x v="1"/>
    <x v="1"/>
    <x v="1"/>
    <x v="37"/>
    <n v="3000"/>
    <x v="35"/>
    <x v="0"/>
  </r>
  <r>
    <d v="2024-01-12T00:44:35"/>
    <x v="1"/>
    <n v="2024"/>
    <x v="1"/>
    <x v="1"/>
    <x v="1"/>
    <x v="32"/>
    <n v="3288"/>
    <x v="31"/>
    <x v="0"/>
  </r>
  <r>
    <d v="2024-01-12T13:29:55"/>
    <x v="1"/>
    <n v="2024"/>
    <x v="1"/>
    <x v="1"/>
    <x v="3"/>
    <x v="38"/>
    <n v="30000"/>
    <x v="36"/>
    <x v="0"/>
  </r>
  <r>
    <d v="2024-01-12T14:02:55"/>
    <x v="1"/>
    <n v="2024"/>
    <x v="1"/>
    <x v="1"/>
    <x v="2"/>
    <x v="39"/>
    <n v="998"/>
    <x v="37"/>
    <x v="0"/>
  </r>
  <r>
    <d v="2024-01-12T20:50:18"/>
    <x v="1"/>
    <n v="2024"/>
    <x v="1"/>
    <x v="1"/>
    <x v="2"/>
    <x v="40"/>
    <n v="4311"/>
    <x v="38"/>
    <x v="0"/>
  </r>
  <r>
    <d v="2024-01-13T17:38:55"/>
    <x v="1"/>
    <n v="2024"/>
    <x v="1"/>
    <x v="1"/>
    <x v="2"/>
    <x v="41"/>
    <n v="1357"/>
    <x v="39"/>
    <x v="0"/>
  </r>
  <r>
    <d v="2024-01-13T20:49:58"/>
    <x v="1"/>
    <n v="2024"/>
    <x v="1"/>
    <x v="1"/>
    <x v="2"/>
    <x v="42"/>
    <n v="1328"/>
    <x v="40"/>
    <x v="0"/>
  </r>
  <r>
    <d v="2024-01-14T10:26:03"/>
    <x v="1"/>
    <n v="2024"/>
    <x v="1"/>
    <x v="1"/>
    <x v="2"/>
    <x v="43"/>
    <n v="1408"/>
    <x v="41"/>
    <x v="0"/>
  </r>
  <r>
    <d v="2024-01-15T12:15:51"/>
    <x v="1"/>
    <n v="2024"/>
    <x v="1"/>
    <x v="1"/>
    <x v="2"/>
    <x v="44"/>
    <n v="978"/>
    <x v="42"/>
    <x v="0"/>
  </r>
  <r>
    <d v="2024-01-15T12:17:15"/>
    <x v="1"/>
    <n v="2024"/>
    <x v="1"/>
    <x v="1"/>
    <x v="1"/>
    <x v="13"/>
    <n v="2250"/>
    <x v="12"/>
    <x v="0"/>
  </r>
  <r>
    <d v="2024-01-15T14:35:28"/>
    <x v="1"/>
    <n v="2024"/>
    <x v="1"/>
    <x v="1"/>
    <x v="2"/>
    <x v="45"/>
    <n v="3690"/>
    <x v="43"/>
    <x v="0"/>
  </r>
  <r>
    <d v="2024-01-16T11:26:11"/>
    <x v="1"/>
    <n v="2024"/>
    <x v="1"/>
    <x v="1"/>
    <x v="2"/>
    <x v="46"/>
    <n v="1089"/>
    <x v="44"/>
    <x v="0"/>
  </r>
  <r>
    <d v="2024-01-16T11:43:54"/>
    <x v="1"/>
    <n v="2024"/>
    <x v="1"/>
    <x v="1"/>
    <x v="2"/>
    <x v="47"/>
    <n v="1299"/>
    <x v="45"/>
    <x v="0"/>
  </r>
  <r>
    <d v="2024-01-17T09:56:48"/>
    <x v="1"/>
    <n v="2024"/>
    <x v="1"/>
    <x v="1"/>
    <x v="3"/>
    <x v="48"/>
    <n v="47050"/>
    <x v="46"/>
    <x v="0"/>
  </r>
  <r>
    <d v="2024-01-17T11:31:29"/>
    <x v="1"/>
    <n v="2024"/>
    <x v="1"/>
    <x v="1"/>
    <x v="3"/>
    <x v="49"/>
    <n v="5735"/>
    <x v="47"/>
    <x v="0"/>
  </r>
  <r>
    <d v="2024-01-17T11:52:55"/>
    <x v="1"/>
    <n v="2024"/>
    <x v="1"/>
    <x v="1"/>
    <x v="2"/>
    <x v="50"/>
    <n v="1445"/>
    <x v="48"/>
    <x v="0"/>
  </r>
  <r>
    <d v="2024-01-17T16:53:36"/>
    <x v="1"/>
    <n v="2024"/>
    <x v="5"/>
    <x v="1"/>
    <x v="11"/>
    <x v="51"/>
    <n v="74050"/>
    <x v="49"/>
    <x v="0"/>
  </r>
  <r>
    <d v="2024-01-18T10:12:43"/>
    <x v="1"/>
    <n v="2024"/>
    <x v="1"/>
    <x v="1"/>
    <x v="2"/>
    <x v="52"/>
    <n v="429"/>
    <x v="50"/>
    <x v="0"/>
  </r>
  <r>
    <d v="2024-01-18T22:34:00"/>
    <x v="1"/>
    <n v="2024"/>
    <x v="4"/>
    <x v="1"/>
    <x v="12"/>
    <x v="53"/>
    <n v="1907"/>
    <x v="51"/>
    <x v="0"/>
  </r>
  <r>
    <d v="2024-01-18T22:34:00"/>
    <x v="1"/>
    <n v="2024"/>
    <x v="4"/>
    <x v="1"/>
    <x v="12"/>
    <x v="54"/>
    <n v="-5"/>
    <x v="52"/>
    <x v="0"/>
  </r>
  <r>
    <d v="2024-01-20T20:22:39"/>
    <x v="1"/>
    <n v="2024"/>
    <x v="1"/>
    <x v="1"/>
    <x v="1"/>
    <x v="55"/>
    <n v="2749"/>
    <x v="53"/>
    <x v="0"/>
  </r>
  <r>
    <d v="2024-01-23T11:22:30"/>
    <x v="1"/>
    <n v="2024"/>
    <x v="1"/>
    <x v="1"/>
    <x v="2"/>
    <x v="56"/>
    <n v="1165"/>
    <x v="54"/>
    <x v="0"/>
  </r>
  <r>
    <d v="2024-01-23T20:53:31"/>
    <x v="1"/>
    <n v="2024"/>
    <x v="1"/>
    <x v="1"/>
    <x v="13"/>
    <x v="57"/>
    <n v="9500"/>
    <x v="55"/>
    <x v="0"/>
  </r>
  <r>
    <d v="2024-01-24T00:11:07"/>
    <x v="1"/>
    <n v="2024"/>
    <x v="1"/>
    <x v="1"/>
    <x v="1"/>
    <x v="58"/>
    <n v="4246"/>
    <x v="56"/>
    <x v="0"/>
  </r>
  <r>
    <d v="2024-01-24T14:16:22"/>
    <x v="1"/>
    <n v="2024"/>
    <x v="1"/>
    <x v="1"/>
    <x v="3"/>
    <x v="59"/>
    <n v="2265"/>
    <x v="57"/>
    <x v="0"/>
  </r>
  <r>
    <d v="2024-01-24T14:18:42"/>
    <x v="1"/>
    <n v="2024"/>
    <x v="1"/>
    <x v="1"/>
    <x v="3"/>
    <x v="44"/>
    <n v="978"/>
    <x v="42"/>
    <x v="0"/>
  </r>
  <r>
    <d v="2024-01-24T14:23:55"/>
    <x v="1"/>
    <n v="2024"/>
    <x v="1"/>
    <x v="1"/>
    <x v="1"/>
    <x v="60"/>
    <n v="599"/>
    <x v="58"/>
    <x v="0"/>
  </r>
  <r>
    <d v="2024-01-25T00:54:21"/>
    <x v="1"/>
    <n v="2024"/>
    <x v="1"/>
    <x v="1"/>
    <x v="1"/>
    <x v="5"/>
    <n v="699"/>
    <x v="5"/>
    <x v="0"/>
  </r>
  <r>
    <d v="2024-01-25T14:28:13"/>
    <x v="1"/>
    <n v="2024"/>
    <x v="1"/>
    <x v="1"/>
    <x v="2"/>
    <x v="61"/>
    <n v="1775"/>
    <x v="59"/>
    <x v="0"/>
  </r>
  <r>
    <d v="2024-01-26T13:43:36"/>
    <x v="1"/>
    <n v="2024"/>
    <x v="1"/>
    <x v="1"/>
    <x v="3"/>
    <x v="62"/>
    <n v="23000"/>
    <x v="60"/>
    <x v="0"/>
  </r>
  <r>
    <d v="2024-01-26T14:06:05"/>
    <x v="1"/>
    <n v="2024"/>
    <x v="1"/>
    <x v="1"/>
    <x v="2"/>
    <x v="63"/>
    <n v="1456"/>
    <x v="61"/>
    <x v="0"/>
  </r>
  <r>
    <d v="2024-01-26T14:43:05"/>
    <x v="1"/>
    <n v="2024"/>
    <x v="1"/>
    <x v="1"/>
    <x v="2"/>
    <x v="64"/>
    <n v="679"/>
    <x v="62"/>
    <x v="0"/>
  </r>
  <r>
    <d v="2024-01-27T13:27:08"/>
    <x v="1"/>
    <n v="2024"/>
    <x v="1"/>
    <x v="1"/>
    <x v="2"/>
    <x v="65"/>
    <n v="1468"/>
    <x v="63"/>
    <x v="0"/>
  </r>
  <r>
    <d v="2024-01-27T23:16:18"/>
    <x v="1"/>
    <n v="2024"/>
    <x v="1"/>
    <x v="1"/>
    <x v="1"/>
    <x v="66"/>
    <n v="1999"/>
    <x v="64"/>
    <x v="0"/>
  </r>
  <r>
    <d v="2024-01-29T00:59:18"/>
    <x v="1"/>
    <n v="2024"/>
    <x v="1"/>
    <x v="1"/>
    <x v="1"/>
    <x v="13"/>
    <n v="2250"/>
    <x v="12"/>
    <x v="0"/>
  </r>
  <r>
    <d v="2024-01-30T14:37:34"/>
    <x v="1"/>
    <n v="2024"/>
    <x v="2"/>
    <x v="1"/>
    <x v="5"/>
    <x v="67"/>
    <n v="5990"/>
    <x v="65"/>
    <x v="0"/>
  </r>
  <r>
    <d v="2024-01-30T14:53:55"/>
    <x v="1"/>
    <n v="2024"/>
    <x v="1"/>
    <x v="1"/>
    <x v="2"/>
    <x v="68"/>
    <n v="399"/>
    <x v="66"/>
    <x v="0"/>
  </r>
  <r>
    <d v="2024-01-30T23:20:39"/>
    <x v="1"/>
    <n v="2024"/>
    <x v="1"/>
    <x v="1"/>
    <x v="1"/>
    <x v="69"/>
    <n v="958"/>
    <x v="67"/>
    <x v="0"/>
  </r>
  <r>
    <d v="2024-01-31T09:01:00"/>
    <x v="1"/>
    <n v="2024"/>
    <x v="5"/>
    <x v="1"/>
    <x v="9"/>
    <x v="70"/>
    <n v="10500"/>
    <x v="68"/>
    <x v="0"/>
  </r>
  <r>
    <d v="2024-01-31T11:28:58"/>
    <x v="1"/>
    <n v="2024"/>
    <x v="1"/>
    <x v="1"/>
    <x v="2"/>
    <x v="71"/>
    <n v="1497"/>
    <x v="69"/>
    <x v="0"/>
  </r>
  <r>
    <d v="2024-01-31T16:56:16"/>
    <x v="1"/>
    <n v="2024"/>
    <x v="1"/>
    <x v="1"/>
    <x v="2"/>
    <x v="72"/>
    <n v="7591"/>
    <x v="70"/>
    <x v="0"/>
  </r>
  <r>
    <d v="2024-02-01T05:03:00"/>
    <x v="2"/>
    <n v="2024"/>
    <x v="4"/>
    <x v="1"/>
    <x v="7"/>
    <x v="73"/>
    <n v="527"/>
    <x v="71"/>
    <x v="0"/>
  </r>
  <r>
    <d v="2024-02-01T06:14:00"/>
    <x v="2"/>
    <n v="2024"/>
    <x v="4"/>
    <x v="1"/>
    <x v="1"/>
    <x v="74"/>
    <n v="394"/>
    <x v="72"/>
    <x v="0"/>
  </r>
  <r>
    <d v="2024-02-03T02:05:42"/>
    <x v="2"/>
    <n v="2024"/>
    <x v="1"/>
    <x v="1"/>
    <x v="1"/>
    <x v="75"/>
    <n v="4748"/>
    <x v="73"/>
    <x v="0"/>
  </r>
  <r>
    <d v="2024-02-04T03:29:50"/>
    <x v="2"/>
    <n v="2024"/>
    <x v="1"/>
    <x v="1"/>
    <x v="7"/>
    <x v="10"/>
    <n v="3490"/>
    <x v="9"/>
    <x v="0"/>
  </r>
  <r>
    <d v="2024-02-04T14:32:00"/>
    <x v="2"/>
    <n v="2024"/>
    <x v="4"/>
    <x v="1"/>
    <x v="7"/>
    <x v="76"/>
    <n v="2940"/>
    <x v="74"/>
    <x v="0"/>
  </r>
  <r>
    <d v="2024-02-04T14:32:00"/>
    <x v="2"/>
    <n v="2024"/>
    <x v="4"/>
    <x v="1"/>
    <x v="1"/>
    <x v="25"/>
    <n v="197"/>
    <x v="24"/>
    <x v="0"/>
  </r>
  <r>
    <d v="2024-02-05T14:28:05"/>
    <x v="2"/>
    <n v="2024"/>
    <x v="1"/>
    <x v="1"/>
    <x v="2"/>
    <x v="68"/>
    <n v="399"/>
    <x v="66"/>
    <x v="0"/>
  </r>
  <r>
    <d v="2024-02-05T20:32:25"/>
    <x v="2"/>
    <n v="2024"/>
    <x v="3"/>
    <x v="2"/>
    <x v="6"/>
    <x v="77"/>
    <n v="145395"/>
    <x v="0"/>
    <x v="3"/>
  </r>
  <r>
    <d v="2024-02-06T00:10:52"/>
    <x v="2"/>
    <n v="2024"/>
    <x v="1"/>
    <x v="1"/>
    <x v="1"/>
    <x v="78"/>
    <n v="1799"/>
    <x v="75"/>
    <x v="0"/>
  </r>
  <r>
    <d v="2024-02-06T13:18:42"/>
    <x v="2"/>
    <n v="2024"/>
    <x v="1"/>
    <x v="1"/>
    <x v="3"/>
    <x v="79"/>
    <n v="2339"/>
    <x v="76"/>
    <x v="0"/>
  </r>
  <r>
    <d v="2024-02-06T13:45:19"/>
    <x v="2"/>
    <n v="2024"/>
    <x v="1"/>
    <x v="1"/>
    <x v="14"/>
    <x v="80"/>
    <n v="1064"/>
    <x v="77"/>
    <x v="0"/>
  </r>
  <r>
    <d v="2024-02-07T14:17:49"/>
    <x v="2"/>
    <n v="2024"/>
    <x v="1"/>
    <x v="1"/>
    <x v="8"/>
    <x v="81"/>
    <n v="24040"/>
    <x v="78"/>
    <x v="0"/>
  </r>
  <r>
    <d v="2024-02-07T16:51:43"/>
    <x v="2"/>
    <n v="2024"/>
    <x v="1"/>
    <x v="1"/>
    <x v="15"/>
    <x v="82"/>
    <n v="2260"/>
    <x v="79"/>
    <x v="0"/>
  </r>
  <r>
    <d v="2024-02-07T19:18:07"/>
    <x v="2"/>
    <n v="2024"/>
    <x v="1"/>
    <x v="1"/>
    <x v="15"/>
    <x v="83"/>
    <n v="10715"/>
    <x v="80"/>
    <x v="0"/>
  </r>
  <r>
    <d v="2024-02-08T12:23:24"/>
    <x v="2"/>
    <n v="2024"/>
    <x v="1"/>
    <x v="1"/>
    <x v="13"/>
    <x v="80"/>
    <n v="1064"/>
    <x v="77"/>
    <x v="0"/>
  </r>
  <r>
    <d v="2024-02-08T15:31:39"/>
    <x v="2"/>
    <n v="2024"/>
    <x v="1"/>
    <x v="1"/>
    <x v="7"/>
    <x v="26"/>
    <n v="2690"/>
    <x v="25"/>
    <x v="0"/>
  </r>
  <r>
    <d v="2024-02-08T15:43:35"/>
    <x v="2"/>
    <n v="2024"/>
    <x v="1"/>
    <x v="1"/>
    <x v="3"/>
    <x v="84"/>
    <n v="13007"/>
    <x v="81"/>
    <x v="0"/>
  </r>
  <r>
    <d v="2024-02-08T15:57:29"/>
    <x v="2"/>
    <n v="2024"/>
    <x v="1"/>
    <x v="1"/>
    <x v="2"/>
    <x v="85"/>
    <n v="7227"/>
    <x v="82"/>
    <x v="0"/>
  </r>
  <r>
    <d v="2024-02-08T16:00:23"/>
    <x v="2"/>
    <n v="2024"/>
    <x v="1"/>
    <x v="1"/>
    <x v="2"/>
    <x v="86"/>
    <n v="589"/>
    <x v="83"/>
    <x v="0"/>
  </r>
  <r>
    <d v="2024-02-08T17:22:07"/>
    <x v="2"/>
    <n v="2024"/>
    <x v="1"/>
    <x v="1"/>
    <x v="2"/>
    <x v="87"/>
    <n v="1037"/>
    <x v="84"/>
    <x v="0"/>
  </r>
  <r>
    <d v="2024-02-08T17:23:00"/>
    <x v="2"/>
    <n v="2024"/>
    <x v="1"/>
    <x v="1"/>
    <x v="1"/>
    <x v="13"/>
    <n v="2250"/>
    <x v="12"/>
    <x v="0"/>
  </r>
  <r>
    <d v="2024-02-09T11:03:42"/>
    <x v="2"/>
    <n v="2024"/>
    <x v="1"/>
    <x v="1"/>
    <x v="4"/>
    <x v="88"/>
    <n v="540"/>
    <x v="85"/>
    <x v="0"/>
  </r>
  <r>
    <d v="2024-02-09T11:25:49"/>
    <x v="2"/>
    <n v="2024"/>
    <x v="1"/>
    <x v="1"/>
    <x v="2"/>
    <x v="89"/>
    <n v="1028"/>
    <x v="86"/>
    <x v="0"/>
  </r>
  <r>
    <d v="2024-02-10T02:04:07"/>
    <x v="2"/>
    <n v="2024"/>
    <x v="1"/>
    <x v="1"/>
    <x v="1"/>
    <x v="90"/>
    <n v="499"/>
    <x v="87"/>
    <x v="0"/>
  </r>
  <r>
    <d v="2024-02-10T20:07:08"/>
    <x v="2"/>
    <n v="2024"/>
    <x v="1"/>
    <x v="1"/>
    <x v="1"/>
    <x v="39"/>
    <n v="998"/>
    <x v="37"/>
    <x v="0"/>
  </r>
  <r>
    <d v="2024-02-11T10:31:06"/>
    <x v="2"/>
    <n v="2024"/>
    <x v="1"/>
    <x v="1"/>
    <x v="3"/>
    <x v="91"/>
    <n v="5943"/>
    <x v="88"/>
    <x v="0"/>
  </r>
  <r>
    <d v="2024-02-11T10:35:27"/>
    <x v="2"/>
    <n v="2024"/>
    <x v="1"/>
    <x v="1"/>
    <x v="1"/>
    <x v="5"/>
    <n v="699"/>
    <x v="5"/>
    <x v="0"/>
  </r>
  <r>
    <d v="2024-02-12T12:00:58"/>
    <x v="2"/>
    <n v="2024"/>
    <x v="1"/>
    <x v="1"/>
    <x v="3"/>
    <x v="92"/>
    <n v="5959"/>
    <x v="89"/>
    <x v="0"/>
  </r>
  <r>
    <d v="2024-02-12T12:13:46"/>
    <x v="2"/>
    <n v="2024"/>
    <x v="1"/>
    <x v="1"/>
    <x v="2"/>
    <x v="93"/>
    <n v="5888"/>
    <x v="90"/>
    <x v="0"/>
  </r>
  <r>
    <d v="2024-02-12T14:25:12"/>
    <x v="2"/>
    <n v="2024"/>
    <x v="1"/>
    <x v="1"/>
    <x v="2"/>
    <x v="94"/>
    <n v="590"/>
    <x v="91"/>
    <x v="0"/>
  </r>
  <r>
    <d v="2024-02-13T00:36:15"/>
    <x v="2"/>
    <n v="2024"/>
    <x v="1"/>
    <x v="1"/>
    <x v="1"/>
    <x v="13"/>
    <n v="2250"/>
    <x v="12"/>
    <x v="0"/>
  </r>
  <r>
    <d v="2024-02-13T17:59:50"/>
    <x v="2"/>
    <n v="2024"/>
    <x v="1"/>
    <x v="1"/>
    <x v="4"/>
    <x v="95"/>
    <n v="450"/>
    <x v="92"/>
    <x v="0"/>
  </r>
  <r>
    <d v="2024-02-13T21:26:31"/>
    <x v="2"/>
    <n v="2024"/>
    <x v="1"/>
    <x v="1"/>
    <x v="4"/>
    <x v="96"/>
    <n v="5346"/>
    <x v="93"/>
    <x v="0"/>
  </r>
  <r>
    <d v="2024-02-13T21:57:12"/>
    <x v="2"/>
    <n v="2024"/>
    <x v="1"/>
    <x v="1"/>
    <x v="2"/>
    <x v="97"/>
    <n v="1197"/>
    <x v="94"/>
    <x v="0"/>
  </r>
  <r>
    <d v="2024-02-14T14:10:37"/>
    <x v="2"/>
    <n v="2024"/>
    <x v="1"/>
    <x v="1"/>
    <x v="3"/>
    <x v="98"/>
    <n v="38000"/>
    <x v="95"/>
    <x v="0"/>
  </r>
  <r>
    <d v="2024-02-14T14:17:00"/>
    <x v="2"/>
    <n v="2024"/>
    <x v="1"/>
    <x v="1"/>
    <x v="2"/>
    <x v="99"/>
    <n v="788"/>
    <x v="96"/>
    <x v="0"/>
  </r>
  <r>
    <d v="2024-02-15T11:24:26"/>
    <x v="2"/>
    <n v="2024"/>
    <x v="1"/>
    <x v="1"/>
    <x v="3"/>
    <x v="100"/>
    <n v="8399"/>
    <x v="97"/>
    <x v="0"/>
  </r>
  <r>
    <d v="2024-02-15T11:30:22"/>
    <x v="2"/>
    <n v="2024"/>
    <x v="1"/>
    <x v="1"/>
    <x v="2"/>
    <x v="101"/>
    <n v="798"/>
    <x v="98"/>
    <x v="0"/>
  </r>
  <r>
    <d v="2024-02-16T01:02:47"/>
    <x v="2"/>
    <n v="2024"/>
    <x v="1"/>
    <x v="1"/>
    <x v="1"/>
    <x v="102"/>
    <n v="3208"/>
    <x v="99"/>
    <x v="0"/>
  </r>
  <r>
    <d v="2024-02-16T11:23:05"/>
    <x v="2"/>
    <n v="2024"/>
    <x v="6"/>
    <x v="2"/>
    <x v="10"/>
    <x v="103"/>
    <n v="86000"/>
    <x v="0"/>
    <x v="4"/>
  </r>
  <r>
    <d v="2024-02-16T11:57:41"/>
    <x v="2"/>
    <n v="2024"/>
    <x v="2"/>
    <x v="1"/>
    <x v="5"/>
    <x v="104"/>
    <n v="8392"/>
    <x v="100"/>
    <x v="0"/>
  </r>
  <r>
    <d v="2024-02-16T12:19:26"/>
    <x v="2"/>
    <n v="2024"/>
    <x v="1"/>
    <x v="1"/>
    <x v="4"/>
    <x v="105"/>
    <n v="359"/>
    <x v="101"/>
    <x v="0"/>
  </r>
  <r>
    <d v="2024-02-16T13:05:09"/>
    <x v="2"/>
    <n v="2024"/>
    <x v="2"/>
    <x v="1"/>
    <x v="5"/>
    <x v="106"/>
    <n v="4749"/>
    <x v="102"/>
    <x v="0"/>
  </r>
  <r>
    <d v="2024-02-16T15:38:45"/>
    <x v="2"/>
    <n v="2024"/>
    <x v="1"/>
    <x v="1"/>
    <x v="3"/>
    <x v="107"/>
    <n v="3872"/>
    <x v="103"/>
    <x v="0"/>
  </r>
  <r>
    <d v="2024-02-16T16:10:36"/>
    <x v="2"/>
    <n v="2024"/>
    <x v="1"/>
    <x v="1"/>
    <x v="2"/>
    <x v="108"/>
    <n v="6459"/>
    <x v="104"/>
    <x v="0"/>
  </r>
  <r>
    <d v="2024-02-16T19:16:40"/>
    <x v="2"/>
    <n v="2024"/>
    <x v="1"/>
    <x v="1"/>
    <x v="2"/>
    <x v="109"/>
    <n v="5239"/>
    <x v="105"/>
    <x v="0"/>
  </r>
  <r>
    <d v="2024-02-17T00:11:38"/>
    <x v="2"/>
    <n v="2024"/>
    <x v="1"/>
    <x v="1"/>
    <x v="1"/>
    <x v="110"/>
    <n v="2750"/>
    <x v="106"/>
    <x v="0"/>
  </r>
  <r>
    <d v="2024-02-17T16:59:50"/>
    <x v="2"/>
    <n v="2024"/>
    <x v="1"/>
    <x v="1"/>
    <x v="2"/>
    <x v="111"/>
    <n v="6530"/>
    <x v="107"/>
    <x v="0"/>
  </r>
  <r>
    <d v="2024-02-19T11:16:10"/>
    <x v="2"/>
    <n v="2024"/>
    <x v="1"/>
    <x v="1"/>
    <x v="2"/>
    <x v="112"/>
    <n v="449"/>
    <x v="108"/>
    <x v="0"/>
  </r>
  <r>
    <d v="2024-02-20T10:20:31"/>
    <x v="2"/>
    <n v="2024"/>
    <x v="1"/>
    <x v="1"/>
    <x v="1"/>
    <x v="113"/>
    <n v="219"/>
    <x v="109"/>
    <x v="0"/>
  </r>
  <r>
    <d v="2024-02-20T15:15:17"/>
    <x v="2"/>
    <n v="2024"/>
    <x v="1"/>
    <x v="1"/>
    <x v="2"/>
    <x v="114"/>
    <n v="1646"/>
    <x v="110"/>
    <x v="0"/>
  </r>
  <r>
    <d v="2024-02-20T20:01:47"/>
    <x v="2"/>
    <n v="2024"/>
    <x v="1"/>
    <x v="1"/>
    <x v="4"/>
    <x v="115"/>
    <n v="2900"/>
    <x v="111"/>
    <x v="0"/>
  </r>
  <r>
    <d v="2024-02-20T20:05:02"/>
    <x v="2"/>
    <n v="2024"/>
    <x v="1"/>
    <x v="1"/>
    <x v="4"/>
    <x v="116"/>
    <n v="2970"/>
    <x v="112"/>
    <x v="0"/>
  </r>
  <r>
    <d v="2024-02-22T10:20:00"/>
    <x v="2"/>
    <n v="2024"/>
    <x v="1"/>
    <x v="1"/>
    <x v="2"/>
    <x v="117"/>
    <n v="688"/>
    <x v="113"/>
    <x v="0"/>
  </r>
  <r>
    <d v="2024-02-22T21:37:23"/>
    <x v="2"/>
    <n v="2024"/>
    <x v="1"/>
    <x v="1"/>
    <x v="13"/>
    <x v="57"/>
    <n v="9500"/>
    <x v="55"/>
    <x v="0"/>
  </r>
  <r>
    <d v="2024-02-24T10:32:23"/>
    <x v="2"/>
    <n v="2024"/>
    <x v="1"/>
    <x v="1"/>
    <x v="2"/>
    <x v="118"/>
    <n v="847"/>
    <x v="114"/>
    <x v="0"/>
  </r>
  <r>
    <d v="2024-02-25T10:31:51"/>
    <x v="2"/>
    <n v="2024"/>
    <x v="1"/>
    <x v="1"/>
    <x v="2"/>
    <x v="119"/>
    <n v="1053"/>
    <x v="115"/>
    <x v="0"/>
  </r>
  <r>
    <d v="2024-02-25T10:53:59"/>
    <x v="2"/>
    <n v="2024"/>
    <x v="1"/>
    <x v="1"/>
    <x v="2"/>
    <x v="120"/>
    <n v="369"/>
    <x v="116"/>
    <x v="0"/>
  </r>
  <r>
    <d v="2024-02-26T16:23:46"/>
    <x v="2"/>
    <n v="2024"/>
    <x v="1"/>
    <x v="1"/>
    <x v="2"/>
    <x v="121"/>
    <n v="2876"/>
    <x v="117"/>
    <x v="0"/>
  </r>
  <r>
    <d v="2024-02-26T16:49:48"/>
    <x v="2"/>
    <n v="2024"/>
    <x v="1"/>
    <x v="1"/>
    <x v="2"/>
    <x v="122"/>
    <n v="17809"/>
    <x v="118"/>
    <x v="0"/>
  </r>
  <r>
    <d v="2024-02-27T09:42:53"/>
    <x v="2"/>
    <n v="2024"/>
    <x v="1"/>
    <x v="1"/>
    <x v="2"/>
    <x v="123"/>
    <n v="2773"/>
    <x v="119"/>
    <x v="0"/>
  </r>
  <r>
    <d v="2024-02-27T09:50:40"/>
    <x v="2"/>
    <n v="2024"/>
    <x v="1"/>
    <x v="1"/>
    <x v="2"/>
    <x v="124"/>
    <n v="545"/>
    <x v="120"/>
    <x v="0"/>
  </r>
  <r>
    <d v="2024-02-27T15:09:26"/>
    <x v="2"/>
    <n v="2024"/>
    <x v="1"/>
    <x v="1"/>
    <x v="1"/>
    <x v="13"/>
    <n v="2250"/>
    <x v="12"/>
    <x v="0"/>
  </r>
  <r>
    <d v="2024-02-28T17:32:02"/>
    <x v="2"/>
    <n v="2024"/>
    <x v="1"/>
    <x v="1"/>
    <x v="1"/>
    <x v="5"/>
    <n v="699"/>
    <x v="5"/>
    <x v="0"/>
  </r>
  <r>
    <d v="2024-02-29T00:56:07"/>
    <x v="2"/>
    <n v="2024"/>
    <x v="1"/>
    <x v="1"/>
    <x v="1"/>
    <x v="125"/>
    <n v="2396"/>
    <x v="121"/>
    <x v="0"/>
  </r>
  <r>
    <d v="2024-03-01T01:11:14"/>
    <x v="3"/>
    <n v="2024"/>
    <x v="1"/>
    <x v="1"/>
    <x v="1"/>
    <x v="125"/>
    <n v="2396"/>
    <x v="121"/>
    <x v="0"/>
  </r>
  <r>
    <d v="2024-03-01T04:13:00"/>
    <x v="3"/>
    <n v="2024"/>
    <x v="4"/>
    <x v="1"/>
    <x v="7"/>
    <x v="73"/>
    <n v="527"/>
    <x v="71"/>
    <x v="0"/>
  </r>
  <r>
    <d v="2024-03-01T05:12:00"/>
    <x v="3"/>
    <n v="2024"/>
    <x v="4"/>
    <x v="1"/>
    <x v="1"/>
    <x v="126"/>
    <n v="433"/>
    <x v="122"/>
    <x v="0"/>
  </r>
  <r>
    <d v="2024-03-01T14:15:18"/>
    <x v="3"/>
    <n v="2024"/>
    <x v="2"/>
    <x v="1"/>
    <x v="5"/>
    <x v="37"/>
    <n v="3000"/>
    <x v="35"/>
    <x v="0"/>
  </r>
  <r>
    <d v="2024-03-03T14:14:00"/>
    <x v="3"/>
    <n v="2024"/>
    <x v="4"/>
    <x v="1"/>
    <x v="7"/>
    <x v="127"/>
    <n v="2520"/>
    <x v="123"/>
    <x v="0"/>
  </r>
  <r>
    <d v="2024-03-03T14:14:00"/>
    <x v="3"/>
    <n v="2024"/>
    <x v="4"/>
    <x v="1"/>
    <x v="1"/>
    <x v="25"/>
    <n v="197"/>
    <x v="24"/>
    <x v="0"/>
  </r>
  <r>
    <d v="2024-03-04T10:44:13"/>
    <x v="3"/>
    <n v="2024"/>
    <x v="6"/>
    <x v="2"/>
    <x v="10"/>
    <x v="128"/>
    <n v="35000"/>
    <x v="0"/>
    <x v="5"/>
  </r>
  <r>
    <d v="2024-03-04T10:58:03"/>
    <x v="3"/>
    <n v="2024"/>
    <x v="3"/>
    <x v="2"/>
    <x v="6"/>
    <x v="129"/>
    <n v="197486"/>
    <x v="0"/>
    <x v="6"/>
  </r>
  <r>
    <d v="2024-03-04T12:33:44"/>
    <x v="3"/>
    <n v="2024"/>
    <x v="1"/>
    <x v="1"/>
    <x v="7"/>
    <x v="10"/>
    <n v="3490"/>
    <x v="9"/>
    <x v="0"/>
  </r>
  <r>
    <d v="2024-03-04T17:01:30"/>
    <x v="3"/>
    <n v="2024"/>
    <x v="1"/>
    <x v="1"/>
    <x v="2"/>
    <x v="130"/>
    <n v="7617"/>
    <x v="124"/>
    <x v="0"/>
  </r>
  <r>
    <d v="2024-03-04T17:24:18"/>
    <x v="3"/>
    <n v="2024"/>
    <x v="1"/>
    <x v="1"/>
    <x v="2"/>
    <x v="71"/>
    <n v="1497"/>
    <x v="69"/>
    <x v="0"/>
  </r>
  <r>
    <d v="2024-03-04T17:48:22"/>
    <x v="3"/>
    <n v="2024"/>
    <x v="1"/>
    <x v="1"/>
    <x v="1"/>
    <x v="13"/>
    <n v="2250"/>
    <x v="12"/>
    <x v="0"/>
  </r>
  <r>
    <d v="2024-03-04T20:36:16"/>
    <x v="3"/>
    <n v="2024"/>
    <x v="3"/>
    <x v="1"/>
    <x v="9"/>
    <x v="131"/>
    <n v="40000"/>
    <x v="125"/>
    <x v="0"/>
  </r>
  <r>
    <d v="2024-03-06T10:53:18"/>
    <x v="3"/>
    <n v="2024"/>
    <x v="1"/>
    <x v="1"/>
    <x v="2"/>
    <x v="132"/>
    <n v="2256"/>
    <x v="126"/>
    <x v="0"/>
  </r>
  <r>
    <d v="2024-03-07T14:17:59"/>
    <x v="3"/>
    <n v="2024"/>
    <x v="1"/>
    <x v="1"/>
    <x v="2"/>
    <x v="133"/>
    <n v="994"/>
    <x v="127"/>
    <x v="0"/>
  </r>
  <r>
    <d v="2024-03-07T14:29:23"/>
    <x v="3"/>
    <n v="2024"/>
    <x v="1"/>
    <x v="1"/>
    <x v="3"/>
    <x v="134"/>
    <n v="4996"/>
    <x v="128"/>
    <x v="0"/>
  </r>
  <r>
    <d v="2024-03-08T01:12:04"/>
    <x v="3"/>
    <n v="2024"/>
    <x v="1"/>
    <x v="1"/>
    <x v="2"/>
    <x v="90"/>
    <n v="499"/>
    <x v="87"/>
    <x v="0"/>
  </r>
  <r>
    <d v="2024-03-08T11:17:21"/>
    <x v="3"/>
    <n v="2024"/>
    <x v="1"/>
    <x v="1"/>
    <x v="3"/>
    <x v="135"/>
    <n v="2421"/>
    <x v="129"/>
    <x v="0"/>
  </r>
  <r>
    <d v="2024-03-08T11:37:26"/>
    <x v="3"/>
    <n v="2024"/>
    <x v="1"/>
    <x v="1"/>
    <x v="2"/>
    <x v="136"/>
    <n v="678"/>
    <x v="130"/>
    <x v="0"/>
  </r>
  <r>
    <d v="2024-03-08T15:31:38"/>
    <x v="3"/>
    <n v="2024"/>
    <x v="1"/>
    <x v="1"/>
    <x v="7"/>
    <x v="26"/>
    <n v="2690"/>
    <x v="25"/>
    <x v="0"/>
  </r>
  <r>
    <d v="2024-03-09T02:01:59"/>
    <x v="3"/>
    <n v="2024"/>
    <x v="1"/>
    <x v="1"/>
    <x v="1"/>
    <x v="137"/>
    <n v="4646"/>
    <x v="131"/>
    <x v="0"/>
  </r>
  <r>
    <d v="2024-03-10T10:31:45"/>
    <x v="3"/>
    <n v="2024"/>
    <x v="1"/>
    <x v="1"/>
    <x v="2"/>
    <x v="138"/>
    <n v="2085"/>
    <x v="132"/>
    <x v="0"/>
  </r>
  <r>
    <d v="2024-03-10T20:47:31"/>
    <x v="3"/>
    <n v="2024"/>
    <x v="1"/>
    <x v="1"/>
    <x v="1"/>
    <x v="139"/>
    <n v="4948"/>
    <x v="133"/>
    <x v="0"/>
  </r>
  <r>
    <d v="2024-03-11T12:57:38"/>
    <x v="3"/>
    <n v="2024"/>
    <x v="1"/>
    <x v="1"/>
    <x v="15"/>
    <x v="140"/>
    <n v="2099"/>
    <x v="134"/>
    <x v="0"/>
  </r>
  <r>
    <d v="2024-03-11T13:22:07"/>
    <x v="3"/>
    <n v="2024"/>
    <x v="1"/>
    <x v="1"/>
    <x v="2"/>
    <x v="141"/>
    <n v="1139"/>
    <x v="135"/>
    <x v="0"/>
  </r>
  <r>
    <d v="2024-03-11T13:56:44"/>
    <x v="3"/>
    <n v="2024"/>
    <x v="1"/>
    <x v="1"/>
    <x v="8"/>
    <x v="142"/>
    <n v="5280"/>
    <x v="136"/>
    <x v="0"/>
  </r>
  <r>
    <d v="2024-03-12T00:06:42"/>
    <x v="3"/>
    <n v="2024"/>
    <x v="1"/>
    <x v="1"/>
    <x v="1"/>
    <x v="125"/>
    <n v="2396"/>
    <x v="121"/>
    <x v="0"/>
  </r>
  <r>
    <d v="2024-03-12T17:15:50"/>
    <x v="3"/>
    <n v="2024"/>
    <x v="1"/>
    <x v="1"/>
    <x v="2"/>
    <x v="143"/>
    <n v="799"/>
    <x v="137"/>
    <x v="0"/>
  </r>
  <r>
    <d v="2024-03-12T17:19:15"/>
    <x v="3"/>
    <n v="2024"/>
    <x v="1"/>
    <x v="1"/>
    <x v="1"/>
    <x v="144"/>
    <n v="3648"/>
    <x v="138"/>
    <x v="0"/>
  </r>
  <r>
    <d v="2024-03-12T17:25:54"/>
    <x v="3"/>
    <n v="2024"/>
    <x v="1"/>
    <x v="1"/>
    <x v="1"/>
    <x v="145"/>
    <n v="3998"/>
    <x v="139"/>
    <x v="0"/>
  </r>
  <r>
    <d v="2024-03-13T16:12:18"/>
    <x v="3"/>
    <n v="2024"/>
    <x v="1"/>
    <x v="1"/>
    <x v="15"/>
    <x v="146"/>
    <n v="17860"/>
    <x v="140"/>
    <x v="0"/>
  </r>
  <r>
    <d v="2024-03-13T16:42:36"/>
    <x v="3"/>
    <n v="2024"/>
    <x v="1"/>
    <x v="1"/>
    <x v="2"/>
    <x v="147"/>
    <n v="2612"/>
    <x v="141"/>
    <x v="0"/>
  </r>
  <r>
    <d v="2024-03-13T19:43:03"/>
    <x v="3"/>
    <n v="2024"/>
    <x v="1"/>
    <x v="1"/>
    <x v="2"/>
    <x v="148"/>
    <n v="15279"/>
    <x v="142"/>
    <x v="0"/>
  </r>
  <r>
    <d v="2024-03-14T14:10:47"/>
    <x v="3"/>
    <n v="2024"/>
    <x v="1"/>
    <x v="1"/>
    <x v="3"/>
    <x v="149"/>
    <n v="3447"/>
    <x v="143"/>
    <x v="0"/>
  </r>
  <r>
    <d v="2024-03-15T00:59:16"/>
    <x v="3"/>
    <n v="2024"/>
    <x v="1"/>
    <x v="1"/>
    <x v="1"/>
    <x v="150"/>
    <n v="4147"/>
    <x v="144"/>
    <x v="0"/>
  </r>
  <r>
    <d v="2024-03-15T11:17:53"/>
    <x v="3"/>
    <n v="2024"/>
    <x v="1"/>
    <x v="1"/>
    <x v="1"/>
    <x v="151"/>
    <n v="2097"/>
    <x v="145"/>
    <x v="0"/>
  </r>
  <r>
    <d v="2024-03-16T19:17:50"/>
    <x v="3"/>
    <n v="2024"/>
    <x v="1"/>
    <x v="1"/>
    <x v="2"/>
    <x v="152"/>
    <n v="1277"/>
    <x v="146"/>
    <x v="0"/>
  </r>
  <r>
    <d v="2024-03-16T19:32:29"/>
    <x v="3"/>
    <n v="2024"/>
    <x v="1"/>
    <x v="1"/>
    <x v="2"/>
    <x v="153"/>
    <n v="4630"/>
    <x v="147"/>
    <x v="0"/>
  </r>
  <r>
    <d v="2024-03-17T10:22:06"/>
    <x v="3"/>
    <n v="2024"/>
    <x v="1"/>
    <x v="1"/>
    <x v="2"/>
    <x v="154"/>
    <n v="1228"/>
    <x v="148"/>
    <x v="0"/>
  </r>
  <r>
    <d v="2024-03-18T00:55:37"/>
    <x v="3"/>
    <n v="2024"/>
    <x v="1"/>
    <x v="1"/>
    <x v="1"/>
    <x v="1"/>
    <n v="1398"/>
    <x v="1"/>
    <x v="0"/>
  </r>
  <r>
    <d v="2024-03-18T01:28:52"/>
    <x v="3"/>
    <n v="2024"/>
    <x v="1"/>
    <x v="1"/>
    <x v="1"/>
    <x v="155"/>
    <n v="1800"/>
    <x v="149"/>
    <x v="0"/>
  </r>
  <r>
    <d v="2024-03-18T14:28:07"/>
    <x v="3"/>
    <n v="2024"/>
    <x v="1"/>
    <x v="1"/>
    <x v="2"/>
    <x v="28"/>
    <n v="529"/>
    <x v="27"/>
    <x v="0"/>
  </r>
  <r>
    <d v="2024-03-19T12:02:26"/>
    <x v="3"/>
    <n v="2024"/>
    <x v="1"/>
    <x v="1"/>
    <x v="1"/>
    <x v="156"/>
    <n v="2949"/>
    <x v="150"/>
    <x v="0"/>
  </r>
  <r>
    <d v="2024-03-21T11:14:36"/>
    <x v="3"/>
    <n v="2024"/>
    <x v="1"/>
    <x v="1"/>
    <x v="3"/>
    <x v="157"/>
    <n v="4150"/>
    <x v="151"/>
    <x v="0"/>
  </r>
  <r>
    <d v="2024-03-21T16:14:07"/>
    <x v="3"/>
    <n v="2024"/>
    <x v="1"/>
    <x v="1"/>
    <x v="15"/>
    <x v="158"/>
    <n v="15995"/>
    <x v="152"/>
    <x v="0"/>
  </r>
  <r>
    <d v="2024-03-22T11:34:56"/>
    <x v="3"/>
    <n v="2024"/>
    <x v="1"/>
    <x v="1"/>
    <x v="2"/>
    <x v="159"/>
    <n v="898"/>
    <x v="153"/>
    <x v="0"/>
  </r>
  <r>
    <d v="2024-03-25T09:56:23"/>
    <x v="3"/>
    <n v="2024"/>
    <x v="1"/>
    <x v="1"/>
    <x v="13"/>
    <x v="160"/>
    <n v="8950"/>
    <x v="154"/>
    <x v="0"/>
  </r>
  <r>
    <d v="2024-03-26T14:06:28"/>
    <x v="3"/>
    <n v="2024"/>
    <x v="1"/>
    <x v="1"/>
    <x v="1"/>
    <x v="5"/>
    <n v="699"/>
    <x v="5"/>
    <x v="0"/>
  </r>
  <r>
    <d v="2024-03-27T14:32:24"/>
    <x v="3"/>
    <n v="2024"/>
    <x v="1"/>
    <x v="1"/>
    <x v="1"/>
    <x v="5"/>
    <n v="699"/>
    <x v="5"/>
    <x v="0"/>
  </r>
  <r>
    <d v="2024-03-28T23:22:28"/>
    <x v="3"/>
    <n v="2024"/>
    <x v="2"/>
    <x v="1"/>
    <x v="5"/>
    <x v="37"/>
    <n v="3000"/>
    <x v="35"/>
    <x v="0"/>
  </r>
  <r>
    <d v="2024-03-29T07:27:00"/>
    <x v="3"/>
    <n v="2024"/>
    <x v="4"/>
    <x v="1"/>
    <x v="7"/>
    <x v="161"/>
    <n v="579"/>
    <x v="155"/>
    <x v="0"/>
  </r>
  <r>
    <d v="2024-03-29T08:21:00"/>
    <x v="3"/>
    <n v="2024"/>
    <x v="4"/>
    <x v="1"/>
    <x v="1"/>
    <x v="126"/>
    <n v="433"/>
    <x v="122"/>
    <x v="0"/>
  </r>
  <r>
    <d v="2024-03-31T10:41:11"/>
    <x v="3"/>
    <n v="2024"/>
    <x v="1"/>
    <x v="1"/>
    <x v="2"/>
    <x v="162"/>
    <n v="1597"/>
    <x v="156"/>
    <x v="0"/>
  </r>
  <r>
    <d v="2024-04-01T00:14:32"/>
    <x v="4"/>
    <n v="2024"/>
    <x v="1"/>
    <x v="1"/>
    <x v="1"/>
    <x v="163"/>
    <n v="2290"/>
    <x v="157"/>
    <x v="0"/>
  </r>
  <r>
    <d v="2024-04-01T10:40:02"/>
    <x v="4"/>
    <n v="2024"/>
    <x v="1"/>
    <x v="1"/>
    <x v="2"/>
    <x v="164"/>
    <n v="2796"/>
    <x v="158"/>
    <x v="0"/>
  </r>
  <r>
    <d v="2024-04-02T22:18:20"/>
    <x v="4"/>
    <n v="2024"/>
    <x v="1"/>
    <x v="1"/>
    <x v="2"/>
    <x v="165"/>
    <n v="1797"/>
    <x v="159"/>
    <x v="0"/>
  </r>
  <r>
    <d v="2024-04-02T23:27:59"/>
    <x v="4"/>
    <n v="2024"/>
    <x v="1"/>
    <x v="1"/>
    <x v="1"/>
    <x v="166"/>
    <n v="8240"/>
    <x v="160"/>
    <x v="0"/>
  </r>
  <r>
    <d v="2024-04-03T13:15:10"/>
    <x v="4"/>
    <n v="2024"/>
    <x v="3"/>
    <x v="2"/>
    <x v="6"/>
    <x v="167"/>
    <n v="269048"/>
    <x v="0"/>
    <x v="7"/>
  </r>
  <r>
    <d v="2024-04-03T15:04:09"/>
    <x v="4"/>
    <n v="2024"/>
    <x v="1"/>
    <x v="1"/>
    <x v="2"/>
    <x v="168"/>
    <n v="7319"/>
    <x v="161"/>
    <x v="0"/>
  </r>
  <r>
    <d v="2024-04-04T03:02:21"/>
    <x v="4"/>
    <n v="2024"/>
    <x v="1"/>
    <x v="1"/>
    <x v="7"/>
    <x v="10"/>
    <n v="3490"/>
    <x v="9"/>
    <x v="0"/>
  </r>
  <r>
    <d v="2024-04-04T17:25:08"/>
    <x v="4"/>
    <n v="2024"/>
    <x v="1"/>
    <x v="1"/>
    <x v="2"/>
    <x v="169"/>
    <n v="5909"/>
    <x v="162"/>
    <x v="0"/>
  </r>
  <r>
    <d v="2024-04-04T17:45:31"/>
    <x v="4"/>
    <n v="2024"/>
    <x v="1"/>
    <x v="1"/>
    <x v="2"/>
    <x v="170"/>
    <n v="6720"/>
    <x v="163"/>
    <x v="0"/>
  </r>
  <r>
    <d v="2024-04-04T18:29:00"/>
    <x v="4"/>
    <n v="2024"/>
    <x v="4"/>
    <x v="1"/>
    <x v="1"/>
    <x v="171"/>
    <n v="40"/>
    <x v="164"/>
    <x v="0"/>
  </r>
  <r>
    <d v="2024-04-05T10:44:20"/>
    <x v="4"/>
    <n v="2024"/>
    <x v="1"/>
    <x v="1"/>
    <x v="16"/>
    <x v="172"/>
    <n v="14900"/>
    <x v="165"/>
    <x v="0"/>
  </r>
  <r>
    <d v="2024-04-05T10:50:48"/>
    <x v="4"/>
    <n v="2024"/>
    <x v="1"/>
    <x v="1"/>
    <x v="1"/>
    <x v="5"/>
    <n v="699"/>
    <x v="5"/>
    <x v="0"/>
  </r>
  <r>
    <d v="2024-04-06T02:18:15"/>
    <x v="4"/>
    <n v="2024"/>
    <x v="1"/>
    <x v="1"/>
    <x v="1"/>
    <x v="163"/>
    <n v="2290"/>
    <x v="157"/>
    <x v="0"/>
  </r>
  <r>
    <d v="2024-04-06T13:22:35"/>
    <x v="4"/>
    <n v="2024"/>
    <x v="2"/>
    <x v="1"/>
    <x v="5"/>
    <x v="173"/>
    <n v="7000"/>
    <x v="166"/>
    <x v="0"/>
  </r>
  <r>
    <d v="2024-04-06T14:05:50"/>
    <x v="4"/>
    <n v="2024"/>
    <x v="2"/>
    <x v="1"/>
    <x v="5"/>
    <x v="174"/>
    <n v="5300"/>
    <x v="167"/>
    <x v="0"/>
  </r>
  <r>
    <d v="2024-04-06T14:14:33"/>
    <x v="4"/>
    <n v="2024"/>
    <x v="2"/>
    <x v="1"/>
    <x v="5"/>
    <x v="37"/>
    <n v="3000"/>
    <x v="35"/>
    <x v="0"/>
  </r>
  <r>
    <d v="2024-04-06T15:15:23"/>
    <x v="4"/>
    <n v="2024"/>
    <x v="1"/>
    <x v="1"/>
    <x v="4"/>
    <x v="175"/>
    <n v="2590"/>
    <x v="168"/>
    <x v="0"/>
  </r>
  <r>
    <d v="2024-04-06T15:34:05"/>
    <x v="4"/>
    <n v="2024"/>
    <x v="1"/>
    <x v="1"/>
    <x v="4"/>
    <x v="176"/>
    <n v="4068"/>
    <x v="169"/>
    <x v="0"/>
  </r>
  <r>
    <d v="2024-04-07T09:42:09"/>
    <x v="4"/>
    <n v="2024"/>
    <x v="1"/>
    <x v="1"/>
    <x v="3"/>
    <x v="177"/>
    <n v="7706"/>
    <x v="170"/>
    <x v="0"/>
  </r>
  <r>
    <d v="2024-04-07T09:46:04"/>
    <x v="4"/>
    <n v="2024"/>
    <x v="1"/>
    <x v="1"/>
    <x v="1"/>
    <x v="5"/>
    <n v="699"/>
    <x v="5"/>
    <x v="0"/>
  </r>
  <r>
    <d v="2024-04-07T14:18:00"/>
    <x v="4"/>
    <n v="2024"/>
    <x v="4"/>
    <x v="1"/>
    <x v="1"/>
    <x v="178"/>
    <n v="217"/>
    <x v="171"/>
    <x v="0"/>
  </r>
  <r>
    <d v="2024-04-07T14:18:00"/>
    <x v="4"/>
    <n v="2024"/>
    <x v="4"/>
    <x v="1"/>
    <x v="7"/>
    <x v="179"/>
    <n v="2320"/>
    <x v="172"/>
    <x v="0"/>
  </r>
  <r>
    <d v="2024-04-08T01:05:15"/>
    <x v="4"/>
    <n v="2024"/>
    <x v="1"/>
    <x v="1"/>
    <x v="1"/>
    <x v="180"/>
    <n v="2496"/>
    <x v="173"/>
    <x v="0"/>
  </r>
  <r>
    <d v="2024-04-08T15:52:46"/>
    <x v="4"/>
    <n v="2024"/>
    <x v="5"/>
    <x v="1"/>
    <x v="9"/>
    <x v="57"/>
    <n v="9500"/>
    <x v="55"/>
    <x v="0"/>
  </r>
  <r>
    <d v="2024-04-08T16:31:37"/>
    <x v="4"/>
    <n v="2024"/>
    <x v="2"/>
    <x v="1"/>
    <x v="5"/>
    <x v="26"/>
    <n v="2690"/>
    <x v="25"/>
    <x v="0"/>
  </r>
  <r>
    <d v="2024-04-08T18:05:02"/>
    <x v="4"/>
    <n v="2024"/>
    <x v="1"/>
    <x v="1"/>
    <x v="2"/>
    <x v="181"/>
    <n v="3783"/>
    <x v="174"/>
    <x v="0"/>
  </r>
  <r>
    <d v="2024-04-09T11:24:58"/>
    <x v="4"/>
    <n v="2024"/>
    <x v="1"/>
    <x v="1"/>
    <x v="3"/>
    <x v="182"/>
    <n v="1908"/>
    <x v="175"/>
    <x v="0"/>
  </r>
  <r>
    <d v="2024-04-09T11:29:28"/>
    <x v="4"/>
    <n v="2024"/>
    <x v="1"/>
    <x v="1"/>
    <x v="1"/>
    <x v="5"/>
    <n v="699"/>
    <x v="5"/>
    <x v="0"/>
  </r>
  <r>
    <d v="2024-04-09T17:33:23"/>
    <x v="4"/>
    <n v="2024"/>
    <x v="1"/>
    <x v="1"/>
    <x v="15"/>
    <x v="183"/>
    <n v="12045"/>
    <x v="176"/>
    <x v="0"/>
  </r>
  <r>
    <d v="2024-04-09T19:11:30"/>
    <x v="4"/>
    <n v="2024"/>
    <x v="1"/>
    <x v="1"/>
    <x v="2"/>
    <x v="184"/>
    <n v="8970"/>
    <x v="177"/>
    <x v="0"/>
  </r>
  <r>
    <d v="2024-04-10T11:21:07"/>
    <x v="4"/>
    <n v="2024"/>
    <x v="1"/>
    <x v="1"/>
    <x v="4"/>
    <x v="115"/>
    <n v="2900"/>
    <x v="111"/>
    <x v="0"/>
  </r>
  <r>
    <d v="2024-04-10T11:28:50"/>
    <x v="4"/>
    <n v="2024"/>
    <x v="1"/>
    <x v="1"/>
    <x v="13"/>
    <x v="185"/>
    <n v="2830"/>
    <x v="178"/>
    <x v="0"/>
  </r>
  <r>
    <d v="2024-04-11T15:07:18"/>
    <x v="4"/>
    <n v="2024"/>
    <x v="1"/>
    <x v="1"/>
    <x v="13"/>
    <x v="185"/>
    <n v="2830"/>
    <x v="178"/>
    <x v="0"/>
  </r>
  <r>
    <d v="2024-04-11T17:36:32"/>
    <x v="4"/>
    <n v="2024"/>
    <x v="1"/>
    <x v="1"/>
    <x v="2"/>
    <x v="186"/>
    <n v="3055"/>
    <x v="179"/>
    <x v="0"/>
  </r>
  <r>
    <d v="2024-04-12T10:19:16"/>
    <x v="4"/>
    <n v="2024"/>
    <x v="1"/>
    <x v="1"/>
    <x v="1"/>
    <x v="163"/>
    <n v="2290"/>
    <x v="157"/>
    <x v="0"/>
  </r>
  <r>
    <d v="2024-04-12T10:23:14"/>
    <x v="4"/>
    <n v="2024"/>
    <x v="1"/>
    <x v="1"/>
    <x v="2"/>
    <x v="187"/>
    <n v="3494"/>
    <x v="180"/>
    <x v="0"/>
  </r>
  <r>
    <d v="2024-04-12T15:44:10"/>
    <x v="4"/>
    <n v="2024"/>
    <x v="1"/>
    <x v="1"/>
    <x v="2"/>
    <x v="188"/>
    <n v="11100"/>
    <x v="181"/>
    <x v="0"/>
  </r>
  <r>
    <d v="2024-04-13T09:33:55"/>
    <x v="4"/>
    <n v="2024"/>
    <x v="1"/>
    <x v="1"/>
    <x v="2"/>
    <x v="189"/>
    <n v="1842"/>
    <x v="182"/>
    <x v="0"/>
  </r>
  <r>
    <d v="2024-04-13T09:55:04"/>
    <x v="4"/>
    <n v="2024"/>
    <x v="1"/>
    <x v="1"/>
    <x v="15"/>
    <x v="158"/>
    <n v="15995"/>
    <x v="152"/>
    <x v="0"/>
  </r>
  <r>
    <d v="2024-04-15T17:04:41"/>
    <x v="4"/>
    <n v="2024"/>
    <x v="1"/>
    <x v="1"/>
    <x v="3"/>
    <x v="160"/>
    <n v="8950"/>
    <x v="154"/>
    <x v="0"/>
  </r>
  <r>
    <d v="2024-04-16T12:25:21"/>
    <x v="4"/>
    <n v="2024"/>
    <x v="1"/>
    <x v="1"/>
    <x v="1"/>
    <x v="190"/>
    <n v="2989"/>
    <x v="183"/>
    <x v="0"/>
  </r>
  <r>
    <d v="2024-04-17T11:49:49"/>
    <x v="4"/>
    <n v="2024"/>
    <x v="1"/>
    <x v="1"/>
    <x v="2"/>
    <x v="191"/>
    <n v="3342"/>
    <x v="184"/>
    <x v="0"/>
  </r>
  <r>
    <d v="2024-04-17T17:44:08"/>
    <x v="4"/>
    <n v="2024"/>
    <x v="1"/>
    <x v="1"/>
    <x v="2"/>
    <x v="192"/>
    <n v="1336"/>
    <x v="185"/>
    <x v="0"/>
  </r>
  <r>
    <d v="2024-04-17T17:52:03"/>
    <x v="4"/>
    <n v="2024"/>
    <x v="1"/>
    <x v="1"/>
    <x v="1"/>
    <x v="193"/>
    <n v="4580"/>
    <x v="186"/>
    <x v="0"/>
  </r>
  <r>
    <d v="2024-04-18T09:45:51"/>
    <x v="4"/>
    <n v="2024"/>
    <x v="1"/>
    <x v="1"/>
    <x v="1"/>
    <x v="194"/>
    <n v="1298"/>
    <x v="187"/>
    <x v="0"/>
  </r>
  <r>
    <d v="2024-04-18T15:46:30"/>
    <x v="4"/>
    <n v="2024"/>
    <x v="1"/>
    <x v="1"/>
    <x v="1"/>
    <x v="195"/>
    <n v="1098"/>
    <x v="188"/>
    <x v="0"/>
  </r>
  <r>
    <d v="2024-04-18T19:02:27"/>
    <x v="4"/>
    <n v="2024"/>
    <x v="1"/>
    <x v="1"/>
    <x v="4"/>
    <x v="196"/>
    <n v="6898"/>
    <x v="189"/>
    <x v="0"/>
  </r>
  <r>
    <d v="2024-04-18T21:17:21"/>
    <x v="4"/>
    <n v="2024"/>
    <x v="1"/>
    <x v="1"/>
    <x v="4"/>
    <x v="197"/>
    <n v="1946"/>
    <x v="190"/>
    <x v="0"/>
  </r>
  <r>
    <d v="2024-04-18T21:55:04"/>
    <x v="4"/>
    <n v="2024"/>
    <x v="1"/>
    <x v="1"/>
    <x v="4"/>
    <x v="198"/>
    <n v="5282"/>
    <x v="191"/>
    <x v="0"/>
  </r>
  <r>
    <d v="2024-04-18T22:28:56"/>
    <x v="4"/>
    <n v="2024"/>
    <x v="1"/>
    <x v="1"/>
    <x v="4"/>
    <x v="199"/>
    <n v="1890"/>
    <x v="192"/>
    <x v="0"/>
  </r>
  <r>
    <d v="2024-04-18T23:25:47"/>
    <x v="4"/>
    <n v="2024"/>
    <x v="1"/>
    <x v="1"/>
    <x v="4"/>
    <x v="199"/>
    <n v="1890"/>
    <x v="192"/>
    <x v="0"/>
  </r>
  <r>
    <d v="2024-04-19T15:00:25"/>
    <x v="4"/>
    <n v="2024"/>
    <x v="1"/>
    <x v="1"/>
    <x v="2"/>
    <x v="200"/>
    <n v="11089"/>
    <x v="193"/>
    <x v="0"/>
  </r>
  <r>
    <d v="2024-04-21T10:34:21"/>
    <x v="4"/>
    <n v="2024"/>
    <x v="1"/>
    <x v="1"/>
    <x v="2"/>
    <x v="201"/>
    <n v="3080"/>
    <x v="194"/>
    <x v="0"/>
  </r>
  <r>
    <d v="2024-04-21T10:42:09"/>
    <x v="4"/>
    <n v="2024"/>
    <x v="1"/>
    <x v="1"/>
    <x v="1"/>
    <x v="1"/>
    <n v="1398"/>
    <x v="1"/>
    <x v="0"/>
  </r>
  <r>
    <d v="2024-04-22T10:58:26"/>
    <x v="4"/>
    <n v="2024"/>
    <x v="1"/>
    <x v="1"/>
    <x v="1"/>
    <x v="202"/>
    <n v="5179"/>
    <x v="195"/>
    <x v="0"/>
  </r>
  <r>
    <d v="2024-04-22T12:46:51"/>
    <x v="4"/>
    <n v="2024"/>
    <x v="1"/>
    <x v="1"/>
    <x v="2"/>
    <x v="203"/>
    <n v="970"/>
    <x v="196"/>
    <x v="0"/>
  </r>
  <r>
    <d v="2024-04-22T17:53:17"/>
    <x v="4"/>
    <n v="2024"/>
    <x v="1"/>
    <x v="1"/>
    <x v="2"/>
    <x v="204"/>
    <n v="10765"/>
    <x v="197"/>
    <x v="0"/>
  </r>
  <r>
    <d v="2024-04-22T22:49:00"/>
    <x v="4"/>
    <n v="2024"/>
    <x v="4"/>
    <x v="1"/>
    <x v="12"/>
    <x v="205"/>
    <n v="15902"/>
    <x v="198"/>
    <x v="0"/>
  </r>
  <r>
    <d v="2024-04-22T22:49:00"/>
    <x v="4"/>
    <n v="2024"/>
    <x v="4"/>
    <x v="1"/>
    <x v="12"/>
    <x v="206"/>
    <n v="-40"/>
    <x v="199"/>
    <x v="0"/>
  </r>
  <r>
    <d v="2024-04-24T18:29:37"/>
    <x v="4"/>
    <n v="2024"/>
    <x v="6"/>
    <x v="2"/>
    <x v="10"/>
    <x v="207"/>
    <n v="78500"/>
    <x v="0"/>
    <x v="8"/>
  </r>
  <r>
    <d v="2024-04-24T18:32:24"/>
    <x v="4"/>
    <n v="2024"/>
    <x v="1"/>
    <x v="1"/>
    <x v="2"/>
    <x v="208"/>
    <n v="830"/>
    <x v="200"/>
    <x v="0"/>
  </r>
  <r>
    <d v="2024-04-24T18:50:40"/>
    <x v="4"/>
    <n v="2024"/>
    <x v="1"/>
    <x v="1"/>
    <x v="3"/>
    <x v="209"/>
    <n v="3029"/>
    <x v="201"/>
    <x v="0"/>
  </r>
  <r>
    <d v="2024-04-24T19:15:34"/>
    <x v="4"/>
    <n v="2024"/>
    <x v="1"/>
    <x v="1"/>
    <x v="2"/>
    <x v="210"/>
    <n v="11547"/>
    <x v="202"/>
    <x v="0"/>
  </r>
  <r>
    <d v="2024-04-24T19:21:09"/>
    <x v="4"/>
    <n v="2024"/>
    <x v="1"/>
    <x v="1"/>
    <x v="2"/>
    <x v="211"/>
    <n v="10439"/>
    <x v="203"/>
    <x v="0"/>
  </r>
  <r>
    <d v="2024-04-25T08:31:09"/>
    <x v="4"/>
    <n v="2024"/>
    <x v="1"/>
    <x v="1"/>
    <x v="13"/>
    <x v="160"/>
    <n v="8950"/>
    <x v="154"/>
    <x v="0"/>
  </r>
  <r>
    <d v="2024-04-25T11:59:10"/>
    <x v="4"/>
    <n v="2024"/>
    <x v="5"/>
    <x v="1"/>
    <x v="9"/>
    <x v="212"/>
    <n v="12000"/>
    <x v="204"/>
    <x v="0"/>
  </r>
  <r>
    <d v="2024-04-26T20:49:50"/>
    <x v="4"/>
    <n v="2024"/>
    <x v="1"/>
    <x v="1"/>
    <x v="4"/>
    <x v="213"/>
    <n v="1325"/>
    <x v="205"/>
    <x v="0"/>
  </r>
  <r>
    <d v="2024-04-27T23:48:23"/>
    <x v="4"/>
    <n v="2024"/>
    <x v="1"/>
    <x v="1"/>
    <x v="4"/>
    <x v="214"/>
    <n v="2381"/>
    <x v="206"/>
    <x v="0"/>
  </r>
  <r>
    <d v="2024-04-28T11:35:36"/>
    <x v="4"/>
    <n v="2024"/>
    <x v="1"/>
    <x v="1"/>
    <x v="2"/>
    <x v="215"/>
    <n v="8928"/>
    <x v="207"/>
    <x v="0"/>
  </r>
  <r>
    <d v="2024-04-28T14:43:50"/>
    <x v="4"/>
    <n v="2024"/>
    <x v="2"/>
    <x v="1"/>
    <x v="5"/>
    <x v="37"/>
    <n v="3000"/>
    <x v="35"/>
    <x v="0"/>
  </r>
  <r>
    <d v="2024-04-28T20:04:58"/>
    <x v="4"/>
    <n v="2024"/>
    <x v="1"/>
    <x v="1"/>
    <x v="4"/>
    <x v="216"/>
    <n v="1125"/>
    <x v="208"/>
    <x v="0"/>
  </r>
  <r>
    <d v="2024-04-29T14:30:31"/>
    <x v="4"/>
    <n v="2024"/>
    <x v="1"/>
    <x v="1"/>
    <x v="2"/>
    <x v="217"/>
    <n v="845"/>
    <x v="209"/>
    <x v="0"/>
  </r>
  <r>
    <d v="2024-04-29T14:40:09"/>
    <x v="4"/>
    <n v="2024"/>
    <x v="1"/>
    <x v="1"/>
    <x v="1"/>
    <x v="218"/>
    <n v="1390"/>
    <x v="210"/>
    <x v="0"/>
  </r>
  <r>
    <d v="2024-04-29T17:06:01"/>
    <x v="4"/>
    <n v="2024"/>
    <x v="1"/>
    <x v="1"/>
    <x v="2"/>
    <x v="219"/>
    <n v="6270"/>
    <x v="211"/>
    <x v="0"/>
  </r>
  <r>
    <d v="2024-04-30T00:08:12"/>
    <x v="4"/>
    <n v="2024"/>
    <x v="1"/>
    <x v="1"/>
    <x v="1"/>
    <x v="5"/>
    <n v="699"/>
    <x v="5"/>
    <x v="0"/>
  </r>
  <r>
    <d v="2024-04-30T08:24:14"/>
    <x v="4"/>
    <n v="2024"/>
    <x v="1"/>
    <x v="1"/>
    <x v="4"/>
    <x v="220"/>
    <n v="4260"/>
    <x v="212"/>
    <x v="0"/>
  </r>
  <r>
    <d v="2024-04-30T08:30:13"/>
    <x v="4"/>
    <n v="2024"/>
    <x v="1"/>
    <x v="1"/>
    <x v="4"/>
    <x v="221"/>
    <n v="650"/>
    <x v="213"/>
    <x v="0"/>
  </r>
  <r>
    <d v="2024-04-30T10:00:40"/>
    <x v="4"/>
    <n v="2024"/>
    <x v="1"/>
    <x v="1"/>
    <x v="1"/>
    <x v="222"/>
    <n v="1598"/>
    <x v="21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216C79-BC49-4345-A6E8-6C0DC052D296}"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onths">
  <location ref="H1:I6" firstHeaderRow="1" firstDataRow="1" firstDataCol="1"/>
  <pivotFields count="10">
    <pivotField showAll="0"/>
    <pivotField axis="axisRow" showAll="0">
      <items count="6">
        <item x="1"/>
        <item x="2"/>
        <item x="3"/>
        <item x="4"/>
        <item h="1" x="0"/>
        <item t="default"/>
      </items>
    </pivotField>
    <pivotField showAll="0"/>
    <pivotField showAll="0"/>
    <pivotField showAll="0"/>
    <pivotField showAll="0"/>
    <pivotField dataField="1" numFmtId="164" showAll="0"/>
    <pivotField numFmtId="164" showAll="0"/>
    <pivotField showAll="0"/>
    <pivotField showAll="0"/>
  </pivotFields>
  <rowFields count="1">
    <field x="1"/>
  </rowFields>
  <rowItems count="5">
    <i>
      <x/>
    </i>
    <i>
      <x v="1"/>
    </i>
    <i>
      <x v="2"/>
    </i>
    <i>
      <x v="3"/>
    </i>
    <i t="grand">
      <x/>
    </i>
  </rowItems>
  <colItems count="1">
    <i/>
  </colItems>
  <dataFields count="1">
    <dataField name="Sum of Amount" fld="6" baseField="0" baseItem="0"/>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295736-A988-46D0-A65F-A4618C8D311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Months" colHeaderCaption="Subcategories">
  <location ref="A21:F37" firstHeaderRow="1" firstDataRow="2" firstDataCol="1" rowPageCount="1" colPageCount="1"/>
  <pivotFields count="10">
    <pivotField showAll="0"/>
    <pivotField axis="axisCol" multipleItemSelectionAllowed="1" showAll="0">
      <items count="6">
        <item x="1"/>
        <item x="2"/>
        <item x="3"/>
        <item x="4"/>
        <item h="1" x="0"/>
        <item t="default"/>
      </items>
    </pivotField>
    <pivotField showAll="0"/>
    <pivotField showAll="0"/>
    <pivotField axis="axisPage" showAll="0">
      <items count="4">
        <item x="1"/>
        <item x="2"/>
        <item x="0"/>
        <item t="default"/>
      </items>
    </pivotField>
    <pivotField axis="axisRow" showAll="0">
      <items count="18">
        <item x="12"/>
        <item x="9"/>
        <item x="7"/>
        <item h="1" x="10"/>
        <item x="15"/>
        <item x="1"/>
        <item x="4"/>
        <item x="3"/>
        <item x="8"/>
        <item x="2"/>
        <item x="11"/>
        <item h="1" x="6"/>
        <item x="0"/>
        <item x="5"/>
        <item x="13"/>
        <item x="14"/>
        <item x="16"/>
        <item t="default"/>
      </items>
    </pivotField>
    <pivotField numFmtId="164" showAll="0">
      <items count="224">
        <item x="51"/>
        <item x="17"/>
        <item x="48"/>
        <item x="131"/>
        <item x="98"/>
        <item x="38"/>
        <item x="7"/>
        <item x="81"/>
        <item x="62"/>
        <item x="30"/>
        <item x="146"/>
        <item x="122"/>
        <item x="158"/>
        <item x="205"/>
        <item x="148"/>
        <item x="172"/>
        <item x="84"/>
        <item x="183"/>
        <item x="212"/>
        <item x="210"/>
        <item x="20"/>
        <item x="188"/>
        <item x="200"/>
        <item x="204"/>
        <item x="83"/>
        <item x="70"/>
        <item x="211"/>
        <item x="27"/>
        <item x="57"/>
        <item x="184"/>
        <item x="160"/>
        <item x="215"/>
        <item x="9"/>
        <item x="100"/>
        <item x="104"/>
        <item x="166"/>
        <item x="177"/>
        <item x="130"/>
        <item x="72"/>
        <item x="168"/>
        <item x="85"/>
        <item x="173"/>
        <item x="196"/>
        <item x="170"/>
        <item x="111"/>
        <item x="108"/>
        <item x="219"/>
        <item x="4"/>
        <item x="2"/>
        <item x="67"/>
        <item x="92"/>
        <item x="91"/>
        <item x="169"/>
        <item x="93"/>
        <item x="49"/>
        <item x="96"/>
        <item x="174"/>
        <item x="198"/>
        <item x="142"/>
        <item x="109"/>
        <item x="202"/>
        <item x="134"/>
        <item x="139"/>
        <item x="106"/>
        <item x="75"/>
        <item x="137"/>
        <item x="153"/>
        <item x="193"/>
        <item x="19"/>
        <item x="40"/>
        <item x="220"/>
        <item x="58"/>
        <item x="157"/>
        <item x="150"/>
        <item x="176"/>
        <item x="145"/>
        <item x="107"/>
        <item x="181"/>
        <item x="45"/>
        <item x="144"/>
        <item x="11"/>
        <item x="187"/>
        <item x="10"/>
        <item x="149"/>
        <item x="16"/>
        <item x="24"/>
        <item x="191"/>
        <item x="32"/>
        <item x="102"/>
        <item x="201"/>
        <item x="186"/>
        <item x="14"/>
        <item x="209"/>
        <item x="37"/>
        <item x="21"/>
        <item x="12"/>
        <item x="190"/>
        <item x="116"/>
        <item x="156"/>
        <item x="76"/>
        <item x="115"/>
        <item x="121"/>
        <item x="185"/>
        <item x="164"/>
        <item x="123"/>
        <item x="110"/>
        <item x="55"/>
        <item x="26"/>
        <item x="147"/>
        <item x="175"/>
        <item x="127"/>
        <item x="36"/>
        <item x="180"/>
        <item x="22"/>
        <item x="3"/>
        <item x="135"/>
        <item x="33"/>
        <item x="125"/>
        <item x="214"/>
        <item x="79"/>
        <item x="179"/>
        <item x="163"/>
        <item x="59"/>
        <item x="82"/>
        <item x="132"/>
        <item x="13"/>
        <item x="140"/>
        <item x="151"/>
        <item x="138"/>
        <item x="66"/>
        <item x="29"/>
        <item x="197"/>
        <item x="182"/>
        <item x="53"/>
        <item x="199"/>
        <item x="189"/>
        <item x="155"/>
        <item x="78"/>
        <item x="165"/>
        <item x="23"/>
        <item x="61"/>
        <item x="35"/>
        <item x="114"/>
        <item x="222"/>
        <item x="162"/>
        <item x="18"/>
        <item x="71"/>
        <item x="65"/>
        <item x="63"/>
        <item x="50"/>
        <item x="43"/>
        <item x="1"/>
        <item x="218"/>
        <item x="41"/>
        <item x="192"/>
        <item x="42"/>
        <item x="213"/>
        <item x="47"/>
        <item x="194"/>
        <item x="152"/>
        <item x="154"/>
        <item x="97"/>
        <item x="56"/>
        <item x="141"/>
        <item x="216"/>
        <item x="195"/>
        <item x="46"/>
        <item x="80"/>
        <item x="119"/>
        <item x="87"/>
        <item x="89"/>
        <item x="39"/>
        <item x="133"/>
        <item x="44"/>
        <item x="203"/>
        <item x="69"/>
        <item x="159"/>
        <item x="118"/>
        <item x="217"/>
        <item x="208"/>
        <item x="31"/>
        <item x="143"/>
        <item x="101"/>
        <item x="99"/>
        <item x="6"/>
        <item x="5"/>
        <item x="117"/>
        <item x="64"/>
        <item x="136"/>
        <item x="221"/>
        <item x="60"/>
        <item x="15"/>
        <item x="94"/>
        <item x="86"/>
        <item x="161"/>
        <item x="124"/>
        <item x="88"/>
        <item x="28"/>
        <item x="73"/>
        <item x="90"/>
        <item x="95"/>
        <item x="112"/>
        <item x="126"/>
        <item x="52"/>
        <item x="68"/>
        <item x="74"/>
        <item x="120"/>
        <item x="105"/>
        <item x="113"/>
        <item x="178"/>
        <item x="25"/>
        <item x="171"/>
        <item x="54"/>
        <item x="206"/>
        <item x="128"/>
        <item x="207"/>
        <item x="103"/>
        <item x="8"/>
        <item x="77"/>
        <item x="129"/>
        <item x="0"/>
        <item x="167"/>
        <item x="34"/>
        <item t="default"/>
      </items>
    </pivotField>
    <pivotField numFmtId="164" showAll="0"/>
    <pivotField dataField="1" showAll="0"/>
    <pivotField showAll="0"/>
  </pivotFields>
  <rowFields count="1">
    <field x="5"/>
  </rowFields>
  <rowItems count="15">
    <i>
      <x/>
    </i>
    <i>
      <x v="1"/>
    </i>
    <i>
      <x v="2"/>
    </i>
    <i>
      <x v="4"/>
    </i>
    <i>
      <x v="5"/>
    </i>
    <i>
      <x v="6"/>
    </i>
    <i>
      <x v="7"/>
    </i>
    <i>
      <x v="8"/>
    </i>
    <i>
      <x v="9"/>
    </i>
    <i>
      <x v="10"/>
    </i>
    <i>
      <x v="13"/>
    </i>
    <i>
      <x v="14"/>
    </i>
    <i>
      <x v="15"/>
    </i>
    <i>
      <x v="16"/>
    </i>
    <i t="grand">
      <x/>
    </i>
  </rowItems>
  <colFields count="1">
    <field x="1"/>
  </colFields>
  <colItems count="5">
    <i>
      <x/>
    </i>
    <i>
      <x v="1"/>
    </i>
    <i>
      <x v="2"/>
    </i>
    <i>
      <x v="3"/>
    </i>
    <i t="grand">
      <x/>
    </i>
  </colItems>
  <pageFields count="1">
    <pageField fld="4" hier="-1"/>
  </pageFields>
  <dataFields count="1">
    <dataField name="Sum of Expense" fld="8" baseField="1" baseItem="3"/>
  </dataFields>
  <formats count="6">
    <format dxfId="21">
      <pivotArea type="origin" dataOnly="0" labelOnly="1" outline="0" fieldPosition="0"/>
    </format>
    <format dxfId="20">
      <pivotArea field="5" type="button" dataOnly="0" labelOnly="1" outline="0" axis="axisRow" fieldPosition="0"/>
    </format>
    <format dxfId="19">
      <pivotArea type="topRight" dataOnly="0" labelOnly="1" outline="0" fieldPosition="0"/>
    </format>
    <format dxfId="18">
      <pivotArea field="1" type="button" dataOnly="0" labelOnly="1" outline="0" axis="axisCol" fieldPosition="0"/>
    </format>
    <format dxfId="17">
      <pivotArea dataOnly="0" labelOnly="1" fieldPosition="0">
        <references count="1">
          <reference field="5" count="14">
            <x v="0"/>
            <x v="1"/>
            <x v="2"/>
            <x v="4"/>
            <x v="5"/>
            <x v="6"/>
            <x v="7"/>
            <x v="8"/>
            <x v="9"/>
            <x v="10"/>
            <x v="13"/>
            <x v="14"/>
            <x v="15"/>
            <x v="16"/>
          </reference>
        </references>
      </pivotArea>
    </format>
    <format dxfId="16">
      <pivotArea dataOnly="0" labelOnly="1" grandCol="1" outline="0" fieldPosition="0"/>
    </format>
  </formats>
  <chartFormats count="58">
    <chartFormat chart="1" format="83" series="1">
      <pivotArea type="data" outline="0" fieldPosition="0">
        <references count="1">
          <reference field="5" count="1" selected="0">
            <x v="0"/>
          </reference>
        </references>
      </pivotArea>
    </chartFormat>
    <chartFormat chart="1" format="84" series="1">
      <pivotArea type="data" outline="0" fieldPosition="0">
        <references count="1">
          <reference field="5" count="1" selected="0">
            <x v="1"/>
          </reference>
        </references>
      </pivotArea>
    </chartFormat>
    <chartFormat chart="1" format="85" series="1">
      <pivotArea type="data" outline="0" fieldPosition="0">
        <references count="1">
          <reference field="5" count="1" selected="0">
            <x v="2"/>
          </reference>
        </references>
      </pivotArea>
    </chartFormat>
    <chartFormat chart="1" format="86" series="1">
      <pivotArea type="data" outline="0" fieldPosition="0">
        <references count="1">
          <reference field="5" count="1" selected="0">
            <x v="5"/>
          </reference>
        </references>
      </pivotArea>
    </chartFormat>
    <chartFormat chart="1" format="87" series="1">
      <pivotArea type="data" outline="0" fieldPosition="0">
        <references count="1">
          <reference field="5" count="1" selected="0">
            <x v="6"/>
          </reference>
        </references>
      </pivotArea>
    </chartFormat>
    <chartFormat chart="1" format="88" series="1">
      <pivotArea type="data" outline="0" fieldPosition="0">
        <references count="1">
          <reference field="5" count="1" selected="0">
            <x v="7"/>
          </reference>
        </references>
      </pivotArea>
    </chartFormat>
    <chartFormat chart="1" format="89" series="1">
      <pivotArea type="data" outline="0" fieldPosition="0">
        <references count="1">
          <reference field="5" count="1" selected="0">
            <x v="8"/>
          </reference>
        </references>
      </pivotArea>
    </chartFormat>
    <chartFormat chart="1" format="90" series="1">
      <pivotArea type="data" outline="0" fieldPosition="0">
        <references count="1">
          <reference field="5" count="1" selected="0">
            <x v="9"/>
          </reference>
        </references>
      </pivotArea>
    </chartFormat>
    <chartFormat chart="1" format="91" series="1">
      <pivotArea type="data" outline="0" fieldPosition="0">
        <references count="1">
          <reference field="5" count="1" selected="0">
            <x v="10"/>
          </reference>
        </references>
      </pivotArea>
    </chartFormat>
    <chartFormat chart="1" format="92" series="1">
      <pivotArea type="data" outline="0" fieldPosition="0">
        <references count="1">
          <reference field="5" count="1" selected="0">
            <x v="12"/>
          </reference>
        </references>
      </pivotArea>
    </chartFormat>
    <chartFormat chart="1" format="93" series="1">
      <pivotArea type="data" outline="0" fieldPosition="0">
        <references count="1">
          <reference field="5" count="1" selected="0">
            <x v="13"/>
          </reference>
        </references>
      </pivotArea>
    </chartFormat>
    <chartFormat chart="1" format="94" series="1">
      <pivotArea type="data" outline="0" fieldPosition="0">
        <references count="1">
          <reference field="5" count="1" selected="0">
            <x v="14"/>
          </reference>
        </references>
      </pivotArea>
    </chartFormat>
    <chartFormat chart="1" format="95" series="1">
      <pivotArea type="data" outline="0" fieldPosition="0">
        <references count="2">
          <reference field="4294967294" count="1" selected="0">
            <x v="0"/>
          </reference>
          <reference field="5" count="1" selected="0">
            <x v="0"/>
          </reference>
        </references>
      </pivotArea>
    </chartFormat>
    <chartFormat chart="1" format="96" series="1">
      <pivotArea type="data" outline="0" fieldPosition="0">
        <references count="2">
          <reference field="4294967294" count="1" selected="0">
            <x v="0"/>
          </reference>
          <reference field="5" count="1" selected="0">
            <x v="1"/>
          </reference>
        </references>
      </pivotArea>
    </chartFormat>
    <chartFormat chart="1" format="97" series="1">
      <pivotArea type="data" outline="0" fieldPosition="0">
        <references count="2">
          <reference field="4294967294" count="1" selected="0">
            <x v="0"/>
          </reference>
          <reference field="5" count="1" selected="0">
            <x v="2"/>
          </reference>
        </references>
      </pivotArea>
    </chartFormat>
    <chartFormat chart="1" format="98" series="1">
      <pivotArea type="data" outline="0" fieldPosition="0">
        <references count="2">
          <reference field="4294967294" count="1" selected="0">
            <x v="0"/>
          </reference>
          <reference field="5" count="1" selected="0">
            <x v="5"/>
          </reference>
        </references>
      </pivotArea>
    </chartFormat>
    <chartFormat chart="1" format="99" series="1">
      <pivotArea type="data" outline="0" fieldPosition="0">
        <references count="2">
          <reference field="4294967294" count="1" selected="0">
            <x v="0"/>
          </reference>
          <reference field="5" count="1" selected="0">
            <x v="6"/>
          </reference>
        </references>
      </pivotArea>
    </chartFormat>
    <chartFormat chart="1" format="100" series="1">
      <pivotArea type="data" outline="0" fieldPosition="0">
        <references count="2">
          <reference field="4294967294" count="1" selected="0">
            <x v="0"/>
          </reference>
          <reference field="5" count="1" selected="0">
            <x v="7"/>
          </reference>
        </references>
      </pivotArea>
    </chartFormat>
    <chartFormat chart="1" format="101" series="1">
      <pivotArea type="data" outline="0" fieldPosition="0">
        <references count="2">
          <reference field="4294967294" count="1" selected="0">
            <x v="0"/>
          </reference>
          <reference field="5" count="1" selected="0">
            <x v="8"/>
          </reference>
        </references>
      </pivotArea>
    </chartFormat>
    <chartFormat chart="1" format="102" series="1">
      <pivotArea type="data" outline="0" fieldPosition="0">
        <references count="2">
          <reference field="4294967294" count="1" selected="0">
            <x v="0"/>
          </reference>
          <reference field="5" count="1" selected="0">
            <x v="9"/>
          </reference>
        </references>
      </pivotArea>
    </chartFormat>
    <chartFormat chart="1" format="103" series="1">
      <pivotArea type="data" outline="0" fieldPosition="0">
        <references count="2">
          <reference field="4294967294" count="1" selected="0">
            <x v="0"/>
          </reference>
          <reference field="5" count="1" selected="0">
            <x v="10"/>
          </reference>
        </references>
      </pivotArea>
    </chartFormat>
    <chartFormat chart="1" format="104" series="1">
      <pivotArea type="data" outline="0" fieldPosition="0">
        <references count="2">
          <reference field="4294967294" count="1" selected="0">
            <x v="0"/>
          </reference>
          <reference field="5" count="1" selected="0">
            <x v="12"/>
          </reference>
        </references>
      </pivotArea>
    </chartFormat>
    <chartFormat chart="1" format="105" series="1">
      <pivotArea type="data" outline="0" fieldPosition="0">
        <references count="2">
          <reference field="4294967294" count="1" selected="0">
            <x v="0"/>
          </reference>
          <reference field="5" count="1" selected="0">
            <x v="13"/>
          </reference>
        </references>
      </pivotArea>
    </chartFormat>
    <chartFormat chart="1" format="106" series="1">
      <pivotArea type="data" outline="0" fieldPosition="0">
        <references count="2">
          <reference field="4294967294" count="1" selected="0">
            <x v="0"/>
          </reference>
          <reference field="5" count="1" selected="0">
            <x v="14"/>
          </reference>
        </references>
      </pivotArea>
    </chartFormat>
    <chartFormat chart="1" format="107" series="1">
      <pivotArea type="data" outline="0" fieldPosition="0">
        <references count="2">
          <reference field="4294967294" count="1" selected="0">
            <x v="0"/>
          </reference>
          <reference field="5" count="1" selected="0">
            <x v="4"/>
          </reference>
        </references>
      </pivotArea>
    </chartFormat>
    <chartFormat chart="1" format="108" series="1">
      <pivotArea type="data" outline="0" fieldPosition="0">
        <references count="2">
          <reference field="4294967294" count="1" selected="0">
            <x v="0"/>
          </reference>
          <reference field="5" count="1" selected="0">
            <x v="15"/>
          </reference>
        </references>
      </pivotArea>
    </chartFormat>
    <chartFormat chart="1" format="109" series="1">
      <pivotArea type="data" outline="0" fieldPosition="0">
        <references count="2">
          <reference field="4294967294" count="1" selected="0">
            <x v="0"/>
          </reference>
          <reference field="5" count="1" selected="0">
            <x v="16"/>
          </reference>
        </references>
      </pivotArea>
    </chartFormat>
    <chartFormat chart="1" format="115" series="1">
      <pivotArea type="data" outline="0" fieldPosition="0">
        <references count="3">
          <reference field="4294967294" count="1" selected="0">
            <x v="0"/>
          </reference>
          <reference field="1" count="1" selected="0">
            <x v="2"/>
          </reference>
          <reference field="5" count="1" selected="0">
            <x v="5"/>
          </reference>
        </references>
      </pivotArea>
    </chartFormat>
    <chartFormat chart="1" format="116" series="1">
      <pivotArea type="data" outline="0" fieldPosition="0">
        <references count="3">
          <reference field="4294967294" count="1" selected="0">
            <x v="0"/>
          </reference>
          <reference field="1" count="1" selected="0">
            <x v="3"/>
          </reference>
          <reference field="5" count="1" selected="0">
            <x v="5"/>
          </reference>
        </references>
      </pivotArea>
    </chartFormat>
    <chartFormat chart="1" format="117" series="1">
      <pivotArea type="data" outline="0" fieldPosition="0">
        <references count="3">
          <reference field="4294967294" count="1" selected="0">
            <x v="0"/>
          </reference>
          <reference field="1" count="1" selected="0">
            <x v="0"/>
          </reference>
          <reference field="5" count="1" selected="0">
            <x v="6"/>
          </reference>
        </references>
      </pivotArea>
    </chartFormat>
    <chartFormat chart="1" format="118" series="1">
      <pivotArea type="data" outline="0" fieldPosition="0">
        <references count="3">
          <reference field="4294967294" count="1" selected="0">
            <x v="0"/>
          </reference>
          <reference field="1" count="1" selected="0">
            <x v="1"/>
          </reference>
          <reference field="5" count="1" selected="0">
            <x v="6"/>
          </reference>
        </references>
      </pivotArea>
    </chartFormat>
    <chartFormat chart="1" format="119" series="1">
      <pivotArea type="data" outline="0" fieldPosition="0">
        <references count="3">
          <reference field="4294967294" count="1" selected="0">
            <x v="0"/>
          </reference>
          <reference field="1" count="1" selected="0">
            <x v="3"/>
          </reference>
          <reference field="5" count="1" selected="0">
            <x v="6"/>
          </reference>
        </references>
      </pivotArea>
    </chartFormat>
    <chartFormat chart="1" format="120" series="1">
      <pivotArea type="data" outline="0" fieldPosition="0">
        <references count="3">
          <reference field="4294967294" count="1" selected="0">
            <x v="0"/>
          </reference>
          <reference field="1" count="1" selected="0">
            <x v="0"/>
          </reference>
          <reference field="5" count="1" selected="0">
            <x v="7"/>
          </reference>
        </references>
      </pivotArea>
    </chartFormat>
    <chartFormat chart="1" format="121" series="1">
      <pivotArea type="data" outline="0" fieldPosition="0">
        <references count="3">
          <reference field="4294967294" count="1" selected="0">
            <x v="0"/>
          </reference>
          <reference field="1" count="1" selected="0">
            <x v="1"/>
          </reference>
          <reference field="5" count="1" selected="0">
            <x v="7"/>
          </reference>
        </references>
      </pivotArea>
    </chartFormat>
    <chartFormat chart="1" format="122" series="1">
      <pivotArea type="data" outline="0" fieldPosition="0">
        <references count="3">
          <reference field="4294967294" count="1" selected="0">
            <x v="0"/>
          </reference>
          <reference field="1" count="1" selected="0">
            <x v="2"/>
          </reference>
          <reference field="5" count="1" selected="0">
            <x v="7"/>
          </reference>
        </references>
      </pivotArea>
    </chartFormat>
    <chartFormat chart="1" format="123" series="1">
      <pivotArea type="data" outline="0" fieldPosition="0">
        <references count="3">
          <reference field="4294967294" count="1" selected="0">
            <x v="0"/>
          </reference>
          <reference field="1" count="1" selected="0">
            <x v="3"/>
          </reference>
          <reference field="5" count="1" selected="0">
            <x v="7"/>
          </reference>
        </references>
      </pivotArea>
    </chartFormat>
    <chartFormat chart="1" format="124" series="1">
      <pivotArea type="data" outline="0" fieldPosition="0">
        <references count="3">
          <reference field="4294967294" count="1" selected="0">
            <x v="0"/>
          </reference>
          <reference field="1" count="1" selected="0">
            <x v="0"/>
          </reference>
          <reference field="5" count="1" selected="0">
            <x v="8"/>
          </reference>
        </references>
      </pivotArea>
    </chartFormat>
    <chartFormat chart="1" format="125" series="1">
      <pivotArea type="data" outline="0" fieldPosition="0">
        <references count="3">
          <reference field="4294967294" count="1" selected="0">
            <x v="0"/>
          </reference>
          <reference field="1" count="1" selected="0">
            <x v="1"/>
          </reference>
          <reference field="5" count="1" selected="0">
            <x v="8"/>
          </reference>
        </references>
      </pivotArea>
    </chartFormat>
    <chartFormat chart="1" format="126" series="1">
      <pivotArea type="data" outline="0" fieldPosition="0">
        <references count="3">
          <reference field="4294967294" count="1" selected="0">
            <x v="0"/>
          </reference>
          <reference field="1" count="1" selected="0">
            <x v="2"/>
          </reference>
          <reference field="5" count="1" selected="0">
            <x v="8"/>
          </reference>
        </references>
      </pivotArea>
    </chartFormat>
    <chartFormat chart="1" format="127" series="1">
      <pivotArea type="data" outline="0" fieldPosition="0">
        <references count="3">
          <reference field="4294967294" count="1" selected="0">
            <x v="0"/>
          </reference>
          <reference field="1" count="1" selected="0">
            <x v="0"/>
          </reference>
          <reference field="5" count="1" selected="0">
            <x v="9"/>
          </reference>
        </references>
      </pivotArea>
    </chartFormat>
    <chartFormat chart="1" format="128" series="1">
      <pivotArea type="data" outline="0" fieldPosition="0">
        <references count="3">
          <reference field="4294967294" count="1" selected="0">
            <x v="0"/>
          </reference>
          <reference field="1" count="1" selected="0">
            <x v="1"/>
          </reference>
          <reference field="5" count="1" selected="0">
            <x v="9"/>
          </reference>
        </references>
      </pivotArea>
    </chartFormat>
    <chartFormat chart="1" format="129" series="1">
      <pivotArea type="data" outline="0" fieldPosition="0">
        <references count="3">
          <reference field="4294967294" count="1" selected="0">
            <x v="0"/>
          </reference>
          <reference field="1" count="1" selected="0">
            <x v="2"/>
          </reference>
          <reference field="5" count="1" selected="0">
            <x v="9"/>
          </reference>
        </references>
      </pivotArea>
    </chartFormat>
    <chartFormat chart="1" format="130" series="1">
      <pivotArea type="data" outline="0" fieldPosition="0">
        <references count="3">
          <reference field="4294967294" count="1" selected="0">
            <x v="0"/>
          </reference>
          <reference field="1" count="1" selected="0">
            <x v="3"/>
          </reference>
          <reference field="5" count="1" selected="0">
            <x v="9"/>
          </reference>
        </references>
      </pivotArea>
    </chartFormat>
    <chartFormat chart="1" format="131" series="1">
      <pivotArea type="data" outline="0" fieldPosition="0">
        <references count="3">
          <reference field="4294967294" count="1" selected="0">
            <x v="0"/>
          </reference>
          <reference field="1" count="1" selected="0">
            <x v="0"/>
          </reference>
          <reference field="5" count="1" selected="0">
            <x v="10"/>
          </reference>
        </references>
      </pivotArea>
    </chartFormat>
    <chartFormat chart="1" format="132" series="1">
      <pivotArea type="data" outline="0" fieldPosition="0">
        <references count="3">
          <reference field="4294967294" count="1" selected="0">
            <x v="0"/>
          </reference>
          <reference field="1" count="1" selected="0">
            <x v="0"/>
          </reference>
          <reference field="5" count="1" selected="0">
            <x v="13"/>
          </reference>
        </references>
      </pivotArea>
    </chartFormat>
    <chartFormat chart="1" format="133" series="1">
      <pivotArea type="data" outline="0" fieldPosition="0">
        <references count="3">
          <reference field="4294967294" count="1" selected="0">
            <x v="0"/>
          </reference>
          <reference field="1" count="1" selected="0">
            <x v="1"/>
          </reference>
          <reference field="5" count="1" selected="0">
            <x v="13"/>
          </reference>
        </references>
      </pivotArea>
    </chartFormat>
    <chartFormat chart="1" format="134" series="1">
      <pivotArea type="data" outline="0" fieldPosition="0">
        <references count="3">
          <reference field="4294967294" count="1" selected="0">
            <x v="0"/>
          </reference>
          <reference field="1" count="1" selected="0">
            <x v="2"/>
          </reference>
          <reference field="5" count="1" selected="0">
            <x v="13"/>
          </reference>
        </references>
      </pivotArea>
    </chartFormat>
    <chartFormat chart="1" format="135" series="1">
      <pivotArea type="data" outline="0" fieldPosition="0">
        <references count="3">
          <reference field="4294967294" count="1" selected="0">
            <x v="0"/>
          </reference>
          <reference field="1" count="1" selected="0">
            <x v="3"/>
          </reference>
          <reference field="5" count="1" selected="0">
            <x v="13"/>
          </reference>
        </references>
      </pivotArea>
    </chartFormat>
    <chartFormat chart="1" format="136" series="1">
      <pivotArea type="data" outline="0" fieldPosition="0">
        <references count="3">
          <reference field="4294967294" count="1" selected="0">
            <x v="0"/>
          </reference>
          <reference field="1" count="1" selected="0">
            <x v="0"/>
          </reference>
          <reference field="5" count="1" selected="0">
            <x v="14"/>
          </reference>
        </references>
      </pivotArea>
    </chartFormat>
    <chartFormat chart="1" format="137" series="1">
      <pivotArea type="data" outline="0" fieldPosition="0">
        <references count="3">
          <reference field="4294967294" count="1" selected="0">
            <x v="0"/>
          </reference>
          <reference field="1" count="1" selected="0">
            <x v="1"/>
          </reference>
          <reference field="5" count="1" selected="0">
            <x v="14"/>
          </reference>
        </references>
      </pivotArea>
    </chartFormat>
    <chartFormat chart="1" format="138" series="1">
      <pivotArea type="data" outline="0" fieldPosition="0">
        <references count="3">
          <reference field="4294967294" count="1" selected="0">
            <x v="0"/>
          </reference>
          <reference field="1" count="1" selected="0">
            <x v="2"/>
          </reference>
          <reference field="5" count="1" selected="0">
            <x v="14"/>
          </reference>
        </references>
      </pivotArea>
    </chartFormat>
    <chartFormat chart="1" format="139" series="1">
      <pivotArea type="data" outline="0" fieldPosition="0">
        <references count="3">
          <reference field="4294967294" count="1" selected="0">
            <x v="0"/>
          </reference>
          <reference field="1" count="1" selected="0">
            <x v="3"/>
          </reference>
          <reference field="5" count="1" selected="0">
            <x v="14"/>
          </reference>
        </references>
      </pivotArea>
    </chartFormat>
    <chartFormat chart="1" format="140" series="1">
      <pivotArea type="data" outline="0" fieldPosition="0">
        <references count="3">
          <reference field="4294967294" count="1" selected="0">
            <x v="0"/>
          </reference>
          <reference field="1" count="1" selected="0">
            <x v="1"/>
          </reference>
          <reference field="5" count="1" selected="0">
            <x v="15"/>
          </reference>
        </references>
      </pivotArea>
    </chartFormat>
    <chartFormat chart="1" format="141" series="1">
      <pivotArea type="data" outline="0" fieldPosition="0">
        <references count="3">
          <reference field="4294967294" count="1" selected="0">
            <x v="0"/>
          </reference>
          <reference field="1" count="1" selected="0">
            <x v="3"/>
          </reference>
          <reference field="5" count="1" selected="0">
            <x v="16"/>
          </reference>
        </references>
      </pivotArea>
    </chartFormat>
    <chartFormat chart="1" format="142" series="1">
      <pivotArea type="data" outline="0" fieldPosition="0">
        <references count="2">
          <reference field="4294967294" count="1" selected="0">
            <x v="0"/>
          </reference>
          <reference field="1" count="1" selected="0">
            <x v="0"/>
          </reference>
        </references>
      </pivotArea>
    </chartFormat>
    <chartFormat chart="1" format="143" series="1">
      <pivotArea type="data" outline="0" fieldPosition="0">
        <references count="2">
          <reference field="4294967294" count="1" selected="0">
            <x v="0"/>
          </reference>
          <reference field="1" count="1" selected="0">
            <x v="1"/>
          </reference>
        </references>
      </pivotArea>
    </chartFormat>
    <chartFormat chart="1" format="144" series="1">
      <pivotArea type="data" outline="0" fieldPosition="0">
        <references count="2">
          <reference field="4294967294" count="1" selected="0">
            <x v="0"/>
          </reference>
          <reference field="1" count="1" selected="0">
            <x v="2"/>
          </reference>
        </references>
      </pivotArea>
    </chartFormat>
    <chartFormat chart="1" format="145" series="1">
      <pivotArea type="data" outline="0" fieldPosition="0">
        <references count="2">
          <reference field="4294967294" count="1" selected="0">
            <x v="0"/>
          </reference>
          <reference field="1" count="1" selected="0">
            <x v="3"/>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CD711E-59B2-41E0-BDC5-3B6ABBD81865}" name="PivotTable3" cacheId="0"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colHeaderCaption="Months">
  <location ref="D9:I12" firstHeaderRow="1" firstDataRow="2" firstDataCol="1"/>
  <pivotFields count="10">
    <pivotField showAll="0"/>
    <pivotField axis="axisCol" showAll="0">
      <items count="6">
        <item x="1"/>
        <item x="2"/>
        <item x="3"/>
        <item x="4"/>
        <item h="1" x="0"/>
        <item t="default"/>
      </items>
    </pivotField>
    <pivotField showAll="0"/>
    <pivotField showAll="0">
      <items count="8">
        <item x="4"/>
        <item x="6"/>
        <item x="1"/>
        <item x="2"/>
        <item x="3"/>
        <item x="5"/>
        <item x="0"/>
        <item t="default"/>
      </items>
    </pivotField>
    <pivotField showAll="0">
      <items count="4">
        <item x="1"/>
        <item x="2"/>
        <item x="0"/>
        <item t="default"/>
      </items>
    </pivotField>
    <pivotField showAll="0"/>
    <pivotField numFmtId="164" showAll="0"/>
    <pivotField numFmtId="164" showAll="0"/>
    <pivotField dataField="1" showAll="0">
      <items count="216">
        <item x="199"/>
        <item x="52"/>
        <item x="164"/>
        <item x="24"/>
        <item x="171"/>
        <item x="109"/>
        <item x="101"/>
        <item x="116"/>
        <item x="72"/>
        <item x="66"/>
        <item x="50"/>
        <item x="122"/>
        <item x="108"/>
        <item x="92"/>
        <item x="87"/>
        <item x="71"/>
        <item x="27"/>
        <item x="85"/>
        <item x="120"/>
        <item x="155"/>
        <item x="83"/>
        <item x="91"/>
        <item x="14"/>
        <item x="58"/>
        <item x="213"/>
        <item x="130"/>
        <item x="62"/>
        <item x="113"/>
        <item x="5"/>
        <item x="6"/>
        <item x="96"/>
        <item x="98"/>
        <item x="137"/>
        <item x="30"/>
        <item x="200"/>
        <item x="209"/>
        <item x="114"/>
        <item x="153"/>
        <item x="67"/>
        <item x="196"/>
        <item x="42"/>
        <item x="127"/>
        <item x="37"/>
        <item x="86"/>
        <item x="84"/>
        <item x="115"/>
        <item x="77"/>
        <item x="44"/>
        <item x="188"/>
        <item x="208"/>
        <item x="135"/>
        <item x="54"/>
        <item x="94"/>
        <item x="148"/>
        <item x="146"/>
        <item x="187"/>
        <item x="45"/>
        <item x="205"/>
        <item x="40"/>
        <item x="185"/>
        <item x="39"/>
        <item x="210"/>
        <item x="1"/>
        <item x="41"/>
        <item x="48"/>
        <item x="61"/>
        <item x="63"/>
        <item x="69"/>
        <item x="17"/>
        <item x="156"/>
        <item x="214"/>
        <item x="110"/>
        <item x="33"/>
        <item x="59"/>
        <item x="22"/>
        <item x="159"/>
        <item x="75"/>
        <item x="149"/>
        <item x="182"/>
        <item x="192"/>
        <item x="51"/>
        <item x="175"/>
        <item x="190"/>
        <item x="28"/>
        <item x="64"/>
        <item x="132"/>
        <item x="145"/>
        <item x="134"/>
        <item x="12"/>
        <item x="126"/>
        <item x="79"/>
        <item x="57"/>
        <item x="157"/>
        <item x="172"/>
        <item x="76"/>
        <item x="206"/>
        <item x="121"/>
        <item x="32"/>
        <item x="129"/>
        <item x="3"/>
        <item x="21"/>
        <item x="173"/>
        <item x="34"/>
        <item x="123"/>
        <item x="168"/>
        <item x="141"/>
        <item x="25"/>
        <item x="53"/>
        <item x="106"/>
        <item x="119"/>
        <item x="158"/>
        <item x="178"/>
        <item x="117"/>
        <item x="111"/>
        <item x="74"/>
        <item x="150"/>
        <item x="112"/>
        <item x="183"/>
        <item x="11"/>
        <item x="20"/>
        <item x="35"/>
        <item x="201"/>
        <item x="13"/>
        <item x="179"/>
        <item x="194"/>
        <item x="99"/>
        <item x="31"/>
        <item x="184"/>
        <item x="23"/>
        <item x="15"/>
        <item x="143"/>
        <item x="9"/>
        <item x="180"/>
        <item x="10"/>
        <item x="138"/>
        <item x="43"/>
        <item x="174"/>
        <item x="103"/>
        <item x="139"/>
        <item x="169"/>
        <item x="144"/>
        <item x="151"/>
        <item x="56"/>
        <item x="212"/>
        <item x="38"/>
        <item x="18"/>
        <item x="186"/>
        <item x="147"/>
        <item x="131"/>
        <item x="73"/>
        <item x="102"/>
        <item x="133"/>
        <item x="128"/>
        <item x="195"/>
        <item x="105"/>
        <item x="136"/>
        <item x="191"/>
        <item x="167"/>
        <item x="93"/>
        <item x="47"/>
        <item x="90"/>
        <item x="162"/>
        <item x="88"/>
        <item x="89"/>
        <item x="65"/>
        <item x="2"/>
        <item x="4"/>
        <item x="211"/>
        <item x="104"/>
        <item x="107"/>
        <item x="163"/>
        <item x="189"/>
        <item x="166"/>
        <item x="82"/>
        <item x="161"/>
        <item x="70"/>
        <item x="124"/>
        <item x="170"/>
        <item x="160"/>
        <item x="100"/>
        <item x="97"/>
        <item x="8"/>
        <item x="207"/>
        <item x="154"/>
        <item x="177"/>
        <item x="55"/>
        <item x="26"/>
        <item x="203"/>
        <item x="68"/>
        <item x="80"/>
        <item x="197"/>
        <item x="193"/>
        <item x="181"/>
        <item x="19"/>
        <item x="202"/>
        <item x="204"/>
        <item x="176"/>
        <item x="81"/>
        <item x="165"/>
        <item x="142"/>
        <item x="198"/>
        <item x="152"/>
        <item x="118"/>
        <item x="140"/>
        <item x="29"/>
        <item x="60"/>
        <item x="78"/>
        <item x="7"/>
        <item x="36"/>
        <item x="95"/>
        <item x="125"/>
        <item x="46"/>
        <item x="16"/>
        <item x="49"/>
        <item x="0"/>
        <item t="default"/>
      </items>
    </pivotField>
    <pivotField dataField="1" showAll="0">
      <items count="10">
        <item x="5"/>
        <item x="8"/>
        <item x="4"/>
        <item x="1"/>
        <item x="3"/>
        <item x="6"/>
        <item x="7"/>
        <item x="2"/>
        <item x="0"/>
        <item t="default"/>
      </items>
    </pivotField>
  </pivotFields>
  <rowFields count="1">
    <field x="-2"/>
  </rowFields>
  <rowItems count="2">
    <i>
      <x/>
    </i>
    <i i="1">
      <x v="1"/>
    </i>
  </rowItems>
  <colFields count="1">
    <field x="1"/>
  </colFields>
  <colItems count="5">
    <i>
      <x/>
    </i>
    <i>
      <x v="1"/>
    </i>
    <i>
      <x v="2"/>
    </i>
    <i>
      <x v="3"/>
    </i>
    <i t="grand">
      <x/>
    </i>
  </colItems>
  <dataFields count="2">
    <dataField name="Sum of Expense" fld="8" baseField="9" baseItem="0"/>
    <dataField name="Sum of Income" fld="9" baseField="9" baseItem="0"/>
  </dataFields>
  <formats count="6">
    <format dxfId="27">
      <pivotArea field="-2" type="button" dataOnly="0" labelOnly="1" outline="0" axis="axisRow" fieldPosition="0"/>
    </format>
    <format dxfId="26">
      <pivotArea dataOnly="0" labelOnly="1" fieldPosition="0">
        <references count="1">
          <reference field="1" count="0"/>
        </references>
      </pivotArea>
    </format>
    <format dxfId="25">
      <pivotArea dataOnly="0" labelOnly="1" grandCol="1" outline="0" fieldPosition="0"/>
    </format>
    <format dxfId="24">
      <pivotArea type="origin" dataOnly="0" labelOnly="1" outline="0" fieldPosition="0"/>
    </format>
    <format dxfId="23">
      <pivotArea field="1" type="button" dataOnly="0" labelOnly="1" outline="0" axis="axisCol" fieldPosition="0"/>
    </format>
    <format dxfId="22">
      <pivotArea type="topRight" dataOnly="0" labelOnly="1" outline="0" fieldPosition="0"/>
    </format>
  </formats>
  <chartFormats count="15">
    <chartFormat chart="1" format="4" series="1">
      <pivotArea type="data" outline="0" fieldPosition="0">
        <references count="2">
          <reference field="4294967294" count="1" selected="0">
            <x v="0"/>
          </reference>
          <reference field="1" count="1" selected="0">
            <x v="0"/>
          </reference>
        </references>
      </pivotArea>
    </chartFormat>
    <chartFormat chart="1" format="5">
      <pivotArea type="data" outline="0" fieldPosition="0">
        <references count="2">
          <reference field="4294967294" count="1" selected="0">
            <x v="0"/>
          </reference>
          <reference field="1" count="1" selected="0">
            <x v="0"/>
          </reference>
        </references>
      </pivotArea>
    </chartFormat>
    <chartFormat chart="1" format="6">
      <pivotArea type="data" outline="0" fieldPosition="0">
        <references count="2">
          <reference field="4294967294" count="1" selected="0">
            <x v="1"/>
          </reference>
          <reference field="1" count="1" selected="0">
            <x v="0"/>
          </reference>
        </references>
      </pivotArea>
    </chartFormat>
    <chartFormat chart="1" format="7" series="1">
      <pivotArea type="data" outline="0" fieldPosition="0">
        <references count="2">
          <reference field="4294967294" count="1" selected="0">
            <x v="0"/>
          </reference>
          <reference field="1" count="1" selected="0">
            <x v="1"/>
          </reference>
        </references>
      </pivotArea>
    </chartFormat>
    <chartFormat chart="1" format="8">
      <pivotArea type="data" outline="0" fieldPosition="0">
        <references count="2">
          <reference field="4294967294" count="1" selected="0">
            <x v="0"/>
          </reference>
          <reference field="1" count="1" selected="0">
            <x v="1"/>
          </reference>
        </references>
      </pivotArea>
    </chartFormat>
    <chartFormat chart="1" format="9">
      <pivotArea type="data" outline="0" fieldPosition="0">
        <references count="2">
          <reference field="4294967294" count="1" selected="0">
            <x v="1"/>
          </reference>
          <reference field="1" count="1" selected="0">
            <x v="1"/>
          </reference>
        </references>
      </pivotArea>
    </chartFormat>
    <chartFormat chart="1" format="10" series="1">
      <pivotArea type="data" outline="0" fieldPosition="0">
        <references count="2">
          <reference field="4294967294" count="1" selected="0">
            <x v="0"/>
          </reference>
          <reference field="1" count="1" selected="0">
            <x v="2"/>
          </reference>
        </references>
      </pivotArea>
    </chartFormat>
    <chartFormat chart="1" format="11">
      <pivotArea type="data" outline="0" fieldPosition="0">
        <references count="2">
          <reference field="4294967294" count="1" selected="0">
            <x v="0"/>
          </reference>
          <reference field="1" count="1" selected="0">
            <x v="2"/>
          </reference>
        </references>
      </pivotArea>
    </chartFormat>
    <chartFormat chart="1" format="12">
      <pivotArea type="data" outline="0" fieldPosition="0">
        <references count="2">
          <reference field="4294967294" count="1" selected="0">
            <x v="1"/>
          </reference>
          <reference field="1" count="1" selected="0">
            <x v="2"/>
          </reference>
        </references>
      </pivotArea>
    </chartFormat>
    <chartFormat chart="1" format="13" series="1">
      <pivotArea type="data" outline="0" fieldPosition="0">
        <references count="2">
          <reference field="4294967294" count="1" selected="0">
            <x v="0"/>
          </reference>
          <reference field="1" count="1" selected="0">
            <x v="3"/>
          </reference>
        </references>
      </pivotArea>
    </chartFormat>
    <chartFormat chart="1" format="14">
      <pivotArea type="data" outline="0" fieldPosition="0">
        <references count="2">
          <reference field="4294967294" count="1" selected="0">
            <x v="0"/>
          </reference>
          <reference field="1" count="1" selected="0">
            <x v="3"/>
          </reference>
        </references>
      </pivotArea>
    </chartFormat>
    <chartFormat chart="1" format="15">
      <pivotArea type="data" outline="0" fieldPosition="0">
        <references count="2">
          <reference field="4294967294" count="1" selected="0">
            <x v="1"/>
          </reference>
          <reference field="1" count="1" selected="0">
            <x v="3"/>
          </reference>
        </references>
      </pivotArea>
    </chartFormat>
    <chartFormat chart="1" format="16" series="1">
      <pivotArea type="data" outline="0" fieldPosition="0">
        <references count="2">
          <reference field="4294967294" count="1" selected="0">
            <x v="0"/>
          </reference>
          <reference field="1" count="1" selected="0">
            <x v="4"/>
          </reference>
        </references>
      </pivotArea>
    </chartFormat>
    <chartFormat chart="1" format="17">
      <pivotArea type="data" outline="0" fieldPosition="0">
        <references count="2">
          <reference field="4294967294" count="1" selected="0">
            <x v="0"/>
          </reference>
          <reference field="1" count="1" selected="0">
            <x v="4"/>
          </reference>
        </references>
      </pivotArea>
    </chartFormat>
    <chartFormat chart="1" format="18">
      <pivotArea type="data" outline="0" fieldPosition="0">
        <references count="2">
          <reference field="4294967294" count="1" selected="0">
            <x v="1"/>
          </reference>
          <reference field="1" count="1" selected="0">
            <x v="4"/>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B6AA7E-B1D4-4DD2-9A3A-77509EEC124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rowHeaderCaption="Months">
  <location ref="D1:F6" firstHeaderRow="0" firstDataRow="1" firstDataCol="1"/>
  <pivotFields count="10">
    <pivotField showAll="0"/>
    <pivotField axis="axisRow">
      <items count="6">
        <item x="1"/>
        <item x="2"/>
        <item x="3"/>
        <item x="4"/>
        <item h="1" x="0"/>
        <item t="default"/>
      </items>
    </pivotField>
    <pivotField showAll="0"/>
    <pivotField showAll="0"/>
    <pivotField showAll="0"/>
    <pivotField showAll="0"/>
    <pivotField numFmtId="164" showAll="0"/>
    <pivotField numFmtId="164" showAll="0"/>
    <pivotField dataField="1" showAll="0"/>
    <pivotField dataField="1" showAll="0"/>
  </pivotFields>
  <rowFields count="1">
    <field x="1"/>
  </rowFields>
  <rowItems count="5">
    <i>
      <x/>
    </i>
    <i>
      <x v="1"/>
    </i>
    <i>
      <x v="2"/>
    </i>
    <i>
      <x v="3"/>
    </i>
    <i t="grand">
      <x/>
    </i>
  </rowItems>
  <colFields count="1">
    <field x="-2"/>
  </colFields>
  <colItems count="2">
    <i>
      <x/>
    </i>
    <i i="1">
      <x v="1"/>
    </i>
  </colItems>
  <dataFields count="2">
    <dataField name="Sum of Income" fld="9" baseField="1" baseItem="0"/>
    <dataField name="Sum of Expense" fld="8" baseField="1" baseItem="0"/>
  </dataFields>
  <formats count="2">
    <format dxfId="29">
      <pivotArea field="1" type="button" dataOnly="0" labelOnly="1" outline="0" axis="axisRow" fieldPosition="0"/>
    </format>
    <format dxfId="28">
      <pivotArea dataOnly="0" labelOnly="1" outline="0" fieldPosition="0">
        <references count="1">
          <reference field="4294967294" count="2">
            <x v="0"/>
            <x v="1"/>
          </reference>
        </references>
      </pivotArea>
    </format>
  </formats>
  <chartFormats count="2">
    <chartFormat chart="13"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1E594E-8BB5-437C-B957-F3E45F44A10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Subcategories">
  <location ref="A1:B18" firstHeaderRow="1" firstDataRow="1" firstDataCol="1"/>
  <pivotFields count="10">
    <pivotField showAll="0"/>
    <pivotField showAll="0">
      <items count="6">
        <item x="1"/>
        <item x="2"/>
        <item x="3"/>
        <item x="4"/>
        <item h="1" x="0"/>
        <item t="default"/>
      </items>
    </pivotField>
    <pivotField showAll="0"/>
    <pivotField showAll="0">
      <items count="8">
        <item x="4"/>
        <item x="6"/>
        <item x="1"/>
        <item x="2"/>
        <item x="3"/>
        <item x="5"/>
        <item x="0"/>
        <item t="default"/>
      </items>
    </pivotField>
    <pivotField showAll="0">
      <items count="4">
        <item x="1"/>
        <item x="2"/>
        <item x="0"/>
        <item t="default"/>
      </items>
    </pivotField>
    <pivotField axis="axisRow" showAll="0">
      <items count="18">
        <item x="12"/>
        <item x="9"/>
        <item x="7"/>
        <item x="10"/>
        <item x="15"/>
        <item x="1"/>
        <item x="4"/>
        <item x="3"/>
        <item x="8"/>
        <item x="2"/>
        <item x="11"/>
        <item x="6"/>
        <item x="0"/>
        <item x="5"/>
        <item x="13"/>
        <item x="14"/>
        <item x="16"/>
        <item t="default"/>
      </items>
    </pivotField>
    <pivotField numFmtId="164" showAll="0"/>
    <pivotField numFmtId="164" showAll="0"/>
    <pivotField dataField="1" showAll="0">
      <items count="216">
        <item x="199"/>
        <item x="52"/>
        <item x="164"/>
        <item x="24"/>
        <item x="171"/>
        <item x="109"/>
        <item x="101"/>
        <item x="116"/>
        <item x="72"/>
        <item x="66"/>
        <item x="50"/>
        <item x="122"/>
        <item x="108"/>
        <item x="92"/>
        <item x="87"/>
        <item x="71"/>
        <item x="27"/>
        <item x="85"/>
        <item x="120"/>
        <item x="155"/>
        <item x="83"/>
        <item x="91"/>
        <item x="14"/>
        <item x="58"/>
        <item x="213"/>
        <item x="130"/>
        <item x="62"/>
        <item x="113"/>
        <item x="5"/>
        <item x="6"/>
        <item x="96"/>
        <item x="98"/>
        <item x="137"/>
        <item x="30"/>
        <item x="200"/>
        <item x="209"/>
        <item x="114"/>
        <item x="153"/>
        <item x="67"/>
        <item x="196"/>
        <item x="42"/>
        <item x="127"/>
        <item x="37"/>
        <item x="86"/>
        <item x="84"/>
        <item x="115"/>
        <item x="77"/>
        <item x="44"/>
        <item x="188"/>
        <item x="208"/>
        <item x="135"/>
        <item x="54"/>
        <item x="94"/>
        <item x="148"/>
        <item x="146"/>
        <item x="187"/>
        <item x="45"/>
        <item x="205"/>
        <item x="40"/>
        <item x="185"/>
        <item x="39"/>
        <item x="210"/>
        <item x="1"/>
        <item x="41"/>
        <item x="48"/>
        <item x="61"/>
        <item x="63"/>
        <item x="69"/>
        <item x="17"/>
        <item x="156"/>
        <item x="214"/>
        <item x="110"/>
        <item x="33"/>
        <item x="59"/>
        <item x="22"/>
        <item x="159"/>
        <item x="75"/>
        <item x="149"/>
        <item x="182"/>
        <item x="192"/>
        <item x="51"/>
        <item x="175"/>
        <item x="190"/>
        <item x="28"/>
        <item x="64"/>
        <item x="132"/>
        <item x="145"/>
        <item x="134"/>
        <item x="12"/>
        <item x="126"/>
        <item x="79"/>
        <item x="57"/>
        <item x="157"/>
        <item x="172"/>
        <item x="76"/>
        <item x="206"/>
        <item x="121"/>
        <item x="32"/>
        <item x="129"/>
        <item x="3"/>
        <item x="21"/>
        <item x="173"/>
        <item x="34"/>
        <item x="123"/>
        <item x="168"/>
        <item x="141"/>
        <item x="25"/>
        <item x="53"/>
        <item x="106"/>
        <item x="119"/>
        <item x="158"/>
        <item x="178"/>
        <item x="117"/>
        <item x="111"/>
        <item x="74"/>
        <item x="150"/>
        <item x="112"/>
        <item x="183"/>
        <item x="11"/>
        <item x="20"/>
        <item x="35"/>
        <item x="201"/>
        <item x="13"/>
        <item x="179"/>
        <item x="194"/>
        <item x="99"/>
        <item x="31"/>
        <item x="184"/>
        <item x="23"/>
        <item x="15"/>
        <item x="143"/>
        <item x="9"/>
        <item x="180"/>
        <item x="10"/>
        <item x="138"/>
        <item x="43"/>
        <item x="174"/>
        <item x="103"/>
        <item x="139"/>
        <item x="169"/>
        <item x="144"/>
        <item x="151"/>
        <item x="56"/>
        <item x="212"/>
        <item x="38"/>
        <item x="18"/>
        <item x="186"/>
        <item x="147"/>
        <item x="131"/>
        <item x="73"/>
        <item x="102"/>
        <item x="133"/>
        <item x="128"/>
        <item x="195"/>
        <item x="105"/>
        <item x="136"/>
        <item x="191"/>
        <item x="167"/>
        <item x="93"/>
        <item x="47"/>
        <item x="90"/>
        <item x="162"/>
        <item x="88"/>
        <item x="89"/>
        <item x="65"/>
        <item x="2"/>
        <item x="4"/>
        <item x="211"/>
        <item x="104"/>
        <item x="107"/>
        <item x="163"/>
        <item x="189"/>
        <item x="166"/>
        <item x="82"/>
        <item x="161"/>
        <item x="70"/>
        <item x="124"/>
        <item x="170"/>
        <item x="160"/>
        <item x="100"/>
        <item x="97"/>
        <item x="8"/>
        <item x="207"/>
        <item x="154"/>
        <item x="177"/>
        <item x="55"/>
        <item x="26"/>
        <item x="203"/>
        <item x="68"/>
        <item x="80"/>
        <item x="197"/>
        <item x="193"/>
        <item x="181"/>
        <item x="19"/>
        <item x="202"/>
        <item x="204"/>
        <item x="176"/>
        <item x="81"/>
        <item x="165"/>
        <item x="142"/>
        <item x="198"/>
        <item x="152"/>
        <item x="118"/>
        <item x="140"/>
        <item x="29"/>
        <item x="60"/>
        <item x="78"/>
        <item x="7"/>
        <item x="36"/>
        <item x="95"/>
        <item x="125"/>
        <item x="46"/>
        <item x="16"/>
        <item x="49"/>
        <item x="0"/>
        <item t="default"/>
      </items>
    </pivotField>
    <pivotField showAll="0"/>
  </pivotFields>
  <rowFields count="1">
    <field x="5"/>
  </rowFields>
  <rowItems count="17">
    <i>
      <x/>
    </i>
    <i>
      <x v="1"/>
    </i>
    <i>
      <x v="2"/>
    </i>
    <i>
      <x v="3"/>
    </i>
    <i>
      <x v="4"/>
    </i>
    <i>
      <x v="5"/>
    </i>
    <i>
      <x v="6"/>
    </i>
    <i>
      <x v="7"/>
    </i>
    <i>
      <x v="8"/>
    </i>
    <i>
      <x v="9"/>
    </i>
    <i>
      <x v="10"/>
    </i>
    <i>
      <x v="11"/>
    </i>
    <i>
      <x v="13"/>
    </i>
    <i>
      <x v="14"/>
    </i>
    <i>
      <x v="15"/>
    </i>
    <i>
      <x v="16"/>
    </i>
    <i t="grand">
      <x/>
    </i>
  </rowItems>
  <colItems count="1">
    <i/>
  </colItems>
  <dataFields count="1">
    <dataField name="Sum of Expense" fld="8" baseField="5" baseItem="0"/>
  </dataFields>
  <formats count="2">
    <format dxfId="31">
      <pivotArea field="5" type="button" dataOnly="0" labelOnly="1" outline="0" axis="axisRow" fieldPosition="0"/>
    </format>
    <format dxfId="30">
      <pivotArea dataOnly="0" labelOnly="1" outline="0" axis="axisValues" fieldPosition="0"/>
    </format>
  </formats>
  <chartFormats count="18">
    <chartFormat chart="2" format="19" series="1">
      <pivotArea type="data" outline="0" fieldPosition="0">
        <references count="1">
          <reference field="4294967294" count="1" selected="0">
            <x v="0"/>
          </reference>
        </references>
      </pivotArea>
    </chartFormat>
    <chartFormat chart="2" format="20">
      <pivotArea type="data" outline="0" fieldPosition="0">
        <references count="2">
          <reference field="4294967294" count="1" selected="0">
            <x v="0"/>
          </reference>
          <reference field="5" count="1" selected="0">
            <x v="0"/>
          </reference>
        </references>
      </pivotArea>
    </chartFormat>
    <chartFormat chart="2" format="21">
      <pivotArea type="data" outline="0" fieldPosition="0">
        <references count="2">
          <reference field="4294967294" count="1" selected="0">
            <x v="0"/>
          </reference>
          <reference field="5" count="1" selected="0">
            <x v="1"/>
          </reference>
        </references>
      </pivotArea>
    </chartFormat>
    <chartFormat chart="2" format="22">
      <pivotArea type="data" outline="0" fieldPosition="0">
        <references count="2">
          <reference field="4294967294" count="1" selected="0">
            <x v="0"/>
          </reference>
          <reference field="5" count="1" selected="0">
            <x v="2"/>
          </reference>
        </references>
      </pivotArea>
    </chartFormat>
    <chartFormat chart="2" format="23">
      <pivotArea type="data" outline="0" fieldPosition="0">
        <references count="2">
          <reference field="4294967294" count="1" selected="0">
            <x v="0"/>
          </reference>
          <reference field="5" count="1" selected="0">
            <x v="3"/>
          </reference>
        </references>
      </pivotArea>
    </chartFormat>
    <chartFormat chart="2" format="24">
      <pivotArea type="data" outline="0" fieldPosition="0">
        <references count="2">
          <reference field="4294967294" count="1" selected="0">
            <x v="0"/>
          </reference>
          <reference field="5" count="1" selected="0">
            <x v="4"/>
          </reference>
        </references>
      </pivotArea>
    </chartFormat>
    <chartFormat chart="2" format="25">
      <pivotArea type="data" outline="0" fieldPosition="0">
        <references count="2">
          <reference field="4294967294" count="1" selected="0">
            <x v="0"/>
          </reference>
          <reference field="5" count="1" selected="0">
            <x v="5"/>
          </reference>
        </references>
      </pivotArea>
    </chartFormat>
    <chartFormat chart="2" format="26">
      <pivotArea type="data" outline="0" fieldPosition="0">
        <references count="2">
          <reference field="4294967294" count="1" selected="0">
            <x v="0"/>
          </reference>
          <reference field="5" count="1" selected="0">
            <x v="6"/>
          </reference>
        </references>
      </pivotArea>
    </chartFormat>
    <chartFormat chart="2" format="27">
      <pivotArea type="data" outline="0" fieldPosition="0">
        <references count="2">
          <reference field="4294967294" count="1" selected="0">
            <x v="0"/>
          </reference>
          <reference field="5" count="1" selected="0">
            <x v="7"/>
          </reference>
        </references>
      </pivotArea>
    </chartFormat>
    <chartFormat chart="2" format="28">
      <pivotArea type="data" outline="0" fieldPosition="0">
        <references count="2">
          <reference field="4294967294" count="1" selected="0">
            <x v="0"/>
          </reference>
          <reference field="5" count="1" selected="0">
            <x v="8"/>
          </reference>
        </references>
      </pivotArea>
    </chartFormat>
    <chartFormat chart="2" format="29">
      <pivotArea type="data" outline="0" fieldPosition="0">
        <references count="2">
          <reference field="4294967294" count="1" selected="0">
            <x v="0"/>
          </reference>
          <reference field="5" count="1" selected="0">
            <x v="9"/>
          </reference>
        </references>
      </pivotArea>
    </chartFormat>
    <chartFormat chart="2" format="30">
      <pivotArea type="data" outline="0" fieldPosition="0">
        <references count="2">
          <reference field="4294967294" count="1" selected="0">
            <x v="0"/>
          </reference>
          <reference field="5" count="1" selected="0">
            <x v="10"/>
          </reference>
        </references>
      </pivotArea>
    </chartFormat>
    <chartFormat chart="2" format="31">
      <pivotArea type="data" outline="0" fieldPosition="0">
        <references count="2">
          <reference field="4294967294" count="1" selected="0">
            <x v="0"/>
          </reference>
          <reference field="5" count="1" selected="0">
            <x v="11"/>
          </reference>
        </references>
      </pivotArea>
    </chartFormat>
    <chartFormat chart="2" format="32">
      <pivotArea type="data" outline="0" fieldPosition="0">
        <references count="2">
          <reference field="4294967294" count="1" selected="0">
            <x v="0"/>
          </reference>
          <reference field="5" count="1" selected="0">
            <x v="12"/>
          </reference>
        </references>
      </pivotArea>
    </chartFormat>
    <chartFormat chart="2" format="33">
      <pivotArea type="data" outline="0" fieldPosition="0">
        <references count="2">
          <reference field="4294967294" count="1" selected="0">
            <x v="0"/>
          </reference>
          <reference field="5" count="1" selected="0">
            <x v="13"/>
          </reference>
        </references>
      </pivotArea>
    </chartFormat>
    <chartFormat chart="2" format="34">
      <pivotArea type="data" outline="0" fieldPosition="0">
        <references count="2">
          <reference field="4294967294" count="1" selected="0">
            <x v="0"/>
          </reference>
          <reference field="5" count="1" selected="0">
            <x v="14"/>
          </reference>
        </references>
      </pivotArea>
    </chartFormat>
    <chartFormat chart="2" format="35">
      <pivotArea type="data" outline="0" fieldPosition="0">
        <references count="2">
          <reference field="4294967294" count="1" selected="0">
            <x v="0"/>
          </reference>
          <reference field="5" count="1" selected="0">
            <x v="15"/>
          </reference>
        </references>
      </pivotArea>
    </chartFormat>
    <chartFormat chart="2" format="36">
      <pivotArea type="data" outline="0" fieldPosition="0">
        <references count="2">
          <reference field="4294967294" count="1" selected="0">
            <x v="0"/>
          </reference>
          <reference field="5" count="1" selected="0">
            <x v="16"/>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876EDD4-D415-4BF5-9180-4CA895756CFA}" autoFormatId="16" applyNumberFormats="0" applyBorderFormats="0" applyFontFormats="0" applyPatternFormats="0" applyAlignmentFormats="0" applyWidthHeightFormats="0">
  <queryTableRefresh nextId="27" unboundColumnsRight="3">
    <queryTableFields count="10">
      <queryTableField id="1" name="Tranzakció dátuma" tableColumnId="1"/>
      <queryTableField id="22" dataBound="0" tableColumnId="13"/>
      <queryTableField id="24" dataBound="0" tableColumnId="5"/>
      <queryTableField id="3" name="Típus" tableColumnId="3"/>
      <queryTableField id="4" name="Bejövő/Kimenő" tableColumnId="4"/>
      <queryTableField id="7" name="Költési kategória" tableColumnId="7"/>
      <queryTableField id="11" name="Összeg" tableColumnId="11"/>
      <queryTableField id="15" dataBound="0" tableColumnId="8"/>
      <queryTableField id="23" dataBound="0" tableColumnId="2"/>
      <queryTableField id="26" dataBound="0" tableColumnId="6"/>
    </queryTableFields>
    <queryTableDeletedFields count="7">
      <deletedField name="Könyvelés dátuma"/>
      <deletedField name="Partner számlaszáma/azonosítója"/>
      <deletedField name="Közlemény"/>
      <deletedField name="Számla név"/>
      <deletedField name="Számla szám"/>
      <deletedField name="Pénznem"/>
      <deletedField name="Partner nev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and_Month" xr10:uid="{FC2AB877-C2AB-459E-A54F-86A8209961CA}" sourceName="Year and Month">
  <pivotTables>
    <pivotTable tabId="12" name="PivotTable1"/>
    <pivotTable tabId="12" name="PivotTable2"/>
    <pivotTable tabId="12" name="PivotTable3"/>
    <pivotTable tabId="12" name="PivotTable4"/>
    <pivotTable tabId="12" name="PivotTable5"/>
  </pivotTables>
  <data>
    <tabular pivotCacheId="1274016625">
      <items count="5">
        <i x="1" s="1"/>
        <i x="2" s="1"/>
        <i x="3" s="1"/>
        <i x="4"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and Month" xr10:uid="{E7EEC7A6-1906-4B0F-AA84-D8AA02F035DB}" cache="Slicer_Year_and_Month" caption="Year and Month" style="SlicerStyleLight6" rowHeight="262466"/>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43530B-9A34-4B71-9B80-D5BACB0490B4}" name="Table2" displayName="Table2" ref="A1:C19" totalsRowShown="0" headerRowDxfId="52" dataDxfId="50" headerRowBorderDxfId="51" tableBorderDxfId="49" totalsRowBorderDxfId="48">
  <autoFilter ref="A1:C19" xr:uid="{3143530B-9A34-4B71-9B80-D5BACB0490B4}"/>
  <tableColumns count="3">
    <tableColumn id="1" xr3:uid="{C695E442-2BFD-4D86-ADD1-562FC368FC6D}" name="Sub-category" dataDxfId="47" totalsRowDxfId="46"/>
    <tableColumn id="3" xr3:uid="{6454A8B2-5010-4D36-8C12-E3652762C179}" name="Category" dataDxfId="45" totalsRowDxfId="44"/>
    <tableColumn id="4" xr3:uid="{930BF2F5-FE17-409D-B21F-E99611046615}" name="Category Type" dataDxfId="43" totalsRowDxfId="42"/>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02407A-A503-438C-970D-87172D026C00}" name="Transactions" displayName="Transactions" ref="A1:J276" tableType="queryTable" totalsRowShown="0">
  <autoFilter ref="A1:J276" xr:uid="{E602407A-A503-438C-970D-87172D026C00}"/>
  <tableColumns count="10">
    <tableColumn id="1" xr3:uid="{991EC3DA-2B5B-41A2-8744-5984256D87F6}" uniqueName="1" name="Timestamp" queryTableFieldId="1" dataDxfId="41"/>
    <tableColumn id="13" xr3:uid="{C562BFF5-B424-47A8-90F0-1F72C90AC7CA}" uniqueName="13" name="Year and Month" queryTableFieldId="22" dataDxfId="40"/>
    <tableColumn id="5" xr3:uid="{4E0C9335-E6AD-4476-97C0-80953FA63AC6}" uniqueName="5" name="Year" queryTableFieldId="24" dataDxfId="39">
      <calculatedColumnFormula>YEAR(Transactions[[#This Row],[Year and Month]])</calculatedColumnFormula>
    </tableColumn>
    <tableColumn id="3" xr3:uid="{ECB378B4-0D65-4AE4-88FA-7EFDC318694A}" uniqueName="3" name="Transaction Type" queryTableFieldId="3" dataDxfId="38"/>
    <tableColumn id="4" xr3:uid="{763E30A8-954C-49ED-9BAA-EF6EA7B63A2F}" uniqueName="4" name="Category Type" queryTableFieldId="4" dataDxfId="37"/>
    <tableColumn id="7" xr3:uid="{DB603DE5-A385-4096-9310-39EB46C95FAD}" uniqueName="7" name="Subcategories" queryTableFieldId="7" dataDxfId="36"/>
    <tableColumn id="11" xr3:uid="{39BC55ED-03CC-496E-B0A0-EE156AD7579C}" uniqueName="11" name="Amount" queryTableFieldId="11" dataDxfId="35"/>
    <tableColumn id="8" xr3:uid="{7389347C-A5B8-420B-89F9-487A3B393AD2}" uniqueName="8" name="Values" queryTableFieldId="15" dataDxfId="34">
      <calculatedColumnFormula>IF(Transactions[[#This Row],[Category Type]]="Expense",Transactions[[#This Row],[Amount]]*-1,Transactions[[#This Row],[Amount]])</calculatedColumnFormula>
    </tableColumn>
    <tableColumn id="2" xr3:uid="{EA3DE69B-A292-4A7D-AB6B-53D267F96510}" uniqueName="2" name="Expense" queryTableFieldId="23" dataDxfId="33">
      <calculatedColumnFormula>IF(Transactions[[#This Row],[Category Type]]="Expense",Transactions[[#This Row],[Values]],"")</calculatedColumnFormula>
    </tableColumn>
    <tableColumn id="6" xr3:uid="{FF1188AF-5845-47E6-BD07-DF94FE460B37}" uniqueName="6" name="Income" queryTableFieldId="26" dataDxfId="32">
      <calculatedColumnFormula>IF(Transactions[[#This Row],[Category Type]]="Income",Transactions[[#This Row],[Values]],"")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3.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0A777-1250-364A-9BE6-055359CA6852}">
  <dimension ref="A1:C19"/>
  <sheetViews>
    <sheetView workbookViewId="0">
      <selection activeCell="B20" sqref="B20"/>
    </sheetView>
  </sheetViews>
  <sheetFormatPr defaultColWidth="10.6640625" defaultRowHeight="15.5" x14ac:dyDescent="0.35"/>
  <cols>
    <col min="1" max="1" width="19.33203125" customWidth="1"/>
    <col min="2" max="2" width="19.83203125" customWidth="1"/>
    <col min="3" max="3" width="18" customWidth="1"/>
  </cols>
  <sheetData>
    <row r="1" spans="1:3" x14ac:dyDescent="0.35">
      <c r="A1" s="4" t="s">
        <v>0</v>
      </c>
      <c r="B1" s="4" t="s">
        <v>1</v>
      </c>
      <c r="C1" s="4" t="s">
        <v>2</v>
      </c>
    </row>
    <row r="2" spans="1:3" x14ac:dyDescent="0.35">
      <c r="A2" s="1" t="s">
        <v>3</v>
      </c>
      <c r="B2" s="1" t="s">
        <v>4</v>
      </c>
      <c r="C2" s="1" t="s">
        <v>5</v>
      </c>
    </row>
    <row r="3" spans="1:3" x14ac:dyDescent="0.35">
      <c r="A3" s="2" t="s">
        <v>6</v>
      </c>
      <c r="B3" s="2" t="s">
        <v>7</v>
      </c>
      <c r="C3" s="2" t="s">
        <v>5</v>
      </c>
    </row>
    <row r="4" spans="1:3" x14ac:dyDescent="0.35">
      <c r="A4" s="1" t="s">
        <v>8</v>
      </c>
      <c r="B4" s="1" t="s">
        <v>9</v>
      </c>
      <c r="C4" s="1" t="s">
        <v>5</v>
      </c>
    </row>
    <row r="5" spans="1:3" x14ac:dyDescent="0.35">
      <c r="A5" s="2" t="s">
        <v>10</v>
      </c>
      <c r="B5" s="2" t="s">
        <v>9</v>
      </c>
      <c r="C5" s="2" t="s">
        <v>5</v>
      </c>
    </row>
    <row r="6" spans="1:3" x14ac:dyDescent="0.35">
      <c r="A6" s="1" t="s">
        <v>11</v>
      </c>
      <c r="B6" s="1" t="s">
        <v>12</v>
      </c>
      <c r="C6" s="1" t="s">
        <v>5</v>
      </c>
    </row>
    <row r="7" spans="1:3" x14ac:dyDescent="0.35">
      <c r="A7" s="2" t="s">
        <v>13</v>
      </c>
      <c r="B7" s="2" t="s">
        <v>4</v>
      </c>
      <c r="C7" s="2" t="s">
        <v>5</v>
      </c>
    </row>
    <row r="8" spans="1:3" x14ac:dyDescent="0.35">
      <c r="A8" s="1" t="s">
        <v>14</v>
      </c>
      <c r="B8" s="1" t="s">
        <v>4</v>
      </c>
      <c r="C8" s="1" t="s">
        <v>5</v>
      </c>
    </row>
    <row r="9" spans="1:3" x14ac:dyDescent="0.35">
      <c r="A9" s="2" t="s">
        <v>15</v>
      </c>
      <c r="B9" s="2" t="s">
        <v>16</v>
      </c>
      <c r="C9" s="2" t="s">
        <v>5</v>
      </c>
    </row>
    <row r="10" spans="1:3" x14ac:dyDescent="0.35">
      <c r="A10" s="1" t="s">
        <v>17</v>
      </c>
      <c r="B10" s="1" t="s">
        <v>4</v>
      </c>
      <c r="C10" s="1" t="s">
        <v>5</v>
      </c>
    </row>
    <row r="11" spans="1:3" x14ac:dyDescent="0.35">
      <c r="A11" s="2" t="s">
        <v>18</v>
      </c>
      <c r="B11" s="2" t="s">
        <v>16</v>
      </c>
      <c r="C11" s="2" t="s">
        <v>5</v>
      </c>
    </row>
    <row r="12" spans="1:3" x14ac:dyDescent="0.35">
      <c r="A12" s="1" t="s">
        <v>19</v>
      </c>
      <c r="B12" s="1" t="s">
        <v>4</v>
      </c>
      <c r="C12" s="1" t="s">
        <v>5</v>
      </c>
    </row>
    <row r="13" spans="1:3" x14ac:dyDescent="0.35">
      <c r="A13" s="2" t="s">
        <v>20</v>
      </c>
      <c r="B13" s="2" t="s">
        <v>21</v>
      </c>
      <c r="C13" s="2" t="s">
        <v>5</v>
      </c>
    </row>
    <row r="14" spans="1:3" x14ac:dyDescent="0.35">
      <c r="A14" s="1" t="s">
        <v>22</v>
      </c>
      <c r="B14" s="1" t="s">
        <v>21</v>
      </c>
      <c r="C14" s="1" t="s">
        <v>5</v>
      </c>
    </row>
    <row r="15" spans="1:3" x14ac:dyDescent="0.35">
      <c r="A15" s="2" t="s">
        <v>23</v>
      </c>
      <c r="B15" s="2" t="s">
        <v>16</v>
      </c>
      <c r="C15" s="2" t="s">
        <v>5</v>
      </c>
    </row>
    <row r="16" spans="1:3" x14ac:dyDescent="0.35">
      <c r="A16" s="1" t="s">
        <v>24</v>
      </c>
      <c r="B16" s="1" t="s">
        <v>16</v>
      </c>
      <c r="C16" s="1" t="s">
        <v>5</v>
      </c>
    </row>
    <row r="17" spans="1:3" x14ac:dyDescent="0.35">
      <c r="A17" s="2" t="s">
        <v>25</v>
      </c>
      <c r="B17" s="2" t="s">
        <v>7</v>
      </c>
      <c r="C17" s="2" t="s">
        <v>5</v>
      </c>
    </row>
    <row r="18" spans="1:3" x14ac:dyDescent="0.35">
      <c r="A18" s="1" t="s">
        <v>26</v>
      </c>
      <c r="B18" s="1" t="s">
        <v>26</v>
      </c>
      <c r="C18" s="1" t="s">
        <v>27</v>
      </c>
    </row>
    <row r="19" spans="1:3" x14ac:dyDescent="0.35">
      <c r="A19" s="5" t="s">
        <v>28</v>
      </c>
      <c r="B19" s="5" t="s">
        <v>21</v>
      </c>
      <c r="C19" s="5" t="s">
        <v>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0D6B-57A2-41F7-8061-BD043A20DFFF}">
  <dimension ref="A1:R276"/>
  <sheetViews>
    <sheetView zoomScale="55" zoomScaleNormal="55" workbookViewId="0">
      <selection activeCell="M21" sqref="M21"/>
    </sheetView>
  </sheetViews>
  <sheetFormatPr defaultRowHeight="15.5" x14ac:dyDescent="0.35"/>
  <cols>
    <col min="1" max="1" width="18.4140625" style="13" customWidth="1"/>
    <col min="2" max="2" width="12.08203125" style="8" customWidth="1"/>
    <col min="3" max="3" width="11.83203125" style="8" customWidth="1"/>
    <col min="4" max="4" width="20.6640625" customWidth="1"/>
    <col min="5" max="5" width="36.08203125" customWidth="1"/>
    <col min="6" max="6" width="21.6640625" customWidth="1"/>
    <col min="7" max="7" width="21.6640625" style="6" customWidth="1"/>
    <col min="8" max="8" width="21.6640625" customWidth="1"/>
    <col min="9" max="9" width="11.58203125" style="6" customWidth="1"/>
    <col min="10" max="10" width="9.6640625" style="6" customWidth="1"/>
    <col min="12" max="12" width="20.5" customWidth="1"/>
    <col min="13" max="13" width="20" customWidth="1"/>
    <col min="15" max="15" width="12.33203125" customWidth="1"/>
    <col min="16" max="16" width="9.58203125" customWidth="1"/>
    <col min="17" max="17" width="8.6640625" customWidth="1"/>
    <col min="18" max="18" width="11" customWidth="1"/>
    <col min="21" max="21" width="9.58203125" customWidth="1"/>
  </cols>
  <sheetData>
    <row r="1" spans="1:16" x14ac:dyDescent="0.35">
      <c r="A1" s="13" t="s">
        <v>52</v>
      </c>
      <c r="B1" s="8" t="s">
        <v>50</v>
      </c>
      <c r="C1" s="8" t="s">
        <v>51</v>
      </c>
      <c r="D1" t="s">
        <v>33</v>
      </c>
      <c r="E1" t="s">
        <v>2</v>
      </c>
      <c r="F1" t="s">
        <v>55</v>
      </c>
      <c r="G1" t="s">
        <v>34</v>
      </c>
      <c r="H1" s="6" t="s">
        <v>43</v>
      </c>
      <c r="I1" t="s">
        <v>5</v>
      </c>
      <c r="J1" t="s">
        <v>27</v>
      </c>
      <c r="M1" s="15" t="s">
        <v>41</v>
      </c>
      <c r="N1" s="15" t="s">
        <v>42</v>
      </c>
      <c r="P1" s="7"/>
    </row>
    <row r="2" spans="1:16" x14ac:dyDescent="0.35">
      <c r="D2" s="8"/>
      <c r="E2" s="8"/>
      <c r="F2" s="8" t="s">
        <v>44</v>
      </c>
      <c r="G2" s="6">
        <v>200000</v>
      </c>
      <c r="H2" s="6">
        <f>IF(Transactions[[#This Row],[Category Type]]="Expense",Transactions[[#This Row],[Amount]]*-1,Transactions[[#This Row],[Amount]])</f>
        <v>200000</v>
      </c>
      <c r="I2" s="8" t="str">
        <f>IF(Transactions[[#This Row],[Category Type]]="Expense",Transactions[[#This Row],[Values]],"")</f>
        <v/>
      </c>
      <c r="J2" s="8" t="str">
        <f>IF(Transactions[[#This Row],[Category Type]]="Income",Transactions[[#This Row],[Values]],"")</f>
        <v/>
      </c>
      <c r="M2" s="14" t="str" cm="1">
        <f t="array" ref="M2:M18">_xlfn.UNIQUE(Transactions[Subcategories])</f>
        <v>Starting Balance</v>
      </c>
      <c r="N2" s="14"/>
      <c r="P2" s="6"/>
    </row>
    <row r="3" spans="1:16" x14ac:dyDescent="0.35">
      <c r="A3" s="13">
        <v>45292.210625</v>
      </c>
      <c r="B3" s="8" t="s">
        <v>46</v>
      </c>
      <c r="C3" s="8">
        <f>YEAR(Transactions[[#This Row],[Year and Month]])</f>
        <v>2024</v>
      </c>
      <c r="D3" t="s">
        <v>54</v>
      </c>
      <c r="E3" t="str">
        <f>_xlfn.XLOOKUP(Transactions[[#This Row],[Subcategories]],$M$3:$M$19,$N$3:$N$19)</f>
        <v>Expense</v>
      </c>
      <c r="F3" t="s">
        <v>6</v>
      </c>
      <c r="G3" s="6">
        <v>-1398</v>
      </c>
      <c r="H3" s="6">
        <f>IF(Transactions[[#This Row],[Category Type]]="Expense",Transactions[[#This Row],[Amount]]*-1,Transactions[[#This Row],[Amount]])</f>
        <v>1398</v>
      </c>
      <c r="I3" s="8">
        <f>IF(Transactions[[#This Row],[Category Type]]="Expense",Transactions[[#This Row],[Values]],"")</f>
        <v>1398</v>
      </c>
      <c r="J3" s="8" t="str">
        <f>IF(Transactions[[#This Row],[Category Type]]="Income",Transactions[[#This Row],[Values]],"")</f>
        <v/>
      </c>
      <c r="M3" s="14" t="str">
        <v>Coffee</v>
      </c>
      <c r="N3" s="14" t="s">
        <v>5</v>
      </c>
    </row>
    <row r="4" spans="1:16" x14ac:dyDescent="0.35">
      <c r="A4" s="13">
        <v>45292.749259259261</v>
      </c>
      <c r="B4" s="8" t="s">
        <v>46</v>
      </c>
      <c r="C4" s="8">
        <f>YEAR(Transactions[[#This Row],[Year and Month]])</f>
        <v>2024</v>
      </c>
      <c r="D4" t="s">
        <v>54</v>
      </c>
      <c r="E4" t="str">
        <f>_xlfn.XLOOKUP(Transactions[[#This Row],[Subcategories]],$M$3:$M$19,$N$3:$N$19)</f>
        <v>Expense</v>
      </c>
      <c r="F4" t="s">
        <v>18</v>
      </c>
      <c r="G4" s="6">
        <v>-5992</v>
      </c>
      <c r="H4" s="6">
        <f>IF(Transactions[[#This Row],[Category Type]]="Expense",Transactions[[#This Row],[Amount]]*-1,Transactions[[#This Row],[Amount]])</f>
        <v>5992</v>
      </c>
      <c r="I4" s="8">
        <f>IF(Transactions[[#This Row],[Category Type]]="Expense",Transactions[[#This Row],[Values]],"")</f>
        <v>5992</v>
      </c>
      <c r="J4" s="8" t="str">
        <f>IF(Transactions[[#This Row],[Category Type]]="Income",Transactions[[#This Row],[Values]],"")</f>
        <v/>
      </c>
      <c r="M4" s="14" t="str">
        <v>Groceries</v>
      </c>
      <c r="N4" s="14" t="s">
        <v>5</v>
      </c>
    </row>
    <row r="5" spans="1:16" x14ac:dyDescent="0.35">
      <c r="A5" s="13">
        <v>45293.43954861111</v>
      </c>
      <c r="B5" s="8" t="s">
        <v>46</v>
      </c>
      <c r="C5" s="8">
        <f>YEAR(Transactions[[#This Row],[Year and Month]])</f>
        <v>2024</v>
      </c>
      <c r="D5" t="s">
        <v>54</v>
      </c>
      <c r="E5" t="str">
        <f>_xlfn.XLOOKUP(Transactions[[#This Row],[Subcategories]],$M$3:$M$19,$N$3:$N$19)</f>
        <v>Expense</v>
      </c>
      <c r="F5" t="s">
        <v>35</v>
      </c>
      <c r="G5" s="6">
        <v>-2447</v>
      </c>
      <c r="H5" s="6">
        <f>IF(Transactions[[#This Row],[Category Type]]="Expense",Transactions[[#This Row],[Amount]]*-1,Transactions[[#This Row],[Amount]])</f>
        <v>2447</v>
      </c>
      <c r="I5" s="8">
        <f>IF(Transactions[[#This Row],[Category Type]]="Expense",Transactions[[#This Row],[Values]],"")</f>
        <v>2447</v>
      </c>
      <c r="J5" s="8" t="str">
        <f>IF(Transactions[[#This Row],[Category Type]]="Income",Transactions[[#This Row],[Values]],"")</f>
        <v/>
      </c>
      <c r="M5" s="14" t="str">
        <v>Drug Store</v>
      </c>
      <c r="N5" s="14" t="s">
        <v>5</v>
      </c>
    </row>
    <row r="6" spans="1:16" x14ac:dyDescent="0.35">
      <c r="A6" s="13">
        <v>45293.446979166663</v>
      </c>
      <c r="B6" s="8" t="s">
        <v>46</v>
      </c>
      <c r="C6" s="8">
        <f>YEAR(Transactions[[#This Row],[Year and Month]])</f>
        <v>2024</v>
      </c>
      <c r="D6" t="s">
        <v>54</v>
      </c>
      <c r="E6" t="str">
        <f>_xlfn.XLOOKUP(Transactions[[#This Row],[Subcategories]],$M$3:$M$19,$N$3:$N$19)</f>
        <v>Expense</v>
      </c>
      <c r="F6" t="s">
        <v>35</v>
      </c>
      <c r="G6" s="6">
        <v>-6246</v>
      </c>
      <c r="H6" s="6">
        <f>IF(Transactions[[#This Row],[Category Type]]="Expense",Transactions[[#This Row],[Amount]]*-1,Transactions[[#This Row],[Amount]])</f>
        <v>6246</v>
      </c>
      <c r="I6" s="8">
        <f>IF(Transactions[[#This Row],[Category Type]]="Expense",Transactions[[#This Row],[Values]],"")</f>
        <v>6246</v>
      </c>
      <c r="J6" s="8" t="str">
        <f>IF(Transactions[[#This Row],[Category Type]]="Income",Transactions[[#This Row],[Values]],"")</f>
        <v/>
      </c>
      <c r="M6" s="14" t="str">
        <v>Dining Out</v>
      </c>
      <c r="N6" s="14" t="s">
        <v>5</v>
      </c>
    </row>
    <row r="7" spans="1:16" x14ac:dyDescent="0.35">
      <c r="A7" s="13">
        <v>45293.494363425925</v>
      </c>
      <c r="B7" s="8" t="s">
        <v>46</v>
      </c>
      <c r="C7" s="8">
        <f>YEAR(Transactions[[#This Row],[Year and Month]])</f>
        <v>2024</v>
      </c>
      <c r="D7" t="s">
        <v>54</v>
      </c>
      <c r="E7" t="str">
        <f>_xlfn.XLOOKUP(Transactions[[#This Row],[Subcategories]],$M$3:$M$19,$N$3:$N$19)</f>
        <v>Expense</v>
      </c>
      <c r="F7" t="s">
        <v>6</v>
      </c>
      <c r="G7" s="6">
        <v>-699</v>
      </c>
      <c r="H7" s="6">
        <f>IF(Transactions[[#This Row],[Category Type]]="Expense",Transactions[[#This Row],[Amount]]*-1,Transactions[[#This Row],[Amount]])</f>
        <v>699</v>
      </c>
      <c r="I7" s="8">
        <f>IF(Transactions[[#This Row],[Category Type]]="Expense",Transactions[[#This Row],[Values]],"")</f>
        <v>699</v>
      </c>
      <c r="J7" s="8" t="str">
        <f>IF(Transactions[[#This Row],[Category Type]]="Income",Transactions[[#This Row],[Values]],"")</f>
        <v/>
      </c>
      <c r="M7" s="14" t="str">
        <v>Subscriptions</v>
      </c>
      <c r="N7" s="14" t="s">
        <v>5</v>
      </c>
    </row>
    <row r="8" spans="1:16" x14ac:dyDescent="0.35">
      <c r="A8" s="13">
        <v>45294.004837962966</v>
      </c>
      <c r="B8" s="8" t="s">
        <v>46</v>
      </c>
      <c r="C8" s="8">
        <f>YEAR(Transactions[[#This Row],[Year and Month]])</f>
        <v>2024</v>
      </c>
      <c r="D8" t="s">
        <v>54</v>
      </c>
      <c r="E8" t="str">
        <f>_xlfn.XLOOKUP(Transactions[[#This Row],[Subcategories]],$M$3:$M$19,$N$3:$N$19)</f>
        <v>Expense</v>
      </c>
      <c r="F8" t="s">
        <v>6</v>
      </c>
      <c r="G8" s="6">
        <v>-699</v>
      </c>
      <c r="H8" s="6">
        <f>IF(Transactions[[#This Row],[Category Type]]="Expense",Transactions[[#This Row],[Amount]]*-1,Transactions[[#This Row],[Amount]])</f>
        <v>699</v>
      </c>
      <c r="I8" s="8">
        <f>IF(Transactions[[#This Row],[Category Type]]="Expense",Transactions[[#This Row],[Values]],"")</f>
        <v>699</v>
      </c>
      <c r="J8" s="8" t="str">
        <f>IF(Transactions[[#This Row],[Category Type]]="Income",Transactions[[#This Row],[Values]],"")</f>
        <v/>
      </c>
      <c r="M8" s="14" t="str">
        <v>Salary</v>
      </c>
      <c r="N8" s="14" t="s">
        <v>27</v>
      </c>
    </row>
    <row r="9" spans="1:16" x14ac:dyDescent="0.35">
      <c r="A9" s="13">
        <v>45294.022129629629</v>
      </c>
      <c r="B9" s="8" t="s">
        <v>46</v>
      </c>
      <c r="C9" s="8">
        <f>YEAR(Transactions[[#This Row],[Year and Month]])</f>
        <v>2024</v>
      </c>
      <c r="D9" t="s">
        <v>54</v>
      </c>
      <c r="E9" t="str">
        <f>_xlfn.XLOOKUP(Transactions[[#This Row],[Subcategories]],$M$3:$M$19,$N$3:$N$19)</f>
        <v>Expense</v>
      </c>
      <c r="F9" t="s">
        <v>7</v>
      </c>
      <c r="G9" s="6">
        <v>-700</v>
      </c>
      <c r="H9" s="6">
        <f>IF(Transactions[[#This Row],[Category Type]]="Expense",Transactions[[#This Row],[Amount]]*-1,Transactions[[#This Row],[Amount]])</f>
        <v>700</v>
      </c>
      <c r="I9" s="8">
        <f>IF(Transactions[[#This Row],[Category Type]]="Expense",Transactions[[#This Row],[Values]],"")</f>
        <v>700</v>
      </c>
      <c r="J9" s="8" t="str">
        <f>IF(Transactions[[#This Row],[Category Type]]="Income",Transactions[[#This Row],[Values]],"")</f>
        <v/>
      </c>
      <c r="M9" s="14" t="str">
        <v>Bills</v>
      </c>
      <c r="N9" s="14" t="s">
        <v>5</v>
      </c>
    </row>
    <row r="10" spans="1:16" x14ac:dyDescent="0.35">
      <c r="A10" s="13">
        <v>45294.555081018516</v>
      </c>
      <c r="B10" s="8" t="s">
        <v>46</v>
      </c>
      <c r="C10" s="8">
        <f>YEAR(Transactions[[#This Row],[Year and Month]])</f>
        <v>2024</v>
      </c>
      <c r="D10" t="s">
        <v>53</v>
      </c>
      <c r="E10" t="str">
        <f>_xlfn.XLOOKUP(Transactions[[#This Row],[Subcategories]],$M$3:$M$19,$N$3:$N$19)</f>
        <v>Expense</v>
      </c>
      <c r="F10" t="s">
        <v>36</v>
      </c>
      <c r="G10" s="6">
        <v>-28990</v>
      </c>
      <c r="H10" s="6">
        <f>IF(Transactions[[#This Row],[Category Type]]="Expense",Transactions[[#This Row],[Amount]]*-1,Transactions[[#This Row],[Amount]])</f>
        <v>28990</v>
      </c>
      <c r="I10" s="8">
        <f>IF(Transactions[[#This Row],[Category Type]]="Expense",Transactions[[#This Row],[Values]],"")</f>
        <v>28990</v>
      </c>
      <c r="J10" s="8" t="str">
        <f>IF(Transactions[[#This Row],[Category Type]]="Income",Transactions[[#This Row],[Values]],"")</f>
        <v/>
      </c>
      <c r="M10" s="14" t="str">
        <v>Furnishing</v>
      </c>
      <c r="N10" s="14" t="s">
        <v>5</v>
      </c>
    </row>
    <row r="11" spans="1:16" x14ac:dyDescent="0.35">
      <c r="A11" s="13">
        <v>45294.623356481483</v>
      </c>
      <c r="B11" s="8" t="s">
        <v>46</v>
      </c>
      <c r="C11" s="8">
        <f>YEAR(Transactions[[#This Row],[Year and Month]])</f>
        <v>2024</v>
      </c>
      <c r="D11" t="s">
        <v>26</v>
      </c>
      <c r="E11" t="str">
        <f>_xlfn.XLOOKUP(Transactions[[#This Row],[Subcategories]],$M$3:$M$19,$N$3:$N$19)</f>
        <v>Income</v>
      </c>
      <c r="F11" t="s">
        <v>26</v>
      </c>
      <c r="G11" s="6">
        <v>106810</v>
      </c>
      <c r="H11" s="6">
        <f>IF(Transactions[[#This Row],[Category Type]]="Expense",Transactions[[#This Row],[Amount]]*-1,Transactions[[#This Row],[Amount]])</f>
        <v>106810</v>
      </c>
      <c r="I11" s="8" t="str">
        <f>IF(Transactions[[#This Row],[Category Type]]="Expense",Transactions[[#This Row],[Values]],"")</f>
        <v/>
      </c>
      <c r="J11" s="8">
        <f>IF(Transactions[[#This Row],[Category Type]]="Income",Transactions[[#This Row],[Values]],"")</f>
        <v>106810</v>
      </c>
      <c r="M11" s="14" t="str">
        <v>Beauty Service</v>
      </c>
      <c r="N11" s="14" t="s">
        <v>5</v>
      </c>
    </row>
    <row r="12" spans="1:16" x14ac:dyDescent="0.35">
      <c r="A12" s="13">
        <v>45294.858472222222</v>
      </c>
      <c r="B12" s="8" t="s">
        <v>46</v>
      </c>
      <c r="C12" s="8">
        <f>YEAR(Transactions[[#This Row],[Year and Month]])</f>
        <v>2024</v>
      </c>
      <c r="D12" t="s">
        <v>54</v>
      </c>
      <c r="E12" t="str">
        <f>_xlfn.XLOOKUP(Transactions[[#This Row],[Subcategories]],$M$3:$M$19,$N$3:$N$19)</f>
        <v>Expense</v>
      </c>
      <c r="F12" t="s">
        <v>7</v>
      </c>
      <c r="G12" s="6">
        <v>-8500</v>
      </c>
      <c r="H12" s="6">
        <f>IF(Transactions[[#This Row],[Category Type]]="Expense",Transactions[[#This Row],[Amount]]*-1,Transactions[[#This Row],[Amount]])</f>
        <v>8500</v>
      </c>
      <c r="I12" s="8">
        <f>IF(Transactions[[#This Row],[Category Type]]="Expense",Transactions[[#This Row],[Values]],"")</f>
        <v>8500</v>
      </c>
      <c r="J12" s="8" t="str">
        <f>IF(Transactions[[#This Row],[Category Type]]="Income",Transactions[[#This Row],[Values]],"")</f>
        <v/>
      </c>
      <c r="M12" s="14" t="str">
        <v>Cash Inpayment</v>
      </c>
      <c r="N12" s="14" t="s">
        <v>27</v>
      </c>
    </row>
    <row r="13" spans="1:16" x14ac:dyDescent="0.35">
      <c r="A13" s="13">
        <v>45295.207499999997</v>
      </c>
      <c r="B13" s="8" t="s">
        <v>46</v>
      </c>
      <c r="C13" s="8">
        <f>YEAR(Transactions[[#This Row],[Year and Month]])</f>
        <v>2024</v>
      </c>
      <c r="D13" t="s">
        <v>54</v>
      </c>
      <c r="E13" t="str">
        <f>_xlfn.XLOOKUP(Transactions[[#This Row],[Subcategories]],$M$3:$M$19,$N$3:$N$19)</f>
        <v>Expense</v>
      </c>
      <c r="F13" t="s">
        <v>29</v>
      </c>
      <c r="G13" s="6">
        <v>-3490</v>
      </c>
      <c r="H13" s="6">
        <f>IF(Transactions[[#This Row],[Category Type]]="Expense",Transactions[[#This Row],[Amount]]*-1,Transactions[[#This Row],[Amount]])</f>
        <v>3490</v>
      </c>
      <c r="I13" s="8">
        <f>IF(Transactions[[#This Row],[Category Type]]="Expense",Transactions[[#This Row],[Values]],"")</f>
        <v>3490</v>
      </c>
      <c r="J13" s="8" t="str">
        <f>IF(Transactions[[#This Row],[Category Type]]="Income",Transactions[[#This Row],[Values]],"")</f>
        <v/>
      </c>
      <c r="M13" s="14" t="str">
        <v>Rent</v>
      </c>
      <c r="N13" s="14" t="s">
        <v>5</v>
      </c>
    </row>
    <row r="14" spans="1:16" x14ac:dyDescent="0.35">
      <c r="A14" s="13">
        <v>45295.451689814814</v>
      </c>
      <c r="B14" s="8" t="s">
        <v>46</v>
      </c>
      <c r="C14" s="8">
        <f>YEAR(Transactions[[#This Row],[Year and Month]])</f>
        <v>2024</v>
      </c>
      <c r="D14" t="s">
        <v>54</v>
      </c>
      <c r="E14" t="str">
        <f>_xlfn.XLOOKUP(Transactions[[#This Row],[Subcategories]],$M$3:$M$19,$N$3:$N$19)</f>
        <v>Expense</v>
      </c>
      <c r="F14" t="s">
        <v>35</v>
      </c>
      <c r="G14" s="6">
        <v>-3547</v>
      </c>
      <c r="H14" s="6">
        <f>IF(Transactions[[#This Row],[Category Type]]="Expense",Transactions[[#This Row],[Amount]]*-1,Transactions[[#This Row],[Amount]])</f>
        <v>3547</v>
      </c>
      <c r="I14" s="8">
        <f>IF(Transactions[[#This Row],[Category Type]]="Expense",Transactions[[#This Row],[Values]],"")</f>
        <v>3547</v>
      </c>
      <c r="J14" s="8" t="str">
        <f>IF(Transactions[[#This Row],[Category Type]]="Income",Transactions[[#This Row],[Values]],"")</f>
        <v/>
      </c>
      <c r="M14" s="14" t="str">
        <v>Bank Fee</v>
      </c>
      <c r="N14" s="14" t="s">
        <v>5</v>
      </c>
    </row>
    <row r="15" spans="1:16" x14ac:dyDescent="0.35">
      <c r="A15" s="13">
        <v>45295.670891203707</v>
      </c>
      <c r="B15" s="8" t="s">
        <v>46</v>
      </c>
      <c r="C15" s="8">
        <f>YEAR(Transactions[[#This Row],[Year and Month]])</f>
        <v>2024</v>
      </c>
      <c r="D15" t="s">
        <v>54</v>
      </c>
      <c r="E15" t="str">
        <f>_xlfn.XLOOKUP(Transactions[[#This Row],[Subcategories]],$M$3:$M$19,$N$3:$N$19)</f>
        <v>Expense</v>
      </c>
      <c r="F15" t="s">
        <v>18</v>
      </c>
      <c r="G15" s="6">
        <v>-2996</v>
      </c>
      <c r="H15" s="6">
        <f>IF(Transactions[[#This Row],[Category Type]]="Expense",Transactions[[#This Row],[Amount]]*-1,Transactions[[#This Row],[Amount]])</f>
        <v>2996</v>
      </c>
      <c r="I15" s="8">
        <f>IF(Transactions[[#This Row],[Category Type]]="Expense",Transactions[[#This Row],[Values]],"")</f>
        <v>2996</v>
      </c>
      <c r="J15" s="8" t="str">
        <f>IF(Transactions[[#This Row],[Category Type]]="Income",Transactions[[#This Row],[Values]],"")</f>
        <v/>
      </c>
      <c r="M15" s="14" t="str">
        <v>Transfer</v>
      </c>
      <c r="N15" s="14" t="s">
        <v>5</v>
      </c>
    </row>
    <row r="16" spans="1:16" x14ac:dyDescent="0.35">
      <c r="A16" s="13">
        <v>45295.671643518515</v>
      </c>
      <c r="B16" s="8" t="s">
        <v>46</v>
      </c>
      <c r="C16" s="8">
        <f>YEAR(Transactions[[#This Row],[Year and Month]])</f>
        <v>2024</v>
      </c>
      <c r="D16" t="s">
        <v>54</v>
      </c>
      <c r="E16" t="str">
        <f>_xlfn.XLOOKUP(Transactions[[#This Row],[Subcategories]],$M$3:$M$19,$N$3:$N$19)</f>
        <v>Expense</v>
      </c>
      <c r="F16" t="s">
        <v>6</v>
      </c>
      <c r="G16" s="6">
        <v>-2250</v>
      </c>
      <c r="H16" s="6">
        <f>IF(Transactions[[#This Row],[Category Type]]="Expense",Transactions[[#This Row],[Amount]]*-1,Transactions[[#This Row],[Amount]])</f>
        <v>2250</v>
      </c>
      <c r="I16" s="8">
        <f>IF(Transactions[[#This Row],[Category Type]]="Expense",Transactions[[#This Row],[Values]],"")</f>
        <v>2250</v>
      </c>
      <c r="J16" s="8" t="str">
        <f>IF(Transactions[[#This Row],[Category Type]]="Income",Transactions[[#This Row],[Values]],"")</f>
        <v/>
      </c>
      <c r="M16" s="14" t="str">
        <v>Transport</v>
      </c>
      <c r="N16" s="14" t="s">
        <v>5</v>
      </c>
    </row>
    <row r="17" spans="1:18" x14ac:dyDescent="0.35">
      <c r="A17" s="13">
        <v>45295.880543981482</v>
      </c>
      <c r="B17" s="8" t="s">
        <v>46</v>
      </c>
      <c r="C17" s="8">
        <f>YEAR(Transactions[[#This Row],[Year and Month]])</f>
        <v>2024</v>
      </c>
      <c r="D17" t="s">
        <v>54</v>
      </c>
      <c r="E17" t="str">
        <f>_xlfn.XLOOKUP(Transactions[[#This Row],[Subcategories]],$M$3:$M$19,$N$3:$N$19)</f>
        <v>Expense</v>
      </c>
      <c r="F17" t="s">
        <v>7</v>
      </c>
      <c r="G17" s="6">
        <v>-3050</v>
      </c>
      <c r="H17" s="6">
        <f>IF(Transactions[[#This Row],[Category Type]]="Expense",Transactions[[#This Row],[Amount]]*-1,Transactions[[#This Row],[Amount]])</f>
        <v>3050</v>
      </c>
      <c r="I17" s="8">
        <f>IF(Transactions[[#This Row],[Category Type]]="Expense",Transactions[[#This Row],[Values]],"")</f>
        <v>3050</v>
      </c>
      <c r="J17" s="8" t="str">
        <f>IF(Transactions[[#This Row],[Category Type]]="Income",Transactions[[#This Row],[Values]],"")</f>
        <v/>
      </c>
      <c r="M17" s="14" t="str">
        <v>Clothing</v>
      </c>
      <c r="N17" s="14" t="s">
        <v>5</v>
      </c>
    </row>
    <row r="18" spans="1:18" x14ac:dyDescent="0.35">
      <c r="A18" s="13">
        <v>45295.884050925924</v>
      </c>
      <c r="B18" s="8" t="s">
        <v>46</v>
      </c>
      <c r="C18" s="8">
        <f>YEAR(Transactions[[#This Row],[Year and Month]])</f>
        <v>2024</v>
      </c>
      <c r="D18" t="s">
        <v>54</v>
      </c>
      <c r="E18" t="str">
        <f>_xlfn.XLOOKUP(Transactions[[#This Row],[Subcategories]],$M$3:$M$19,$N$3:$N$19)</f>
        <v>Expense</v>
      </c>
      <c r="F18" t="s">
        <v>6</v>
      </c>
      <c r="G18" s="6">
        <v>-595</v>
      </c>
      <c r="H18" s="6">
        <f>IF(Transactions[[#This Row],[Category Type]]="Expense",Transactions[[#This Row],[Amount]]*-1,Transactions[[#This Row],[Amount]])</f>
        <v>595</v>
      </c>
      <c r="I18" s="8">
        <f>IF(Transactions[[#This Row],[Category Type]]="Expense",Transactions[[#This Row],[Values]],"")</f>
        <v>595</v>
      </c>
      <c r="J18" s="8" t="str">
        <f>IF(Transactions[[#This Row],[Category Type]]="Income",Transactions[[#This Row],[Values]],"")</f>
        <v/>
      </c>
      <c r="M18" s="14" t="str">
        <v>Traveling</v>
      </c>
      <c r="N18" s="14" t="s">
        <v>5</v>
      </c>
    </row>
    <row r="19" spans="1:18" x14ac:dyDescent="0.35">
      <c r="A19" s="13">
        <v>45296.394456018519</v>
      </c>
      <c r="B19" s="8" t="s">
        <v>46</v>
      </c>
      <c r="C19" s="8">
        <f>YEAR(Transactions[[#This Row],[Year and Month]])</f>
        <v>2024</v>
      </c>
      <c r="D19" t="s">
        <v>54</v>
      </c>
      <c r="E19" t="str">
        <f>_xlfn.XLOOKUP(Transactions[[#This Row],[Subcategories]],$M$3:$M$19,$N$3:$N$19)</f>
        <v>Expense</v>
      </c>
      <c r="F19" t="s">
        <v>18</v>
      </c>
      <c r="G19" s="6">
        <v>-3410</v>
      </c>
      <c r="H19" s="6">
        <f>IF(Transactions[[#This Row],[Category Type]]="Expense",Transactions[[#This Row],[Amount]]*-1,Transactions[[#This Row],[Amount]])</f>
        <v>3410</v>
      </c>
      <c r="I19" s="8">
        <f>IF(Transactions[[#This Row],[Category Type]]="Expense",Transactions[[#This Row],[Values]],"")</f>
        <v>3410</v>
      </c>
      <c r="J19" s="8" t="str">
        <f>IF(Transactions[[#This Row],[Category Type]]="Income",Transactions[[#This Row],[Values]],"")</f>
        <v/>
      </c>
      <c r="M19" s="14"/>
      <c r="N19" s="14" t="s">
        <v>5</v>
      </c>
    </row>
    <row r="20" spans="1:18" x14ac:dyDescent="0.35">
      <c r="A20" s="13">
        <v>45296.500925925924</v>
      </c>
      <c r="B20" s="8" t="s">
        <v>46</v>
      </c>
      <c r="C20" s="8">
        <f>YEAR(Transactions[[#This Row],[Year and Month]])</f>
        <v>2024</v>
      </c>
      <c r="D20" t="s">
        <v>54</v>
      </c>
      <c r="E20" t="str">
        <f>_xlfn.XLOOKUP(Transactions[[#This Row],[Subcategories]],$M$3:$M$19,$N$3:$N$19)</f>
        <v>Expense</v>
      </c>
      <c r="F20" t="s">
        <v>37</v>
      </c>
      <c r="G20" s="6">
        <v>-52485</v>
      </c>
      <c r="H20" s="6">
        <f>IF(Transactions[[#This Row],[Category Type]]="Expense",Transactions[[#This Row],[Amount]]*-1,Transactions[[#This Row],[Amount]])</f>
        <v>52485</v>
      </c>
      <c r="I20" s="8">
        <f>IF(Transactions[[#This Row],[Category Type]]="Expense",Transactions[[#This Row],[Values]],"")</f>
        <v>52485</v>
      </c>
      <c r="J20" s="8" t="str">
        <f>IF(Transactions[[#This Row],[Category Type]]="Income",Transactions[[#This Row],[Values]],"")</f>
        <v/>
      </c>
    </row>
    <row r="21" spans="1:18" x14ac:dyDescent="0.35">
      <c r="A21" s="13">
        <v>45296.50335648148</v>
      </c>
      <c r="B21" s="8" t="s">
        <v>46</v>
      </c>
      <c r="C21" s="8">
        <f>YEAR(Transactions[[#This Row],[Year and Month]])</f>
        <v>2024</v>
      </c>
      <c r="D21" t="s">
        <v>54</v>
      </c>
      <c r="E21" t="str">
        <f>_xlfn.XLOOKUP(Transactions[[#This Row],[Subcategories]],$M$3:$M$19,$N$3:$N$19)</f>
        <v>Expense</v>
      </c>
      <c r="F21" t="s">
        <v>7</v>
      </c>
      <c r="G21" s="6">
        <v>-1535</v>
      </c>
      <c r="H21" s="6">
        <f>IF(Transactions[[#This Row],[Category Type]]="Expense",Transactions[[#This Row],[Amount]]*-1,Transactions[[#This Row],[Amount]])</f>
        <v>1535</v>
      </c>
      <c r="I21" s="8">
        <f>IF(Transactions[[#This Row],[Category Type]]="Expense",Transactions[[#This Row],[Values]],"")</f>
        <v>1535</v>
      </c>
      <c r="J21" s="8" t="str">
        <f>IF(Transactions[[#This Row],[Category Type]]="Income",Transactions[[#This Row],[Values]],"")</f>
        <v/>
      </c>
      <c r="M21" s="10"/>
    </row>
    <row r="22" spans="1:18" x14ac:dyDescent="0.35">
      <c r="A22" s="13">
        <v>45297.512604166666</v>
      </c>
      <c r="B22" s="8" t="s">
        <v>46</v>
      </c>
      <c r="C22" s="8">
        <f>YEAR(Transactions[[#This Row],[Year and Month]])</f>
        <v>2024</v>
      </c>
      <c r="D22" t="s">
        <v>54</v>
      </c>
      <c r="E22" t="str">
        <f>_xlfn.XLOOKUP(Transactions[[#This Row],[Subcategories]],$M$3:$M$19,$N$3:$N$19)</f>
        <v>Expense</v>
      </c>
      <c r="F22" t="s">
        <v>35</v>
      </c>
      <c r="G22" s="6">
        <v>-4415</v>
      </c>
      <c r="H22" s="6">
        <f>IF(Transactions[[#This Row],[Category Type]]="Expense",Transactions[[#This Row],[Amount]]*-1,Transactions[[#This Row],[Amount]])</f>
        <v>4415</v>
      </c>
      <c r="I22" s="8">
        <f>IF(Transactions[[#This Row],[Category Type]]="Expense",Transactions[[#This Row],[Values]],"")</f>
        <v>4415</v>
      </c>
      <c r="J22" s="8" t="str">
        <f>IF(Transactions[[#This Row],[Category Type]]="Income",Transactions[[#This Row],[Values]],"")</f>
        <v/>
      </c>
      <c r="M22" s="12"/>
      <c r="N22" s="8"/>
    </row>
    <row r="23" spans="1:18" x14ac:dyDescent="0.35">
      <c r="A23" s="13">
        <v>45297.545613425929</v>
      </c>
      <c r="B23" s="8" t="s">
        <v>46</v>
      </c>
      <c r="C23" s="8">
        <f>YEAR(Transactions[[#This Row],[Year and Month]])</f>
        <v>2024</v>
      </c>
      <c r="D23" t="s">
        <v>54</v>
      </c>
      <c r="E23" t="str">
        <f>_xlfn.XLOOKUP(Transactions[[#This Row],[Subcategories]],$M$3:$M$19,$N$3:$N$19)</f>
        <v>Expense</v>
      </c>
      <c r="F23" t="s">
        <v>18</v>
      </c>
      <c r="G23" s="6">
        <v>-11521</v>
      </c>
      <c r="H23" s="6">
        <f>IF(Transactions[[#This Row],[Category Type]]="Expense",Transactions[[#This Row],[Amount]]*-1,Transactions[[#This Row],[Amount]])</f>
        <v>11521</v>
      </c>
      <c r="I23" s="8">
        <f>IF(Transactions[[#This Row],[Category Type]]="Expense",Transactions[[#This Row],[Values]],"")</f>
        <v>11521</v>
      </c>
      <c r="J23" s="8" t="str">
        <f>IF(Transactions[[#This Row],[Category Type]]="Income",Transactions[[#This Row],[Values]],"")</f>
        <v/>
      </c>
      <c r="M23" s="12"/>
      <c r="N23" s="8"/>
    </row>
    <row r="24" spans="1:18" x14ac:dyDescent="0.35">
      <c r="A24" s="13">
        <v>45297.809756944444</v>
      </c>
      <c r="B24" s="8" t="s">
        <v>46</v>
      </c>
      <c r="C24" s="8">
        <f>YEAR(Transactions[[#This Row],[Year and Month]])</f>
        <v>2024</v>
      </c>
      <c r="D24" t="s">
        <v>54</v>
      </c>
      <c r="E24" t="str">
        <f>_xlfn.XLOOKUP(Transactions[[#This Row],[Subcategories]],$M$3:$M$19,$N$3:$N$19)</f>
        <v>Expense</v>
      </c>
      <c r="F24" t="s">
        <v>6</v>
      </c>
      <c r="G24" s="6">
        <v>-2999</v>
      </c>
      <c r="H24" s="6">
        <f>IF(Transactions[[#This Row],[Category Type]]="Expense",Transactions[[#This Row],[Amount]]*-1,Transactions[[#This Row],[Amount]])</f>
        <v>2999</v>
      </c>
      <c r="I24" s="8">
        <f>IF(Transactions[[#This Row],[Category Type]]="Expense",Transactions[[#This Row],[Values]],"")</f>
        <v>2999</v>
      </c>
      <c r="J24" s="8" t="str">
        <f>IF(Transactions[[#This Row],[Category Type]]="Income",Transactions[[#This Row],[Values]],"")</f>
        <v/>
      </c>
      <c r="M24" s="12"/>
      <c r="N24" s="8"/>
    </row>
    <row r="25" spans="1:18" x14ac:dyDescent="0.35">
      <c r="A25" s="13">
        <v>45297.887106481481</v>
      </c>
      <c r="B25" s="8" t="s">
        <v>46</v>
      </c>
      <c r="C25" s="8">
        <f>YEAR(Transactions[[#This Row],[Year and Month]])</f>
        <v>2024</v>
      </c>
      <c r="D25" t="s">
        <v>54</v>
      </c>
      <c r="E25" t="str">
        <f>_xlfn.XLOOKUP(Transactions[[#This Row],[Subcategories]],$M$3:$M$19,$N$3:$N$19)</f>
        <v>Expense</v>
      </c>
      <c r="F25" t="s">
        <v>7</v>
      </c>
      <c r="G25" s="6">
        <v>-2480</v>
      </c>
      <c r="H25" s="6">
        <f>IF(Transactions[[#This Row],[Category Type]]="Expense",Transactions[[#This Row],[Amount]]*-1,Transactions[[#This Row],[Amount]])</f>
        <v>2480</v>
      </c>
      <c r="I25" s="8">
        <f>IF(Transactions[[#This Row],[Category Type]]="Expense",Transactions[[#This Row],[Values]],"")</f>
        <v>2480</v>
      </c>
      <c r="J25" s="8" t="str">
        <f>IF(Transactions[[#This Row],[Category Type]]="Income",Transactions[[#This Row],[Values]],"")</f>
        <v/>
      </c>
      <c r="M25" s="12"/>
      <c r="N25" s="8"/>
    </row>
    <row r="26" spans="1:18" x14ac:dyDescent="0.35">
      <c r="A26" s="13">
        <v>45298.035682870373</v>
      </c>
      <c r="B26" s="8" t="s">
        <v>46</v>
      </c>
      <c r="C26" s="8">
        <f>YEAR(Transactions[[#This Row],[Year and Month]])</f>
        <v>2024</v>
      </c>
      <c r="D26" t="s">
        <v>54</v>
      </c>
      <c r="E26" t="str">
        <f>_xlfn.XLOOKUP(Transactions[[#This Row],[Subcategories]],$M$3:$M$19,$N$3:$N$19)</f>
        <v>Expense</v>
      </c>
      <c r="F26" t="s">
        <v>18</v>
      </c>
      <c r="G26" s="6">
        <v>-1795</v>
      </c>
      <c r="H26" s="6">
        <f>IF(Transactions[[#This Row],[Category Type]]="Expense",Transactions[[#This Row],[Amount]]*-1,Transactions[[#This Row],[Amount]])</f>
        <v>1795</v>
      </c>
      <c r="I26" s="8">
        <f>IF(Transactions[[#This Row],[Category Type]]="Expense",Transactions[[#This Row],[Values]],"")</f>
        <v>1795</v>
      </c>
      <c r="J26" s="8" t="str">
        <f>IF(Transactions[[#This Row],[Category Type]]="Income",Transactions[[#This Row],[Values]],"")</f>
        <v/>
      </c>
      <c r="M26" s="12"/>
      <c r="N26" s="8"/>
      <c r="O26" s="11"/>
      <c r="P26" s="8"/>
      <c r="R26" s="3"/>
    </row>
    <row r="27" spans="1:18" x14ac:dyDescent="0.35">
      <c r="A27" s="13">
        <v>45298.586805555555</v>
      </c>
      <c r="B27" s="8" t="s">
        <v>46</v>
      </c>
      <c r="C27" s="8">
        <f>YEAR(Transactions[[#This Row],[Year and Month]])</f>
        <v>2024</v>
      </c>
      <c r="D27" t="s">
        <v>32</v>
      </c>
      <c r="E27" t="str">
        <f>_xlfn.XLOOKUP(Transactions[[#This Row],[Subcategories]],$M$3:$M$19,$N$3:$N$19)</f>
        <v>Expense</v>
      </c>
      <c r="F27" t="s">
        <v>29</v>
      </c>
      <c r="G27" s="6">
        <v>-3360</v>
      </c>
      <c r="H27" s="6">
        <f>IF(Transactions[[#This Row],[Category Type]]="Expense",Transactions[[#This Row],[Amount]]*-1,Transactions[[#This Row],[Amount]])</f>
        <v>3360</v>
      </c>
      <c r="I27" s="8">
        <f>IF(Transactions[[#This Row],[Category Type]]="Expense",Transactions[[#This Row],[Values]],"")</f>
        <v>3360</v>
      </c>
      <c r="J27" s="8" t="str">
        <f>IF(Transactions[[#This Row],[Category Type]]="Income",Transactions[[#This Row],[Values]],"")</f>
        <v/>
      </c>
      <c r="M27" s="12"/>
      <c r="N27" s="8"/>
      <c r="O27" s="10"/>
      <c r="P27" s="8"/>
      <c r="R27" s="3"/>
    </row>
    <row r="28" spans="1:18" x14ac:dyDescent="0.35">
      <c r="A28" s="13">
        <v>45298.586805555555</v>
      </c>
      <c r="B28" s="8" t="s">
        <v>46</v>
      </c>
      <c r="C28" s="8">
        <f>YEAR(Transactions[[#This Row],[Year and Month]])</f>
        <v>2024</v>
      </c>
      <c r="D28" t="s">
        <v>32</v>
      </c>
      <c r="E28" t="str">
        <f>_xlfn.XLOOKUP(Transactions[[#This Row],[Subcategories]],$M$3:$M$19,$N$3:$N$19)</f>
        <v>Expense</v>
      </c>
      <c r="F28" t="s">
        <v>6</v>
      </c>
      <c r="G28" s="6">
        <v>-197</v>
      </c>
      <c r="H28" s="6">
        <f>IF(Transactions[[#This Row],[Category Type]]="Expense",Transactions[[#This Row],[Amount]]*-1,Transactions[[#This Row],[Amount]])</f>
        <v>197</v>
      </c>
      <c r="I28" s="8">
        <f>IF(Transactions[[#This Row],[Category Type]]="Expense",Transactions[[#This Row],[Values]],"")</f>
        <v>197</v>
      </c>
      <c r="J28" s="8" t="str">
        <f>IF(Transactions[[#This Row],[Category Type]]="Income",Transactions[[#This Row],[Values]],"")</f>
        <v/>
      </c>
      <c r="M28" s="12"/>
      <c r="N28" s="8"/>
      <c r="O28" s="10"/>
      <c r="P28" s="8"/>
      <c r="R28" s="3"/>
    </row>
    <row r="29" spans="1:18" x14ac:dyDescent="0.35">
      <c r="A29" s="13">
        <v>45299.646956018521</v>
      </c>
      <c r="B29" s="8" t="s">
        <v>46</v>
      </c>
      <c r="C29" s="8">
        <f>YEAR(Transactions[[#This Row],[Year and Month]])</f>
        <v>2024</v>
      </c>
      <c r="D29" t="s">
        <v>53</v>
      </c>
      <c r="E29" t="str">
        <f>_xlfn.XLOOKUP(Transactions[[#This Row],[Subcategories]],$M$3:$M$19,$N$3:$N$19)</f>
        <v>Expense</v>
      </c>
      <c r="F29" t="s">
        <v>36</v>
      </c>
      <c r="G29" s="6">
        <v>-2690</v>
      </c>
      <c r="H29" s="6">
        <f>IF(Transactions[[#This Row],[Category Type]]="Expense",Transactions[[#This Row],[Amount]]*-1,Transactions[[#This Row],[Amount]])</f>
        <v>2690</v>
      </c>
      <c r="I29" s="8">
        <f>IF(Transactions[[#This Row],[Category Type]]="Expense",Transactions[[#This Row],[Values]],"")</f>
        <v>2690</v>
      </c>
      <c r="J29" s="8" t="str">
        <f>IF(Transactions[[#This Row],[Category Type]]="Income",Transactions[[#This Row],[Values]],"")</f>
        <v/>
      </c>
      <c r="M29" s="12"/>
      <c r="N29" s="8"/>
      <c r="O29" s="10"/>
      <c r="P29" s="8"/>
      <c r="R29" s="3"/>
    </row>
    <row r="30" spans="1:18" x14ac:dyDescent="0.35">
      <c r="A30" s="13">
        <v>45299.670115740744</v>
      </c>
      <c r="B30" s="8" t="s">
        <v>46</v>
      </c>
      <c r="C30" s="8">
        <f>YEAR(Transactions[[#This Row],[Year and Month]])</f>
        <v>2024</v>
      </c>
      <c r="D30" t="s">
        <v>30</v>
      </c>
      <c r="E30" t="str">
        <f>_xlfn.XLOOKUP(Transactions[[#This Row],[Subcategories]],$M$3:$M$19,$N$3:$N$19)</f>
        <v>Expense</v>
      </c>
      <c r="F30" t="s">
        <v>38</v>
      </c>
      <c r="G30" s="6">
        <v>-10000</v>
      </c>
      <c r="H30" s="6">
        <f>IF(Transactions[[#This Row],[Category Type]]="Expense",Transactions[[#This Row],[Amount]]*-1,Transactions[[#This Row],[Amount]])</f>
        <v>10000</v>
      </c>
      <c r="I30" s="8">
        <f>IF(Transactions[[#This Row],[Category Type]]="Expense",Transactions[[#This Row],[Values]],"")</f>
        <v>10000</v>
      </c>
      <c r="J30" s="8" t="str">
        <f>IF(Transactions[[#This Row],[Category Type]]="Income",Transactions[[#This Row],[Values]],"")</f>
        <v/>
      </c>
      <c r="M30" s="12"/>
      <c r="N30" s="8"/>
    </row>
    <row r="31" spans="1:18" x14ac:dyDescent="0.35">
      <c r="A31" s="13">
        <v>45299.673946759256</v>
      </c>
      <c r="B31" s="8" t="s">
        <v>46</v>
      </c>
      <c r="C31" s="8">
        <f>YEAR(Transactions[[#This Row],[Year and Month]])</f>
        <v>2024</v>
      </c>
      <c r="D31" t="s">
        <v>54</v>
      </c>
      <c r="E31" t="str">
        <f>_xlfn.XLOOKUP(Transactions[[#This Row],[Subcategories]],$M$3:$M$19,$N$3:$N$19)</f>
        <v>Expense</v>
      </c>
      <c r="F31" t="s">
        <v>18</v>
      </c>
      <c r="G31" s="6">
        <v>-529</v>
      </c>
      <c r="H31" s="6">
        <f>IF(Transactions[[#This Row],[Category Type]]="Expense",Transactions[[#This Row],[Amount]]*-1,Transactions[[#This Row],[Amount]])</f>
        <v>529</v>
      </c>
      <c r="I31" s="8">
        <f>IF(Transactions[[#This Row],[Category Type]]="Expense",Transactions[[#This Row],[Values]],"")</f>
        <v>529</v>
      </c>
      <c r="J31" s="8" t="str">
        <f>IF(Transactions[[#This Row],[Category Type]]="Income",Transactions[[#This Row],[Values]],"")</f>
        <v/>
      </c>
    </row>
    <row r="32" spans="1:18" x14ac:dyDescent="0.35">
      <c r="A32" s="13">
        <v>45299.956655092596</v>
      </c>
      <c r="B32" s="8" t="s">
        <v>46</v>
      </c>
      <c r="C32" s="8">
        <f>YEAR(Transactions[[#This Row],[Year and Month]])</f>
        <v>2024</v>
      </c>
      <c r="D32" t="s">
        <v>54</v>
      </c>
      <c r="E32" t="str">
        <f>_xlfn.XLOOKUP(Transactions[[#This Row],[Subcategories]],$M$3:$M$19,$N$3:$N$19)</f>
        <v>Expense</v>
      </c>
      <c r="F32" t="s">
        <v>6</v>
      </c>
      <c r="G32" s="6">
        <v>-1996</v>
      </c>
      <c r="H32" s="6">
        <f>IF(Transactions[[#This Row],[Category Type]]="Expense",Transactions[[#This Row],[Amount]]*-1,Transactions[[#This Row],[Amount]])</f>
        <v>1996</v>
      </c>
      <c r="I32" s="8">
        <f>IF(Transactions[[#This Row],[Category Type]]="Expense",Transactions[[#This Row],[Values]],"")</f>
        <v>1996</v>
      </c>
      <c r="J32" s="8" t="str">
        <f>IF(Transactions[[#This Row],[Category Type]]="Income",Transactions[[#This Row],[Values]],"")</f>
        <v/>
      </c>
    </row>
    <row r="33" spans="1:10" x14ac:dyDescent="0.35">
      <c r="A33" s="13">
        <v>45300.919120370374</v>
      </c>
      <c r="B33" s="8" t="s">
        <v>46</v>
      </c>
      <c r="C33" s="8">
        <f>YEAR(Transactions[[#This Row],[Year and Month]])</f>
        <v>2024</v>
      </c>
      <c r="D33" t="s">
        <v>54</v>
      </c>
      <c r="E33" t="str">
        <f>_xlfn.XLOOKUP(Transactions[[#This Row],[Subcategories]],$M$3:$M$19,$N$3:$N$19)</f>
        <v>Expense</v>
      </c>
      <c r="F33" t="s">
        <v>18</v>
      </c>
      <c r="G33" s="6">
        <v>-19880</v>
      </c>
      <c r="H33" s="6">
        <f>IF(Transactions[[#This Row],[Category Type]]="Expense",Transactions[[#This Row],[Amount]]*-1,Transactions[[#This Row],[Amount]])</f>
        <v>19880</v>
      </c>
      <c r="I33" s="8">
        <f>IF(Transactions[[#This Row],[Category Type]]="Expense",Transactions[[#This Row],[Values]],"")</f>
        <v>19880</v>
      </c>
      <c r="J33" s="8" t="str">
        <f>IF(Transactions[[#This Row],[Category Type]]="Income",Transactions[[#This Row],[Values]],"")</f>
        <v/>
      </c>
    </row>
    <row r="34" spans="1:10" x14ac:dyDescent="0.35">
      <c r="A34" s="13">
        <v>45301.48228009259</v>
      </c>
      <c r="B34" s="8" t="s">
        <v>46</v>
      </c>
      <c r="C34" s="8">
        <f>YEAR(Transactions[[#This Row],[Year and Month]])</f>
        <v>2024</v>
      </c>
      <c r="D34" t="s">
        <v>54</v>
      </c>
      <c r="E34" t="str">
        <f>_xlfn.XLOOKUP(Transactions[[#This Row],[Subcategories]],$M$3:$M$19,$N$3:$N$19)</f>
        <v>Expense</v>
      </c>
      <c r="F34" t="s">
        <v>18</v>
      </c>
      <c r="G34" s="6">
        <v>-828</v>
      </c>
      <c r="H34" s="6">
        <f>IF(Transactions[[#This Row],[Category Type]]="Expense",Transactions[[#This Row],[Amount]]*-1,Transactions[[#This Row],[Amount]])</f>
        <v>828</v>
      </c>
      <c r="I34" s="8">
        <f>IF(Transactions[[#This Row],[Category Type]]="Expense",Transactions[[#This Row],[Values]],"")</f>
        <v>828</v>
      </c>
      <c r="J34" s="8" t="str">
        <f>IF(Transactions[[#This Row],[Category Type]]="Income",Transactions[[#This Row],[Values]],"")</f>
        <v/>
      </c>
    </row>
    <row r="35" spans="1:10" x14ac:dyDescent="0.35">
      <c r="A35" s="13">
        <v>45302.03665509259</v>
      </c>
      <c r="B35" s="8" t="s">
        <v>46</v>
      </c>
      <c r="C35" s="8">
        <f>YEAR(Transactions[[#This Row],[Year and Month]])</f>
        <v>2024</v>
      </c>
      <c r="D35" t="s">
        <v>54</v>
      </c>
      <c r="E35" t="str">
        <f>_xlfn.XLOOKUP(Transactions[[#This Row],[Subcategories]],$M$3:$M$19,$N$3:$N$19)</f>
        <v>Expense</v>
      </c>
      <c r="F35" t="s">
        <v>6</v>
      </c>
      <c r="G35" s="6">
        <v>-3288</v>
      </c>
      <c r="H35" s="6">
        <f>IF(Transactions[[#This Row],[Category Type]]="Expense",Transactions[[#This Row],[Amount]]*-1,Transactions[[#This Row],[Amount]])</f>
        <v>3288</v>
      </c>
      <c r="I35" s="8">
        <f>IF(Transactions[[#This Row],[Category Type]]="Expense",Transactions[[#This Row],[Values]],"")</f>
        <v>3288</v>
      </c>
      <c r="J35" s="8" t="str">
        <f>IF(Transactions[[#This Row],[Category Type]]="Income",Transactions[[#This Row],[Values]],"")</f>
        <v/>
      </c>
    </row>
    <row r="36" spans="1:10" x14ac:dyDescent="0.35">
      <c r="A36" s="13">
        <v>45302.637870370374</v>
      </c>
      <c r="B36" s="8" t="s">
        <v>46</v>
      </c>
      <c r="C36" s="8">
        <f>YEAR(Transactions[[#This Row],[Year and Month]])</f>
        <v>2024</v>
      </c>
      <c r="D36" t="s">
        <v>54</v>
      </c>
      <c r="E36" t="str">
        <f>_xlfn.XLOOKUP(Transactions[[#This Row],[Subcategories]],$M$3:$M$19,$N$3:$N$19)</f>
        <v>Expense</v>
      </c>
      <c r="F36" t="s">
        <v>6</v>
      </c>
      <c r="G36" s="6">
        <v>-2400</v>
      </c>
      <c r="H36" s="6">
        <f>IF(Transactions[[#This Row],[Category Type]]="Expense",Transactions[[#This Row],[Amount]]*-1,Transactions[[#This Row],[Amount]])</f>
        <v>2400</v>
      </c>
      <c r="I36" s="8">
        <f>IF(Transactions[[#This Row],[Category Type]]="Expense",Transactions[[#This Row],[Values]],"")</f>
        <v>2400</v>
      </c>
      <c r="J36" s="8" t="str">
        <f>IF(Transactions[[#This Row],[Category Type]]="Income",Transactions[[#This Row],[Values]],"")</f>
        <v/>
      </c>
    </row>
    <row r="37" spans="1:10" x14ac:dyDescent="0.35">
      <c r="A37" s="13">
        <v>45302.642870370371</v>
      </c>
      <c r="B37" s="8" t="s">
        <v>46</v>
      </c>
      <c r="C37" s="8">
        <f>YEAR(Transactions[[#This Row],[Year and Month]])</f>
        <v>2024</v>
      </c>
      <c r="D37" t="s">
        <v>31</v>
      </c>
      <c r="E37" t="str">
        <f>_xlfn.XLOOKUP(Transactions[[#This Row],[Subcategories]],$M$3:$M$19,$N$3:$N$19)</f>
        <v>Income</v>
      </c>
      <c r="F37" t="s">
        <v>31</v>
      </c>
      <c r="G37" s="6">
        <v>383000</v>
      </c>
      <c r="H37" s="6">
        <f>IF(Transactions[[#This Row],[Category Type]]="Expense",Transactions[[#This Row],[Amount]]*-1,Transactions[[#This Row],[Amount]])</f>
        <v>383000</v>
      </c>
      <c r="I37" s="8" t="str">
        <f>IF(Transactions[[#This Row],[Category Type]]="Expense",Transactions[[#This Row],[Values]],"")</f>
        <v/>
      </c>
      <c r="J37" s="8">
        <f>IF(Transactions[[#This Row],[Category Type]]="Income",Transactions[[#This Row],[Values]],"")</f>
        <v>383000</v>
      </c>
    </row>
    <row r="38" spans="1:10" x14ac:dyDescent="0.35">
      <c r="A38" s="13">
        <v>45302.64534722222</v>
      </c>
      <c r="B38" s="8" t="s">
        <v>46</v>
      </c>
      <c r="C38" s="8">
        <f>YEAR(Transactions[[#This Row],[Year and Month]])</f>
        <v>2024</v>
      </c>
      <c r="D38" t="s">
        <v>54</v>
      </c>
      <c r="E38" t="str">
        <f>_xlfn.XLOOKUP(Transactions[[#This Row],[Subcategories]],$M$3:$M$19,$N$3:$N$19)</f>
        <v>Expense</v>
      </c>
      <c r="F38" t="s">
        <v>18</v>
      </c>
      <c r="G38" s="6">
        <v>-1757</v>
      </c>
      <c r="H38" s="6">
        <f>IF(Transactions[[#This Row],[Category Type]]="Expense",Transactions[[#This Row],[Amount]]*-1,Transactions[[#This Row],[Amount]])</f>
        <v>1757</v>
      </c>
      <c r="I38" s="8">
        <f>IF(Transactions[[#This Row],[Category Type]]="Expense",Transactions[[#This Row],[Values]],"")</f>
        <v>1757</v>
      </c>
      <c r="J38" s="8" t="str">
        <f>IF(Transactions[[#This Row],[Category Type]]="Income",Transactions[[#This Row],[Values]],"")</f>
        <v/>
      </c>
    </row>
    <row r="39" spans="1:10" x14ac:dyDescent="0.35">
      <c r="A39" s="13">
        <v>45302.680219907408</v>
      </c>
      <c r="B39" s="8" t="s">
        <v>46</v>
      </c>
      <c r="C39" s="8">
        <f>YEAR(Transactions[[#This Row],[Year and Month]])</f>
        <v>2024</v>
      </c>
      <c r="D39" t="s">
        <v>54</v>
      </c>
      <c r="E39" t="str">
        <f>_xlfn.XLOOKUP(Transactions[[#This Row],[Subcategories]],$M$3:$M$19,$N$3:$N$19)</f>
        <v>Expense</v>
      </c>
      <c r="F39" t="s">
        <v>6</v>
      </c>
      <c r="G39" s="6">
        <v>-2500</v>
      </c>
      <c r="H39" s="6">
        <f>IF(Transactions[[#This Row],[Category Type]]="Expense",Transactions[[#This Row],[Amount]]*-1,Transactions[[#This Row],[Amount]])</f>
        <v>2500</v>
      </c>
      <c r="I39" s="8">
        <f>IF(Transactions[[#This Row],[Category Type]]="Expense",Transactions[[#This Row],[Values]],"")</f>
        <v>2500</v>
      </c>
      <c r="J39" s="8" t="str">
        <f>IF(Transactions[[#This Row],[Category Type]]="Income",Transactions[[#This Row],[Values]],"")</f>
        <v/>
      </c>
    </row>
    <row r="40" spans="1:10" x14ac:dyDescent="0.35">
      <c r="A40" s="13">
        <v>45302.683136574073</v>
      </c>
      <c r="B40" s="8" t="s">
        <v>46</v>
      </c>
      <c r="C40" s="8">
        <f>YEAR(Transactions[[#This Row],[Year and Month]])</f>
        <v>2024</v>
      </c>
      <c r="D40" t="s">
        <v>54</v>
      </c>
      <c r="E40" t="str">
        <f>_xlfn.XLOOKUP(Transactions[[#This Row],[Subcategories]],$M$3:$M$19,$N$3:$N$19)</f>
        <v>Expense</v>
      </c>
      <c r="F40" t="s">
        <v>6</v>
      </c>
      <c r="G40" s="6">
        <v>-3000</v>
      </c>
      <c r="H40" s="6">
        <f>IF(Transactions[[#This Row],[Category Type]]="Expense",Transactions[[#This Row],[Amount]]*-1,Transactions[[#This Row],[Amount]])</f>
        <v>3000</v>
      </c>
      <c r="I40" s="8">
        <f>IF(Transactions[[#This Row],[Category Type]]="Expense",Transactions[[#This Row],[Values]],"")</f>
        <v>3000</v>
      </c>
      <c r="J40" s="8" t="str">
        <f>IF(Transactions[[#This Row],[Category Type]]="Income",Transactions[[#This Row],[Values]],"")</f>
        <v/>
      </c>
    </row>
    <row r="41" spans="1:10" x14ac:dyDescent="0.35">
      <c r="A41" s="13">
        <v>45303.030960648146</v>
      </c>
      <c r="B41" s="8" t="s">
        <v>46</v>
      </c>
      <c r="C41" s="8">
        <f>YEAR(Transactions[[#This Row],[Year and Month]])</f>
        <v>2024</v>
      </c>
      <c r="D41" t="s">
        <v>54</v>
      </c>
      <c r="E41" t="str">
        <f>_xlfn.XLOOKUP(Transactions[[#This Row],[Subcategories]],$M$3:$M$19,$N$3:$N$19)</f>
        <v>Expense</v>
      </c>
      <c r="F41" t="s">
        <v>6</v>
      </c>
      <c r="G41" s="6">
        <v>-3288</v>
      </c>
      <c r="H41" s="6">
        <f>IF(Transactions[[#This Row],[Category Type]]="Expense",Transactions[[#This Row],[Amount]]*-1,Transactions[[#This Row],[Amount]])</f>
        <v>3288</v>
      </c>
      <c r="I41" s="8">
        <f>IF(Transactions[[#This Row],[Category Type]]="Expense",Transactions[[#This Row],[Values]],"")</f>
        <v>3288</v>
      </c>
      <c r="J41" s="8" t="str">
        <f>IF(Transactions[[#This Row],[Category Type]]="Income",Transactions[[#This Row],[Values]],"")</f>
        <v/>
      </c>
    </row>
    <row r="42" spans="1:10" x14ac:dyDescent="0.35">
      <c r="A42" s="13">
        <v>45303.562442129631</v>
      </c>
      <c r="B42" s="8" t="s">
        <v>46</v>
      </c>
      <c r="C42" s="8">
        <f>YEAR(Transactions[[#This Row],[Year and Month]])</f>
        <v>2024</v>
      </c>
      <c r="D42" t="s">
        <v>54</v>
      </c>
      <c r="E42" t="str">
        <f>_xlfn.XLOOKUP(Transactions[[#This Row],[Subcategories]],$M$3:$M$19,$N$3:$N$19)</f>
        <v>Expense</v>
      </c>
      <c r="F42" t="s">
        <v>35</v>
      </c>
      <c r="G42" s="6">
        <v>-30000</v>
      </c>
      <c r="H42" s="6">
        <f>IF(Transactions[[#This Row],[Category Type]]="Expense",Transactions[[#This Row],[Amount]]*-1,Transactions[[#This Row],[Amount]])</f>
        <v>30000</v>
      </c>
      <c r="I42" s="8">
        <f>IF(Transactions[[#This Row],[Category Type]]="Expense",Transactions[[#This Row],[Values]],"")</f>
        <v>30000</v>
      </c>
      <c r="J42" s="8" t="str">
        <f>IF(Transactions[[#This Row],[Category Type]]="Income",Transactions[[#This Row],[Values]],"")</f>
        <v/>
      </c>
    </row>
    <row r="43" spans="1:10" x14ac:dyDescent="0.35">
      <c r="A43" s="13">
        <v>45303.585358796299</v>
      </c>
      <c r="B43" s="8" t="s">
        <v>46</v>
      </c>
      <c r="C43" s="8">
        <f>YEAR(Transactions[[#This Row],[Year and Month]])</f>
        <v>2024</v>
      </c>
      <c r="D43" t="s">
        <v>54</v>
      </c>
      <c r="E43" t="str">
        <f>_xlfn.XLOOKUP(Transactions[[#This Row],[Subcategories]],$M$3:$M$19,$N$3:$N$19)</f>
        <v>Expense</v>
      </c>
      <c r="F43" t="s">
        <v>18</v>
      </c>
      <c r="G43" s="6">
        <v>-998</v>
      </c>
      <c r="H43" s="6">
        <f>IF(Transactions[[#This Row],[Category Type]]="Expense",Transactions[[#This Row],[Amount]]*-1,Transactions[[#This Row],[Amount]])</f>
        <v>998</v>
      </c>
      <c r="I43" s="8">
        <f>IF(Transactions[[#This Row],[Category Type]]="Expense",Transactions[[#This Row],[Values]],"")</f>
        <v>998</v>
      </c>
      <c r="J43" s="8" t="str">
        <f>IF(Transactions[[#This Row],[Category Type]]="Income",Transactions[[#This Row],[Values]],"")</f>
        <v/>
      </c>
    </row>
    <row r="44" spans="1:10" x14ac:dyDescent="0.35">
      <c r="A44" s="13">
        <v>45303.868263888886</v>
      </c>
      <c r="B44" s="8" t="s">
        <v>46</v>
      </c>
      <c r="C44" s="8">
        <f>YEAR(Transactions[[#This Row],[Year and Month]])</f>
        <v>2024</v>
      </c>
      <c r="D44" t="s">
        <v>54</v>
      </c>
      <c r="E44" t="str">
        <f>_xlfn.XLOOKUP(Transactions[[#This Row],[Subcategories]],$M$3:$M$19,$N$3:$N$19)</f>
        <v>Expense</v>
      </c>
      <c r="F44" t="s">
        <v>18</v>
      </c>
      <c r="G44" s="6">
        <v>-4311</v>
      </c>
      <c r="H44" s="6">
        <f>IF(Transactions[[#This Row],[Category Type]]="Expense",Transactions[[#This Row],[Amount]]*-1,Transactions[[#This Row],[Amount]])</f>
        <v>4311</v>
      </c>
      <c r="I44" s="8">
        <f>IF(Transactions[[#This Row],[Category Type]]="Expense",Transactions[[#This Row],[Values]],"")</f>
        <v>4311</v>
      </c>
      <c r="J44" s="8" t="str">
        <f>IF(Transactions[[#This Row],[Category Type]]="Income",Transactions[[#This Row],[Values]],"")</f>
        <v/>
      </c>
    </row>
    <row r="45" spans="1:10" x14ac:dyDescent="0.35">
      <c r="A45" s="13">
        <v>45304.735358796293</v>
      </c>
      <c r="B45" s="8" t="s">
        <v>46</v>
      </c>
      <c r="C45" s="8">
        <f>YEAR(Transactions[[#This Row],[Year and Month]])</f>
        <v>2024</v>
      </c>
      <c r="D45" t="s">
        <v>54</v>
      </c>
      <c r="E45" t="str">
        <f>_xlfn.XLOOKUP(Transactions[[#This Row],[Subcategories]],$M$3:$M$19,$N$3:$N$19)</f>
        <v>Expense</v>
      </c>
      <c r="F45" t="s">
        <v>18</v>
      </c>
      <c r="G45" s="6">
        <v>-1357</v>
      </c>
      <c r="H45" s="6">
        <f>IF(Transactions[[#This Row],[Category Type]]="Expense",Transactions[[#This Row],[Amount]]*-1,Transactions[[#This Row],[Amount]])</f>
        <v>1357</v>
      </c>
      <c r="I45" s="8">
        <f>IF(Transactions[[#This Row],[Category Type]]="Expense",Transactions[[#This Row],[Values]],"")</f>
        <v>1357</v>
      </c>
      <c r="J45" s="8" t="str">
        <f>IF(Transactions[[#This Row],[Category Type]]="Income",Transactions[[#This Row],[Values]],"")</f>
        <v/>
      </c>
    </row>
    <row r="46" spans="1:10" x14ac:dyDescent="0.35">
      <c r="A46" s="13">
        <v>45304.868032407408</v>
      </c>
      <c r="B46" s="8" t="s">
        <v>46</v>
      </c>
      <c r="C46" s="8">
        <f>YEAR(Transactions[[#This Row],[Year and Month]])</f>
        <v>2024</v>
      </c>
      <c r="D46" t="s">
        <v>54</v>
      </c>
      <c r="E46" t="str">
        <f>_xlfn.XLOOKUP(Transactions[[#This Row],[Subcategories]],$M$3:$M$19,$N$3:$N$19)</f>
        <v>Expense</v>
      </c>
      <c r="F46" t="s">
        <v>18</v>
      </c>
      <c r="G46" s="6">
        <v>-1328</v>
      </c>
      <c r="H46" s="6">
        <f>IF(Transactions[[#This Row],[Category Type]]="Expense",Transactions[[#This Row],[Amount]]*-1,Transactions[[#This Row],[Amount]])</f>
        <v>1328</v>
      </c>
      <c r="I46" s="8">
        <f>IF(Transactions[[#This Row],[Category Type]]="Expense",Transactions[[#This Row],[Values]],"")</f>
        <v>1328</v>
      </c>
      <c r="J46" s="8" t="str">
        <f>IF(Transactions[[#This Row],[Category Type]]="Income",Transactions[[#This Row],[Values]],"")</f>
        <v/>
      </c>
    </row>
    <row r="47" spans="1:10" x14ac:dyDescent="0.35">
      <c r="A47" s="13">
        <v>45305.434756944444</v>
      </c>
      <c r="B47" s="8" t="s">
        <v>46</v>
      </c>
      <c r="C47" s="8">
        <f>YEAR(Transactions[[#This Row],[Year and Month]])</f>
        <v>2024</v>
      </c>
      <c r="D47" t="s">
        <v>54</v>
      </c>
      <c r="E47" t="str">
        <f>_xlfn.XLOOKUP(Transactions[[#This Row],[Subcategories]],$M$3:$M$19,$N$3:$N$19)</f>
        <v>Expense</v>
      </c>
      <c r="F47" t="s">
        <v>18</v>
      </c>
      <c r="G47" s="6">
        <v>-1408</v>
      </c>
      <c r="H47" s="6">
        <f>IF(Transactions[[#This Row],[Category Type]]="Expense",Transactions[[#This Row],[Amount]]*-1,Transactions[[#This Row],[Amount]])</f>
        <v>1408</v>
      </c>
      <c r="I47" s="8">
        <f>IF(Transactions[[#This Row],[Category Type]]="Expense",Transactions[[#This Row],[Values]],"")</f>
        <v>1408</v>
      </c>
      <c r="J47" s="8" t="str">
        <f>IF(Transactions[[#This Row],[Category Type]]="Income",Transactions[[#This Row],[Values]],"")</f>
        <v/>
      </c>
    </row>
    <row r="48" spans="1:10" x14ac:dyDescent="0.35">
      <c r="A48" s="13">
        <v>45306.511006944442</v>
      </c>
      <c r="B48" s="8" t="s">
        <v>46</v>
      </c>
      <c r="C48" s="8">
        <f>YEAR(Transactions[[#This Row],[Year and Month]])</f>
        <v>2024</v>
      </c>
      <c r="D48" t="s">
        <v>54</v>
      </c>
      <c r="E48" t="str">
        <f>_xlfn.XLOOKUP(Transactions[[#This Row],[Subcategories]],$M$3:$M$19,$N$3:$N$19)</f>
        <v>Expense</v>
      </c>
      <c r="F48" t="s">
        <v>18</v>
      </c>
      <c r="G48" s="6">
        <v>-978</v>
      </c>
      <c r="H48" s="6">
        <f>IF(Transactions[[#This Row],[Category Type]]="Expense",Transactions[[#This Row],[Amount]]*-1,Transactions[[#This Row],[Amount]])</f>
        <v>978</v>
      </c>
      <c r="I48" s="8">
        <f>IF(Transactions[[#This Row],[Category Type]]="Expense",Transactions[[#This Row],[Values]],"")</f>
        <v>978</v>
      </c>
      <c r="J48" s="8" t="str">
        <f>IF(Transactions[[#This Row],[Category Type]]="Income",Transactions[[#This Row],[Values]],"")</f>
        <v/>
      </c>
    </row>
    <row r="49" spans="1:10" x14ac:dyDescent="0.35">
      <c r="A49" s="13">
        <v>45306.511979166666</v>
      </c>
      <c r="B49" s="8" t="s">
        <v>46</v>
      </c>
      <c r="C49" s="8">
        <f>YEAR(Transactions[[#This Row],[Year and Month]])</f>
        <v>2024</v>
      </c>
      <c r="D49" t="s">
        <v>54</v>
      </c>
      <c r="E49" t="str">
        <f>_xlfn.XLOOKUP(Transactions[[#This Row],[Subcategories]],$M$3:$M$19,$N$3:$N$19)</f>
        <v>Expense</v>
      </c>
      <c r="F49" t="s">
        <v>6</v>
      </c>
      <c r="G49" s="6">
        <v>-2250</v>
      </c>
      <c r="H49" s="6">
        <f>IF(Transactions[[#This Row],[Category Type]]="Expense",Transactions[[#This Row],[Amount]]*-1,Transactions[[#This Row],[Amount]])</f>
        <v>2250</v>
      </c>
      <c r="I49" s="8">
        <f>IF(Transactions[[#This Row],[Category Type]]="Expense",Transactions[[#This Row],[Values]],"")</f>
        <v>2250</v>
      </c>
      <c r="J49" s="8" t="str">
        <f>IF(Transactions[[#This Row],[Category Type]]="Income",Transactions[[#This Row],[Values]],"")</f>
        <v/>
      </c>
    </row>
    <row r="50" spans="1:10" x14ac:dyDescent="0.35">
      <c r="A50" s="13">
        <v>45306.60796296296</v>
      </c>
      <c r="B50" s="8" t="s">
        <v>46</v>
      </c>
      <c r="C50" s="8">
        <f>YEAR(Transactions[[#This Row],[Year and Month]])</f>
        <v>2024</v>
      </c>
      <c r="D50" t="s">
        <v>54</v>
      </c>
      <c r="E50" t="str">
        <f>_xlfn.XLOOKUP(Transactions[[#This Row],[Subcategories]],$M$3:$M$19,$N$3:$N$19)</f>
        <v>Expense</v>
      </c>
      <c r="F50" t="s">
        <v>18</v>
      </c>
      <c r="G50" s="6">
        <v>-3690</v>
      </c>
      <c r="H50" s="6">
        <f>IF(Transactions[[#This Row],[Category Type]]="Expense",Transactions[[#This Row],[Amount]]*-1,Transactions[[#This Row],[Amount]])</f>
        <v>3690</v>
      </c>
      <c r="I50" s="8">
        <f>IF(Transactions[[#This Row],[Category Type]]="Expense",Transactions[[#This Row],[Values]],"")</f>
        <v>3690</v>
      </c>
      <c r="J50" s="8" t="str">
        <f>IF(Transactions[[#This Row],[Category Type]]="Income",Transactions[[#This Row],[Values]],"")</f>
        <v/>
      </c>
    </row>
    <row r="51" spans="1:10" x14ac:dyDescent="0.35">
      <c r="A51" s="13">
        <v>45307.4765162037</v>
      </c>
      <c r="B51" s="8" t="s">
        <v>46</v>
      </c>
      <c r="C51" s="8">
        <f>YEAR(Transactions[[#This Row],[Year and Month]])</f>
        <v>2024</v>
      </c>
      <c r="D51" t="s">
        <v>54</v>
      </c>
      <c r="E51" t="str">
        <f>_xlfn.XLOOKUP(Transactions[[#This Row],[Subcategories]],$M$3:$M$19,$N$3:$N$19)</f>
        <v>Expense</v>
      </c>
      <c r="F51" t="s">
        <v>18</v>
      </c>
      <c r="G51" s="6">
        <v>-1089</v>
      </c>
      <c r="H51" s="6">
        <f>IF(Transactions[[#This Row],[Category Type]]="Expense",Transactions[[#This Row],[Amount]]*-1,Transactions[[#This Row],[Amount]])</f>
        <v>1089</v>
      </c>
      <c r="I51" s="8">
        <f>IF(Transactions[[#This Row],[Category Type]]="Expense",Transactions[[#This Row],[Values]],"")</f>
        <v>1089</v>
      </c>
      <c r="J51" s="8" t="str">
        <f>IF(Transactions[[#This Row],[Category Type]]="Income",Transactions[[#This Row],[Values]],"")</f>
        <v/>
      </c>
    </row>
    <row r="52" spans="1:10" x14ac:dyDescent="0.35">
      <c r="A52" s="13">
        <v>45307.488819444443</v>
      </c>
      <c r="B52" s="8" t="s">
        <v>46</v>
      </c>
      <c r="C52" s="8">
        <f>YEAR(Transactions[[#This Row],[Year and Month]])</f>
        <v>2024</v>
      </c>
      <c r="D52" t="s">
        <v>54</v>
      </c>
      <c r="E52" t="str">
        <f>_xlfn.XLOOKUP(Transactions[[#This Row],[Subcategories]],$M$3:$M$19,$N$3:$N$19)</f>
        <v>Expense</v>
      </c>
      <c r="F52" t="s">
        <v>18</v>
      </c>
      <c r="G52" s="6">
        <v>-1299</v>
      </c>
      <c r="H52" s="6">
        <f>IF(Transactions[[#This Row],[Category Type]]="Expense",Transactions[[#This Row],[Amount]]*-1,Transactions[[#This Row],[Amount]])</f>
        <v>1299</v>
      </c>
      <c r="I52" s="8">
        <f>IF(Transactions[[#This Row],[Category Type]]="Expense",Transactions[[#This Row],[Values]],"")</f>
        <v>1299</v>
      </c>
      <c r="J52" s="8" t="str">
        <f>IF(Transactions[[#This Row],[Category Type]]="Income",Transactions[[#This Row],[Values]],"")</f>
        <v/>
      </c>
    </row>
    <row r="53" spans="1:10" x14ac:dyDescent="0.35">
      <c r="A53" s="13">
        <v>45308.414444444446</v>
      </c>
      <c r="B53" s="8" t="s">
        <v>46</v>
      </c>
      <c r="C53" s="8">
        <f>YEAR(Transactions[[#This Row],[Year and Month]])</f>
        <v>2024</v>
      </c>
      <c r="D53" t="s">
        <v>54</v>
      </c>
      <c r="E53" t="str">
        <f>_xlfn.XLOOKUP(Transactions[[#This Row],[Subcategories]],$M$3:$M$19,$N$3:$N$19)</f>
        <v>Expense</v>
      </c>
      <c r="F53" t="s">
        <v>35</v>
      </c>
      <c r="G53" s="6">
        <v>-47050</v>
      </c>
      <c r="H53" s="6">
        <f>IF(Transactions[[#This Row],[Category Type]]="Expense",Transactions[[#This Row],[Amount]]*-1,Transactions[[#This Row],[Amount]])</f>
        <v>47050</v>
      </c>
      <c r="I53" s="8">
        <f>IF(Transactions[[#This Row],[Category Type]]="Expense",Transactions[[#This Row],[Values]],"")</f>
        <v>47050</v>
      </c>
      <c r="J53" s="8" t="str">
        <f>IF(Transactions[[#This Row],[Category Type]]="Income",Transactions[[#This Row],[Values]],"")</f>
        <v/>
      </c>
    </row>
    <row r="54" spans="1:10" x14ac:dyDescent="0.35">
      <c r="A54" s="13">
        <v>45308.480196759258</v>
      </c>
      <c r="B54" s="8" t="s">
        <v>46</v>
      </c>
      <c r="C54" s="8">
        <f>YEAR(Transactions[[#This Row],[Year and Month]])</f>
        <v>2024</v>
      </c>
      <c r="D54" t="s">
        <v>54</v>
      </c>
      <c r="E54" t="str">
        <f>_xlfn.XLOOKUP(Transactions[[#This Row],[Subcategories]],$M$3:$M$19,$N$3:$N$19)</f>
        <v>Expense</v>
      </c>
      <c r="F54" t="s">
        <v>35</v>
      </c>
      <c r="G54" s="6">
        <v>-5735</v>
      </c>
      <c r="H54" s="6">
        <f>IF(Transactions[[#This Row],[Category Type]]="Expense",Transactions[[#This Row],[Amount]]*-1,Transactions[[#This Row],[Amount]])</f>
        <v>5735</v>
      </c>
      <c r="I54" s="8">
        <f>IF(Transactions[[#This Row],[Category Type]]="Expense",Transactions[[#This Row],[Values]],"")</f>
        <v>5735</v>
      </c>
      <c r="J54" s="8" t="str">
        <f>IF(Transactions[[#This Row],[Category Type]]="Income",Transactions[[#This Row],[Values]],"")</f>
        <v/>
      </c>
    </row>
    <row r="55" spans="1:10" x14ac:dyDescent="0.35">
      <c r="A55" s="13">
        <v>45308.495081018518</v>
      </c>
      <c r="B55" s="8" t="s">
        <v>46</v>
      </c>
      <c r="C55" s="8">
        <f>YEAR(Transactions[[#This Row],[Year and Month]])</f>
        <v>2024</v>
      </c>
      <c r="D55" t="s">
        <v>54</v>
      </c>
      <c r="E55" t="str">
        <f>_xlfn.XLOOKUP(Transactions[[#This Row],[Subcategories]],$M$3:$M$19,$N$3:$N$19)</f>
        <v>Expense</v>
      </c>
      <c r="F55" t="s">
        <v>18</v>
      </c>
      <c r="G55" s="6">
        <v>-1445</v>
      </c>
      <c r="H55" s="6">
        <f>IF(Transactions[[#This Row],[Category Type]]="Expense",Transactions[[#This Row],[Amount]]*-1,Transactions[[#This Row],[Amount]])</f>
        <v>1445</v>
      </c>
      <c r="I55" s="8">
        <f>IF(Transactions[[#This Row],[Category Type]]="Expense",Transactions[[#This Row],[Values]],"")</f>
        <v>1445</v>
      </c>
      <c r="J55" s="8" t="str">
        <f>IF(Transactions[[#This Row],[Category Type]]="Income",Transactions[[#This Row],[Values]],"")</f>
        <v/>
      </c>
    </row>
    <row r="56" spans="1:10" x14ac:dyDescent="0.35">
      <c r="A56" s="13">
        <v>45308.703888888886</v>
      </c>
      <c r="B56" s="8" t="s">
        <v>46</v>
      </c>
      <c r="C56" s="8">
        <f>YEAR(Transactions[[#This Row],[Year and Month]])</f>
        <v>2024</v>
      </c>
      <c r="D56" t="s">
        <v>30</v>
      </c>
      <c r="E56" t="str">
        <f>_xlfn.XLOOKUP(Transactions[[#This Row],[Subcategories]],$M$3:$M$19,$N$3:$N$19)</f>
        <v>Expense</v>
      </c>
      <c r="F56" t="s">
        <v>24</v>
      </c>
      <c r="G56" s="6">
        <v>-74050</v>
      </c>
      <c r="H56" s="6">
        <f>IF(Transactions[[#This Row],[Category Type]]="Expense",Transactions[[#This Row],[Amount]]*-1,Transactions[[#This Row],[Amount]])</f>
        <v>74050</v>
      </c>
      <c r="I56" s="8">
        <f>IF(Transactions[[#This Row],[Category Type]]="Expense",Transactions[[#This Row],[Values]],"")</f>
        <v>74050</v>
      </c>
      <c r="J56" s="8" t="str">
        <f>IF(Transactions[[#This Row],[Category Type]]="Income",Transactions[[#This Row],[Values]],"")</f>
        <v/>
      </c>
    </row>
    <row r="57" spans="1:10" x14ac:dyDescent="0.35">
      <c r="A57" s="13">
        <v>45309.425497685188</v>
      </c>
      <c r="B57" s="8" t="s">
        <v>46</v>
      </c>
      <c r="C57" s="8">
        <f>YEAR(Transactions[[#This Row],[Year and Month]])</f>
        <v>2024</v>
      </c>
      <c r="D57" t="s">
        <v>54</v>
      </c>
      <c r="E57" t="str">
        <f>_xlfn.XLOOKUP(Transactions[[#This Row],[Subcategories]],$M$3:$M$19,$N$3:$N$19)</f>
        <v>Expense</v>
      </c>
      <c r="F57" t="s">
        <v>18</v>
      </c>
      <c r="G57" s="6">
        <v>-429</v>
      </c>
      <c r="H57" s="6">
        <f>IF(Transactions[[#This Row],[Category Type]]="Expense",Transactions[[#This Row],[Amount]]*-1,Transactions[[#This Row],[Amount]])</f>
        <v>429</v>
      </c>
      <c r="I57" s="8">
        <f>IF(Transactions[[#This Row],[Category Type]]="Expense",Transactions[[#This Row],[Values]],"")</f>
        <v>429</v>
      </c>
      <c r="J57" s="8" t="str">
        <f>IF(Transactions[[#This Row],[Category Type]]="Income",Transactions[[#This Row],[Values]],"")</f>
        <v/>
      </c>
    </row>
    <row r="58" spans="1:10" x14ac:dyDescent="0.35">
      <c r="A58" s="13">
        <v>45309.94027777778</v>
      </c>
      <c r="B58" s="8" t="s">
        <v>46</v>
      </c>
      <c r="C58" s="8">
        <f>YEAR(Transactions[[#This Row],[Year and Month]])</f>
        <v>2024</v>
      </c>
      <c r="D58" t="s">
        <v>32</v>
      </c>
      <c r="E58" t="str">
        <f>_xlfn.XLOOKUP(Transactions[[#This Row],[Subcategories]],$M$3:$M$19,$N$3:$N$19)</f>
        <v>Expense</v>
      </c>
      <c r="F58" t="s">
        <v>32</v>
      </c>
      <c r="G58" s="6">
        <v>-1907</v>
      </c>
      <c r="H58" s="6">
        <f>IF(Transactions[[#This Row],[Category Type]]="Expense",Transactions[[#This Row],[Amount]]*-1,Transactions[[#This Row],[Amount]])</f>
        <v>1907</v>
      </c>
      <c r="I58" s="8">
        <f>IF(Transactions[[#This Row],[Category Type]]="Expense",Transactions[[#This Row],[Values]],"")</f>
        <v>1907</v>
      </c>
      <c r="J58" s="8" t="str">
        <f>IF(Transactions[[#This Row],[Category Type]]="Income",Transactions[[#This Row],[Values]],"")</f>
        <v/>
      </c>
    </row>
    <row r="59" spans="1:10" x14ac:dyDescent="0.35">
      <c r="A59" s="13">
        <v>45309.94027777778</v>
      </c>
      <c r="B59" s="8" t="s">
        <v>46</v>
      </c>
      <c r="C59" s="8">
        <f>YEAR(Transactions[[#This Row],[Year and Month]])</f>
        <v>2024</v>
      </c>
      <c r="D59" t="s">
        <v>32</v>
      </c>
      <c r="E59" t="str">
        <f>_xlfn.XLOOKUP(Transactions[[#This Row],[Subcategories]],$M$3:$M$19,$N$3:$N$19)</f>
        <v>Expense</v>
      </c>
      <c r="F59" t="s">
        <v>32</v>
      </c>
      <c r="G59" s="6">
        <v>5</v>
      </c>
      <c r="H59" s="6">
        <f>IF(Transactions[[#This Row],[Category Type]]="Expense",Transactions[[#This Row],[Amount]]*-1,Transactions[[#This Row],[Amount]])</f>
        <v>-5</v>
      </c>
      <c r="I59" s="8">
        <f>IF(Transactions[[#This Row],[Category Type]]="Expense",Transactions[[#This Row],[Values]],"")</f>
        <v>-5</v>
      </c>
      <c r="J59" s="8" t="str">
        <f>IF(Transactions[[#This Row],[Category Type]]="Income",Transactions[[#This Row],[Values]],"")</f>
        <v/>
      </c>
    </row>
    <row r="60" spans="1:10" x14ac:dyDescent="0.35">
      <c r="A60" s="13">
        <v>45311.849062499998</v>
      </c>
      <c r="B60" s="8" t="s">
        <v>46</v>
      </c>
      <c r="C60" s="8">
        <f>YEAR(Transactions[[#This Row],[Year and Month]])</f>
        <v>2024</v>
      </c>
      <c r="D60" t="s">
        <v>54</v>
      </c>
      <c r="E60" t="str">
        <f>_xlfn.XLOOKUP(Transactions[[#This Row],[Subcategories]],$M$3:$M$19,$N$3:$N$19)</f>
        <v>Expense</v>
      </c>
      <c r="F60" t="s">
        <v>6</v>
      </c>
      <c r="G60" s="6">
        <v>-2749</v>
      </c>
      <c r="H60" s="6">
        <f>IF(Transactions[[#This Row],[Category Type]]="Expense",Transactions[[#This Row],[Amount]]*-1,Transactions[[#This Row],[Amount]])</f>
        <v>2749</v>
      </c>
      <c r="I60" s="8">
        <f>IF(Transactions[[#This Row],[Category Type]]="Expense",Transactions[[#This Row],[Values]],"")</f>
        <v>2749</v>
      </c>
      <c r="J60" s="8" t="str">
        <f>IF(Transactions[[#This Row],[Category Type]]="Income",Transactions[[#This Row],[Values]],"")</f>
        <v/>
      </c>
    </row>
    <row r="61" spans="1:10" x14ac:dyDescent="0.35">
      <c r="A61" s="13">
        <v>45314.473958333336</v>
      </c>
      <c r="B61" s="8" t="s">
        <v>46</v>
      </c>
      <c r="C61" s="8">
        <f>YEAR(Transactions[[#This Row],[Year and Month]])</f>
        <v>2024</v>
      </c>
      <c r="D61" t="s">
        <v>54</v>
      </c>
      <c r="E61" t="str">
        <f>_xlfn.XLOOKUP(Transactions[[#This Row],[Subcategories]],$M$3:$M$19,$N$3:$N$19)</f>
        <v>Expense</v>
      </c>
      <c r="F61" t="s">
        <v>18</v>
      </c>
      <c r="G61" s="6">
        <v>-1165</v>
      </c>
      <c r="H61" s="6">
        <f>IF(Transactions[[#This Row],[Category Type]]="Expense",Transactions[[#This Row],[Amount]]*-1,Transactions[[#This Row],[Amount]])</f>
        <v>1165</v>
      </c>
      <c r="I61" s="8">
        <f>IF(Transactions[[#This Row],[Category Type]]="Expense",Transactions[[#This Row],[Values]],"")</f>
        <v>1165</v>
      </c>
      <c r="J61" s="8" t="str">
        <f>IF(Transactions[[#This Row],[Category Type]]="Income",Transactions[[#This Row],[Values]],"")</f>
        <v/>
      </c>
    </row>
    <row r="62" spans="1:10" x14ac:dyDescent="0.35">
      <c r="A62" s="13">
        <v>45314.870497685188</v>
      </c>
      <c r="B62" s="8" t="s">
        <v>46</v>
      </c>
      <c r="C62" s="8">
        <f>YEAR(Transactions[[#This Row],[Year and Month]])</f>
        <v>2024</v>
      </c>
      <c r="D62" t="s">
        <v>54</v>
      </c>
      <c r="E62" t="str">
        <f>_xlfn.XLOOKUP(Transactions[[#This Row],[Subcategories]],$M$3:$M$19,$N$3:$N$19)</f>
        <v>Expense</v>
      </c>
      <c r="F62" t="s">
        <v>30</v>
      </c>
      <c r="G62" s="6">
        <v>-9500</v>
      </c>
      <c r="H62" s="6">
        <f>IF(Transactions[[#This Row],[Category Type]]="Expense",Transactions[[#This Row],[Amount]]*-1,Transactions[[#This Row],[Amount]])</f>
        <v>9500</v>
      </c>
      <c r="I62" s="8">
        <f>IF(Transactions[[#This Row],[Category Type]]="Expense",Transactions[[#This Row],[Values]],"")</f>
        <v>9500</v>
      </c>
      <c r="J62" s="8" t="str">
        <f>IF(Transactions[[#This Row],[Category Type]]="Income",Transactions[[#This Row],[Values]],"")</f>
        <v/>
      </c>
    </row>
    <row r="63" spans="1:10" x14ac:dyDescent="0.35">
      <c r="A63" s="13">
        <v>45315.007719907408</v>
      </c>
      <c r="B63" s="8" t="s">
        <v>46</v>
      </c>
      <c r="C63" s="8">
        <f>YEAR(Transactions[[#This Row],[Year and Month]])</f>
        <v>2024</v>
      </c>
      <c r="D63" t="s">
        <v>54</v>
      </c>
      <c r="E63" t="str">
        <f>_xlfn.XLOOKUP(Transactions[[#This Row],[Subcategories]],$M$3:$M$19,$N$3:$N$19)</f>
        <v>Expense</v>
      </c>
      <c r="F63" t="s">
        <v>6</v>
      </c>
      <c r="G63" s="6">
        <v>-4246</v>
      </c>
      <c r="H63" s="6">
        <f>IF(Transactions[[#This Row],[Category Type]]="Expense",Transactions[[#This Row],[Amount]]*-1,Transactions[[#This Row],[Amount]])</f>
        <v>4246</v>
      </c>
      <c r="I63" s="8">
        <f>IF(Transactions[[#This Row],[Category Type]]="Expense",Transactions[[#This Row],[Values]],"")</f>
        <v>4246</v>
      </c>
      <c r="J63" s="8" t="str">
        <f>IF(Transactions[[#This Row],[Category Type]]="Income",Transactions[[#This Row],[Values]],"")</f>
        <v/>
      </c>
    </row>
    <row r="64" spans="1:10" x14ac:dyDescent="0.35">
      <c r="A64" s="13">
        <v>45315.594699074078</v>
      </c>
      <c r="B64" s="8" t="s">
        <v>46</v>
      </c>
      <c r="C64" s="8">
        <f>YEAR(Transactions[[#This Row],[Year and Month]])</f>
        <v>2024</v>
      </c>
      <c r="D64" t="s">
        <v>54</v>
      </c>
      <c r="E64" t="str">
        <f>_xlfn.XLOOKUP(Transactions[[#This Row],[Subcategories]],$M$3:$M$19,$N$3:$N$19)</f>
        <v>Expense</v>
      </c>
      <c r="F64" t="s">
        <v>35</v>
      </c>
      <c r="G64" s="6">
        <v>-2265</v>
      </c>
      <c r="H64" s="6">
        <f>IF(Transactions[[#This Row],[Category Type]]="Expense",Transactions[[#This Row],[Amount]]*-1,Transactions[[#This Row],[Amount]])</f>
        <v>2265</v>
      </c>
      <c r="I64" s="8">
        <f>IF(Transactions[[#This Row],[Category Type]]="Expense",Transactions[[#This Row],[Values]],"")</f>
        <v>2265</v>
      </c>
      <c r="J64" s="8" t="str">
        <f>IF(Transactions[[#This Row],[Category Type]]="Income",Transactions[[#This Row],[Values]],"")</f>
        <v/>
      </c>
    </row>
    <row r="65" spans="1:10" x14ac:dyDescent="0.35">
      <c r="A65" s="13">
        <v>45315.596319444441</v>
      </c>
      <c r="B65" s="8" t="s">
        <v>46</v>
      </c>
      <c r="C65" s="8">
        <f>YEAR(Transactions[[#This Row],[Year and Month]])</f>
        <v>2024</v>
      </c>
      <c r="D65" t="s">
        <v>54</v>
      </c>
      <c r="E65" t="str">
        <f>_xlfn.XLOOKUP(Transactions[[#This Row],[Subcategories]],$M$3:$M$19,$N$3:$N$19)</f>
        <v>Expense</v>
      </c>
      <c r="F65" t="s">
        <v>35</v>
      </c>
      <c r="G65" s="6">
        <v>-978</v>
      </c>
      <c r="H65" s="6">
        <f>IF(Transactions[[#This Row],[Category Type]]="Expense",Transactions[[#This Row],[Amount]]*-1,Transactions[[#This Row],[Amount]])</f>
        <v>978</v>
      </c>
      <c r="I65" s="8">
        <f>IF(Transactions[[#This Row],[Category Type]]="Expense",Transactions[[#This Row],[Values]],"")</f>
        <v>978</v>
      </c>
      <c r="J65" s="8" t="str">
        <f>IF(Transactions[[#This Row],[Category Type]]="Income",Transactions[[#This Row],[Values]],"")</f>
        <v/>
      </c>
    </row>
    <row r="66" spans="1:10" x14ac:dyDescent="0.35">
      <c r="A66" s="13">
        <v>45315.599942129629</v>
      </c>
      <c r="B66" s="8" t="s">
        <v>46</v>
      </c>
      <c r="C66" s="8">
        <f>YEAR(Transactions[[#This Row],[Year and Month]])</f>
        <v>2024</v>
      </c>
      <c r="D66" t="s">
        <v>54</v>
      </c>
      <c r="E66" t="str">
        <f>_xlfn.XLOOKUP(Transactions[[#This Row],[Subcategories]],$M$3:$M$19,$N$3:$N$19)</f>
        <v>Expense</v>
      </c>
      <c r="F66" t="s">
        <v>6</v>
      </c>
      <c r="G66" s="6">
        <v>-599</v>
      </c>
      <c r="H66" s="6">
        <f>IF(Transactions[[#This Row],[Category Type]]="Expense",Transactions[[#This Row],[Amount]]*-1,Transactions[[#This Row],[Amount]])</f>
        <v>599</v>
      </c>
      <c r="I66" s="8">
        <f>IF(Transactions[[#This Row],[Category Type]]="Expense",Transactions[[#This Row],[Values]],"")</f>
        <v>599</v>
      </c>
      <c r="J66" s="8" t="str">
        <f>IF(Transactions[[#This Row],[Category Type]]="Income",Transactions[[#This Row],[Values]],"")</f>
        <v/>
      </c>
    </row>
    <row r="67" spans="1:10" x14ac:dyDescent="0.35">
      <c r="A67" s="13">
        <v>45316.037743055553</v>
      </c>
      <c r="B67" s="8" t="s">
        <v>46</v>
      </c>
      <c r="C67" s="8">
        <f>YEAR(Transactions[[#This Row],[Year and Month]])</f>
        <v>2024</v>
      </c>
      <c r="D67" t="s">
        <v>54</v>
      </c>
      <c r="E67" t="str">
        <f>_xlfn.XLOOKUP(Transactions[[#This Row],[Subcategories]],$M$3:$M$19,$N$3:$N$19)</f>
        <v>Expense</v>
      </c>
      <c r="F67" t="s">
        <v>6</v>
      </c>
      <c r="G67" s="6">
        <v>-699</v>
      </c>
      <c r="H67" s="6">
        <f>IF(Transactions[[#This Row],[Category Type]]="Expense",Transactions[[#This Row],[Amount]]*-1,Transactions[[#This Row],[Amount]])</f>
        <v>699</v>
      </c>
      <c r="I67" s="8">
        <f>IF(Transactions[[#This Row],[Category Type]]="Expense",Transactions[[#This Row],[Values]],"")</f>
        <v>699</v>
      </c>
      <c r="J67" s="8" t="str">
        <f>IF(Transactions[[#This Row],[Category Type]]="Income",Transactions[[#This Row],[Values]],"")</f>
        <v/>
      </c>
    </row>
    <row r="68" spans="1:10" x14ac:dyDescent="0.35">
      <c r="A68" s="13">
        <v>45316.60292824074</v>
      </c>
      <c r="B68" s="8" t="s">
        <v>46</v>
      </c>
      <c r="C68" s="8">
        <f>YEAR(Transactions[[#This Row],[Year and Month]])</f>
        <v>2024</v>
      </c>
      <c r="D68" t="s">
        <v>54</v>
      </c>
      <c r="E68" t="str">
        <f>_xlfn.XLOOKUP(Transactions[[#This Row],[Subcategories]],$M$3:$M$19,$N$3:$N$19)</f>
        <v>Expense</v>
      </c>
      <c r="F68" t="s">
        <v>18</v>
      </c>
      <c r="G68" s="6">
        <v>-1775</v>
      </c>
      <c r="H68" s="6">
        <f>IF(Transactions[[#This Row],[Category Type]]="Expense",Transactions[[#This Row],[Amount]]*-1,Transactions[[#This Row],[Amount]])</f>
        <v>1775</v>
      </c>
      <c r="I68" s="8">
        <f>IF(Transactions[[#This Row],[Category Type]]="Expense",Transactions[[#This Row],[Values]],"")</f>
        <v>1775</v>
      </c>
      <c r="J68" s="8" t="str">
        <f>IF(Transactions[[#This Row],[Category Type]]="Income",Transactions[[#This Row],[Values]],"")</f>
        <v/>
      </c>
    </row>
    <row r="69" spans="1:10" x14ac:dyDescent="0.35">
      <c r="A69" s="13">
        <v>45317.571944444448</v>
      </c>
      <c r="B69" s="8" t="s">
        <v>46</v>
      </c>
      <c r="C69" s="8">
        <f>YEAR(Transactions[[#This Row],[Year and Month]])</f>
        <v>2024</v>
      </c>
      <c r="D69" t="s">
        <v>54</v>
      </c>
      <c r="E69" t="str">
        <f>_xlfn.XLOOKUP(Transactions[[#This Row],[Subcategories]],$M$3:$M$19,$N$3:$N$19)</f>
        <v>Expense</v>
      </c>
      <c r="F69" t="s">
        <v>35</v>
      </c>
      <c r="G69" s="6">
        <v>-23000</v>
      </c>
      <c r="H69" s="6">
        <f>IF(Transactions[[#This Row],[Category Type]]="Expense",Transactions[[#This Row],[Amount]]*-1,Transactions[[#This Row],[Amount]])</f>
        <v>23000</v>
      </c>
      <c r="I69" s="8">
        <f>IF(Transactions[[#This Row],[Category Type]]="Expense",Transactions[[#This Row],[Values]],"")</f>
        <v>23000</v>
      </c>
      <c r="J69" s="8" t="str">
        <f>IF(Transactions[[#This Row],[Category Type]]="Income",Transactions[[#This Row],[Values]],"")</f>
        <v/>
      </c>
    </row>
    <row r="70" spans="1:10" x14ac:dyDescent="0.35">
      <c r="A70" s="13">
        <v>45317.587557870371</v>
      </c>
      <c r="B70" s="8" t="s">
        <v>46</v>
      </c>
      <c r="C70" s="8">
        <f>YEAR(Transactions[[#This Row],[Year and Month]])</f>
        <v>2024</v>
      </c>
      <c r="D70" t="s">
        <v>54</v>
      </c>
      <c r="E70" t="str">
        <f>_xlfn.XLOOKUP(Transactions[[#This Row],[Subcategories]],$M$3:$M$19,$N$3:$N$19)</f>
        <v>Expense</v>
      </c>
      <c r="F70" t="s">
        <v>18</v>
      </c>
      <c r="G70" s="6">
        <v>-1456</v>
      </c>
      <c r="H70" s="6">
        <f>IF(Transactions[[#This Row],[Category Type]]="Expense",Transactions[[#This Row],[Amount]]*-1,Transactions[[#This Row],[Amount]])</f>
        <v>1456</v>
      </c>
      <c r="I70" s="8">
        <f>IF(Transactions[[#This Row],[Category Type]]="Expense",Transactions[[#This Row],[Values]],"")</f>
        <v>1456</v>
      </c>
      <c r="J70" s="8" t="str">
        <f>IF(Transactions[[#This Row],[Category Type]]="Income",Transactions[[#This Row],[Values]],"")</f>
        <v/>
      </c>
    </row>
    <row r="71" spans="1:10" x14ac:dyDescent="0.35">
      <c r="A71" s="13">
        <v>45317.613252314812</v>
      </c>
      <c r="B71" s="8" t="s">
        <v>46</v>
      </c>
      <c r="C71" s="8">
        <f>YEAR(Transactions[[#This Row],[Year and Month]])</f>
        <v>2024</v>
      </c>
      <c r="D71" t="s">
        <v>54</v>
      </c>
      <c r="E71" t="str">
        <f>_xlfn.XLOOKUP(Transactions[[#This Row],[Subcategories]],$M$3:$M$19,$N$3:$N$19)</f>
        <v>Expense</v>
      </c>
      <c r="F71" t="s">
        <v>18</v>
      </c>
      <c r="G71" s="6">
        <v>-679</v>
      </c>
      <c r="H71" s="6">
        <f>IF(Transactions[[#This Row],[Category Type]]="Expense",Transactions[[#This Row],[Amount]]*-1,Transactions[[#This Row],[Amount]])</f>
        <v>679</v>
      </c>
      <c r="I71" s="8">
        <f>IF(Transactions[[#This Row],[Category Type]]="Expense",Transactions[[#This Row],[Values]],"")</f>
        <v>679</v>
      </c>
      <c r="J71" s="8" t="str">
        <f>IF(Transactions[[#This Row],[Category Type]]="Income",Transactions[[#This Row],[Values]],"")</f>
        <v/>
      </c>
    </row>
    <row r="72" spans="1:10" x14ac:dyDescent="0.35">
      <c r="A72" s="13">
        <v>45318.56050925926</v>
      </c>
      <c r="B72" s="8" t="s">
        <v>46</v>
      </c>
      <c r="C72" s="8">
        <f>YEAR(Transactions[[#This Row],[Year and Month]])</f>
        <v>2024</v>
      </c>
      <c r="D72" t="s">
        <v>54</v>
      </c>
      <c r="E72" t="str">
        <f>_xlfn.XLOOKUP(Transactions[[#This Row],[Subcategories]],$M$3:$M$19,$N$3:$N$19)</f>
        <v>Expense</v>
      </c>
      <c r="F72" t="s">
        <v>18</v>
      </c>
      <c r="G72" s="6">
        <v>-1468</v>
      </c>
      <c r="H72" s="6">
        <f>IF(Transactions[[#This Row],[Category Type]]="Expense",Transactions[[#This Row],[Amount]]*-1,Transactions[[#This Row],[Amount]])</f>
        <v>1468</v>
      </c>
      <c r="I72" s="8">
        <f>IF(Transactions[[#This Row],[Category Type]]="Expense",Transactions[[#This Row],[Values]],"")</f>
        <v>1468</v>
      </c>
      <c r="J72" s="8" t="str">
        <f>IF(Transactions[[#This Row],[Category Type]]="Income",Transactions[[#This Row],[Values]],"")</f>
        <v/>
      </c>
    </row>
    <row r="73" spans="1:10" x14ac:dyDescent="0.35">
      <c r="A73" s="13">
        <v>45318.969652777778</v>
      </c>
      <c r="B73" s="8" t="s">
        <v>46</v>
      </c>
      <c r="C73" s="8">
        <f>YEAR(Transactions[[#This Row],[Year and Month]])</f>
        <v>2024</v>
      </c>
      <c r="D73" t="s">
        <v>54</v>
      </c>
      <c r="E73" t="str">
        <f>_xlfn.XLOOKUP(Transactions[[#This Row],[Subcategories]],$M$3:$M$19,$N$3:$N$19)</f>
        <v>Expense</v>
      </c>
      <c r="F73" t="s">
        <v>6</v>
      </c>
      <c r="G73" s="6">
        <v>-1999</v>
      </c>
      <c r="H73" s="6">
        <f>IF(Transactions[[#This Row],[Category Type]]="Expense",Transactions[[#This Row],[Amount]]*-1,Transactions[[#This Row],[Amount]])</f>
        <v>1999</v>
      </c>
      <c r="I73" s="8">
        <f>IF(Transactions[[#This Row],[Category Type]]="Expense",Transactions[[#This Row],[Values]],"")</f>
        <v>1999</v>
      </c>
      <c r="J73" s="8" t="str">
        <f>IF(Transactions[[#This Row],[Category Type]]="Income",Transactions[[#This Row],[Values]],"")</f>
        <v/>
      </c>
    </row>
    <row r="74" spans="1:10" x14ac:dyDescent="0.35">
      <c r="A74" s="13">
        <v>45320.041180555556</v>
      </c>
      <c r="B74" s="8" t="s">
        <v>46</v>
      </c>
      <c r="C74" s="8">
        <f>YEAR(Transactions[[#This Row],[Year and Month]])</f>
        <v>2024</v>
      </c>
      <c r="D74" t="s">
        <v>54</v>
      </c>
      <c r="E74" t="str">
        <f>_xlfn.XLOOKUP(Transactions[[#This Row],[Subcategories]],$M$3:$M$19,$N$3:$N$19)</f>
        <v>Expense</v>
      </c>
      <c r="F74" t="s">
        <v>6</v>
      </c>
      <c r="G74" s="6">
        <v>-2250</v>
      </c>
      <c r="H74" s="6">
        <f>IF(Transactions[[#This Row],[Category Type]]="Expense",Transactions[[#This Row],[Amount]]*-1,Transactions[[#This Row],[Amount]])</f>
        <v>2250</v>
      </c>
      <c r="I74" s="8">
        <f>IF(Transactions[[#This Row],[Category Type]]="Expense",Transactions[[#This Row],[Values]],"")</f>
        <v>2250</v>
      </c>
      <c r="J74" s="8" t="str">
        <f>IF(Transactions[[#This Row],[Category Type]]="Income",Transactions[[#This Row],[Values]],"")</f>
        <v/>
      </c>
    </row>
    <row r="75" spans="1:10" x14ac:dyDescent="0.35">
      <c r="A75" s="13">
        <v>45321.6094212963</v>
      </c>
      <c r="B75" s="8" t="s">
        <v>46</v>
      </c>
      <c r="C75" s="8">
        <f>YEAR(Transactions[[#This Row],[Year and Month]])</f>
        <v>2024</v>
      </c>
      <c r="D75" t="s">
        <v>53</v>
      </c>
      <c r="E75" t="str">
        <f>_xlfn.XLOOKUP(Transactions[[#This Row],[Subcategories]],$M$3:$M$19,$N$3:$N$19)</f>
        <v>Expense</v>
      </c>
      <c r="F75" t="s">
        <v>36</v>
      </c>
      <c r="G75" s="6">
        <v>-5990</v>
      </c>
      <c r="H75" s="6">
        <f>IF(Transactions[[#This Row],[Category Type]]="Expense",Transactions[[#This Row],[Amount]]*-1,Transactions[[#This Row],[Amount]])</f>
        <v>5990</v>
      </c>
      <c r="I75" s="8">
        <f>IF(Transactions[[#This Row],[Category Type]]="Expense",Transactions[[#This Row],[Values]],"")</f>
        <v>5990</v>
      </c>
      <c r="J75" s="8" t="str">
        <f>IF(Transactions[[#This Row],[Category Type]]="Income",Transactions[[#This Row],[Values]],"")</f>
        <v/>
      </c>
    </row>
    <row r="76" spans="1:10" x14ac:dyDescent="0.35">
      <c r="A76" s="13">
        <v>45321.620775462965</v>
      </c>
      <c r="B76" s="8" t="s">
        <v>46</v>
      </c>
      <c r="C76" s="8">
        <f>YEAR(Transactions[[#This Row],[Year and Month]])</f>
        <v>2024</v>
      </c>
      <c r="D76" t="s">
        <v>54</v>
      </c>
      <c r="E76" t="str">
        <f>_xlfn.XLOOKUP(Transactions[[#This Row],[Subcategories]],$M$3:$M$19,$N$3:$N$19)</f>
        <v>Expense</v>
      </c>
      <c r="F76" t="s">
        <v>18</v>
      </c>
      <c r="G76" s="6">
        <v>-399</v>
      </c>
      <c r="H76" s="6">
        <f>IF(Transactions[[#This Row],[Category Type]]="Expense",Transactions[[#This Row],[Amount]]*-1,Transactions[[#This Row],[Amount]])</f>
        <v>399</v>
      </c>
      <c r="I76" s="8">
        <f>IF(Transactions[[#This Row],[Category Type]]="Expense",Transactions[[#This Row],[Values]],"")</f>
        <v>399</v>
      </c>
      <c r="J76" s="8" t="str">
        <f>IF(Transactions[[#This Row],[Category Type]]="Income",Transactions[[#This Row],[Values]],"")</f>
        <v/>
      </c>
    </row>
    <row r="77" spans="1:10" x14ac:dyDescent="0.35">
      <c r="A77" s="13">
        <v>45321.972673611112</v>
      </c>
      <c r="B77" s="8" t="s">
        <v>46</v>
      </c>
      <c r="C77" s="8">
        <f>YEAR(Transactions[[#This Row],[Year and Month]])</f>
        <v>2024</v>
      </c>
      <c r="D77" t="s">
        <v>54</v>
      </c>
      <c r="E77" t="str">
        <f>_xlfn.XLOOKUP(Transactions[[#This Row],[Subcategories]],$M$3:$M$19,$N$3:$N$19)</f>
        <v>Expense</v>
      </c>
      <c r="F77" t="s">
        <v>6</v>
      </c>
      <c r="G77" s="6">
        <v>-958</v>
      </c>
      <c r="H77" s="6">
        <f>IF(Transactions[[#This Row],[Category Type]]="Expense",Transactions[[#This Row],[Amount]]*-1,Transactions[[#This Row],[Amount]])</f>
        <v>958</v>
      </c>
      <c r="I77" s="8">
        <f>IF(Transactions[[#This Row],[Category Type]]="Expense",Transactions[[#This Row],[Values]],"")</f>
        <v>958</v>
      </c>
      <c r="J77" s="8" t="str">
        <f>IF(Transactions[[#This Row],[Category Type]]="Income",Transactions[[#This Row],[Values]],"")</f>
        <v/>
      </c>
    </row>
    <row r="78" spans="1:10" x14ac:dyDescent="0.35">
      <c r="A78" s="13">
        <v>45322.375694444447</v>
      </c>
      <c r="B78" s="8" t="s">
        <v>46</v>
      </c>
      <c r="C78" s="8">
        <f>YEAR(Transactions[[#This Row],[Year and Month]])</f>
        <v>2024</v>
      </c>
      <c r="D78" t="s">
        <v>30</v>
      </c>
      <c r="E78" t="str">
        <f>_xlfn.XLOOKUP(Transactions[[#This Row],[Subcategories]],$M$3:$M$19,$N$3:$N$19)</f>
        <v>Expense</v>
      </c>
      <c r="F78" t="s">
        <v>38</v>
      </c>
      <c r="G78" s="6">
        <v>-10500</v>
      </c>
      <c r="H78" s="6">
        <f>IF(Transactions[[#This Row],[Category Type]]="Expense",Transactions[[#This Row],[Amount]]*-1,Transactions[[#This Row],[Amount]])</f>
        <v>10500</v>
      </c>
      <c r="I78" s="8">
        <f>IF(Transactions[[#This Row],[Category Type]]="Expense",Transactions[[#This Row],[Values]],"")</f>
        <v>10500</v>
      </c>
      <c r="J78" s="8" t="str">
        <f>IF(Transactions[[#This Row],[Category Type]]="Income",Transactions[[#This Row],[Values]],"")</f>
        <v/>
      </c>
    </row>
    <row r="79" spans="1:10" x14ac:dyDescent="0.35">
      <c r="A79" s="13">
        <v>45322.478449074071</v>
      </c>
      <c r="B79" s="8" t="s">
        <v>46</v>
      </c>
      <c r="C79" s="8">
        <f>YEAR(Transactions[[#This Row],[Year and Month]])</f>
        <v>2024</v>
      </c>
      <c r="D79" t="s">
        <v>54</v>
      </c>
      <c r="E79" t="str">
        <f>_xlfn.XLOOKUP(Transactions[[#This Row],[Subcategories]],$M$3:$M$19,$N$3:$N$19)</f>
        <v>Expense</v>
      </c>
      <c r="F79" t="s">
        <v>18</v>
      </c>
      <c r="G79" s="6">
        <v>-1497</v>
      </c>
      <c r="H79" s="6">
        <f>IF(Transactions[[#This Row],[Category Type]]="Expense",Transactions[[#This Row],[Amount]]*-1,Transactions[[#This Row],[Amount]])</f>
        <v>1497</v>
      </c>
      <c r="I79" s="8">
        <f>IF(Transactions[[#This Row],[Category Type]]="Expense",Transactions[[#This Row],[Values]],"")</f>
        <v>1497</v>
      </c>
      <c r="J79" s="8" t="str">
        <f>IF(Transactions[[#This Row],[Category Type]]="Income",Transactions[[#This Row],[Values]],"")</f>
        <v/>
      </c>
    </row>
    <row r="80" spans="1:10" x14ac:dyDescent="0.35">
      <c r="A80" s="13">
        <v>45322.705740740741</v>
      </c>
      <c r="B80" s="8" t="s">
        <v>46</v>
      </c>
      <c r="C80" s="8">
        <f>YEAR(Transactions[[#This Row],[Year and Month]])</f>
        <v>2024</v>
      </c>
      <c r="D80" t="s">
        <v>54</v>
      </c>
      <c r="E80" t="str">
        <f>_xlfn.XLOOKUP(Transactions[[#This Row],[Subcategories]],$M$3:$M$19,$N$3:$N$19)</f>
        <v>Expense</v>
      </c>
      <c r="F80" t="s">
        <v>18</v>
      </c>
      <c r="G80" s="6">
        <v>-7591</v>
      </c>
      <c r="H80" s="6">
        <f>IF(Transactions[[#This Row],[Category Type]]="Expense",Transactions[[#This Row],[Amount]]*-1,Transactions[[#This Row],[Amount]])</f>
        <v>7591</v>
      </c>
      <c r="I80" s="8">
        <f>IF(Transactions[[#This Row],[Category Type]]="Expense",Transactions[[#This Row],[Values]],"")</f>
        <v>7591</v>
      </c>
      <c r="J80" s="8" t="str">
        <f>IF(Transactions[[#This Row],[Category Type]]="Income",Transactions[[#This Row],[Values]],"")</f>
        <v/>
      </c>
    </row>
    <row r="81" spans="1:10" x14ac:dyDescent="0.35">
      <c r="A81" s="13">
        <v>45323.210416666669</v>
      </c>
      <c r="B81" s="8" t="s">
        <v>47</v>
      </c>
      <c r="C81" s="8">
        <f>YEAR(Transactions[[#This Row],[Year and Month]])</f>
        <v>2024</v>
      </c>
      <c r="D81" t="s">
        <v>32</v>
      </c>
      <c r="E81" t="str">
        <f>_xlfn.XLOOKUP(Transactions[[#This Row],[Subcategories]],$M$3:$M$19,$N$3:$N$19)</f>
        <v>Expense</v>
      </c>
      <c r="F81" t="s">
        <v>29</v>
      </c>
      <c r="G81" s="6">
        <v>-527</v>
      </c>
      <c r="H81" s="6">
        <f>IF(Transactions[[#This Row],[Category Type]]="Expense",Transactions[[#This Row],[Amount]]*-1,Transactions[[#This Row],[Amount]])</f>
        <v>527</v>
      </c>
      <c r="I81" s="8">
        <f>IF(Transactions[[#This Row],[Category Type]]="Expense",Transactions[[#This Row],[Values]],"")</f>
        <v>527</v>
      </c>
      <c r="J81" s="8" t="str">
        <f>IF(Transactions[[#This Row],[Category Type]]="Income",Transactions[[#This Row],[Values]],"")</f>
        <v/>
      </c>
    </row>
    <row r="82" spans="1:10" x14ac:dyDescent="0.35">
      <c r="A82" s="13">
        <v>45323.259722222225</v>
      </c>
      <c r="B82" s="8" t="s">
        <v>47</v>
      </c>
      <c r="C82" s="8">
        <f>YEAR(Transactions[[#This Row],[Year and Month]])</f>
        <v>2024</v>
      </c>
      <c r="D82" t="s">
        <v>32</v>
      </c>
      <c r="E82" t="str">
        <f>_xlfn.XLOOKUP(Transactions[[#This Row],[Subcategories]],$M$3:$M$19,$N$3:$N$19)</f>
        <v>Expense</v>
      </c>
      <c r="F82" t="s">
        <v>6</v>
      </c>
      <c r="G82" s="6">
        <v>-394</v>
      </c>
      <c r="H82" s="6">
        <f>IF(Transactions[[#This Row],[Category Type]]="Expense",Transactions[[#This Row],[Amount]]*-1,Transactions[[#This Row],[Amount]])</f>
        <v>394</v>
      </c>
      <c r="I82" s="8">
        <f>IF(Transactions[[#This Row],[Category Type]]="Expense",Transactions[[#This Row],[Values]],"")</f>
        <v>394</v>
      </c>
      <c r="J82" s="8" t="str">
        <f>IF(Transactions[[#This Row],[Category Type]]="Income",Transactions[[#This Row],[Values]],"")</f>
        <v/>
      </c>
    </row>
    <row r="83" spans="1:10" x14ac:dyDescent="0.35">
      <c r="A83" s="13">
        <v>45325.087291666663</v>
      </c>
      <c r="B83" s="8" t="s">
        <v>47</v>
      </c>
      <c r="C83" s="8">
        <f>YEAR(Transactions[[#This Row],[Year and Month]])</f>
        <v>2024</v>
      </c>
      <c r="D83" t="s">
        <v>54</v>
      </c>
      <c r="E83" t="str">
        <f>_xlfn.XLOOKUP(Transactions[[#This Row],[Subcategories]],$M$3:$M$19,$N$3:$N$19)</f>
        <v>Expense</v>
      </c>
      <c r="F83" t="s">
        <v>6</v>
      </c>
      <c r="G83" s="6">
        <v>-4748</v>
      </c>
      <c r="H83" s="6">
        <f>IF(Transactions[[#This Row],[Category Type]]="Expense",Transactions[[#This Row],[Amount]]*-1,Transactions[[#This Row],[Amount]])</f>
        <v>4748</v>
      </c>
      <c r="I83" s="8">
        <f>IF(Transactions[[#This Row],[Category Type]]="Expense",Transactions[[#This Row],[Values]],"")</f>
        <v>4748</v>
      </c>
      <c r="J83" s="8" t="str">
        <f>IF(Transactions[[#This Row],[Category Type]]="Income",Transactions[[#This Row],[Values]],"")</f>
        <v/>
      </c>
    </row>
    <row r="84" spans="1:10" x14ac:dyDescent="0.35">
      <c r="A84" s="13">
        <v>45326.14571759259</v>
      </c>
      <c r="B84" s="8" t="s">
        <v>47</v>
      </c>
      <c r="C84" s="8">
        <f>YEAR(Transactions[[#This Row],[Year and Month]])</f>
        <v>2024</v>
      </c>
      <c r="D84" t="s">
        <v>54</v>
      </c>
      <c r="E84" t="str">
        <f>_xlfn.XLOOKUP(Transactions[[#This Row],[Subcategories]],$M$3:$M$19,$N$3:$N$19)</f>
        <v>Expense</v>
      </c>
      <c r="F84" t="s">
        <v>29</v>
      </c>
      <c r="G84" s="6">
        <v>-3490</v>
      </c>
      <c r="H84" s="6">
        <f>IF(Transactions[[#This Row],[Category Type]]="Expense",Transactions[[#This Row],[Amount]]*-1,Transactions[[#This Row],[Amount]])</f>
        <v>3490</v>
      </c>
      <c r="I84" s="8">
        <f>IF(Transactions[[#This Row],[Category Type]]="Expense",Transactions[[#This Row],[Values]],"")</f>
        <v>3490</v>
      </c>
      <c r="J84" s="8" t="str">
        <f>IF(Transactions[[#This Row],[Category Type]]="Income",Transactions[[#This Row],[Values]],"")</f>
        <v/>
      </c>
    </row>
    <row r="85" spans="1:10" x14ac:dyDescent="0.35">
      <c r="A85" s="13">
        <v>45326.605555555558</v>
      </c>
      <c r="B85" s="8" t="s">
        <v>47</v>
      </c>
      <c r="C85" s="8">
        <f>YEAR(Transactions[[#This Row],[Year and Month]])</f>
        <v>2024</v>
      </c>
      <c r="D85" t="s">
        <v>32</v>
      </c>
      <c r="E85" t="str">
        <f>_xlfn.XLOOKUP(Transactions[[#This Row],[Subcategories]],$M$3:$M$19,$N$3:$N$19)</f>
        <v>Expense</v>
      </c>
      <c r="F85" t="s">
        <v>29</v>
      </c>
      <c r="G85" s="6">
        <v>-2940</v>
      </c>
      <c r="H85" s="6">
        <f>IF(Transactions[[#This Row],[Category Type]]="Expense",Transactions[[#This Row],[Amount]]*-1,Transactions[[#This Row],[Amount]])</f>
        <v>2940</v>
      </c>
      <c r="I85" s="8">
        <f>IF(Transactions[[#This Row],[Category Type]]="Expense",Transactions[[#This Row],[Values]],"")</f>
        <v>2940</v>
      </c>
      <c r="J85" s="8" t="str">
        <f>IF(Transactions[[#This Row],[Category Type]]="Income",Transactions[[#This Row],[Values]],"")</f>
        <v/>
      </c>
    </row>
    <row r="86" spans="1:10" x14ac:dyDescent="0.35">
      <c r="A86" s="13">
        <v>45326.605555555558</v>
      </c>
      <c r="B86" s="8" t="s">
        <v>47</v>
      </c>
      <c r="C86" s="8">
        <f>YEAR(Transactions[[#This Row],[Year and Month]])</f>
        <v>2024</v>
      </c>
      <c r="D86" t="s">
        <v>32</v>
      </c>
      <c r="E86" t="str">
        <f>_xlfn.XLOOKUP(Transactions[[#This Row],[Subcategories]],$M$3:$M$19,$N$3:$N$19)</f>
        <v>Expense</v>
      </c>
      <c r="F86" t="s">
        <v>6</v>
      </c>
      <c r="G86" s="6">
        <v>-197</v>
      </c>
      <c r="H86" s="6">
        <f>IF(Transactions[[#This Row],[Category Type]]="Expense",Transactions[[#This Row],[Amount]]*-1,Transactions[[#This Row],[Amount]])</f>
        <v>197</v>
      </c>
      <c r="I86" s="8">
        <f>IF(Transactions[[#This Row],[Category Type]]="Expense",Transactions[[#This Row],[Values]],"")</f>
        <v>197</v>
      </c>
      <c r="J86" s="8" t="str">
        <f>IF(Transactions[[#This Row],[Category Type]]="Income",Transactions[[#This Row],[Values]],"")</f>
        <v/>
      </c>
    </row>
    <row r="87" spans="1:10" x14ac:dyDescent="0.35">
      <c r="A87" s="13">
        <v>45327.602835648147</v>
      </c>
      <c r="B87" s="8" t="s">
        <v>47</v>
      </c>
      <c r="C87" s="8">
        <f>YEAR(Transactions[[#This Row],[Year and Month]])</f>
        <v>2024</v>
      </c>
      <c r="D87" t="s">
        <v>54</v>
      </c>
      <c r="E87" t="str">
        <f>_xlfn.XLOOKUP(Transactions[[#This Row],[Subcategories]],$M$3:$M$19,$N$3:$N$19)</f>
        <v>Expense</v>
      </c>
      <c r="F87" t="s">
        <v>18</v>
      </c>
      <c r="G87" s="6">
        <v>-399</v>
      </c>
      <c r="H87" s="6">
        <f>IF(Transactions[[#This Row],[Category Type]]="Expense",Transactions[[#This Row],[Amount]]*-1,Transactions[[#This Row],[Amount]])</f>
        <v>399</v>
      </c>
      <c r="I87" s="8">
        <f>IF(Transactions[[#This Row],[Category Type]]="Expense",Transactions[[#This Row],[Values]],"")</f>
        <v>399</v>
      </c>
      <c r="J87" s="8" t="str">
        <f>IF(Transactions[[#This Row],[Category Type]]="Income",Transactions[[#This Row],[Values]],"")</f>
        <v/>
      </c>
    </row>
    <row r="88" spans="1:10" x14ac:dyDescent="0.35">
      <c r="A88" s="13">
        <v>45327.855844907404</v>
      </c>
      <c r="B88" s="8" t="s">
        <v>47</v>
      </c>
      <c r="C88" s="8">
        <f>YEAR(Transactions[[#This Row],[Year and Month]])</f>
        <v>2024</v>
      </c>
      <c r="D88" t="s">
        <v>26</v>
      </c>
      <c r="E88" t="str">
        <f>_xlfn.XLOOKUP(Transactions[[#This Row],[Subcategories]],$M$3:$M$19,$N$3:$N$19)</f>
        <v>Income</v>
      </c>
      <c r="F88" t="s">
        <v>26</v>
      </c>
      <c r="G88" s="6">
        <v>145395</v>
      </c>
      <c r="H88" s="6">
        <f>IF(Transactions[[#This Row],[Category Type]]="Expense",Transactions[[#This Row],[Amount]]*-1,Transactions[[#This Row],[Amount]])</f>
        <v>145395</v>
      </c>
      <c r="I88" s="8" t="str">
        <f>IF(Transactions[[#This Row],[Category Type]]="Expense",Transactions[[#This Row],[Values]],"")</f>
        <v/>
      </c>
      <c r="J88" s="8">
        <f>IF(Transactions[[#This Row],[Category Type]]="Income",Transactions[[#This Row],[Values]],"")</f>
        <v>145395</v>
      </c>
    </row>
    <row r="89" spans="1:10" x14ac:dyDescent="0.35">
      <c r="A89" s="13">
        <v>45328.0075462963</v>
      </c>
      <c r="B89" s="8" t="s">
        <v>47</v>
      </c>
      <c r="C89" s="8">
        <f>YEAR(Transactions[[#This Row],[Year and Month]])</f>
        <v>2024</v>
      </c>
      <c r="D89" t="s">
        <v>54</v>
      </c>
      <c r="E89" t="str">
        <f>_xlfn.XLOOKUP(Transactions[[#This Row],[Subcategories]],$M$3:$M$19,$N$3:$N$19)</f>
        <v>Expense</v>
      </c>
      <c r="F89" t="s">
        <v>6</v>
      </c>
      <c r="G89" s="6">
        <v>-1799</v>
      </c>
      <c r="H89" s="6">
        <f>IF(Transactions[[#This Row],[Category Type]]="Expense",Transactions[[#This Row],[Amount]]*-1,Transactions[[#This Row],[Amount]])</f>
        <v>1799</v>
      </c>
      <c r="I89" s="8">
        <f>IF(Transactions[[#This Row],[Category Type]]="Expense",Transactions[[#This Row],[Values]],"")</f>
        <v>1799</v>
      </c>
      <c r="J89" s="8" t="str">
        <f>IF(Transactions[[#This Row],[Category Type]]="Income",Transactions[[#This Row],[Values]],"")</f>
        <v/>
      </c>
    </row>
    <row r="90" spans="1:10" x14ac:dyDescent="0.35">
      <c r="A90" s="13">
        <v>45328.554652777777</v>
      </c>
      <c r="B90" s="8" t="s">
        <v>47</v>
      </c>
      <c r="C90" s="8">
        <f>YEAR(Transactions[[#This Row],[Year and Month]])</f>
        <v>2024</v>
      </c>
      <c r="D90" t="s">
        <v>54</v>
      </c>
      <c r="E90" t="str">
        <f>_xlfn.XLOOKUP(Transactions[[#This Row],[Subcategories]],$M$3:$M$19,$N$3:$N$19)</f>
        <v>Expense</v>
      </c>
      <c r="F90" t="s">
        <v>35</v>
      </c>
      <c r="G90" s="6">
        <v>-2339</v>
      </c>
      <c r="H90" s="6">
        <f>IF(Transactions[[#This Row],[Category Type]]="Expense",Transactions[[#This Row],[Amount]]*-1,Transactions[[#This Row],[Amount]])</f>
        <v>2339</v>
      </c>
      <c r="I90" s="8">
        <f>IF(Transactions[[#This Row],[Category Type]]="Expense",Transactions[[#This Row],[Values]],"")</f>
        <v>2339</v>
      </c>
      <c r="J90" s="8" t="str">
        <f>IF(Transactions[[#This Row],[Category Type]]="Income",Transactions[[#This Row],[Values]],"")</f>
        <v/>
      </c>
    </row>
    <row r="91" spans="1:10" x14ac:dyDescent="0.35">
      <c r="A91" s="13">
        <v>45328.573136574072</v>
      </c>
      <c r="B91" s="8" t="s">
        <v>47</v>
      </c>
      <c r="C91" s="8">
        <f>YEAR(Transactions[[#This Row],[Year and Month]])</f>
        <v>2024</v>
      </c>
      <c r="D91" t="s">
        <v>54</v>
      </c>
      <c r="E91" t="str">
        <f>_xlfn.XLOOKUP(Transactions[[#This Row],[Subcategories]],$M$3:$M$19,$N$3:$N$19)</f>
        <v>Expense</v>
      </c>
      <c r="F91" t="s">
        <v>21</v>
      </c>
      <c r="G91" s="6">
        <v>-1064</v>
      </c>
      <c r="H91" s="6">
        <f>IF(Transactions[[#This Row],[Category Type]]="Expense",Transactions[[#This Row],[Amount]]*-1,Transactions[[#This Row],[Amount]])</f>
        <v>1064</v>
      </c>
      <c r="I91" s="8">
        <f>IF(Transactions[[#This Row],[Category Type]]="Expense",Transactions[[#This Row],[Values]],"")</f>
        <v>1064</v>
      </c>
      <c r="J91" s="8" t="str">
        <f>IF(Transactions[[#This Row],[Category Type]]="Income",Transactions[[#This Row],[Values]],"")</f>
        <v/>
      </c>
    </row>
    <row r="92" spans="1:10" x14ac:dyDescent="0.35">
      <c r="A92" s="13">
        <v>45329.595706018517</v>
      </c>
      <c r="B92" s="8" t="s">
        <v>47</v>
      </c>
      <c r="C92" s="8">
        <f>YEAR(Transactions[[#This Row],[Year and Month]])</f>
        <v>2024</v>
      </c>
      <c r="D92" t="s">
        <v>54</v>
      </c>
      <c r="E92" t="str">
        <f>_xlfn.XLOOKUP(Transactions[[#This Row],[Subcategories]],$M$3:$M$19,$N$3:$N$19)</f>
        <v>Expense</v>
      </c>
      <c r="F92" t="s">
        <v>37</v>
      </c>
      <c r="G92" s="6">
        <v>-24040</v>
      </c>
      <c r="H92" s="6">
        <f>IF(Transactions[[#This Row],[Category Type]]="Expense",Transactions[[#This Row],[Amount]]*-1,Transactions[[#This Row],[Amount]])</f>
        <v>24040</v>
      </c>
      <c r="I92" s="8">
        <f>IF(Transactions[[#This Row],[Category Type]]="Expense",Transactions[[#This Row],[Values]],"")</f>
        <v>24040</v>
      </c>
      <c r="J92" s="8" t="str">
        <f>IF(Transactions[[#This Row],[Category Type]]="Income",Transactions[[#This Row],[Values]],"")</f>
        <v/>
      </c>
    </row>
    <row r="93" spans="1:10" x14ac:dyDescent="0.35">
      <c r="A93" s="13">
        <v>45329.702581018515</v>
      </c>
      <c r="B93" s="8" t="s">
        <v>47</v>
      </c>
      <c r="C93" s="8">
        <f>YEAR(Transactions[[#This Row],[Year and Month]])</f>
        <v>2024</v>
      </c>
      <c r="D93" t="s">
        <v>54</v>
      </c>
      <c r="E93" t="str">
        <f>_xlfn.XLOOKUP(Transactions[[#This Row],[Subcategories]],$M$3:$M$19,$N$3:$N$19)</f>
        <v>Expense</v>
      </c>
      <c r="F93" t="s">
        <v>39</v>
      </c>
      <c r="G93" s="6">
        <v>-2260</v>
      </c>
      <c r="H93" s="6">
        <f>IF(Transactions[[#This Row],[Category Type]]="Expense",Transactions[[#This Row],[Amount]]*-1,Transactions[[#This Row],[Amount]])</f>
        <v>2260</v>
      </c>
      <c r="I93" s="8">
        <f>IF(Transactions[[#This Row],[Category Type]]="Expense",Transactions[[#This Row],[Values]],"")</f>
        <v>2260</v>
      </c>
      <c r="J93" s="8" t="str">
        <f>IF(Transactions[[#This Row],[Category Type]]="Income",Transactions[[#This Row],[Values]],"")</f>
        <v/>
      </c>
    </row>
    <row r="94" spans="1:10" x14ac:dyDescent="0.35">
      <c r="A94" s="13">
        <v>45329.804247685184</v>
      </c>
      <c r="B94" s="8" t="s">
        <v>47</v>
      </c>
      <c r="C94" s="8">
        <f>YEAR(Transactions[[#This Row],[Year and Month]])</f>
        <v>2024</v>
      </c>
      <c r="D94" t="s">
        <v>54</v>
      </c>
      <c r="E94" t="str">
        <f>_xlfn.XLOOKUP(Transactions[[#This Row],[Subcategories]],$M$3:$M$19,$N$3:$N$19)</f>
        <v>Expense</v>
      </c>
      <c r="F94" t="s">
        <v>39</v>
      </c>
      <c r="G94" s="6">
        <v>-10715</v>
      </c>
      <c r="H94" s="6">
        <f>IF(Transactions[[#This Row],[Category Type]]="Expense",Transactions[[#This Row],[Amount]]*-1,Transactions[[#This Row],[Amount]])</f>
        <v>10715</v>
      </c>
      <c r="I94" s="8">
        <f>IF(Transactions[[#This Row],[Category Type]]="Expense",Transactions[[#This Row],[Values]],"")</f>
        <v>10715</v>
      </c>
      <c r="J94" s="8" t="str">
        <f>IF(Transactions[[#This Row],[Category Type]]="Income",Transactions[[#This Row],[Values]],"")</f>
        <v/>
      </c>
    </row>
    <row r="95" spans="1:10" x14ac:dyDescent="0.35">
      <c r="A95" s="13">
        <v>45330.516250000001</v>
      </c>
      <c r="B95" s="8" t="s">
        <v>47</v>
      </c>
      <c r="C95" s="8">
        <f>YEAR(Transactions[[#This Row],[Year and Month]])</f>
        <v>2024</v>
      </c>
      <c r="D95" t="s">
        <v>54</v>
      </c>
      <c r="E95" t="str">
        <f>_xlfn.XLOOKUP(Transactions[[#This Row],[Subcategories]],$M$3:$M$19,$N$3:$N$19)</f>
        <v>Expense</v>
      </c>
      <c r="F95" t="s">
        <v>30</v>
      </c>
      <c r="G95" s="6">
        <v>-1064</v>
      </c>
      <c r="H95" s="6">
        <f>IF(Transactions[[#This Row],[Category Type]]="Expense",Transactions[[#This Row],[Amount]]*-1,Transactions[[#This Row],[Amount]])</f>
        <v>1064</v>
      </c>
      <c r="I95" s="8">
        <f>IF(Transactions[[#This Row],[Category Type]]="Expense",Transactions[[#This Row],[Values]],"")</f>
        <v>1064</v>
      </c>
      <c r="J95" s="8" t="str">
        <f>IF(Transactions[[#This Row],[Category Type]]="Income",Transactions[[#This Row],[Values]],"")</f>
        <v/>
      </c>
    </row>
    <row r="96" spans="1:10" x14ac:dyDescent="0.35">
      <c r="A96" s="13">
        <v>45330.646979166668</v>
      </c>
      <c r="B96" s="8" t="s">
        <v>47</v>
      </c>
      <c r="C96" s="8">
        <f>YEAR(Transactions[[#This Row],[Year and Month]])</f>
        <v>2024</v>
      </c>
      <c r="D96" t="s">
        <v>54</v>
      </c>
      <c r="E96" t="str">
        <f>_xlfn.XLOOKUP(Transactions[[#This Row],[Subcategories]],$M$3:$M$19,$N$3:$N$19)</f>
        <v>Expense</v>
      </c>
      <c r="F96" t="s">
        <v>29</v>
      </c>
      <c r="G96" s="6">
        <v>-2690</v>
      </c>
      <c r="H96" s="6">
        <f>IF(Transactions[[#This Row],[Category Type]]="Expense",Transactions[[#This Row],[Amount]]*-1,Transactions[[#This Row],[Amount]])</f>
        <v>2690</v>
      </c>
      <c r="I96" s="8">
        <f>IF(Transactions[[#This Row],[Category Type]]="Expense",Transactions[[#This Row],[Values]],"")</f>
        <v>2690</v>
      </c>
      <c r="J96" s="8" t="str">
        <f>IF(Transactions[[#This Row],[Category Type]]="Income",Transactions[[#This Row],[Values]],"")</f>
        <v/>
      </c>
    </row>
    <row r="97" spans="1:10" x14ac:dyDescent="0.35">
      <c r="A97" s="13">
        <v>45330.655266203707</v>
      </c>
      <c r="B97" s="8" t="s">
        <v>47</v>
      </c>
      <c r="C97" s="8">
        <f>YEAR(Transactions[[#This Row],[Year and Month]])</f>
        <v>2024</v>
      </c>
      <c r="D97" t="s">
        <v>54</v>
      </c>
      <c r="E97" t="str">
        <f>_xlfn.XLOOKUP(Transactions[[#This Row],[Subcategories]],$M$3:$M$19,$N$3:$N$19)</f>
        <v>Expense</v>
      </c>
      <c r="F97" t="s">
        <v>35</v>
      </c>
      <c r="G97" s="6">
        <v>-13007</v>
      </c>
      <c r="H97" s="6">
        <f>IF(Transactions[[#This Row],[Category Type]]="Expense",Transactions[[#This Row],[Amount]]*-1,Transactions[[#This Row],[Amount]])</f>
        <v>13007</v>
      </c>
      <c r="I97" s="8">
        <f>IF(Transactions[[#This Row],[Category Type]]="Expense",Transactions[[#This Row],[Values]],"")</f>
        <v>13007</v>
      </c>
      <c r="J97" s="8" t="str">
        <f>IF(Transactions[[#This Row],[Category Type]]="Income",Transactions[[#This Row],[Values]],"")</f>
        <v/>
      </c>
    </row>
    <row r="98" spans="1:10" x14ac:dyDescent="0.35">
      <c r="A98" s="13">
        <v>45330.664918981478</v>
      </c>
      <c r="B98" s="8" t="s">
        <v>47</v>
      </c>
      <c r="C98" s="8">
        <f>YEAR(Transactions[[#This Row],[Year and Month]])</f>
        <v>2024</v>
      </c>
      <c r="D98" t="s">
        <v>54</v>
      </c>
      <c r="E98" t="str">
        <f>_xlfn.XLOOKUP(Transactions[[#This Row],[Subcategories]],$M$3:$M$19,$N$3:$N$19)</f>
        <v>Expense</v>
      </c>
      <c r="F98" t="s">
        <v>18</v>
      </c>
      <c r="G98" s="6">
        <v>-7227</v>
      </c>
      <c r="H98" s="6">
        <f>IF(Transactions[[#This Row],[Category Type]]="Expense",Transactions[[#This Row],[Amount]]*-1,Transactions[[#This Row],[Amount]])</f>
        <v>7227</v>
      </c>
      <c r="I98" s="8">
        <f>IF(Transactions[[#This Row],[Category Type]]="Expense",Transactions[[#This Row],[Values]],"")</f>
        <v>7227</v>
      </c>
      <c r="J98" s="8" t="str">
        <f>IF(Transactions[[#This Row],[Category Type]]="Income",Transactions[[#This Row],[Values]],"")</f>
        <v/>
      </c>
    </row>
    <row r="99" spans="1:10" x14ac:dyDescent="0.35">
      <c r="A99" s="13">
        <v>45330.666932870372</v>
      </c>
      <c r="B99" s="8" t="s">
        <v>47</v>
      </c>
      <c r="C99" s="8">
        <f>YEAR(Transactions[[#This Row],[Year and Month]])</f>
        <v>2024</v>
      </c>
      <c r="D99" t="s">
        <v>54</v>
      </c>
      <c r="E99" t="str">
        <f>_xlfn.XLOOKUP(Transactions[[#This Row],[Subcategories]],$M$3:$M$19,$N$3:$N$19)</f>
        <v>Expense</v>
      </c>
      <c r="F99" t="s">
        <v>18</v>
      </c>
      <c r="G99" s="6">
        <v>-589</v>
      </c>
      <c r="H99" s="6">
        <f>IF(Transactions[[#This Row],[Category Type]]="Expense",Transactions[[#This Row],[Amount]]*-1,Transactions[[#This Row],[Amount]])</f>
        <v>589</v>
      </c>
      <c r="I99" s="8">
        <f>IF(Transactions[[#This Row],[Category Type]]="Expense",Transactions[[#This Row],[Values]],"")</f>
        <v>589</v>
      </c>
      <c r="J99" s="8" t="str">
        <f>IF(Transactions[[#This Row],[Category Type]]="Income",Transactions[[#This Row],[Values]],"")</f>
        <v/>
      </c>
    </row>
    <row r="100" spans="1:10" x14ac:dyDescent="0.35">
      <c r="A100" s="13">
        <v>45330.723692129628</v>
      </c>
      <c r="B100" s="8" t="s">
        <v>47</v>
      </c>
      <c r="C100" s="8">
        <f>YEAR(Transactions[[#This Row],[Year and Month]])</f>
        <v>2024</v>
      </c>
      <c r="D100" t="s">
        <v>54</v>
      </c>
      <c r="E100" t="str">
        <f>_xlfn.XLOOKUP(Transactions[[#This Row],[Subcategories]],$M$3:$M$19,$N$3:$N$19)</f>
        <v>Expense</v>
      </c>
      <c r="F100" t="s">
        <v>18</v>
      </c>
      <c r="G100" s="6">
        <v>-1037</v>
      </c>
      <c r="H100" s="6">
        <f>IF(Transactions[[#This Row],[Category Type]]="Expense",Transactions[[#This Row],[Amount]]*-1,Transactions[[#This Row],[Amount]])</f>
        <v>1037</v>
      </c>
      <c r="I100" s="8">
        <f>IF(Transactions[[#This Row],[Category Type]]="Expense",Transactions[[#This Row],[Values]],"")</f>
        <v>1037</v>
      </c>
      <c r="J100" s="8" t="str">
        <f>IF(Transactions[[#This Row],[Category Type]]="Income",Transactions[[#This Row],[Values]],"")</f>
        <v/>
      </c>
    </row>
    <row r="101" spans="1:10" x14ac:dyDescent="0.35">
      <c r="A101" s="13">
        <v>45330.724305555559</v>
      </c>
      <c r="B101" s="8" t="s">
        <v>47</v>
      </c>
      <c r="C101" s="8">
        <f>YEAR(Transactions[[#This Row],[Year and Month]])</f>
        <v>2024</v>
      </c>
      <c r="D101" t="s">
        <v>54</v>
      </c>
      <c r="E101" t="str">
        <f>_xlfn.XLOOKUP(Transactions[[#This Row],[Subcategories]],$M$3:$M$19,$N$3:$N$19)</f>
        <v>Expense</v>
      </c>
      <c r="F101" t="s">
        <v>6</v>
      </c>
      <c r="G101" s="6">
        <v>-2250</v>
      </c>
      <c r="H101" s="6">
        <f>IF(Transactions[[#This Row],[Category Type]]="Expense",Transactions[[#This Row],[Amount]]*-1,Transactions[[#This Row],[Amount]])</f>
        <v>2250</v>
      </c>
      <c r="I101" s="8">
        <f>IF(Transactions[[#This Row],[Category Type]]="Expense",Transactions[[#This Row],[Values]],"")</f>
        <v>2250</v>
      </c>
      <c r="J101" s="8" t="str">
        <f>IF(Transactions[[#This Row],[Category Type]]="Income",Transactions[[#This Row],[Values]],"")</f>
        <v/>
      </c>
    </row>
    <row r="102" spans="1:10" x14ac:dyDescent="0.35">
      <c r="A102" s="13">
        <v>45331.460902777777</v>
      </c>
      <c r="B102" s="8" t="s">
        <v>47</v>
      </c>
      <c r="C102" s="8">
        <f>YEAR(Transactions[[#This Row],[Year and Month]])</f>
        <v>2024</v>
      </c>
      <c r="D102" t="s">
        <v>54</v>
      </c>
      <c r="E102" t="str">
        <f>_xlfn.XLOOKUP(Transactions[[#This Row],[Subcategories]],$M$3:$M$19,$N$3:$N$19)</f>
        <v>Expense</v>
      </c>
      <c r="F102" t="s">
        <v>7</v>
      </c>
      <c r="G102" s="6">
        <v>-540</v>
      </c>
      <c r="H102" s="6">
        <f>IF(Transactions[[#This Row],[Category Type]]="Expense",Transactions[[#This Row],[Amount]]*-1,Transactions[[#This Row],[Amount]])</f>
        <v>540</v>
      </c>
      <c r="I102" s="8">
        <f>IF(Transactions[[#This Row],[Category Type]]="Expense",Transactions[[#This Row],[Values]],"")</f>
        <v>540</v>
      </c>
      <c r="J102" s="8" t="str">
        <f>IF(Transactions[[#This Row],[Category Type]]="Income",Transactions[[#This Row],[Values]],"")</f>
        <v/>
      </c>
    </row>
    <row r="103" spans="1:10" x14ac:dyDescent="0.35">
      <c r="A103" s="13">
        <v>45331.476261574076</v>
      </c>
      <c r="B103" s="8" t="s">
        <v>47</v>
      </c>
      <c r="C103" s="8">
        <f>YEAR(Transactions[[#This Row],[Year and Month]])</f>
        <v>2024</v>
      </c>
      <c r="D103" t="s">
        <v>54</v>
      </c>
      <c r="E103" t="str">
        <f>_xlfn.XLOOKUP(Transactions[[#This Row],[Subcategories]],$M$3:$M$19,$N$3:$N$19)</f>
        <v>Expense</v>
      </c>
      <c r="F103" t="s">
        <v>18</v>
      </c>
      <c r="G103" s="6">
        <v>-1028</v>
      </c>
      <c r="H103" s="6">
        <f>IF(Transactions[[#This Row],[Category Type]]="Expense",Transactions[[#This Row],[Amount]]*-1,Transactions[[#This Row],[Amount]])</f>
        <v>1028</v>
      </c>
      <c r="I103" s="8">
        <f>IF(Transactions[[#This Row],[Category Type]]="Expense",Transactions[[#This Row],[Values]],"")</f>
        <v>1028</v>
      </c>
      <c r="J103" s="8" t="str">
        <f>IF(Transactions[[#This Row],[Category Type]]="Income",Transactions[[#This Row],[Values]],"")</f>
        <v/>
      </c>
    </row>
    <row r="104" spans="1:10" x14ac:dyDescent="0.35">
      <c r="A104" s="13">
        <v>45332.086192129631</v>
      </c>
      <c r="B104" s="8" t="s">
        <v>47</v>
      </c>
      <c r="C104" s="8">
        <f>YEAR(Transactions[[#This Row],[Year and Month]])</f>
        <v>2024</v>
      </c>
      <c r="D104" t="s">
        <v>54</v>
      </c>
      <c r="E104" t="str">
        <f>_xlfn.XLOOKUP(Transactions[[#This Row],[Subcategories]],$M$3:$M$19,$N$3:$N$19)</f>
        <v>Expense</v>
      </c>
      <c r="F104" t="s">
        <v>6</v>
      </c>
      <c r="G104" s="6">
        <v>-499</v>
      </c>
      <c r="H104" s="6">
        <f>IF(Transactions[[#This Row],[Category Type]]="Expense",Transactions[[#This Row],[Amount]]*-1,Transactions[[#This Row],[Amount]])</f>
        <v>499</v>
      </c>
      <c r="I104" s="8">
        <f>IF(Transactions[[#This Row],[Category Type]]="Expense",Transactions[[#This Row],[Values]],"")</f>
        <v>499</v>
      </c>
      <c r="J104" s="8" t="str">
        <f>IF(Transactions[[#This Row],[Category Type]]="Income",Transactions[[#This Row],[Values]],"")</f>
        <v/>
      </c>
    </row>
    <row r="105" spans="1:10" x14ac:dyDescent="0.35">
      <c r="A105" s="13">
        <v>45332.838287037041</v>
      </c>
      <c r="B105" s="8" t="s">
        <v>47</v>
      </c>
      <c r="C105" s="8">
        <f>YEAR(Transactions[[#This Row],[Year and Month]])</f>
        <v>2024</v>
      </c>
      <c r="D105" t="s">
        <v>54</v>
      </c>
      <c r="E105" t="str">
        <f>_xlfn.XLOOKUP(Transactions[[#This Row],[Subcategories]],$M$3:$M$19,$N$3:$N$19)</f>
        <v>Expense</v>
      </c>
      <c r="F105" t="s">
        <v>6</v>
      </c>
      <c r="G105" s="6">
        <v>-998</v>
      </c>
      <c r="H105" s="6">
        <f>IF(Transactions[[#This Row],[Category Type]]="Expense",Transactions[[#This Row],[Amount]]*-1,Transactions[[#This Row],[Amount]])</f>
        <v>998</v>
      </c>
      <c r="I105" s="8">
        <f>IF(Transactions[[#This Row],[Category Type]]="Expense",Transactions[[#This Row],[Values]],"")</f>
        <v>998</v>
      </c>
      <c r="J105" s="8" t="str">
        <f>IF(Transactions[[#This Row],[Category Type]]="Income",Transactions[[#This Row],[Values]],"")</f>
        <v/>
      </c>
    </row>
    <row r="106" spans="1:10" x14ac:dyDescent="0.35">
      <c r="A106" s="13">
        <v>45333.438263888886</v>
      </c>
      <c r="B106" s="8" t="s">
        <v>47</v>
      </c>
      <c r="C106" s="8">
        <f>YEAR(Transactions[[#This Row],[Year and Month]])</f>
        <v>2024</v>
      </c>
      <c r="D106" t="s">
        <v>54</v>
      </c>
      <c r="E106" t="str">
        <f>_xlfn.XLOOKUP(Transactions[[#This Row],[Subcategories]],$M$3:$M$19,$N$3:$N$19)</f>
        <v>Expense</v>
      </c>
      <c r="F106" t="s">
        <v>35</v>
      </c>
      <c r="G106" s="6">
        <v>-5943</v>
      </c>
      <c r="H106" s="6">
        <f>IF(Transactions[[#This Row],[Category Type]]="Expense",Transactions[[#This Row],[Amount]]*-1,Transactions[[#This Row],[Amount]])</f>
        <v>5943</v>
      </c>
      <c r="I106" s="8">
        <f>IF(Transactions[[#This Row],[Category Type]]="Expense",Transactions[[#This Row],[Values]],"")</f>
        <v>5943</v>
      </c>
      <c r="J106" s="8" t="str">
        <f>IF(Transactions[[#This Row],[Category Type]]="Income",Transactions[[#This Row],[Values]],"")</f>
        <v/>
      </c>
    </row>
    <row r="107" spans="1:10" x14ac:dyDescent="0.35">
      <c r="A107" s="13">
        <v>45333.441284722219</v>
      </c>
      <c r="B107" s="8" t="s">
        <v>47</v>
      </c>
      <c r="C107" s="8">
        <f>YEAR(Transactions[[#This Row],[Year and Month]])</f>
        <v>2024</v>
      </c>
      <c r="D107" t="s">
        <v>54</v>
      </c>
      <c r="E107" t="str">
        <f>_xlfn.XLOOKUP(Transactions[[#This Row],[Subcategories]],$M$3:$M$19,$N$3:$N$19)</f>
        <v>Expense</v>
      </c>
      <c r="F107" t="s">
        <v>6</v>
      </c>
      <c r="G107" s="6">
        <v>-699</v>
      </c>
      <c r="H107" s="6">
        <f>IF(Transactions[[#This Row],[Category Type]]="Expense",Transactions[[#This Row],[Amount]]*-1,Transactions[[#This Row],[Amount]])</f>
        <v>699</v>
      </c>
      <c r="I107" s="8">
        <f>IF(Transactions[[#This Row],[Category Type]]="Expense",Transactions[[#This Row],[Values]],"")</f>
        <v>699</v>
      </c>
      <c r="J107" s="8" t="str">
        <f>IF(Transactions[[#This Row],[Category Type]]="Income",Transactions[[#This Row],[Values]],"")</f>
        <v/>
      </c>
    </row>
    <row r="108" spans="1:10" x14ac:dyDescent="0.35">
      <c r="A108" s="13">
        <v>45334.500671296293</v>
      </c>
      <c r="B108" s="8" t="s">
        <v>47</v>
      </c>
      <c r="C108" s="8">
        <f>YEAR(Transactions[[#This Row],[Year and Month]])</f>
        <v>2024</v>
      </c>
      <c r="D108" t="s">
        <v>54</v>
      </c>
      <c r="E108" t="str">
        <f>_xlfn.XLOOKUP(Transactions[[#This Row],[Subcategories]],$M$3:$M$19,$N$3:$N$19)</f>
        <v>Expense</v>
      </c>
      <c r="F108" t="s">
        <v>35</v>
      </c>
      <c r="G108" s="6">
        <v>-5959</v>
      </c>
      <c r="H108" s="6">
        <f>IF(Transactions[[#This Row],[Category Type]]="Expense",Transactions[[#This Row],[Amount]]*-1,Transactions[[#This Row],[Amount]])</f>
        <v>5959</v>
      </c>
      <c r="I108" s="8">
        <f>IF(Transactions[[#This Row],[Category Type]]="Expense",Transactions[[#This Row],[Values]],"")</f>
        <v>5959</v>
      </c>
      <c r="J108" s="8" t="str">
        <f>IF(Transactions[[#This Row],[Category Type]]="Income",Transactions[[#This Row],[Values]],"")</f>
        <v/>
      </c>
    </row>
    <row r="109" spans="1:10" x14ac:dyDescent="0.35">
      <c r="A109" s="13">
        <v>45334.509560185186</v>
      </c>
      <c r="B109" s="8" t="s">
        <v>47</v>
      </c>
      <c r="C109" s="8">
        <f>YEAR(Transactions[[#This Row],[Year and Month]])</f>
        <v>2024</v>
      </c>
      <c r="D109" t="s">
        <v>54</v>
      </c>
      <c r="E109" t="str">
        <f>_xlfn.XLOOKUP(Transactions[[#This Row],[Subcategories]],$M$3:$M$19,$N$3:$N$19)</f>
        <v>Expense</v>
      </c>
      <c r="F109" t="s">
        <v>18</v>
      </c>
      <c r="G109" s="6">
        <v>-5888</v>
      </c>
      <c r="H109" s="6">
        <f>IF(Transactions[[#This Row],[Category Type]]="Expense",Transactions[[#This Row],[Amount]]*-1,Transactions[[#This Row],[Amount]])</f>
        <v>5888</v>
      </c>
      <c r="I109" s="8">
        <f>IF(Transactions[[#This Row],[Category Type]]="Expense",Transactions[[#This Row],[Values]],"")</f>
        <v>5888</v>
      </c>
      <c r="J109" s="8" t="str">
        <f>IF(Transactions[[#This Row],[Category Type]]="Income",Transactions[[#This Row],[Values]],"")</f>
        <v/>
      </c>
    </row>
    <row r="110" spans="1:10" x14ac:dyDescent="0.35">
      <c r="A110" s="13">
        <v>45334.60083333333</v>
      </c>
      <c r="B110" s="8" t="s">
        <v>47</v>
      </c>
      <c r="C110" s="8">
        <f>YEAR(Transactions[[#This Row],[Year and Month]])</f>
        <v>2024</v>
      </c>
      <c r="D110" t="s">
        <v>54</v>
      </c>
      <c r="E110" t="str">
        <f>_xlfn.XLOOKUP(Transactions[[#This Row],[Subcategories]],$M$3:$M$19,$N$3:$N$19)</f>
        <v>Expense</v>
      </c>
      <c r="F110" t="s">
        <v>18</v>
      </c>
      <c r="G110" s="6">
        <v>-590</v>
      </c>
      <c r="H110" s="6">
        <f>IF(Transactions[[#This Row],[Category Type]]="Expense",Transactions[[#This Row],[Amount]]*-1,Transactions[[#This Row],[Amount]])</f>
        <v>590</v>
      </c>
      <c r="I110" s="8">
        <f>IF(Transactions[[#This Row],[Category Type]]="Expense",Transactions[[#This Row],[Values]],"")</f>
        <v>590</v>
      </c>
      <c r="J110" s="8" t="str">
        <f>IF(Transactions[[#This Row],[Category Type]]="Income",Transactions[[#This Row],[Values]],"")</f>
        <v/>
      </c>
    </row>
    <row r="111" spans="1:10" x14ac:dyDescent="0.35">
      <c r="A111" s="13">
        <v>45335.025173611109</v>
      </c>
      <c r="B111" s="8" t="s">
        <v>47</v>
      </c>
      <c r="C111" s="8">
        <f>YEAR(Transactions[[#This Row],[Year and Month]])</f>
        <v>2024</v>
      </c>
      <c r="D111" t="s">
        <v>54</v>
      </c>
      <c r="E111" t="str">
        <f>_xlfn.XLOOKUP(Transactions[[#This Row],[Subcategories]],$M$3:$M$19,$N$3:$N$19)</f>
        <v>Expense</v>
      </c>
      <c r="F111" t="s">
        <v>6</v>
      </c>
      <c r="G111" s="6">
        <v>-2250</v>
      </c>
      <c r="H111" s="6">
        <f>IF(Transactions[[#This Row],[Category Type]]="Expense",Transactions[[#This Row],[Amount]]*-1,Transactions[[#This Row],[Amount]])</f>
        <v>2250</v>
      </c>
      <c r="I111" s="8">
        <f>IF(Transactions[[#This Row],[Category Type]]="Expense",Transactions[[#This Row],[Values]],"")</f>
        <v>2250</v>
      </c>
      <c r="J111" s="8" t="str">
        <f>IF(Transactions[[#This Row],[Category Type]]="Income",Transactions[[#This Row],[Values]],"")</f>
        <v/>
      </c>
    </row>
    <row r="112" spans="1:10" x14ac:dyDescent="0.35">
      <c r="A112" s="13">
        <v>45335.749884259261</v>
      </c>
      <c r="B112" s="8" t="s">
        <v>47</v>
      </c>
      <c r="C112" s="8">
        <f>YEAR(Transactions[[#This Row],[Year and Month]])</f>
        <v>2024</v>
      </c>
      <c r="D112" t="s">
        <v>54</v>
      </c>
      <c r="E112" t="str">
        <f>_xlfn.XLOOKUP(Transactions[[#This Row],[Subcategories]],$M$3:$M$19,$N$3:$N$19)</f>
        <v>Expense</v>
      </c>
      <c r="F112" t="s">
        <v>7</v>
      </c>
      <c r="G112" s="6">
        <v>-450</v>
      </c>
      <c r="H112" s="6">
        <f>IF(Transactions[[#This Row],[Category Type]]="Expense",Transactions[[#This Row],[Amount]]*-1,Transactions[[#This Row],[Amount]])</f>
        <v>450</v>
      </c>
      <c r="I112" s="8">
        <f>IF(Transactions[[#This Row],[Category Type]]="Expense",Transactions[[#This Row],[Values]],"")</f>
        <v>450</v>
      </c>
      <c r="J112" s="8" t="str">
        <f>IF(Transactions[[#This Row],[Category Type]]="Income",Transactions[[#This Row],[Values]],"")</f>
        <v/>
      </c>
    </row>
    <row r="113" spans="1:10" x14ac:dyDescent="0.35">
      <c r="A113" s="13">
        <v>45335.893414351849</v>
      </c>
      <c r="B113" s="8" t="s">
        <v>47</v>
      </c>
      <c r="C113" s="8">
        <f>YEAR(Transactions[[#This Row],[Year and Month]])</f>
        <v>2024</v>
      </c>
      <c r="D113" t="s">
        <v>54</v>
      </c>
      <c r="E113" t="str">
        <f>_xlfn.XLOOKUP(Transactions[[#This Row],[Subcategories]],$M$3:$M$19,$N$3:$N$19)</f>
        <v>Expense</v>
      </c>
      <c r="F113" t="s">
        <v>7</v>
      </c>
      <c r="G113" s="6">
        <v>-5346</v>
      </c>
      <c r="H113" s="6">
        <f>IF(Transactions[[#This Row],[Category Type]]="Expense",Transactions[[#This Row],[Amount]]*-1,Transactions[[#This Row],[Amount]])</f>
        <v>5346</v>
      </c>
      <c r="I113" s="8">
        <f>IF(Transactions[[#This Row],[Category Type]]="Expense",Transactions[[#This Row],[Values]],"")</f>
        <v>5346</v>
      </c>
      <c r="J113" s="8" t="str">
        <f>IF(Transactions[[#This Row],[Category Type]]="Income",Transactions[[#This Row],[Values]],"")</f>
        <v/>
      </c>
    </row>
    <row r="114" spans="1:10" x14ac:dyDescent="0.35">
      <c r="A114" s="13">
        <v>45335.914722222224</v>
      </c>
      <c r="B114" s="8" t="s">
        <v>47</v>
      </c>
      <c r="C114" s="8">
        <f>YEAR(Transactions[[#This Row],[Year and Month]])</f>
        <v>2024</v>
      </c>
      <c r="D114" t="s">
        <v>54</v>
      </c>
      <c r="E114" t="str">
        <f>_xlfn.XLOOKUP(Transactions[[#This Row],[Subcategories]],$M$3:$M$19,$N$3:$N$19)</f>
        <v>Expense</v>
      </c>
      <c r="F114" t="s">
        <v>18</v>
      </c>
      <c r="G114" s="6">
        <v>-1197</v>
      </c>
      <c r="H114" s="6">
        <f>IF(Transactions[[#This Row],[Category Type]]="Expense",Transactions[[#This Row],[Amount]]*-1,Transactions[[#This Row],[Amount]])</f>
        <v>1197</v>
      </c>
      <c r="I114" s="8">
        <f>IF(Transactions[[#This Row],[Category Type]]="Expense",Transactions[[#This Row],[Values]],"")</f>
        <v>1197</v>
      </c>
      <c r="J114" s="8" t="str">
        <f>IF(Transactions[[#This Row],[Category Type]]="Income",Transactions[[#This Row],[Values]],"")</f>
        <v/>
      </c>
    </row>
    <row r="115" spans="1:10" x14ac:dyDescent="0.35">
      <c r="A115" s="13">
        <v>45336.59070601852</v>
      </c>
      <c r="B115" s="8" t="s">
        <v>47</v>
      </c>
      <c r="C115" s="8">
        <f>YEAR(Transactions[[#This Row],[Year and Month]])</f>
        <v>2024</v>
      </c>
      <c r="D115" t="s">
        <v>54</v>
      </c>
      <c r="E115" t="str">
        <f>_xlfn.XLOOKUP(Transactions[[#This Row],[Subcategories]],$M$3:$M$19,$N$3:$N$19)</f>
        <v>Expense</v>
      </c>
      <c r="F115" t="s">
        <v>35</v>
      </c>
      <c r="G115" s="6">
        <v>-38000</v>
      </c>
      <c r="H115" s="6">
        <f>IF(Transactions[[#This Row],[Category Type]]="Expense",Transactions[[#This Row],[Amount]]*-1,Transactions[[#This Row],[Amount]])</f>
        <v>38000</v>
      </c>
      <c r="I115" s="8">
        <f>IF(Transactions[[#This Row],[Category Type]]="Expense",Transactions[[#This Row],[Values]],"")</f>
        <v>38000</v>
      </c>
      <c r="J115" s="8" t="str">
        <f>IF(Transactions[[#This Row],[Category Type]]="Income",Transactions[[#This Row],[Values]],"")</f>
        <v/>
      </c>
    </row>
    <row r="116" spans="1:10" x14ac:dyDescent="0.35">
      <c r="A116" s="13">
        <v>45336.595138888886</v>
      </c>
      <c r="B116" s="8" t="s">
        <v>47</v>
      </c>
      <c r="C116" s="8">
        <f>YEAR(Transactions[[#This Row],[Year and Month]])</f>
        <v>2024</v>
      </c>
      <c r="D116" t="s">
        <v>54</v>
      </c>
      <c r="E116" t="str">
        <f>_xlfn.XLOOKUP(Transactions[[#This Row],[Subcategories]],$M$3:$M$19,$N$3:$N$19)</f>
        <v>Expense</v>
      </c>
      <c r="F116" t="s">
        <v>18</v>
      </c>
      <c r="G116" s="6">
        <v>-788</v>
      </c>
      <c r="H116" s="6">
        <f>IF(Transactions[[#This Row],[Category Type]]="Expense",Transactions[[#This Row],[Amount]]*-1,Transactions[[#This Row],[Amount]])</f>
        <v>788</v>
      </c>
      <c r="I116" s="8">
        <f>IF(Transactions[[#This Row],[Category Type]]="Expense",Transactions[[#This Row],[Values]],"")</f>
        <v>788</v>
      </c>
      <c r="J116" s="8" t="str">
        <f>IF(Transactions[[#This Row],[Category Type]]="Income",Transactions[[#This Row],[Values]],"")</f>
        <v/>
      </c>
    </row>
    <row r="117" spans="1:10" x14ac:dyDescent="0.35">
      <c r="A117" s="13">
        <v>45337.475300925929</v>
      </c>
      <c r="B117" s="8" t="s">
        <v>47</v>
      </c>
      <c r="C117" s="8">
        <f>YEAR(Transactions[[#This Row],[Year and Month]])</f>
        <v>2024</v>
      </c>
      <c r="D117" t="s">
        <v>54</v>
      </c>
      <c r="E117" t="str">
        <f>_xlfn.XLOOKUP(Transactions[[#This Row],[Subcategories]],$M$3:$M$19,$N$3:$N$19)</f>
        <v>Expense</v>
      </c>
      <c r="F117" t="s">
        <v>35</v>
      </c>
      <c r="G117" s="6">
        <v>-8399</v>
      </c>
      <c r="H117" s="6">
        <f>IF(Transactions[[#This Row],[Category Type]]="Expense",Transactions[[#This Row],[Amount]]*-1,Transactions[[#This Row],[Amount]])</f>
        <v>8399</v>
      </c>
      <c r="I117" s="8">
        <f>IF(Transactions[[#This Row],[Category Type]]="Expense",Transactions[[#This Row],[Values]],"")</f>
        <v>8399</v>
      </c>
      <c r="J117" s="8" t="str">
        <f>IF(Transactions[[#This Row],[Category Type]]="Income",Transactions[[#This Row],[Values]],"")</f>
        <v/>
      </c>
    </row>
    <row r="118" spans="1:10" x14ac:dyDescent="0.35">
      <c r="A118" s="13">
        <v>45337.479421296295</v>
      </c>
      <c r="B118" s="8" t="s">
        <v>47</v>
      </c>
      <c r="C118" s="8">
        <f>YEAR(Transactions[[#This Row],[Year and Month]])</f>
        <v>2024</v>
      </c>
      <c r="D118" t="s">
        <v>54</v>
      </c>
      <c r="E118" t="str">
        <f>_xlfn.XLOOKUP(Transactions[[#This Row],[Subcategories]],$M$3:$M$19,$N$3:$N$19)</f>
        <v>Expense</v>
      </c>
      <c r="F118" t="s">
        <v>18</v>
      </c>
      <c r="G118" s="6">
        <v>-798</v>
      </c>
      <c r="H118" s="6">
        <f>IF(Transactions[[#This Row],[Category Type]]="Expense",Transactions[[#This Row],[Amount]]*-1,Transactions[[#This Row],[Amount]])</f>
        <v>798</v>
      </c>
      <c r="I118" s="8">
        <f>IF(Transactions[[#This Row],[Category Type]]="Expense",Transactions[[#This Row],[Values]],"")</f>
        <v>798</v>
      </c>
      <c r="J118" s="8" t="str">
        <f>IF(Transactions[[#This Row],[Category Type]]="Income",Transactions[[#This Row],[Values]],"")</f>
        <v/>
      </c>
    </row>
    <row r="119" spans="1:10" x14ac:dyDescent="0.35">
      <c r="A119" s="13">
        <v>45338.043599537035</v>
      </c>
      <c r="B119" s="8" t="s">
        <v>47</v>
      </c>
      <c r="C119" s="8">
        <f>YEAR(Transactions[[#This Row],[Year and Month]])</f>
        <v>2024</v>
      </c>
      <c r="D119" t="s">
        <v>54</v>
      </c>
      <c r="E119" t="str">
        <f>_xlfn.XLOOKUP(Transactions[[#This Row],[Subcategories]],$M$3:$M$19,$N$3:$N$19)</f>
        <v>Expense</v>
      </c>
      <c r="F119" t="s">
        <v>6</v>
      </c>
      <c r="G119" s="6">
        <v>-3208</v>
      </c>
      <c r="H119" s="6">
        <f>IF(Transactions[[#This Row],[Category Type]]="Expense",Transactions[[#This Row],[Amount]]*-1,Transactions[[#This Row],[Amount]])</f>
        <v>3208</v>
      </c>
      <c r="I119" s="8">
        <f>IF(Transactions[[#This Row],[Category Type]]="Expense",Transactions[[#This Row],[Values]],"")</f>
        <v>3208</v>
      </c>
      <c r="J119" s="8" t="str">
        <f>IF(Transactions[[#This Row],[Category Type]]="Income",Transactions[[#This Row],[Values]],"")</f>
        <v/>
      </c>
    </row>
    <row r="120" spans="1:10" x14ac:dyDescent="0.35">
      <c r="A120" s="13">
        <v>45338.474363425928</v>
      </c>
      <c r="B120" s="8" t="s">
        <v>47</v>
      </c>
      <c r="C120" s="8">
        <f>YEAR(Transactions[[#This Row],[Year and Month]])</f>
        <v>2024</v>
      </c>
      <c r="D120" t="s">
        <v>31</v>
      </c>
      <c r="E120" t="str">
        <f>_xlfn.XLOOKUP(Transactions[[#This Row],[Subcategories]],$M$3:$M$19,$N$3:$N$19)</f>
        <v>Income</v>
      </c>
      <c r="F120" t="s">
        <v>31</v>
      </c>
      <c r="G120" s="6">
        <v>86000</v>
      </c>
      <c r="H120" s="6">
        <f>IF(Transactions[[#This Row],[Category Type]]="Expense",Transactions[[#This Row],[Amount]]*-1,Transactions[[#This Row],[Amount]])</f>
        <v>86000</v>
      </c>
      <c r="I120" s="8" t="str">
        <f>IF(Transactions[[#This Row],[Category Type]]="Expense",Transactions[[#This Row],[Values]],"")</f>
        <v/>
      </c>
      <c r="J120" s="8">
        <f>IF(Transactions[[#This Row],[Category Type]]="Income",Transactions[[#This Row],[Values]],"")</f>
        <v>86000</v>
      </c>
    </row>
    <row r="121" spans="1:10" x14ac:dyDescent="0.35">
      <c r="A121" s="13">
        <v>45338.498391203706</v>
      </c>
      <c r="B121" s="8" t="s">
        <v>47</v>
      </c>
      <c r="C121" s="8">
        <f>YEAR(Transactions[[#This Row],[Year and Month]])</f>
        <v>2024</v>
      </c>
      <c r="D121" t="s">
        <v>53</v>
      </c>
      <c r="E121" t="str">
        <f>_xlfn.XLOOKUP(Transactions[[#This Row],[Subcategories]],$M$3:$M$19,$N$3:$N$19)</f>
        <v>Expense</v>
      </c>
      <c r="F121" t="s">
        <v>36</v>
      </c>
      <c r="G121" s="6">
        <v>-8392</v>
      </c>
      <c r="H121" s="6">
        <f>IF(Transactions[[#This Row],[Category Type]]="Expense",Transactions[[#This Row],[Amount]]*-1,Transactions[[#This Row],[Amount]])</f>
        <v>8392</v>
      </c>
      <c r="I121" s="8">
        <f>IF(Transactions[[#This Row],[Category Type]]="Expense",Transactions[[#This Row],[Values]],"")</f>
        <v>8392</v>
      </c>
      <c r="J121" s="8" t="str">
        <f>IF(Transactions[[#This Row],[Category Type]]="Income",Transactions[[#This Row],[Values]],"")</f>
        <v/>
      </c>
    </row>
    <row r="122" spans="1:10" x14ac:dyDescent="0.35">
      <c r="A122" s="13">
        <v>45338.513495370367</v>
      </c>
      <c r="B122" s="8" t="s">
        <v>47</v>
      </c>
      <c r="C122" s="8">
        <f>YEAR(Transactions[[#This Row],[Year and Month]])</f>
        <v>2024</v>
      </c>
      <c r="D122" t="s">
        <v>54</v>
      </c>
      <c r="E122" t="str">
        <f>_xlfn.XLOOKUP(Transactions[[#This Row],[Subcategories]],$M$3:$M$19,$N$3:$N$19)</f>
        <v>Expense</v>
      </c>
      <c r="F122" t="s">
        <v>7</v>
      </c>
      <c r="G122" s="6">
        <v>-359</v>
      </c>
      <c r="H122" s="6">
        <f>IF(Transactions[[#This Row],[Category Type]]="Expense",Transactions[[#This Row],[Amount]]*-1,Transactions[[#This Row],[Amount]])</f>
        <v>359</v>
      </c>
      <c r="I122" s="8">
        <f>IF(Transactions[[#This Row],[Category Type]]="Expense",Transactions[[#This Row],[Values]],"")</f>
        <v>359</v>
      </c>
      <c r="J122" s="8" t="str">
        <f>IF(Transactions[[#This Row],[Category Type]]="Income",Transactions[[#This Row],[Values]],"")</f>
        <v/>
      </c>
    </row>
    <row r="123" spans="1:10" x14ac:dyDescent="0.35">
      <c r="A123" s="13">
        <v>45338.545243055552</v>
      </c>
      <c r="B123" s="8" t="s">
        <v>47</v>
      </c>
      <c r="C123" s="8">
        <f>YEAR(Transactions[[#This Row],[Year and Month]])</f>
        <v>2024</v>
      </c>
      <c r="D123" t="s">
        <v>53</v>
      </c>
      <c r="E123" t="str">
        <f>_xlfn.XLOOKUP(Transactions[[#This Row],[Subcategories]],$M$3:$M$19,$N$3:$N$19)</f>
        <v>Expense</v>
      </c>
      <c r="F123" t="s">
        <v>36</v>
      </c>
      <c r="G123" s="6">
        <v>-4749</v>
      </c>
      <c r="H123" s="6">
        <f>IF(Transactions[[#This Row],[Category Type]]="Expense",Transactions[[#This Row],[Amount]]*-1,Transactions[[#This Row],[Amount]])</f>
        <v>4749</v>
      </c>
      <c r="I123" s="8">
        <f>IF(Transactions[[#This Row],[Category Type]]="Expense",Transactions[[#This Row],[Values]],"")</f>
        <v>4749</v>
      </c>
      <c r="J123" s="8" t="str">
        <f>IF(Transactions[[#This Row],[Category Type]]="Income",Transactions[[#This Row],[Values]],"")</f>
        <v/>
      </c>
    </row>
    <row r="124" spans="1:10" x14ac:dyDescent="0.35">
      <c r="A124" s="13">
        <v>45338.651909722219</v>
      </c>
      <c r="B124" s="8" t="s">
        <v>47</v>
      </c>
      <c r="C124" s="8">
        <f>YEAR(Transactions[[#This Row],[Year and Month]])</f>
        <v>2024</v>
      </c>
      <c r="D124" t="s">
        <v>54</v>
      </c>
      <c r="E124" t="str">
        <f>_xlfn.XLOOKUP(Transactions[[#This Row],[Subcategories]],$M$3:$M$19,$N$3:$N$19)</f>
        <v>Expense</v>
      </c>
      <c r="F124" t="s">
        <v>35</v>
      </c>
      <c r="G124" s="6">
        <v>-3872</v>
      </c>
      <c r="H124" s="6">
        <f>IF(Transactions[[#This Row],[Category Type]]="Expense",Transactions[[#This Row],[Amount]]*-1,Transactions[[#This Row],[Amount]])</f>
        <v>3872</v>
      </c>
      <c r="I124" s="8">
        <f>IF(Transactions[[#This Row],[Category Type]]="Expense",Transactions[[#This Row],[Values]],"")</f>
        <v>3872</v>
      </c>
      <c r="J124" s="8" t="str">
        <f>IF(Transactions[[#This Row],[Category Type]]="Income",Transactions[[#This Row],[Values]],"")</f>
        <v/>
      </c>
    </row>
    <row r="125" spans="1:10" x14ac:dyDescent="0.35">
      <c r="A125" s="13">
        <v>45338.674027777779</v>
      </c>
      <c r="B125" s="8" t="s">
        <v>47</v>
      </c>
      <c r="C125" s="8">
        <f>YEAR(Transactions[[#This Row],[Year and Month]])</f>
        <v>2024</v>
      </c>
      <c r="D125" t="s">
        <v>54</v>
      </c>
      <c r="E125" t="str">
        <f>_xlfn.XLOOKUP(Transactions[[#This Row],[Subcategories]],$M$3:$M$19,$N$3:$N$19)</f>
        <v>Expense</v>
      </c>
      <c r="F125" t="s">
        <v>18</v>
      </c>
      <c r="G125" s="6">
        <v>-6459</v>
      </c>
      <c r="H125" s="6">
        <f>IF(Transactions[[#This Row],[Category Type]]="Expense",Transactions[[#This Row],[Amount]]*-1,Transactions[[#This Row],[Amount]])</f>
        <v>6459</v>
      </c>
      <c r="I125" s="8">
        <f>IF(Transactions[[#This Row],[Category Type]]="Expense",Transactions[[#This Row],[Values]],"")</f>
        <v>6459</v>
      </c>
      <c r="J125" s="8" t="str">
        <f>IF(Transactions[[#This Row],[Category Type]]="Income",Transactions[[#This Row],[Values]],"")</f>
        <v/>
      </c>
    </row>
    <row r="126" spans="1:10" x14ac:dyDescent="0.35">
      <c r="A126" s="13">
        <v>45338.803240740737</v>
      </c>
      <c r="B126" s="8" t="s">
        <v>47</v>
      </c>
      <c r="C126" s="8">
        <f>YEAR(Transactions[[#This Row],[Year and Month]])</f>
        <v>2024</v>
      </c>
      <c r="D126" t="s">
        <v>54</v>
      </c>
      <c r="E126" t="str">
        <f>_xlfn.XLOOKUP(Transactions[[#This Row],[Subcategories]],$M$3:$M$19,$N$3:$N$19)</f>
        <v>Expense</v>
      </c>
      <c r="F126" t="s">
        <v>18</v>
      </c>
      <c r="G126" s="6">
        <v>-5239</v>
      </c>
      <c r="H126" s="6">
        <f>IF(Transactions[[#This Row],[Category Type]]="Expense",Transactions[[#This Row],[Amount]]*-1,Transactions[[#This Row],[Amount]])</f>
        <v>5239</v>
      </c>
      <c r="I126" s="8">
        <f>IF(Transactions[[#This Row],[Category Type]]="Expense",Transactions[[#This Row],[Values]],"")</f>
        <v>5239</v>
      </c>
      <c r="J126" s="8" t="str">
        <f>IF(Transactions[[#This Row],[Category Type]]="Income",Transactions[[#This Row],[Values]],"")</f>
        <v/>
      </c>
    </row>
    <row r="127" spans="1:10" x14ac:dyDescent="0.35">
      <c r="A127" s="13">
        <v>45339.0080787037</v>
      </c>
      <c r="B127" s="8" t="s">
        <v>47</v>
      </c>
      <c r="C127" s="8">
        <f>YEAR(Transactions[[#This Row],[Year and Month]])</f>
        <v>2024</v>
      </c>
      <c r="D127" t="s">
        <v>54</v>
      </c>
      <c r="E127" t="str">
        <f>_xlfn.XLOOKUP(Transactions[[#This Row],[Subcategories]],$M$3:$M$19,$N$3:$N$19)</f>
        <v>Expense</v>
      </c>
      <c r="F127" t="s">
        <v>6</v>
      </c>
      <c r="G127" s="6">
        <v>-2750</v>
      </c>
      <c r="H127" s="6">
        <f>IF(Transactions[[#This Row],[Category Type]]="Expense",Transactions[[#This Row],[Amount]]*-1,Transactions[[#This Row],[Amount]])</f>
        <v>2750</v>
      </c>
      <c r="I127" s="8">
        <f>IF(Transactions[[#This Row],[Category Type]]="Expense",Transactions[[#This Row],[Values]],"")</f>
        <v>2750</v>
      </c>
      <c r="J127" s="8" t="str">
        <f>IF(Transactions[[#This Row],[Category Type]]="Income",Transactions[[#This Row],[Values]],"")</f>
        <v/>
      </c>
    </row>
    <row r="128" spans="1:10" x14ac:dyDescent="0.35">
      <c r="A128" s="13">
        <v>45339.70821759259</v>
      </c>
      <c r="B128" s="8" t="s">
        <v>47</v>
      </c>
      <c r="C128" s="8">
        <f>YEAR(Transactions[[#This Row],[Year and Month]])</f>
        <v>2024</v>
      </c>
      <c r="D128" t="s">
        <v>54</v>
      </c>
      <c r="E128" t="str">
        <f>_xlfn.XLOOKUP(Transactions[[#This Row],[Subcategories]],$M$3:$M$19,$N$3:$N$19)</f>
        <v>Expense</v>
      </c>
      <c r="F128" t="s">
        <v>18</v>
      </c>
      <c r="G128" s="6">
        <v>-6530</v>
      </c>
      <c r="H128" s="6">
        <f>IF(Transactions[[#This Row],[Category Type]]="Expense",Transactions[[#This Row],[Amount]]*-1,Transactions[[#This Row],[Amount]])</f>
        <v>6530</v>
      </c>
      <c r="I128" s="8">
        <f>IF(Transactions[[#This Row],[Category Type]]="Expense",Transactions[[#This Row],[Values]],"")</f>
        <v>6530</v>
      </c>
      <c r="J128" s="8" t="str">
        <f>IF(Transactions[[#This Row],[Category Type]]="Income",Transactions[[#This Row],[Values]],"")</f>
        <v/>
      </c>
    </row>
    <row r="129" spans="1:10" x14ac:dyDescent="0.35">
      <c r="A129" s="13">
        <v>45341.469560185185</v>
      </c>
      <c r="B129" s="8" t="s">
        <v>47</v>
      </c>
      <c r="C129" s="8">
        <f>YEAR(Transactions[[#This Row],[Year and Month]])</f>
        <v>2024</v>
      </c>
      <c r="D129" t="s">
        <v>54</v>
      </c>
      <c r="E129" t="str">
        <f>_xlfn.XLOOKUP(Transactions[[#This Row],[Subcategories]],$M$3:$M$19,$N$3:$N$19)</f>
        <v>Expense</v>
      </c>
      <c r="F129" t="s">
        <v>18</v>
      </c>
      <c r="G129" s="6">
        <v>-449</v>
      </c>
      <c r="H129" s="6">
        <f>IF(Transactions[[#This Row],[Category Type]]="Expense",Transactions[[#This Row],[Amount]]*-1,Transactions[[#This Row],[Amount]])</f>
        <v>449</v>
      </c>
      <c r="I129" s="8">
        <f>IF(Transactions[[#This Row],[Category Type]]="Expense",Transactions[[#This Row],[Values]],"")</f>
        <v>449</v>
      </c>
      <c r="J129" s="8" t="str">
        <f>IF(Transactions[[#This Row],[Category Type]]="Income",Transactions[[#This Row],[Values]],"")</f>
        <v/>
      </c>
    </row>
    <row r="130" spans="1:10" x14ac:dyDescent="0.35">
      <c r="A130" s="13">
        <v>45342.430914351855</v>
      </c>
      <c r="B130" s="8" t="s">
        <v>47</v>
      </c>
      <c r="C130" s="8">
        <f>YEAR(Transactions[[#This Row],[Year and Month]])</f>
        <v>2024</v>
      </c>
      <c r="D130" t="s">
        <v>54</v>
      </c>
      <c r="E130" t="str">
        <f>_xlfn.XLOOKUP(Transactions[[#This Row],[Subcategories]],$M$3:$M$19,$N$3:$N$19)</f>
        <v>Expense</v>
      </c>
      <c r="F130" t="s">
        <v>6</v>
      </c>
      <c r="G130" s="6">
        <v>-219</v>
      </c>
      <c r="H130" s="6">
        <f>IF(Transactions[[#This Row],[Category Type]]="Expense",Transactions[[#This Row],[Amount]]*-1,Transactions[[#This Row],[Amount]])</f>
        <v>219</v>
      </c>
      <c r="I130" s="8">
        <f>IF(Transactions[[#This Row],[Category Type]]="Expense",Transactions[[#This Row],[Values]],"")</f>
        <v>219</v>
      </c>
      <c r="J130" s="8" t="str">
        <f>IF(Transactions[[#This Row],[Category Type]]="Income",Transactions[[#This Row],[Values]],"")</f>
        <v/>
      </c>
    </row>
    <row r="131" spans="1:10" x14ac:dyDescent="0.35">
      <c r="A131" s="13">
        <v>45342.635613425926</v>
      </c>
      <c r="B131" s="8" t="s">
        <v>47</v>
      </c>
      <c r="C131" s="8">
        <f>YEAR(Transactions[[#This Row],[Year and Month]])</f>
        <v>2024</v>
      </c>
      <c r="D131" t="s">
        <v>54</v>
      </c>
      <c r="E131" t="str">
        <f>_xlfn.XLOOKUP(Transactions[[#This Row],[Subcategories]],$M$3:$M$19,$N$3:$N$19)</f>
        <v>Expense</v>
      </c>
      <c r="F131" t="s">
        <v>18</v>
      </c>
      <c r="G131" s="6">
        <v>-1646</v>
      </c>
      <c r="H131" s="6">
        <f>IF(Transactions[[#This Row],[Category Type]]="Expense",Transactions[[#This Row],[Amount]]*-1,Transactions[[#This Row],[Amount]])</f>
        <v>1646</v>
      </c>
      <c r="I131" s="8">
        <f>IF(Transactions[[#This Row],[Category Type]]="Expense",Transactions[[#This Row],[Values]],"")</f>
        <v>1646</v>
      </c>
      <c r="J131" s="8" t="str">
        <f>IF(Transactions[[#This Row],[Category Type]]="Income",Transactions[[#This Row],[Values]],"")</f>
        <v/>
      </c>
    </row>
    <row r="132" spans="1:10" x14ac:dyDescent="0.35">
      <c r="A132" s="13">
        <v>45342.83457175926</v>
      </c>
      <c r="B132" s="8" t="s">
        <v>47</v>
      </c>
      <c r="C132" s="8">
        <f>YEAR(Transactions[[#This Row],[Year and Month]])</f>
        <v>2024</v>
      </c>
      <c r="D132" t="s">
        <v>54</v>
      </c>
      <c r="E132" t="str">
        <f>_xlfn.XLOOKUP(Transactions[[#This Row],[Subcategories]],$M$3:$M$19,$N$3:$N$19)</f>
        <v>Expense</v>
      </c>
      <c r="F132" t="s">
        <v>7</v>
      </c>
      <c r="G132" s="6">
        <v>-2900</v>
      </c>
      <c r="H132" s="6">
        <f>IF(Transactions[[#This Row],[Category Type]]="Expense",Transactions[[#This Row],[Amount]]*-1,Transactions[[#This Row],[Amount]])</f>
        <v>2900</v>
      </c>
      <c r="I132" s="8">
        <f>IF(Transactions[[#This Row],[Category Type]]="Expense",Transactions[[#This Row],[Values]],"")</f>
        <v>2900</v>
      </c>
      <c r="J132" s="8" t="str">
        <f>IF(Transactions[[#This Row],[Category Type]]="Income",Transactions[[#This Row],[Values]],"")</f>
        <v/>
      </c>
    </row>
    <row r="133" spans="1:10" x14ac:dyDescent="0.35">
      <c r="A133" s="13">
        <v>45342.836828703701</v>
      </c>
      <c r="B133" s="8" t="s">
        <v>47</v>
      </c>
      <c r="C133" s="8">
        <f>YEAR(Transactions[[#This Row],[Year and Month]])</f>
        <v>2024</v>
      </c>
      <c r="D133" t="s">
        <v>54</v>
      </c>
      <c r="E133" t="str">
        <f>_xlfn.XLOOKUP(Transactions[[#This Row],[Subcategories]],$M$3:$M$19,$N$3:$N$19)</f>
        <v>Expense</v>
      </c>
      <c r="F133" t="s">
        <v>7</v>
      </c>
      <c r="G133" s="6">
        <v>-2970</v>
      </c>
      <c r="H133" s="6">
        <f>IF(Transactions[[#This Row],[Category Type]]="Expense",Transactions[[#This Row],[Amount]]*-1,Transactions[[#This Row],[Amount]])</f>
        <v>2970</v>
      </c>
      <c r="I133" s="8">
        <f>IF(Transactions[[#This Row],[Category Type]]="Expense",Transactions[[#This Row],[Values]],"")</f>
        <v>2970</v>
      </c>
      <c r="J133" s="8" t="str">
        <f>IF(Transactions[[#This Row],[Category Type]]="Income",Transactions[[#This Row],[Values]],"")</f>
        <v/>
      </c>
    </row>
    <row r="134" spans="1:10" x14ac:dyDescent="0.35">
      <c r="A134" s="13">
        <v>45344.430555555555</v>
      </c>
      <c r="B134" s="8" t="s">
        <v>47</v>
      </c>
      <c r="C134" s="8">
        <f>YEAR(Transactions[[#This Row],[Year and Month]])</f>
        <v>2024</v>
      </c>
      <c r="D134" t="s">
        <v>54</v>
      </c>
      <c r="E134" t="str">
        <f>_xlfn.XLOOKUP(Transactions[[#This Row],[Subcategories]],$M$3:$M$19,$N$3:$N$19)</f>
        <v>Expense</v>
      </c>
      <c r="F134" t="s">
        <v>18</v>
      </c>
      <c r="G134" s="6">
        <v>-688</v>
      </c>
      <c r="H134" s="6">
        <f>IF(Transactions[[#This Row],[Category Type]]="Expense",Transactions[[#This Row],[Amount]]*-1,Transactions[[#This Row],[Amount]])</f>
        <v>688</v>
      </c>
      <c r="I134" s="8">
        <f>IF(Transactions[[#This Row],[Category Type]]="Expense",Transactions[[#This Row],[Values]],"")</f>
        <v>688</v>
      </c>
      <c r="J134" s="8" t="str">
        <f>IF(Transactions[[#This Row],[Category Type]]="Income",Transactions[[#This Row],[Values]],"")</f>
        <v/>
      </c>
    </row>
    <row r="135" spans="1:10" x14ac:dyDescent="0.35">
      <c r="A135" s="13">
        <v>45344.900960648149</v>
      </c>
      <c r="B135" s="8" t="s">
        <v>47</v>
      </c>
      <c r="C135" s="8">
        <f>YEAR(Transactions[[#This Row],[Year and Month]])</f>
        <v>2024</v>
      </c>
      <c r="D135" t="s">
        <v>54</v>
      </c>
      <c r="E135" t="str">
        <f>_xlfn.XLOOKUP(Transactions[[#This Row],[Subcategories]],$M$3:$M$19,$N$3:$N$19)</f>
        <v>Expense</v>
      </c>
      <c r="F135" t="s">
        <v>30</v>
      </c>
      <c r="G135" s="6">
        <v>-9500</v>
      </c>
      <c r="H135" s="6">
        <f>IF(Transactions[[#This Row],[Category Type]]="Expense",Transactions[[#This Row],[Amount]]*-1,Transactions[[#This Row],[Amount]])</f>
        <v>9500</v>
      </c>
      <c r="I135" s="8">
        <f>IF(Transactions[[#This Row],[Category Type]]="Expense",Transactions[[#This Row],[Values]],"")</f>
        <v>9500</v>
      </c>
      <c r="J135" s="8" t="str">
        <f>IF(Transactions[[#This Row],[Category Type]]="Income",Transactions[[#This Row],[Values]],"")</f>
        <v/>
      </c>
    </row>
    <row r="136" spans="1:10" x14ac:dyDescent="0.35">
      <c r="A136" s="13">
        <v>45346.439155092594</v>
      </c>
      <c r="B136" s="8" t="s">
        <v>47</v>
      </c>
      <c r="C136" s="8">
        <f>YEAR(Transactions[[#This Row],[Year and Month]])</f>
        <v>2024</v>
      </c>
      <c r="D136" t="s">
        <v>54</v>
      </c>
      <c r="E136" t="str">
        <f>_xlfn.XLOOKUP(Transactions[[#This Row],[Subcategories]],$M$3:$M$19,$N$3:$N$19)</f>
        <v>Expense</v>
      </c>
      <c r="F136" t="s">
        <v>18</v>
      </c>
      <c r="G136" s="6">
        <v>-847</v>
      </c>
      <c r="H136" s="6">
        <f>IF(Transactions[[#This Row],[Category Type]]="Expense",Transactions[[#This Row],[Amount]]*-1,Transactions[[#This Row],[Amount]])</f>
        <v>847</v>
      </c>
      <c r="I136" s="8">
        <f>IF(Transactions[[#This Row],[Category Type]]="Expense",Transactions[[#This Row],[Values]],"")</f>
        <v>847</v>
      </c>
      <c r="J136" s="8" t="str">
        <f>IF(Transactions[[#This Row],[Category Type]]="Income",Transactions[[#This Row],[Values]],"")</f>
        <v/>
      </c>
    </row>
    <row r="137" spans="1:10" x14ac:dyDescent="0.35">
      <c r="A137" s="13">
        <v>45347.438784722224</v>
      </c>
      <c r="B137" s="8" t="s">
        <v>47</v>
      </c>
      <c r="C137" s="8">
        <f>YEAR(Transactions[[#This Row],[Year and Month]])</f>
        <v>2024</v>
      </c>
      <c r="D137" t="s">
        <v>54</v>
      </c>
      <c r="E137" t="str">
        <f>_xlfn.XLOOKUP(Transactions[[#This Row],[Subcategories]],$M$3:$M$19,$N$3:$N$19)</f>
        <v>Expense</v>
      </c>
      <c r="F137" t="s">
        <v>18</v>
      </c>
      <c r="G137" s="6">
        <v>-1053</v>
      </c>
      <c r="H137" s="6">
        <f>IF(Transactions[[#This Row],[Category Type]]="Expense",Transactions[[#This Row],[Amount]]*-1,Transactions[[#This Row],[Amount]])</f>
        <v>1053</v>
      </c>
      <c r="I137" s="8">
        <f>IF(Transactions[[#This Row],[Category Type]]="Expense",Transactions[[#This Row],[Values]],"")</f>
        <v>1053</v>
      </c>
      <c r="J137" s="8" t="str">
        <f>IF(Transactions[[#This Row],[Category Type]]="Income",Transactions[[#This Row],[Values]],"")</f>
        <v/>
      </c>
    </row>
    <row r="138" spans="1:10" x14ac:dyDescent="0.35">
      <c r="A138" s="13">
        <v>45347.454155092593</v>
      </c>
      <c r="B138" s="8" t="s">
        <v>47</v>
      </c>
      <c r="C138" s="8">
        <f>YEAR(Transactions[[#This Row],[Year and Month]])</f>
        <v>2024</v>
      </c>
      <c r="D138" t="s">
        <v>54</v>
      </c>
      <c r="E138" t="str">
        <f>_xlfn.XLOOKUP(Transactions[[#This Row],[Subcategories]],$M$3:$M$19,$N$3:$N$19)</f>
        <v>Expense</v>
      </c>
      <c r="F138" t="s">
        <v>18</v>
      </c>
      <c r="G138" s="6">
        <v>-369</v>
      </c>
      <c r="H138" s="6">
        <f>IF(Transactions[[#This Row],[Category Type]]="Expense",Transactions[[#This Row],[Amount]]*-1,Transactions[[#This Row],[Amount]])</f>
        <v>369</v>
      </c>
      <c r="I138" s="8">
        <f>IF(Transactions[[#This Row],[Category Type]]="Expense",Transactions[[#This Row],[Values]],"")</f>
        <v>369</v>
      </c>
      <c r="J138" s="8" t="str">
        <f>IF(Transactions[[#This Row],[Category Type]]="Income",Transactions[[#This Row],[Values]],"")</f>
        <v/>
      </c>
    </row>
    <row r="139" spans="1:10" x14ac:dyDescent="0.35">
      <c r="A139" s="13">
        <v>45348.683171296296</v>
      </c>
      <c r="B139" s="8" t="s">
        <v>47</v>
      </c>
      <c r="C139" s="8">
        <f>YEAR(Transactions[[#This Row],[Year and Month]])</f>
        <v>2024</v>
      </c>
      <c r="D139" t="s">
        <v>54</v>
      </c>
      <c r="E139" t="str">
        <f>_xlfn.XLOOKUP(Transactions[[#This Row],[Subcategories]],$M$3:$M$19,$N$3:$N$19)</f>
        <v>Expense</v>
      </c>
      <c r="F139" t="s">
        <v>18</v>
      </c>
      <c r="G139" s="6">
        <v>-2876</v>
      </c>
      <c r="H139" s="6">
        <f>IF(Transactions[[#This Row],[Category Type]]="Expense",Transactions[[#This Row],[Amount]]*-1,Transactions[[#This Row],[Amount]])</f>
        <v>2876</v>
      </c>
      <c r="I139" s="8">
        <f>IF(Transactions[[#This Row],[Category Type]]="Expense",Transactions[[#This Row],[Values]],"")</f>
        <v>2876</v>
      </c>
      <c r="J139" s="8" t="str">
        <f>IF(Transactions[[#This Row],[Category Type]]="Income",Transactions[[#This Row],[Values]],"")</f>
        <v/>
      </c>
    </row>
    <row r="140" spans="1:10" x14ac:dyDescent="0.35">
      <c r="A140" s="13">
        <v>45348.701249999998</v>
      </c>
      <c r="B140" s="8" t="s">
        <v>47</v>
      </c>
      <c r="C140" s="8">
        <f>YEAR(Transactions[[#This Row],[Year and Month]])</f>
        <v>2024</v>
      </c>
      <c r="D140" t="s">
        <v>54</v>
      </c>
      <c r="E140" t="str">
        <f>_xlfn.XLOOKUP(Transactions[[#This Row],[Subcategories]],$M$3:$M$19,$N$3:$N$19)</f>
        <v>Expense</v>
      </c>
      <c r="F140" t="s">
        <v>18</v>
      </c>
      <c r="G140" s="6">
        <v>-17809</v>
      </c>
      <c r="H140" s="6">
        <f>IF(Transactions[[#This Row],[Category Type]]="Expense",Transactions[[#This Row],[Amount]]*-1,Transactions[[#This Row],[Amount]])</f>
        <v>17809</v>
      </c>
      <c r="I140" s="8">
        <f>IF(Transactions[[#This Row],[Category Type]]="Expense",Transactions[[#This Row],[Values]],"")</f>
        <v>17809</v>
      </c>
      <c r="J140" s="8" t="str">
        <f>IF(Transactions[[#This Row],[Category Type]]="Income",Transactions[[#This Row],[Values]],"")</f>
        <v/>
      </c>
    </row>
    <row r="141" spans="1:10" x14ac:dyDescent="0.35">
      <c r="A141" s="13">
        <v>45349.404780092591</v>
      </c>
      <c r="B141" s="8" t="s">
        <v>47</v>
      </c>
      <c r="C141" s="8">
        <f>YEAR(Transactions[[#This Row],[Year and Month]])</f>
        <v>2024</v>
      </c>
      <c r="D141" t="s">
        <v>54</v>
      </c>
      <c r="E141" t="str">
        <f>_xlfn.XLOOKUP(Transactions[[#This Row],[Subcategories]],$M$3:$M$19,$N$3:$N$19)</f>
        <v>Expense</v>
      </c>
      <c r="F141" t="s">
        <v>18</v>
      </c>
      <c r="G141" s="6">
        <v>-2773</v>
      </c>
      <c r="H141" s="6">
        <f>IF(Transactions[[#This Row],[Category Type]]="Expense",Transactions[[#This Row],[Amount]]*-1,Transactions[[#This Row],[Amount]])</f>
        <v>2773</v>
      </c>
      <c r="I141" s="8">
        <f>IF(Transactions[[#This Row],[Category Type]]="Expense",Transactions[[#This Row],[Values]],"")</f>
        <v>2773</v>
      </c>
      <c r="J141" s="8" t="str">
        <f>IF(Transactions[[#This Row],[Category Type]]="Income",Transactions[[#This Row],[Values]],"")</f>
        <v/>
      </c>
    </row>
    <row r="142" spans="1:10" x14ac:dyDescent="0.35">
      <c r="A142" s="13">
        <v>45349.410185185188</v>
      </c>
      <c r="B142" s="8" t="s">
        <v>47</v>
      </c>
      <c r="C142" s="8">
        <f>YEAR(Transactions[[#This Row],[Year and Month]])</f>
        <v>2024</v>
      </c>
      <c r="D142" t="s">
        <v>54</v>
      </c>
      <c r="E142" t="str">
        <f>_xlfn.XLOOKUP(Transactions[[#This Row],[Subcategories]],$M$3:$M$19,$N$3:$N$19)</f>
        <v>Expense</v>
      </c>
      <c r="F142" t="s">
        <v>18</v>
      </c>
      <c r="G142" s="6">
        <v>-545</v>
      </c>
      <c r="H142" s="6">
        <f>IF(Transactions[[#This Row],[Category Type]]="Expense",Transactions[[#This Row],[Amount]]*-1,Transactions[[#This Row],[Amount]])</f>
        <v>545</v>
      </c>
      <c r="I142" s="8">
        <f>IF(Transactions[[#This Row],[Category Type]]="Expense",Transactions[[#This Row],[Values]],"")</f>
        <v>545</v>
      </c>
      <c r="J142" s="8" t="str">
        <f>IF(Transactions[[#This Row],[Category Type]]="Income",Transactions[[#This Row],[Values]],"")</f>
        <v/>
      </c>
    </row>
    <row r="143" spans="1:10" x14ac:dyDescent="0.35">
      <c r="A143" s="13">
        <v>45349.631550925929</v>
      </c>
      <c r="B143" s="8" t="s">
        <v>47</v>
      </c>
      <c r="C143" s="8">
        <f>YEAR(Transactions[[#This Row],[Year and Month]])</f>
        <v>2024</v>
      </c>
      <c r="D143" t="s">
        <v>54</v>
      </c>
      <c r="E143" t="str">
        <f>_xlfn.XLOOKUP(Transactions[[#This Row],[Subcategories]],$M$3:$M$19,$N$3:$N$19)</f>
        <v>Expense</v>
      </c>
      <c r="F143" t="s">
        <v>6</v>
      </c>
      <c r="G143" s="6">
        <v>-2250</v>
      </c>
      <c r="H143" s="6">
        <f>IF(Transactions[[#This Row],[Category Type]]="Expense",Transactions[[#This Row],[Amount]]*-1,Transactions[[#This Row],[Amount]])</f>
        <v>2250</v>
      </c>
      <c r="I143" s="8">
        <f>IF(Transactions[[#This Row],[Category Type]]="Expense",Transactions[[#This Row],[Values]],"")</f>
        <v>2250</v>
      </c>
      <c r="J143" s="8" t="str">
        <f>IF(Transactions[[#This Row],[Category Type]]="Income",Transactions[[#This Row],[Values]],"")</f>
        <v/>
      </c>
    </row>
    <row r="144" spans="1:10" x14ac:dyDescent="0.35">
      <c r="A144" s="13">
        <v>45350.730578703704</v>
      </c>
      <c r="B144" s="8" t="s">
        <v>47</v>
      </c>
      <c r="C144" s="8">
        <f>YEAR(Transactions[[#This Row],[Year and Month]])</f>
        <v>2024</v>
      </c>
      <c r="D144" t="s">
        <v>54</v>
      </c>
      <c r="E144" t="str">
        <f>_xlfn.XLOOKUP(Transactions[[#This Row],[Subcategories]],$M$3:$M$19,$N$3:$N$19)</f>
        <v>Expense</v>
      </c>
      <c r="F144" t="s">
        <v>6</v>
      </c>
      <c r="G144" s="6">
        <v>-699</v>
      </c>
      <c r="H144" s="6">
        <f>IF(Transactions[[#This Row],[Category Type]]="Expense",Transactions[[#This Row],[Amount]]*-1,Transactions[[#This Row],[Amount]])</f>
        <v>699</v>
      </c>
      <c r="I144" s="8">
        <f>IF(Transactions[[#This Row],[Category Type]]="Expense",Transactions[[#This Row],[Values]],"")</f>
        <v>699</v>
      </c>
      <c r="J144" s="8" t="str">
        <f>IF(Transactions[[#This Row],[Category Type]]="Income",Transactions[[#This Row],[Values]],"")</f>
        <v/>
      </c>
    </row>
    <row r="145" spans="1:10" x14ac:dyDescent="0.35">
      <c r="A145" s="13">
        <v>45351.038969907408</v>
      </c>
      <c r="B145" s="8" t="s">
        <v>47</v>
      </c>
      <c r="C145" s="8">
        <f>YEAR(Transactions[[#This Row],[Year and Month]])</f>
        <v>2024</v>
      </c>
      <c r="D145" t="s">
        <v>54</v>
      </c>
      <c r="E145" t="str">
        <f>_xlfn.XLOOKUP(Transactions[[#This Row],[Subcategories]],$M$3:$M$19,$N$3:$N$19)</f>
        <v>Expense</v>
      </c>
      <c r="F145" t="s">
        <v>6</v>
      </c>
      <c r="G145" s="6">
        <v>-2396</v>
      </c>
      <c r="H145" s="6">
        <f>IF(Transactions[[#This Row],[Category Type]]="Expense",Transactions[[#This Row],[Amount]]*-1,Transactions[[#This Row],[Amount]])</f>
        <v>2396</v>
      </c>
      <c r="I145" s="8">
        <f>IF(Transactions[[#This Row],[Category Type]]="Expense",Transactions[[#This Row],[Values]],"")</f>
        <v>2396</v>
      </c>
      <c r="J145" s="8" t="str">
        <f>IF(Transactions[[#This Row],[Category Type]]="Income",Transactions[[#This Row],[Values]],"")</f>
        <v/>
      </c>
    </row>
    <row r="146" spans="1:10" x14ac:dyDescent="0.35">
      <c r="A146" s="13">
        <v>45352.049467592595</v>
      </c>
      <c r="B146" s="8" t="s">
        <v>48</v>
      </c>
      <c r="C146" s="8">
        <f>YEAR(Transactions[[#This Row],[Year and Month]])</f>
        <v>2024</v>
      </c>
      <c r="D146" t="s">
        <v>54</v>
      </c>
      <c r="E146" t="str">
        <f>_xlfn.XLOOKUP(Transactions[[#This Row],[Subcategories]],$M$3:$M$19,$N$3:$N$19)</f>
        <v>Expense</v>
      </c>
      <c r="F146" t="s">
        <v>6</v>
      </c>
      <c r="G146" s="6">
        <v>-2396</v>
      </c>
      <c r="H146" s="6">
        <f>IF(Transactions[[#This Row],[Category Type]]="Expense",Transactions[[#This Row],[Amount]]*-1,Transactions[[#This Row],[Amount]])</f>
        <v>2396</v>
      </c>
      <c r="I146" s="8">
        <f>IF(Transactions[[#This Row],[Category Type]]="Expense",Transactions[[#This Row],[Values]],"")</f>
        <v>2396</v>
      </c>
      <c r="J146" s="8" t="str">
        <f>IF(Transactions[[#This Row],[Category Type]]="Income",Transactions[[#This Row],[Values]],"")</f>
        <v/>
      </c>
    </row>
    <row r="147" spans="1:10" x14ac:dyDescent="0.35">
      <c r="A147" s="13">
        <v>45352.175694444442</v>
      </c>
      <c r="B147" s="8" t="s">
        <v>48</v>
      </c>
      <c r="C147" s="8">
        <f>YEAR(Transactions[[#This Row],[Year and Month]])</f>
        <v>2024</v>
      </c>
      <c r="D147" t="s">
        <v>32</v>
      </c>
      <c r="E147" t="str">
        <f>_xlfn.XLOOKUP(Transactions[[#This Row],[Subcategories]],$M$3:$M$19,$N$3:$N$19)</f>
        <v>Expense</v>
      </c>
      <c r="F147" t="s">
        <v>29</v>
      </c>
      <c r="G147" s="6">
        <v>-527</v>
      </c>
      <c r="H147" s="6">
        <f>IF(Transactions[[#This Row],[Category Type]]="Expense",Transactions[[#This Row],[Amount]]*-1,Transactions[[#This Row],[Amount]])</f>
        <v>527</v>
      </c>
      <c r="I147" s="8">
        <f>IF(Transactions[[#This Row],[Category Type]]="Expense",Transactions[[#This Row],[Values]],"")</f>
        <v>527</v>
      </c>
      <c r="J147" s="8" t="str">
        <f>IF(Transactions[[#This Row],[Category Type]]="Income",Transactions[[#This Row],[Values]],"")</f>
        <v/>
      </c>
    </row>
    <row r="148" spans="1:10" x14ac:dyDescent="0.35">
      <c r="A148" s="13">
        <v>45352.216666666667</v>
      </c>
      <c r="B148" s="8" t="s">
        <v>48</v>
      </c>
      <c r="C148" s="8">
        <f>YEAR(Transactions[[#This Row],[Year and Month]])</f>
        <v>2024</v>
      </c>
      <c r="D148" t="s">
        <v>32</v>
      </c>
      <c r="E148" t="str">
        <f>_xlfn.XLOOKUP(Transactions[[#This Row],[Subcategories]],$M$3:$M$19,$N$3:$N$19)</f>
        <v>Expense</v>
      </c>
      <c r="F148" t="s">
        <v>6</v>
      </c>
      <c r="G148" s="6">
        <v>-433</v>
      </c>
      <c r="H148" s="6">
        <f>IF(Transactions[[#This Row],[Category Type]]="Expense",Transactions[[#This Row],[Amount]]*-1,Transactions[[#This Row],[Amount]])</f>
        <v>433</v>
      </c>
      <c r="I148" s="8">
        <f>IF(Transactions[[#This Row],[Category Type]]="Expense",Transactions[[#This Row],[Values]],"")</f>
        <v>433</v>
      </c>
      <c r="J148" s="8" t="str">
        <f>IF(Transactions[[#This Row],[Category Type]]="Income",Transactions[[#This Row],[Values]],"")</f>
        <v/>
      </c>
    </row>
    <row r="149" spans="1:10" x14ac:dyDescent="0.35">
      <c r="A149" s="13">
        <v>45352.593958333331</v>
      </c>
      <c r="B149" s="8" t="s">
        <v>48</v>
      </c>
      <c r="C149" s="8">
        <f>YEAR(Transactions[[#This Row],[Year and Month]])</f>
        <v>2024</v>
      </c>
      <c r="D149" t="s">
        <v>53</v>
      </c>
      <c r="E149" t="str">
        <f>_xlfn.XLOOKUP(Transactions[[#This Row],[Subcategories]],$M$3:$M$19,$N$3:$N$19)</f>
        <v>Expense</v>
      </c>
      <c r="F149" t="s">
        <v>36</v>
      </c>
      <c r="G149" s="6">
        <v>-3000</v>
      </c>
      <c r="H149" s="6">
        <f>IF(Transactions[[#This Row],[Category Type]]="Expense",Transactions[[#This Row],[Amount]]*-1,Transactions[[#This Row],[Amount]])</f>
        <v>3000</v>
      </c>
      <c r="I149" s="8">
        <f>IF(Transactions[[#This Row],[Category Type]]="Expense",Transactions[[#This Row],[Values]],"")</f>
        <v>3000</v>
      </c>
      <c r="J149" s="8" t="str">
        <f>IF(Transactions[[#This Row],[Category Type]]="Income",Transactions[[#This Row],[Values]],"")</f>
        <v/>
      </c>
    </row>
    <row r="150" spans="1:10" x14ac:dyDescent="0.35">
      <c r="A150" s="13">
        <v>45354.593055555553</v>
      </c>
      <c r="B150" s="8" t="s">
        <v>48</v>
      </c>
      <c r="C150" s="8">
        <f>YEAR(Transactions[[#This Row],[Year and Month]])</f>
        <v>2024</v>
      </c>
      <c r="D150" t="s">
        <v>32</v>
      </c>
      <c r="E150" t="str">
        <f>_xlfn.XLOOKUP(Transactions[[#This Row],[Subcategories]],$M$3:$M$19,$N$3:$N$19)</f>
        <v>Expense</v>
      </c>
      <c r="F150" t="s">
        <v>29</v>
      </c>
      <c r="G150" s="6">
        <v>-2520</v>
      </c>
      <c r="H150" s="6">
        <f>IF(Transactions[[#This Row],[Category Type]]="Expense",Transactions[[#This Row],[Amount]]*-1,Transactions[[#This Row],[Amount]])</f>
        <v>2520</v>
      </c>
      <c r="I150" s="8">
        <f>IF(Transactions[[#This Row],[Category Type]]="Expense",Transactions[[#This Row],[Values]],"")</f>
        <v>2520</v>
      </c>
      <c r="J150" s="8" t="str">
        <f>IF(Transactions[[#This Row],[Category Type]]="Income",Transactions[[#This Row],[Values]],"")</f>
        <v/>
      </c>
    </row>
    <row r="151" spans="1:10" x14ac:dyDescent="0.35">
      <c r="A151" s="13">
        <v>45354.593055555553</v>
      </c>
      <c r="B151" s="8" t="s">
        <v>48</v>
      </c>
      <c r="C151" s="8">
        <f>YEAR(Transactions[[#This Row],[Year and Month]])</f>
        <v>2024</v>
      </c>
      <c r="D151" t="s">
        <v>32</v>
      </c>
      <c r="E151" t="str">
        <f>_xlfn.XLOOKUP(Transactions[[#This Row],[Subcategories]],$M$3:$M$19,$N$3:$N$19)</f>
        <v>Expense</v>
      </c>
      <c r="F151" t="s">
        <v>6</v>
      </c>
      <c r="G151" s="6">
        <v>-197</v>
      </c>
      <c r="H151" s="6">
        <f>IF(Transactions[[#This Row],[Category Type]]="Expense",Transactions[[#This Row],[Amount]]*-1,Transactions[[#This Row],[Amount]])</f>
        <v>197</v>
      </c>
      <c r="I151" s="8">
        <f>IF(Transactions[[#This Row],[Category Type]]="Expense",Transactions[[#This Row],[Values]],"")</f>
        <v>197</v>
      </c>
      <c r="J151" s="8" t="str">
        <f>IF(Transactions[[#This Row],[Category Type]]="Income",Transactions[[#This Row],[Values]],"")</f>
        <v/>
      </c>
    </row>
    <row r="152" spans="1:10" x14ac:dyDescent="0.35">
      <c r="A152" s="13">
        <v>45355.447372685187</v>
      </c>
      <c r="B152" s="8" t="s">
        <v>48</v>
      </c>
      <c r="C152" s="8">
        <f>YEAR(Transactions[[#This Row],[Year and Month]])</f>
        <v>2024</v>
      </c>
      <c r="D152" t="s">
        <v>31</v>
      </c>
      <c r="E152" t="str">
        <f>_xlfn.XLOOKUP(Transactions[[#This Row],[Subcategories]],$M$3:$M$19,$N$3:$N$19)</f>
        <v>Income</v>
      </c>
      <c r="F152" t="s">
        <v>31</v>
      </c>
      <c r="G152" s="6">
        <v>35000</v>
      </c>
      <c r="H152" s="6">
        <f>IF(Transactions[[#This Row],[Category Type]]="Expense",Transactions[[#This Row],[Amount]]*-1,Transactions[[#This Row],[Amount]])</f>
        <v>35000</v>
      </c>
      <c r="I152" s="8" t="str">
        <f>IF(Transactions[[#This Row],[Category Type]]="Expense",Transactions[[#This Row],[Values]],"")</f>
        <v/>
      </c>
      <c r="J152" s="8">
        <f>IF(Transactions[[#This Row],[Category Type]]="Income",Transactions[[#This Row],[Values]],"")</f>
        <v>35000</v>
      </c>
    </row>
    <row r="153" spans="1:10" x14ac:dyDescent="0.35">
      <c r="A153" s="13">
        <v>45355.456979166665</v>
      </c>
      <c r="B153" s="8" t="s">
        <v>48</v>
      </c>
      <c r="C153" s="8">
        <f>YEAR(Transactions[[#This Row],[Year and Month]])</f>
        <v>2024</v>
      </c>
      <c r="D153" t="s">
        <v>26</v>
      </c>
      <c r="E153" t="str">
        <f>_xlfn.XLOOKUP(Transactions[[#This Row],[Subcategories]],$M$3:$M$19,$N$3:$N$19)</f>
        <v>Income</v>
      </c>
      <c r="F153" t="s">
        <v>26</v>
      </c>
      <c r="G153" s="6">
        <v>197486</v>
      </c>
      <c r="H153" s="6">
        <f>IF(Transactions[[#This Row],[Category Type]]="Expense",Transactions[[#This Row],[Amount]]*-1,Transactions[[#This Row],[Amount]])</f>
        <v>197486</v>
      </c>
      <c r="I153" s="8" t="str">
        <f>IF(Transactions[[#This Row],[Category Type]]="Expense",Transactions[[#This Row],[Values]],"")</f>
        <v/>
      </c>
      <c r="J153" s="8">
        <f>IF(Transactions[[#This Row],[Category Type]]="Income",Transactions[[#This Row],[Values]],"")</f>
        <v>197486</v>
      </c>
    </row>
    <row r="154" spans="1:10" x14ac:dyDescent="0.35">
      <c r="A154" s="13">
        <v>45355.523425925923</v>
      </c>
      <c r="B154" s="8" t="s">
        <v>48</v>
      </c>
      <c r="C154" s="8">
        <f>YEAR(Transactions[[#This Row],[Year and Month]])</f>
        <v>2024</v>
      </c>
      <c r="D154" t="s">
        <v>54</v>
      </c>
      <c r="E154" t="str">
        <f>_xlfn.XLOOKUP(Transactions[[#This Row],[Subcategories]],$M$3:$M$19,$N$3:$N$19)</f>
        <v>Expense</v>
      </c>
      <c r="F154" t="s">
        <v>29</v>
      </c>
      <c r="G154" s="6">
        <v>-3490</v>
      </c>
      <c r="H154" s="6">
        <f>IF(Transactions[[#This Row],[Category Type]]="Expense",Transactions[[#This Row],[Amount]]*-1,Transactions[[#This Row],[Amount]])</f>
        <v>3490</v>
      </c>
      <c r="I154" s="8">
        <f>IF(Transactions[[#This Row],[Category Type]]="Expense",Transactions[[#This Row],[Values]],"")</f>
        <v>3490</v>
      </c>
      <c r="J154" s="8" t="str">
        <f>IF(Transactions[[#This Row],[Category Type]]="Income",Transactions[[#This Row],[Values]],"")</f>
        <v/>
      </c>
    </row>
    <row r="155" spans="1:10" x14ac:dyDescent="0.35">
      <c r="A155" s="13">
        <v>45355.709374999999</v>
      </c>
      <c r="B155" s="8" t="s">
        <v>48</v>
      </c>
      <c r="C155" s="8">
        <f>YEAR(Transactions[[#This Row],[Year and Month]])</f>
        <v>2024</v>
      </c>
      <c r="D155" t="s">
        <v>54</v>
      </c>
      <c r="E155" t="str">
        <f>_xlfn.XLOOKUP(Transactions[[#This Row],[Subcategories]],$M$3:$M$19,$N$3:$N$19)</f>
        <v>Expense</v>
      </c>
      <c r="F155" t="s">
        <v>18</v>
      </c>
      <c r="G155" s="6">
        <v>-7617</v>
      </c>
      <c r="H155" s="6">
        <f>IF(Transactions[[#This Row],[Category Type]]="Expense",Transactions[[#This Row],[Amount]]*-1,Transactions[[#This Row],[Amount]])</f>
        <v>7617</v>
      </c>
      <c r="I155" s="8">
        <f>IF(Transactions[[#This Row],[Category Type]]="Expense",Transactions[[#This Row],[Values]],"")</f>
        <v>7617</v>
      </c>
      <c r="J155" s="8" t="str">
        <f>IF(Transactions[[#This Row],[Category Type]]="Income",Transactions[[#This Row],[Values]],"")</f>
        <v/>
      </c>
    </row>
    <row r="156" spans="1:10" x14ac:dyDescent="0.35">
      <c r="A156" s="13">
        <v>45355.725208333337</v>
      </c>
      <c r="B156" s="8" t="s">
        <v>48</v>
      </c>
      <c r="C156" s="8">
        <f>YEAR(Transactions[[#This Row],[Year and Month]])</f>
        <v>2024</v>
      </c>
      <c r="D156" t="s">
        <v>54</v>
      </c>
      <c r="E156" t="str">
        <f>_xlfn.XLOOKUP(Transactions[[#This Row],[Subcategories]],$M$3:$M$19,$N$3:$N$19)</f>
        <v>Expense</v>
      </c>
      <c r="F156" t="s">
        <v>18</v>
      </c>
      <c r="G156" s="6">
        <v>-1497</v>
      </c>
      <c r="H156" s="6">
        <f>IF(Transactions[[#This Row],[Category Type]]="Expense",Transactions[[#This Row],[Amount]]*-1,Transactions[[#This Row],[Amount]])</f>
        <v>1497</v>
      </c>
      <c r="I156" s="8">
        <f>IF(Transactions[[#This Row],[Category Type]]="Expense",Transactions[[#This Row],[Values]],"")</f>
        <v>1497</v>
      </c>
      <c r="J156" s="8" t="str">
        <f>IF(Transactions[[#This Row],[Category Type]]="Income",Transactions[[#This Row],[Values]],"")</f>
        <v/>
      </c>
    </row>
    <row r="157" spans="1:10" x14ac:dyDescent="0.35">
      <c r="A157" s="13">
        <v>45355.7419212963</v>
      </c>
      <c r="B157" s="8" t="s">
        <v>48</v>
      </c>
      <c r="C157" s="8">
        <f>YEAR(Transactions[[#This Row],[Year and Month]])</f>
        <v>2024</v>
      </c>
      <c r="D157" t="s">
        <v>54</v>
      </c>
      <c r="E157" t="str">
        <f>_xlfn.XLOOKUP(Transactions[[#This Row],[Subcategories]],$M$3:$M$19,$N$3:$N$19)</f>
        <v>Expense</v>
      </c>
      <c r="F157" t="s">
        <v>6</v>
      </c>
      <c r="G157" s="6">
        <v>-2250</v>
      </c>
      <c r="H157" s="6">
        <f>IF(Transactions[[#This Row],[Category Type]]="Expense",Transactions[[#This Row],[Amount]]*-1,Transactions[[#This Row],[Amount]])</f>
        <v>2250</v>
      </c>
      <c r="I157" s="8">
        <f>IF(Transactions[[#This Row],[Category Type]]="Expense",Transactions[[#This Row],[Values]],"")</f>
        <v>2250</v>
      </c>
      <c r="J157" s="8" t="str">
        <f>IF(Transactions[[#This Row],[Category Type]]="Income",Transactions[[#This Row],[Values]],"")</f>
        <v/>
      </c>
    </row>
    <row r="158" spans="1:10" x14ac:dyDescent="0.35">
      <c r="A158" s="13">
        <v>45355.858518518522</v>
      </c>
      <c r="B158" s="8" t="s">
        <v>48</v>
      </c>
      <c r="C158" s="8">
        <f>YEAR(Transactions[[#This Row],[Year and Month]])</f>
        <v>2024</v>
      </c>
      <c r="D158" t="s">
        <v>26</v>
      </c>
      <c r="E158" t="str">
        <f>_xlfn.XLOOKUP(Transactions[[#This Row],[Subcategories]],$M$3:$M$19,$N$3:$N$19)</f>
        <v>Expense</v>
      </c>
      <c r="F158" t="s">
        <v>38</v>
      </c>
      <c r="G158" s="6">
        <v>-40000</v>
      </c>
      <c r="H158" s="6">
        <f>IF(Transactions[[#This Row],[Category Type]]="Expense",Transactions[[#This Row],[Amount]]*-1,Transactions[[#This Row],[Amount]])</f>
        <v>40000</v>
      </c>
      <c r="I158" s="8">
        <f>IF(Transactions[[#This Row],[Category Type]]="Expense",Transactions[[#This Row],[Values]],"")</f>
        <v>40000</v>
      </c>
      <c r="J158" s="8" t="str">
        <f>IF(Transactions[[#This Row],[Category Type]]="Income",Transactions[[#This Row],[Values]],"")</f>
        <v/>
      </c>
    </row>
    <row r="159" spans="1:10" x14ac:dyDescent="0.35">
      <c r="A159" s="13">
        <v>45357.453680555554</v>
      </c>
      <c r="B159" s="8" t="s">
        <v>48</v>
      </c>
      <c r="C159" s="8">
        <f>YEAR(Transactions[[#This Row],[Year and Month]])</f>
        <v>2024</v>
      </c>
      <c r="D159" t="s">
        <v>54</v>
      </c>
      <c r="E159" t="str">
        <f>_xlfn.XLOOKUP(Transactions[[#This Row],[Subcategories]],$M$3:$M$19,$N$3:$N$19)</f>
        <v>Expense</v>
      </c>
      <c r="F159" t="s">
        <v>18</v>
      </c>
      <c r="G159" s="6">
        <v>-2256</v>
      </c>
      <c r="H159" s="6">
        <f>IF(Transactions[[#This Row],[Category Type]]="Expense",Transactions[[#This Row],[Amount]]*-1,Transactions[[#This Row],[Amount]])</f>
        <v>2256</v>
      </c>
      <c r="I159" s="8">
        <f>IF(Transactions[[#This Row],[Category Type]]="Expense",Transactions[[#This Row],[Values]],"")</f>
        <v>2256</v>
      </c>
      <c r="J159" s="8" t="str">
        <f>IF(Transactions[[#This Row],[Category Type]]="Income",Transactions[[#This Row],[Values]],"")</f>
        <v/>
      </c>
    </row>
    <row r="160" spans="1:10" x14ac:dyDescent="0.35">
      <c r="A160" s="13">
        <v>45358.595821759256</v>
      </c>
      <c r="B160" s="8" t="s">
        <v>48</v>
      </c>
      <c r="C160" s="8">
        <f>YEAR(Transactions[[#This Row],[Year and Month]])</f>
        <v>2024</v>
      </c>
      <c r="D160" t="s">
        <v>54</v>
      </c>
      <c r="E160" t="str">
        <f>_xlfn.XLOOKUP(Transactions[[#This Row],[Subcategories]],$M$3:$M$19,$N$3:$N$19)</f>
        <v>Expense</v>
      </c>
      <c r="F160" t="s">
        <v>18</v>
      </c>
      <c r="G160" s="6">
        <v>-994</v>
      </c>
      <c r="H160" s="6">
        <f>IF(Transactions[[#This Row],[Category Type]]="Expense",Transactions[[#This Row],[Amount]]*-1,Transactions[[#This Row],[Amount]])</f>
        <v>994</v>
      </c>
      <c r="I160" s="8">
        <f>IF(Transactions[[#This Row],[Category Type]]="Expense",Transactions[[#This Row],[Values]],"")</f>
        <v>994</v>
      </c>
      <c r="J160" s="8" t="str">
        <f>IF(Transactions[[#This Row],[Category Type]]="Income",Transactions[[#This Row],[Values]],"")</f>
        <v/>
      </c>
    </row>
    <row r="161" spans="1:10" x14ac:dyDescent="0.35">
      <c r="A161" s="13">
        <v>45358.603738425925</v>
      </c>
      <c r="B161" s="8" t="s">
        <v>48</v>
      </c>
      <c r="C161" s="8">
        <f>YEAR(Transactions[[#This Row],[Year and Month]])</f>
        <v>2024</v>
      </c>
      <c r="D161" t="s">
        <v>54</v>
      </c>
      <c r="E161" t="str">
        <f>_xlfn.XLOOKUP(Transactions[[#This Row],[Subcategories]],$M$3:$M$19,$N$3:$N$19)</f>
        <v>Expense</v>
      </c>
      <c r="F161" t="s">
        <v>35</v>
      </c>
      <c r="G161" s="6">
        <v>-4996</v>
      </c>
      <c r="H161" s="6">
        <f>IF(Transactions[[#This Row],[Category Type]]="Expense",Transactions[[#This Row],[Amount]]*-1,Transactions[[#This Row],[Amount]])</f>
        <v>4996</v>
      </c>
      <c r="I161" s="8">
        <f>IF(Transactions[[#This Row],[Category Type]]="Expense",Transactions[[#This Row],[Values]],"")</f>
        <v>4996</v>
      </c>
      <c r="J161" s="8" t="str">
        <f>IF(Transactions[[#This Row],[Category Type]]="Income",Transactions[[#This Row],[Values]],"")</f>
        <v/>
      </c>
    </row>
    <row r="162" spans="1:10" x14ac:dyDescent="0.35">
      <c r="A162" s="13">
        <v>45359.050046296295</v>
      </c>
      <c r="B162" s="8" t="s">
        <v>48</v>
      </c>
      <c r="C162" s="8">
        <f>YEAR(Transactions[[#This Row],[Year and Month]])</f>
        <v>2024</v>
      </c>
      <c r="D162" t="s">
        <v>54</v>
      </c>
      <c r="E162" t="str">
        <f>_xlfn.XLOOKUP(Transactions[[#This Row],[Subcategories]],$M$3:$M$19,$N$3:$N$19)</f>
        <v>Expense</v>
      </c>
      <c r="F162" t="s">
        <v>18</v>
      </c>
      <c r="G162" s="6">
        <v>-499</v>
      </c>
      <c r="H162" s="6">
        <f>IF(Transactions[[#This Row],[Category Type]]="Expense",Transactions[[#This Row],[Amount]]*-1,Transactions[[#This Row],[Amount]])</f>
        <v>499</v>
      </c>
      <c r="I162" s="8">
        <f>IF(Transactions[[#This Row],[Category Type]]="Expense",Transactions[[#This Row],[Values]],"")</f>
        <v>499</v>
      </c>
      <c r="J162" s="8" t="str">
        <f>IF(Transactions[[#This Row],[Category Type]]="Income",Transactions[[#This Row],[Values]],"")</f>
        <v/>
      </c>
    </row>
    <row r="163" spans="1:10" x14ac:dyDescent="0.35">
      <c r="A163" s="13">
        <v>45359.470381944448</v>
      </c>
      <c r="B163" s="8" t="s">
        <v>48</v>
      </c>
      <c r="C163" s="8">
        <f>YEAR(Transactions[[#This Row],[Year and Month]])</f>
        <v>2024</v>
      </c>
      <c r="D163" t="s">
        <v>54</v>
      </c>
      <c r="E163" t="str">
        <f>_xlfn.XLOOKUP(Transactions[[#This Row],[Subcategories]],$M$3:$M$19,$N$3:$N$19)</f>
        <v>Expense</v>
      </c>
      <c r="F163" t="s">
        <v>35</v>
      </c>
      <c r="G163" s="6">
        <v>-2421</v>
      </c>
      <c r="H163" s="6">
        <f>IF(Transactions[[#This Row],[Category Type]]="Expense",Transactions[[#This Row],[Amount]]*-1,Transactions[[#This Row],[Amount]])</f>
        <v>2421</v>
      </c>
      <c r="I163" s="8">
        <f>IF(Transactions[[#This Row],[Category Type]]="Expense",Transactions[[#This Row],[Values]],"")</f>
        <v>2421</v>
      </c>
      <c r="J163" s="8" t="str">
        <f>IF(Transactions[[#This Row],[Category Type]]="Income",Transactions[[#This Row],[Values]],"")</f>
        <v/>
      </c>
    </row>
    <row r="164" spans="1:10" x14ac:dyDescent="0.35">
      <c r="A164" s="13">
        <v>45359.4843287037</v>
      </c>
      <c r="B164" s="8" t="s">
        <v>48</v>
      </c>
      <c r="C164" s="8">
        <f>YEAR(Transactions[[#This Row],[Year and Month]])</f>
        <v>2024</v>
      </c>
      <c r="D164" t="s">
        <v>54</v>
      </c>
      <c r="E164" t="str">
        <f>_xlfn.XLOOKUP(Transactions[[#This Row],[Subcategories]],$M$3:$M$19,$N$3:$N$19)</f>
        <v>Expense</v>
      </c>
      <c r="F164" t="s">
        <v>18</v>
      </c>
      <c r="G164" s="6">
        <v>-678</v>
      </c>
      <c r="H164" s="6">
        <f>IF(Transactions[[#This Row],[Category Type]]="Expense",Transactions[[#This Row],[Amount]]*-1,Transactions[[#This Row],[Amount]])</f>
        <v>678</v>
      </c>
      <c r="I164" s="8">
        <f>IF(Transactions[[#This Row],[Category Type]]="Expense",Transactions[[#This Row],[Values]],"")</f>
        <v>678</v>
      </c>
      <c r="J164" s="8" t="str">
        <f>IF(Transactions[[#This Row],[Category Type]]="Income",Transactions[[#This Row],[Values]],"")</f>
        <v/>
      </c>
    </row>
    <row r="165" spans="1:10" x14ac:dyDescent="0.35">
      <c r="A165" s="13">
        <v>45359.646967592591</v>
      </c>
      <c r="B165" s="8" t="s">
        <v>48</v>
      </c>
      <c r="C165" s="8">
        <f>YEAR(Transactions[[#This Row],[Year and Month]])</f>
        <v>2024</v>
      </c>
      <c r="D165" t="s">
        <v>54</v>
      </c>
      <c r="E165" t="str">
        <f>_xlfn.XLOOKUP(Transactions[[#This Row],[Subcategories]],$M$3:$M$19,$N$3:$N$19)</f>
        <v>Expense</v>
      </c>
      <c r="F165" t="s">
        <v>29</v>
      </c>
      <c r="G165" s="6">
        <v>-2690</v>
      </c>
      <c r="H165" s="6">
        <f>IF(Transactions[[#This Row],[Category Type]]="Expense",Transactions[[#This Row],[Amount]]*-1,Transactions[[#This Row],[Amount]])</f>
        <v>2690</v>
      </c>
      <c r="I165" s="8">
        <f>IF(Transactions[[#This Row],[Category Type]]="Expense",Transactions[[#This Row],[Values]],"")</f>
        <v>2690</v>
      </c>
      <c r="J165" s="8" t="str">
        <f>IF(Transactions[[#This Row],[Category Type]]="Income",Transactions[[#This Row],[Values]],"")</f>
        <v/>
      </c>
    </row>
    <row r="166" spans="1:10" x14ac:dyDescent="0.35">
      <c r="A166" s="13">
        <v>45360.084710648145</v>
      </c>
      <c r="B166" s="8" t="s">
        <v>48</v>
      </c>
      <c r="C166" s="8">
        <f>YEAR(Transactions[[#This Row],[Year and Month]])</f>
        <v>2024</v>
      </c>
      <c r="D166" t="s">
        <v>54</v>
      </c>
      <c r="E166" t="str">
        <f>_xlfn.XLOOKUP(Transactions[[#This Row],[Subcategories]],$M$3:$M$19,$N$3:$N$19)</f>
        <v>Expense</v>
      </c>
      <c r="F166" t="s">
        <v>6</v>
      </c>
      <c r="G166" s="6">
        <v>-4646</v>
      </c>
      <c r="H166" s="6">
        <f>IF(Transactions[[#This Row],[Category Type]]="Expense",Transactions[[#This Row],[Amount]]*-1,Transactions[[#This Row],[Amount]])</f>
        <v>4646</v>
      </c>
      <c r="I166" s="8">
        <f>IF(Transactions[[#This Row],[Category Type]]="Expense",Transactions[[#This Row],[Values]],"")</f>
        <v>4646</v>
      </c>
      <c r="J166" s="8" t="str">
        <f>IF(Transactions[[#This Row],[Category Type]]="Income",Transactions[[#This Row],[Values]],"")</f>
        <v/>
      </c>
    </row>
    <row r="167" spans="1:10" x14ac:dyDescent="0.35">
      <c r="A167" s="13">
        <v>45361.438715277778</v>
      </c>
      <c r="B167" s="8" t="s">
        <v>48</v>
      </c>
      <c r="C167" s="8">
        <f>YEAR(Transactions[[#This Row],[Year and Month]])</f>
        <v>2024</v>
      </c>
      <c r="D167" t="s">
        <v>54</v>
      </c>
      <c r="E167" t="str">
        <f>_xlfn.XLOOKUP(Transactions[[#This Row],[Subcategories]],$M$3:$M$19,$N$3:$N$19)</f>
        <v>Expense</v>
      </c>
      <c r="F167" t="s">
        <v>18</v>
      </c>
      <c r="G167" s="6">
        <v>-2085</v>
      </c>
      <c r="H167" s="6">
        <f>IF(Transactions[[#This Row],[Category Type]]="Expense",Transactions[[#This Row],[Amount]]*-1,Transactions[[#This Row],[Amount]])</f>
        <v>2085</v>
      </c>
      <c r="I167" s="8">
        <f>IF(Transactions[[#This Row],[Category Type]]="Expense",Transactions[[#This Row],[Values]],"")</f>
        <v>2085</v>
      </c>
      <c r="J167" s="8" t="str">
        <f>IF(Transactions[[#This Row],[Category Type]]="Income",Transactions[[#This Row],[Values]],"")</f>
        <v/>
      </c>
    </row>
    <row r="168" spans="1:10" x14ac:dyDescent="0.35">
      <c r="A168" s="13">
        <v>45361.866331018522</v>
      </c>
      <c r="B168" s="8" t="s">
        <v>48</v>
      </c>
      <c r="C168" s="8">
        <f>YEAR(Transactions[[#This Row],[Year and Month]])</f>
        <v>2024</v>
      </c>
      <c r="D168" t="s">
        <v>54</v>
      </c>
      <c r="E168" t="str">
        <f>_xlfn.XLOOKUP(Transactions[[#This Row],[Subcategories]],$M$3:$M$19,$N$3:$N$19)</f>
        <v>Expense</v>
      </c>
      <c r="F168" t="s">
        <v>6</v>
      </c>
      <c r="G168" s="6">
        <v>-4948</v>
      </c>
      <c r="H168" s="6">
        <f>IF(Transactions[[#This Row],[Category Type]]="Expense",Transactions[[#This Row],[Amount]]*-1,Transactions[[#This Row],[Amount]])</f>
        <v>4948</v>
      </c>
      <c r="I168" s="8">
        <f>IF(Transactions[[#This Row],[Category Type]]="Expense",Transactions[[#This Row],[Values]],"")</f>
        <v>4948</v>
      </c>
      <c r="J168" s="8" t="str">
        <f>IF(Transactions[[#This Row],[Category Type]]="Income",Transactions[[#This Row],[Values]],"")</f>
        <v/>
      </c>
    </row>
    <row r="169" spans="1:10" x14ac:dyDescent="0.35">
      <c r="A169" s="13">
        <v>45362.540023148147</v>
      </c>
      <c r="B169" s="8" t="s">
        <v>48</v>
      </c>
      <c r="C169" s="8">
        <f>YEAR(Transactions[[#This Row],[Year and Month]])</f>
        <v>2024</v>
      </c>
      <c r="D169" t="s">
        <v>54</v>
      </c>
      <c r="E169" t="str">
        <f>_xlfn.XLOOKUP(Transactions[[#This Row],[Subcategories]],$M$3:$M$19,$N$3:$N$19)</f>
        <v>Expense</v>
      </c>
      <c r="F169" t="s">
        <v>39</v>
      </c>
      <c r="G169" s="6">
        <v>-2099</v>
      </c>
      <c r="H169" s="6">
        <f>IF(Transactions[[#This Row],[Category Type]]="Expense",Transactions[[#This Row],[Amount]]*-1,Transactions[[#This Row],[Amount]])</f>
        <v>2099</v>
      </c>
      <c r="I169" s="8">
        <f>IF(Transactions[[#This Row],[Category Type]]="Expense",Transactions[[#This Row],[Values]],"")</f>
        <v>2099</v>
      </c>
      <c r="J169" s="8" t="str">
        <f>IF(Transactions[[#This Row],[Category Type]]="Income",Transactions[[#This Row],[Values]],"")</f>
        <v/>
      </c>
    </row>
    <row r="170" spans="1:10" x14ac:dyDescent="0.35">
      <c r="A170" s="13">
        <v>45362.557025462964</v>
      </c>
      <c r="B170" s="8" t="s">
        <v>48</v>
      </c>
      <c r="C170" s="8">
        <f>YEAR(Transactions[[#This Row],[Year and Month]])</f>
        <v>2024</v>
      </c>
      <c r="D170" t="s">
        <v>54</v>
      </c>
      <c r="E170" t="str">
        <f>_xlfn.XLOOKUP(Transactions[[#This Row],[Subcategories]],$M$3:$M$19,$N$3:$N$19)</f>
        <v>Expense</v>
      </c>
      <c r="F170" t="s">
        <v>18</v>
      </c>
      <c r="G170" s="6">
        <v>-1139</v>
      </c>
      <c r="H170" s="6">
        <f>IF(Transactions[[#This Row],[Category Type]]="Expense",Transactions[[#This Row],[Amount]]*-1,Transactions[[#This Row],[Amount]])</f>
        <v>1139</v>
      </c>
      <c r="I170" s="8">
        <f>IF(Transactions[[#This Row],[Category Type]]="Expense",Transactions[[#This Row],[Values]],"")</f>
        <v>1139</v>
      </c>
      <c r="J170" s="8" t="str">
        <f>IF(Transactions[[#This Row],[Category Type]]="Income",Transactions[[#This Row],[Values]],"")</f>
        <v/>
      </c>
    </row>
    <row r="171" spans="1:10" x14ac:dyDescent="0.35">
      <c r="A171" s="13">
        <v>45362.581064814818</v>
      </c>
      <c r="B171" s="8" t="s">
        <v>48</v>
      </c>
      <c r="C171" s="8">
        <f>YEAR(Transactions[[#This Row],[Year and Month]])</f>
        <v>2024</v>
      </c>
      <c r="D171" t="s">
        <v>54</v>
      </c>
      <c r="E171" t="str">
        <f>_xlfn.XLOOKUP(Transactions[[#This Row],[Subcategories]],$M$3:$M$19,$N$3:$N$19)</f>
        <v>Expense</v>
      </c>
      <c r="F171" t="s">
        <v>37</v>
      </c>
      <c r="G171" s="6">
        <v>-5280</v>
      </c>
      <c r="H171" s="6">
        <f>IF(Transactions[[#This Row],[Category Type]]="Expense",Transactions[[#This Row],[Amount]]*-1,Transactions[[#This Row],[Amount]])</f>
        <v>5280</v>
      </c>
      <c r="I171" s="8">
        <f>IF(Transactions[[#This Row],[Category Type]]="Expense",Transactions[[#This Row],[Values]],"")</f>
        <v>5280</v>
      </c>
      <c r="J171" s="8" t="str">
        <f>IF(Transactions[[#This Row],[Category Type]]="Income",Transactions[[#This Row],[Values]],"")</f>
        <v/>
      </c>
    </row>
    <row r="172" spans="1:10" x14ac:dyDescent="0.35">
      <c r="A172" s="13">
        <v>45363.004652777781</v>
      </c>
      <c r="B172" s="8" t="s">
        <v>48</v>
      </c>
      <c r="C172" s="8">
        <f>YEAR(Transactions[[#This Row],[Year and Month]])</f>
        <v>2024</v>
      </c>
      <c r="D172" t="s">
        <v>54</v>
      </c>
      <c r="E172" t="str">
        <f>_xlfn.XLOOKUP(Transactions[[#This Row],[Subcategories]],$M$3:$M$19,$N$3:$N$19)</f>
        <v>Expense</v>
      </c>
      <c r="F172" t="s">
        <v>6</v>
      </c>
      <c r="G172" s="6">
        <v>-2396</v>
      </c>
      <c r="H172" s="6">
        <f>IF(Transactions[[#This Row],[Category Type]]="Expense",Transactions[[#This Row],[Amount]]*-1,Transactions[[#This Row],[Amount]])</f>
        <v>2396</v>
      </c>
      <c r="I172" s="8">
        <f>IF(Transactions[[#This Row],[Category Type]]="Expense",Transactions[[#This Row],[Values]],"")</f>
        <v>2396</v>
      </c>
      <c r="J172" s="8" t="str">
        <f>IF(Transactions[[#This Row],[Category Type]]="Income",Transactions[[#This Row],[Values]],"")</f>
        <v/>
      </c>
    </row>
    <row r="173" spans="1:10" x14ac:dyDescent="0.35">
      <c r="A173" s="13">
        <v>45363.719328703701</v>
      </c>
      <c r="B173" s="8" t="s">
        <v>48</v>
      </c>
      <c r="C173" s="8">
        <f>YEAR(Transactions[[#This Row],[Year and Month]])</f>
        <v>2024</v>
      </c>
      <c r="D173" t="s">
        <v>54</v>
      </c>
      <c r="E173" t="str">
        <f>_xlfn.XLOOKUP(Transactions[[#This Row],[Subcategories]],$M$3:$M$19,$N$3:$N$19)</f>
        <v>Expense</v>
      </c>
      <c r="F173" t="s">
        <v>18</v>
      </c>
      <c r="G173" s="6">
        <v>-799</v>
      </c>
      <c r="H173" s="6">
        <f>IF(Transactions[[#This Row],[Category Type]]="Expense",Transactions[[#This Row],[Amount]]*-1,Transactions[[#This Row],[Amount]])</f>
        <v>799</v>
      </c>
      <c r="I173" s="8">
        <f>IF(Transactions[[#This Row],[Category Type]]="Expense",Transactions[[#This Row],[Values]],"")</f>
        <v>799</v>
      </c>
      <c r="J173" s="8" t="str">
        <f>IF(Transactions[[#This Row],[Category Type]]="Income",Transactions[[#This Row],[Values]],"")</f>
        <v/>
      </c>
    </row>
    <row r="174" spans="1:10" x14ac:dyDescent="0.35">
      <c r="A174" s="13">
        <v>45363.721701388888</v>
      </c>
      <c r="B174" s="8" t="s">
        <v>48</v>
      </c>
      <c r="C174" s="8">
        <f>YEAR(Transactions[[#This Row],[Year and Month]])</f>
        <v>2024</v>
      </c>
      <c r="D174" t="s">
        <v>54</v>
      </c>
      <c r="E174" t="str">
        <f>_xlfn.XLOOKUP(Transactions[[#This Row],[Subcategories]],$M$3:$M$19,$N$3:$N$19)</f>
        <v>Expense</v>
      </c>
      <c r="F174" t="s">
        <v>6</v>
      </c>
      <c r="G174" s="6">
        <v>-3648</v>
      </c>
      <c r="H174" s="6">
        <f>IF(Transactions[[#This Row],[Category Type]]="Expense",Transactions[[#This Row],[Amount]]*-1,Transactions[[#This Row],[Amount]])</f>
        <v>3648</v>
      </c>
      <c r="I174" s="8">
        <f>IF(Transactions[[#This Row],[Category Type]]="Expense",Transactions[[#This Row],[Values]],"")</f>
        <v>3648</v>
      </c>
      <c r="J174" s="8" t="str">
        <f>IF(Transactions[[#This Row],[Category Type]]="Income",Transactions[[#This Row],[Values]],"")</f>
        <v/>
      </c>
    </row>
    <row r="175" spans="1:10" x14ac:dyDescent="0.35">
      <c r="A175" s="13">
        <v>45363.726319444446</v>
      </c>
      <c r="B175" s="8" t="s">
        <v>48</v>
      </c>
      <c r="C175" s="8">
        <f>YEAR(Transactions[[#This Row],[Year and Month]])</f>
        <v>2024</v>
      </c>
      <c r="D175" t="s">
        <v>54</v>
      </c>
      <c r="E175" t="str">
        <f>_xlfn.XLOOKUP(Transactions[[#This Row],[Subcategories]],$M$3:$M$19,$N$3:$N$19)</f>
        <v>Expense</v>
      </c>
      <c r="F175" t="s">
        <v>6</v>
      </c>
      <c r="G175" s="6">
        <v>-3998</v>
      </c>
      <c r="H175" s="6">
        <f>IF(Transactions[[#This Row],[Category Type]]="Expense",Transactions[[#This Row],[Amount]]*-1,Transactions[[#This Row],[Amount]])</f>
        <v>3998</v>
      </c>
      <c r="I175" s="8">
        <f>IF(Transactions[[#This Row],[Category Type]]="Expense",Transactions[[#This Row],[Values]],"")</f>
        <v>3998</v>
      </c>
      <c r="J175" s="8" t="str">
        <f>IF(Transactions[[#This Row],[Category Type]]="Income",Transactions[[#This Row],[Values]],"")</f>
        <v/>
      </c>
    </row>
    <row r="176" spans="1:10" x14ac:dyDescent="0.35">
      <c r="A176" s="13">
        <v>45364.675208333334</v>
      </c>
      <c r="B176" s="8" t="s">
        <v>48</v>
      </c>
      <c r="C176" s="8">
        <f>YEAR(Transactions[[#This Row],[Year and Month]])</f>
        <v>2024</v>
      </c>
      <c r="D176" t="s">
        <v>54</v>
      </c>
      <c r="E176" t="str">
        <f>_xlfn.XLOOKUP(Transactions[[#This Row],[Subcategories]],$M$3:$M$19,$N$3:$N$19)</f>
        <v>Expense</v>
      </c>
      <c r="F176" t="s">
        <v>39</v>
      </c>
      <c r="G176" s="6">
        <v>-17860</v>
      </c>
      <c r="H176" s="6">
        <f>IF(Transactions[[#This Row],[Category Type]]="Expense",Transactions[[#This Row],[Amount]]*-1,Transactions[[#This Row],[Amount]])</f>
        <v>17860</v>
      </c>
      <c r="I176" s="8">
        <f>IF(Transactions[[#This Row],[Category Type]]="Expense",Transactions[[#This Row],[Values]],"")</f>
        <v>17860</v>
      </c>
      <c r="J176" s="8" t="str">
        <f>IF(Transactions[[#This Row],[Category Type]]="Income",Transactions[[#This Row],[Values]],"")</f>
        <v/>
      </c>
    </row>
    <row r="177" spans="1:10" x14ac:dyDescent="0.35">
      <c r="A177" s="13">
        <v>45364.696250000001</v>
      </c>
      <c r="B177" s="8" t="s">
        <v>48</v>
      </c>
      <c r="C177" s="8">
        <f>YEAR(Transactions[[#This Row],[Year and Month]])</f>
        <v>2024</v>
      </c>
      <c r="D177" t="s">
        <v>54</v>
      </c>
      <c r="E177" t="str">
        <f>_xlfn.XLOOKUP(Transactions[[#This Row],[Subcategories]],$M$3:$M$19,$N$3:$N$19)</f>
        <v>Expense</v>
      </c>
      <c r="F177" t="s">
        <v>18</v>
      </c>
      <c r="G177" s="6">
        <v>-2612</v>
      </c>
      <c r="H177" s="6">
        <f>IF(Transactions[[#This Row],[Category Type]]="Expense",Transactions[[#This Row],[Amount]]*-1,Transactions[[#This Row],[Amount]])</f>
        <v>2612</v>
      </c>
      <c r="I177" s="8">
        <f>IF(Transactions[[#This Row],[Category Type]]="Expense",Transactions[[#This Row],[Values]],"")</f>
        <v>2612</v>
      </c>
      <c r="J177" s="8" t="str">
        <f>IF(Transactions[[#This Row],[Category Type]]="Income",Transactions[[#This Row],[Values]],"")</f>
        <v/>
      </c>
    </row>
    <row r="178" spans="1:10" x14ac:dyDescent="0.35">
      <c r="A178" s="13">
        <v>45364.821562500001</v>
      </c>
      <c r="B178" s="8" t="s">
        <v>48</v>
      </c>
      <c r="C178" s="8">
        <f>YEAR(Transactions[[#This Row],[Year and Month]])</f>
        <v>2024</v>
      </c>
      <c r="D178" t="s">
        <v>54</v>
      </c>
      <c r="E178" t="str">
        <f>_xlfn.XLOOKUP(Transactions[[#This Row],[Subcategories]],$M$3:$M$19,$N$3:$N$19)</f>
        <v>Expense</v>
      </c>
      <c r="F178" t="s">
        <v>18</v>
      </c>
      <c r="G178" s="6">
        <v>-15279</v>
      </c>
      <c r="H178" s="6">
        <f>IF(Transactions[[#This Row],[Category Type]]="Expense",Transactions[[#This Row],[Amount]]*-1,Transactions[[#This Row],[Amount]])</f>
        <v>15279</v>
      </c>
      <c r="I178" s="8">
        <f>IF(Transactions[[#This Row],[Category Type]]="Expense",Transactions[[#This Row],[Values]],"")</f>
        <v>15279</v>
      </c>
      <c r="J178" s="8" t="str">
        <f>IF(Transactions[[#This Row],[Category Type]]="Income",Transactions[[#This Row],[Values]],"")</f>
        <v/>
      </c>
    </row>
    <row r="179" spans="1:10" x14ac:dyDescent="0.35">
      <c r="A179" s="13">
        <v>45365.590821759259</v>
      </c>
      <c r="B179" s="8" t="s">
        <v>48</v>
      </c>
      <c r="C179" s="8">
        <f>YEAR(Transactions[[#This Row],[Year and Month]])</f>
        <v>2024</v>
      </c>
      <c r="D179" t="s">
        <v>54</v>
      </c>
      <c r="E179" t="str">
        <f>_xlfn.XLOOKUP(Transactions[[#This Row],[Subcategories]],$M$3:$M$19,$N$3:$N$19)</f>
        <v>Expense</v>
      </c>
      <c r="F179" t="s">
        <v>35</v>
      </c>
      <c r="G179" s="6">
        <v>-3447</v>
      </c>
      <c r="H179" s="6">
        <f>IF(Transactions[[#This Row],[Category Type]]="Expense",Transactions[[#This Row],[Amount]]*-1,Transactions[[#This Row],[Amount]])</f>
        <v>3447</v>
      </c>
      <c r="I179" s="8">
        <f>IF(Transactions[[#This Row],[Category Type]]="Expense",Transactions[[#This Row],[Values]],"")</f>
        <v>3447</v>
      </c>
      <c r="J179" s="8" t="str">
        <f>IF(Transactions[[#This Row],[Category Type]]="Income",Transactions[[#This Row],[Values]],"")</f>
        <v/>
      </c>
    </row>
    <row r="180" spans="1:10" x14ac:dyDescent="0.35">
      <c r="A180" s="13">
        <v>45366.04115740741</v>
      </c>
      <c r="B180" s="8" t="s">
        <v>48</v>
      </c>
      <c r="C180" s="8">
        <f>YEAR(Transactions[[#This Row],[Year and Month]])</f>
        <v>2024</v>
      </c>
      <c r="D180" t="s">
        <v>54</v>
      </c>
      <c r="E180" t="str">
        <f>_xlfn.XLOOKUP(Transactions[[#This Row],[Subcategories]],$M$3:$M$19,$N$3:$N$19)</f>
        <v>Expense</v>
      </c>
      <c r="F180" t="s">
        <v>6</v>
      </c>
      <c r="G180" s="6">
        <v>-4147</v>
      </c>
      <c r="H180" s="6">
        <f>IF(Transactions[[#This Row],[Category Type]]="Expense",Transactions[[#This Row],[Amount]]*-1,Transactions[[#This Row],[Amount]])</f>
        <v>4147</v>
      </c>
      <c r="I180" s="8">
        <f>IF(Transactions[[#This Row],[Category Type]]="Expense",Transactions[[#This Row],[Values]],"")</f>
        <v>4147</v>
      </c>
      <c r="J180" s="8" t="str">
        <f>IF(Transactions[[#This Row],[Category Type]]="Income",Transactions[[#This Row],[Values]],"")</f>
        <v/>
      </c>
    </row>
    <row r="181" spans="1:10" x14ac:dyDescent="0.35">
      <c r="A181" s="13">
        <v>45366.470752314817</v>
      </c>
      <c r="B181" s="8" t="s">
        <v>48</v>
      </c>
      <c r="C181" s="8">
        <f>YEAR(Transactions[[#This Row],[Year and Month]])</f>
        <v>2024</v>
      </c>
      <c r="D181" t="s">
        <v>54</v>
      </c>
      <c r="E181" t="str">
        <f>_xlfn.XLOOKUP(Transactions[[#This Row],[Subcategories]],$M$3:$M$19,$N$3:$N$19)</f>
        <v>Expense</v>
      </c>
      <c r="F181" t="s">
        <v>6</v>
      </c>
      <c r="G181" s="6">
        <v>-2097</v>
      </c>
      <c r="H181" s="6">
        <f>IF(Transactions[[#This Row],[Category Type]]="Expense",Transactions[[#This Row],[Amount]]*-1,Transactions[[#This Row],[Amount]])</f>
        <v>2097</v>
      </c>
      <c r="I181" s="8">
        <f>IF(Transactions[[#This Row],[Category Type]]="Expense",Transactions[[#This Row],[Values]],"")</f>
        <v>2097</v>
      </c>
      <c r="J181" s="8" t="str">
        <f>IF(Transactions[[#This Row],[Category Type]]="Income",Transactions[[#This Row],[Values]],"")</f>
        <v/>
      </c>
    </row>
    <row r="182" spans="1:10" x14ac:dyDescent="0.35">
      <c r="A182" s="13">
        <v>45367.804050925923</v>
      </c>
      <c r="B182" s="8" t="s">
        <v>48</v>
      </c>
      <c r="C182" s="8">
        <f>YEAR(Transactions[[#This Row],[Year and Month]])</f>
        <v>2024</v>
      </c>
      <c r="D182" t="s">
        <v>54</v>
      </c>
      <c r="E182" t="str">
        <f>_xlfn.XLOOKUP(Transactions[[#This Row],[Subcategories]],$M$3:$M$19,$N$3:$N$19)</f>
        <v>Expense</v>
      </c>
      <c r="F182" t="s">
        <v>18</v>
      </c>
      <c r="G182" s="6">
        <v>-1277</v>
      </c>
      <c r="H182" s="6">
        <f>IF(Transactions[[#This Row],[Category Type]]="Expense",Transactions[[#This Row],[Amount]]*-1,Transactions[[#This Row],[Amount]])</f>
        <v>1277</v>
      </c>
      <c r="I182" s="8">
        <f>IF(Transactions[[#This Row],[Category Type]]="Expense",Transactions[[#This Row],[Values]],"")</f>
        <v>1277</v>
      </c>
      <c r="J182" s="8" t="str">
        <f>IF(Transactions[[#This Row],[Category Type]]="Income",Transactions[[#This Row],[Values]],"")</f>
        <v/>
      </c>
    </row>
    <row r="183" spans="1:10" x14ac:dyDescent="0.35">
      <c r="A183" s="13">
        <v>45367.81422453704</v>
      </c>
      <c r="B183" s="8" t="s">
        <v>48</v>
      </c>
      <c r="C183" s="8">
        <f>YEAR(Transactions[[#This Row],[Year and Month]])</f>
        <v>2024</v>
      </c>
      <c r="D183" t="s">
        <v>54</v>
      </c>
      <c r="E183" t="str">
        <f>_xlfn.XLOOKUP(Transactions[[#This Row],[Subcategories]],$M$3:$M$19,$N$3:$N$19)</f>
        <v>Expense</v>
      </c>
      <c r="F183" t="s">
        <v>18</v>
      </c>
      <c r="G183" s="6">
        <v>-4630</v>
      </c>
      <c r="H183" s="6">
        <f>IF(Transactions[[#This Row],[Category Type]]="Expense",Transactions[[#This Row],[Amount]]*-1,Transactions[[#This Row],[Amount]])</f>
        <v>4630</v>
      </c>
      <c r="I183" s="8">
        <f>IF(Transactions[[#This Row],[Category Type]]="Expense",Transactions[[#This Row],[Values]],"")</f>
        <v>4630</v>
      </c>
      <c r="J183" s="8" t="str">
        <f>IF(Transactions[[#This Row],[Category Type]]="Income",Transactions[[#This Row],[Values]],"")</f>
        <v/>
      </c>
    </row>
    <row r="184" spans="1:10" x14ac:dyDescent="0.35">
      <c r="A184" s="13">
        <v>45368.432013888887</v>
      </c>
      <c r="B184" s="8" t="s">
        <v>48</v>
      </c>
      <c r="C184" s="8">
        <f>YEAR(Transactions[[#This Row],[Year and Month]])</f>
        <v>2024</v>
      </c>
      <c r="D184" t="s">
        <v>54</v>
      </c>
      <c r="E184" t="str">
        <f>_xlfn.XLOOKUP(Transactions[[#This Row],[Subcategories]],$M$3:$M$19,$N$3:$N$19)</f>
        <v>Expense</v>
      </c>
      <c r="F184" t="s">
        <v>18</v>
      </c>
      <c r="G184" s="6">
        <v>-1228</v>
      </c>
      <c r="H184" s="6">
        <f>IF(Transactions[[#This Row],[Category Type]]="Expense",Transactions[[#This Row],[Amount]]*-1,Transactions[[#This Row],[Amount]])</f>
        <v>1228</v>
      </c>
      <c r="I184" s="8">
        <f>IF(Transactions[[#This Row],[Category Type]]="Expense",Transactions[[#This Row],[Values]],"")</f>
        <v>1228</v>
      </c>
      <c r="J184" s="8" t="str">
        <f>IF(Transactions[[#This Row],[Category Type]]="Income",Transactions[[#This Row],[Values]],"")</f>
        <v/>
      </c>
    </row>
    <row r="185" spans="1:10" x14ac:dyDescent="0.35">
      <c r="A185" s="13">
        <v>45369.038622685184</v>
      </c>
      <c r="B185" s="8" t="s">
        <v>48</v>
      </c>
      <c r="C185" s="8">
        <f>YEAR(Transactions[[#This Row],[Year and Month]])</f>
        <v>2024</v>
      </c>
      <c r="D185" t="s">
        <v>54</v>
      </c>
      <c r="E185" t="str">
        <f>_xlfn.XLOOKUP(Transactions[[#This Row],[Subcategories]],$M$3:$M$19,$N$3:$N$19)</f>
        <v>Expense</v>
      </c>
      <c r="F185" t="s">
        <v>6</v>
      </c>
      <c r="G185" s="6">
        <v>-1398</v>
      </c>
      <c r="H185" s="6">
        <f>IF(Transactions[[#This Row],[Category Type]]="Expense",Transactions[[#This Row],[Amount]]*-1,Transactions[[#This Row],[Amount]])</f>
        <v>1398</v>
      </c>
      <c r="I185" s="8">
        <f>IF(Transactions[[#This Row],[Category Type]]="Expense",Transactions[[#This Row],[Values]],"")</f>
        <v>1398</v>
      </c>
      <c r="J185" s="8" t="str">
        <f>IF(Transactions[[#This Row],[Category Type]]="Income",Transactions[[#This Row],[Values]],"")</f>
        <v/>
      </c>
    </row>
    <row r="186" spans="1:10" x14ac:dyDescent="0.35">
      <c r="A186" s="13">
        <v>45369.061712962961</v>
      </c>
      <c r="B186" s="8" t="s">
        <v>48</v>
      </c>
      <c r="C186" s="8">
        <f>YEAR(Transactions[[#This Row],[Year and Month]])</f>
        <v>2024</v>
      </c>
      <c r="D186" t="s">
        <v>54</v>
      </c>
      <c r="E186" t="str">
        <f>_xlfn.XLOOKUP(Transactions[[#This Row],[Subcategories]],$M$3:$M$19,$N$3:$N$19)</f>
        <v>Expense</v>
      </c>
      <c r="F186" t="s">
        <v>6</v>
      </c>
      <c r="G186" s="6">
        <v>-1800</v>
      </c>
      <c r="H186" s="6">
        <f>IF(Transactions[[#This Row],[Category Type]]="Expense",Transactions[[#This Row],[Amount]]*-1,Transactions[[#This Row],[Amount]])</f>
        <v>1800</v>
      </c>
      <c r="I186" s="8">
        <f>IF(Transactions[[#This Row],[Category Type]]="Expense",Transactions[[#This Row],[Values]],"")</f>
        <v>1800</v>
      </c>
      <c r="J186" s="8" t="str">
        <f>IF(Transactions[[#This Row],[Category Type]]="Income",Transactions[[#This Row],[Values]],"")</f>
        <v/>
      </c>
    </row>
    <row r="187" spans="1:10" x14ac:dyDescent="0.35">
      <c r="A187" s="13">
        <v>45369.602858796294</v>
      </c>
      <c r="B187" s="8" t="s">
        <v>48</v>
      </c>
      <c r="C187" s="8">
        <f>YEAR(Transactions[[#This Row],[Year and Month]])</f>
        <v>2024</v>
      </c>
      <c r="D187" t="s">
        <v>54</v>
      </c>
      <c r="E187" t="str">
        <f>_xlfn.XLOOKUP(Transactions[[#This Row],[Subcategories]],$M$3:$M$19,$N$3:$N$19)</f>
        <v>Expense</v>
      </c>
      <c r="F187" t="s">
        <v>18</v>
      </c>
      <c r="G187" s="6">
        <v>-529</v>
      </c>
      <c r="H187" s="6">
        <f>IF(Transactions[[#This Row],[Category Type]]="Expense",Transactions[[#This Row],[Amount]]*-1,Transactions[[#This Row],[Amount]])</f>
        <v>529</v>
      </c>
      <c r="I187" s="8">
        <f>IF(Transactions[[#This Row],[Category Type]]="Expense",Transactions[[#This Row],[Values]],"")</f>
        <v>529</v>
      </c>
      <c r="J187" s="8" t="str">
        <f>IF(Transactions[[#This Row],[Category Type]]="Income",Transactions[[#This Row],[Values]],"")</f>
        <v/>
      </c>
    </row>
    <row r="188" spans="1:10" x14ac:dyDescent="0.35">
      <c r="A188" s="13">
        <v>45370.501689814817</v>
      </c>
      <c r="B188" s="8" t="s">
        <v>48</v>
      </c>
      <c r="C188" s="8">
        <f>YEAR(Transactions[[#This Row],[Year and Month]])</f>
        <v>2024</v>
      </c>
      <c r="D188" t="s">
        <v>54</v>
      </c>
      <c r="E188" t="str">
        <f>_xlfn.XLOOKUP(Transactions[[#This Row],[Subcategories]],$M$3:$M$19,$N$3:$N$19)</f>
        <v>Expense</v>
      </c>
      <c r="F188" t="s">
        <v>6</v>
      </c>
      <c r="G188" s="6">
        <v>-2949</v>
      </c>
      <c r="H188" s="6">
        <f>IF(Transactions[[#This Row],[Category Type]]="Expense",Transactions[[#This Row],[Amount]]*-1,Transactions[[#This Row],[Amount]])</f>
        <v>2949</v>
      </c>
      <c r="I188" s="8">
        <f>IF(Transactions[[#This Row],[Category Type]]="Expense",Transactions[[#This Row],[Values]],"")</f>
        <v>2949</v>
      </c>
      <c r="J188" s="8" t="str">
        <f>IF(Transactions[[#This Row],[Category Type]]="Income",Transactions[[#This Row],[Values]],"")</f>
        <v/>
      </c>
    </row>
    <row r="189" spans="1:10" x14ac:dyDescent="0.35">
      <c r="A189" s="13">
        <v>45372.468472222223</v>
      </c>
      <c r="B189" s="8" t="s">
        <v>48</v>
      </c>
      <c r="C189" s="8">
        <f>YEAR(Transactions[[#This Row],[Year and Month]])</f>
        <v>2024</v>
      </c>
      <c r="D189" t="s">
        <v>54</v>
      </c>
      <c r="E189" t="str">
        <f>_xlfn.XLOOKUP(Transactions[[#This Row],[Subcategories]],$M$3:$M$19,$N$3:$N$19)</f>
        <v>Expense</v>
      </c>
      <c r="F189" t="s">
        <v>35</v>
      </c>
      <c r="G189" s="6">
        <v>-4150</v>
      </c>
      <c r="H189" s="6">
        <f>IF(Transactions[[#This Row],[Category Type]]="Expense",Transactions[[#This Row],[Amount]]*-1,Transactions[[#This Row],[Amount]])</f>
        <v>4150</v>
      </c>
      <c r="I189" s="8">
        <f>IF(Transactions[[#This Row],[Category Type]]="Expense",Transactions[[#This Row],[Values]],"")</f>
        <v>4150</v>
      </c>
      <c r="J189" s="8" t="str">
        <f>IF(Transactions[[#This Row],[Category Type]]="Income",Transactions[[#This Row],[Values]],"")</f>
        <v/>
      </c>
    </row>
    <row r="190" spans="1:10" x14ac:dyDescent="0.35">
      <c r="A190" s="13">
        <v>45372.676469907405</v>
      </c>
      <c r="B190" s="8" t="s">
        <v>48</v>
      </c>
      <c r="C190" s="8">
        <f>YEAR(Transactions[[#This Row],[Year and Month]])</f>
        <v>2024</v>
      </c>
      <c r="D190" t="s">
        <v>54</v>
      </c>
      <c r="E190" t="str">
        <f>_xlfn.XLOOKUP(Transactions[[#This Row],[Subcategories]],$M$3:$M$19,$N$3:$N$19)</f>
        <v>Expense</v>
      </c>
      <c r="F190" t="s">
        <v>39</v>
      </c>
      <c r="G190" s="6">
        <v>-15995</v>
      </c>
      <c r="H190" s="6">
        <f>IF(Transactions[[#This Row],[Category Type]]="Expense",Transactions[[#This Row],[Amount]]*-1,Transactions[[#This Row],[Amount]])</f>
        <v>15995</v>
      </c>
      <c r="I190" s="8">
        <f>IF(Transactions[[#This Row],[Category Type]]="Expense",Transactions[[#This Row],[Values]],"")</f>
        <v>15995</v>
      </c>
      <c r="J190" s="8" t="str">
        <f>IF(Transactions[[#This Row],[Category Type]]="Income",Transactions[[#This Row],[Values]],"")</f>
        <v/>
      </c>
    </row>
    <row r="191" spans="1:10" x14ac:dyDescent="0.35">
      <c r="A191" s="13">
        <v>45373.482592592591</v>
      </c>
      <c r="B191" s="8" t="s">
        <v>48</v>
      </c>
      <c r="C191" s="8">
        <f>YEAR(Transactions[[#This Row],[Year and Month]])</f>
        <v>2024</v>
      </c>
      <c r="D191" t="s">
        <v>54</v>
      </c>
      <c r="E191" t="str">
        <f>_xlfn.XLOOKUP(Transactions[[#This Row],[Subcategories]],$M$3:$M$19,$N$3:$N$19)</f>
        <v>Expense</v>
      </c>
      <c r="F191" t="s">
        <v>18</v>
      </c>
      <c r="G191" s="6">
        <v>-898</v>
      </c>
      <c r="H191" s="6">
        <f>IF(Transactions[[#This Row],[Category Type]]="Expense",Transactions[[#This Row],[Amount]]*-1,Transactions[[#This Row],[Amount]])</f>
        <v>898</v>
      </c>
      <c r="I191" s="8">
        <f>IF(Transactions[[#This Row],[Category Type]]="Expense",Transactions[[#This Row],[Values]],"")</f>
        <v>898</v>
      </c>
      <c r="J191" s="8" t="str">
        <f>IF(Transactions[[#This Row],[Category Type]]="Income",Transactions[[#This Row],[Values]],"")</f>
        <v/>
      </c>
    </row>
    <row r="192" spans="1:10" x14ac:dyDescent="0.35">
      <c r="A192" s="13">
        <v>45376.414155092592</v>
      </c>
      <c r="B192" s="8" t="s">
        <v>48</v>
      </c>
      <c r="C192" s="8">
        <f>YEAR(Transactions[[#This Row],[Year and Month]])</f>
        <v>2024</v>
      </c>
      <c r="D192" t="s">
        <v>54</v>
      </c>
      <c r="E192" t="str">
        <f>_xlfn.XLOOKUP(Transactions[[#This Row],[Subcategories]],$M$3:$M$19,$N$3:$N$19)</f>
        <v>Expense</v>
      </c>
      <c r="F192" t="s">
        <v>30</v>
      </c>
      <c r="G192" s="6">
        <v>-8950</v>
      </c>
      <c r="H192" s="6">
        <f>IF(Transactions[[#This Row],[Category Type]]="Expense",Transactions[[#This Row],[Amount]]*-1,Transactions[[#This Row],[Amount]])</f>
        <v>8950</v>
      </c>
      <c r="I192" s="8">
        <f>IF(Transactions[[#This Row],[Category Type]]="Expense",Transactions[[#This Row],[Values]],"")</f>
        <v>8950</v>
      </c>
      <c r="J192" s="8" t="str">
        <f>IF(Transactions[[#This Row],[Category Type]]="Income",Transactions[[#This Row],[Values]],"")</f>
        <v/>
      </c>
    </row>
    <row r="193" spans="1:10" x14ac:dyDescent="0.35">
      <c r="A193" s="13">
        <v>45377.587824074071</v>
      </c>
      <c r="B193" s="8" t="s">
        <v>48</v>
      </c>
      <c r="C193" s="8">
        <f>YEAR(Transactions[[#This Row],[Year and Month]])</f>
        <v>2024</v>
      </c>
      <c r="D193" t="s">
        <v>54</v>
      </c>
      <c r="E193" t="str">
        <f>_xlfn.XLOOKUP(Transactions[[#This Row],[Subcategories]],$M$3:$M$19,$N$3:$N$19)</f>
        <v>Expense</v>
      </c>
      <c r="F193" t="s">
        <v>6</v>
      </c>
      <c r="G193" s="6">
        <v>-699</v>
      </c>
      <c r="H193" s="6">
        <f>IF(Transactions[[#This Row],[Category Type]]="Expense",Transactions[[#This Row],[Amount]]*-1,Transactions[[#This Row],[Amount]])</f>
        <v>699</v>
      </c>
      <c r="I193" s="8">
        <f>IF(Transactions[[#This Row],[Category Type]]="Expense",Transactions[[#This Row],[Values]],"")</f>
        <v>699</v>
      </c>
      <c r="J193" s="8" t="str">
        <f>IF(Transactions[[#This Row],[Category Type]]="Income",Transactions[[#This Row],[Values]],"")</f>
        <v/>
      </c>
    </row>
    <row r="194" spans="1:10" x14ac:dyDescent="0.35">
      <c r="A194" s="13">
        <v>45378.605833333335</v>
      </c>
      <c r="B194" s="8" t="s">
        <v>48</v>
      </c>
      <c r="C194" s="8">
        <f>YEAR(Transactions[[#This Row],[Year and Month]])</f>
        <v>2024</v>
      </c>
      <c r="D194" t="s">
        <v>54</v>
      </c>
      <c r="E194" t="str">
        <f>_xlfn.XLOOKUP(Transactions[[#This Row],[Subcategories]],$M$3:$M$19,$N$3:$N$19)</f>
        <v>Expense</v>
      </c>
      <c r="F194" t="s">
        <v>6</v>
      </c>
      <c r="G194" s="6">
        <v>-699</v>
      </c>
      <c r="H194" s="6">
        <f>IF(Transactions[[#This Row],[Category Type]]="Expense",Transactions[[#This Row],[Amount]]*-1,Transactions[[#This Row],[Amount]])</f>
        <v>699</v>
      </c>
      <c r="I194" s="8">
        <f>IF(Transactions[[#This Row],[Category Type]]="Expense",Transactions[[#This Row],[Values]],"")</f>
        <v>699</v>
      </c>
      <c r="J194" s="8" t="str">
        <f>IF(Transactions[[#This Row],[Category Type]]="Income",Transactions[[#This Row],[Values]],"")</f>
        <v/>
      </c>
    </row>
    <row r="195" spans="1:10" x14ac:dyDescent="0.35">
      <c r="A195" s="13">
        <v>45379.973935185182</v>
      </c>
      <c r="B195" s="8" t="s">
        <v>48</v>
      </c>
      <c r="C195" s="8">
        <f>YEAR(Transactions[[#This Row],[Year and Month]])</f>
        <v>2024</v>
      </c>
      <c r="D195" t="s">
        <v>53</v>
      </c>
      <c r="E195" t="str">
        <f>_xlfn.XLOOKUP(Transactions[[#This Row],[Subcategories]],$M$3:$M$19,$N$3:$N$19)</f>
        <v>Expense</v>
      </c>
      <c r="F195" t="s">
        <v>36</v>
      </c>
      <c r="G195" s="6">
        <v>-3000</v>
      </c>
      <c r="H195" s="6">
        <f>IF(Transactions[[#This Row],[Category Type]]="Expense",Transactions[[#This Row],[Amount]]*-1,Transactions[[#This Row],[Amount]])</f>
        <v>3000</v>
      </c>
      <c r="I195" s="8">
        <f>IF(Transactions[[#This Row],[Category Type]]="Expense",Transactions[[#This Row],[Values]],"")</f>
        <v>3000</v>
      </c>
      <c r="J195" s="8" t="str">
        <f>IF(Transactions[[#This Row],[Category Type]]="Income",Transactions[[#This Row],[Values]],"")</f>
        <v/>
      </c>
    </row>
    <row r="196" spans="1:10" x14ac:dyDescent="0.35">
      <c r="A196" s="13">
        <v>45380.310416666667</v>
      </c>
      <c r="B196" s="8" t="s">
        <v>48</v>
      </c>
      <c r="C196" s="8">
        <f>YEAR(Transactions[[#This Row],[Year and Month]])</f>
        <v>2024</v>
      </c>
      <c r="D196" t="s">
        <v>32</v>
      </c>
      <c r="E196" t="str">
        <f>_xlfn.XLOOKUP(Transactions[[#This Row],[Subcategories]],$M$3:$M$19,$N$3:$N$19)</f>
        <v>Expense</v>
      </c>
      <c r="F196" t="s">
        <v>29</v>
      </c>
      <c r="G196" s="6">
        <v>-579</v>
      </c>
      <c r="H196" s="6">
        <f>IF(Transactions[[#This Row],[Category Type]]="Expense",Transactions[[#This Row],[Amount]]*-1,Transactions[[#This Row],[Amount]])</f>
        <v>579</v>
      </c>
      <c r="I196" s="8">
        <f>IF(Transactions[[#This Row],[Category Type]]="Expense",Transactions[[#This Row],[Values]],"")</f>
        <v>579</v>
      </c>
      <c r="J196" s="8" t="str">
        <f>IF(Transactions[[#This Row],[Category Type]]="Income",Transactions[[#This Row],[Values]],"")</f>
        <v/>
      </c>
    </row>
    <row r="197" spans="1:10" x14ac:dyDescent="0.35">
      <c r="A197" s="13">
        <v>45380.347916666666</v>
      </c>
      <c r="B197" s="8" t="s">
        <v>48</v>
      </c>
      <c r="C197" s="8">
        <f>YEAR(Transactions[[#This Row],[Year and Month]])</f>
        <v>2024</v>
      </c>
      <c r="D197" t="s">
        <v>32</v>
      </c>
      <c r="E197" t="str">
        <f>_xlfn.XLOOKUP(Transactions[[#This Row],[Subcategories]],$M$3:$M$19,$N$3:$N$19)</f>
        <v>Expense</v>
      </c>
      <c r="F197" t="s">
        <v>6</v>
      </c>
      <c r="G197" s="6">
        <v>-433</v>
      </c>
      <c r="H197" s="6">
        <f>IF(Transactions[[#This Row],[Category Type]]="Expense",Transactions[[#This Row],[Amount]]*-1,Transactions[[#This Row],[Amount]])</f>
        <v>433</v>
      </c>
      <c r="I197" s="8">
        <f>IF(Transactions[[#This Row],[Category Type]]="Expense",Transactions[[#This Row],[Values]],"")</f>
        <v>433</v>
      </c>
      <c r="J197" s="8" t="str">
        <f>IF(Transactions[[#This Row],[Category Type]]="Income",Transactions[[#This Row],[Values]],"")</f>
        <v/>
      </c>
    </row>
    <row r="198" spans="1:10" x14ac:dyDescent="0.35">
      <c r="A198" s="13">
        <v>45382.4452662037</v>
      </c>
      <c r="B198" s="8" t="s">
        <v>48</v>
      </c>
      <c r="C198" s="8">
        <f>YEAR(Transactions[[#This Row],[Year and Month]])</f>
        <v>2024</v>
      </c>
      <c r="D198" t="s">
        <v>54</v>
      </c>
      <c r="E198" t="str">
        <f>_xlfn.XLOOKUP(Transactions[[#This Row],[Subcategories]],$M$3:$M$19,$N$3:$N$19)</f>
        <v>Expense</v>
      </c>
      <c r="F198" t="s">
        <v>18</v>
      </c>
      <c r="G198" s="6">
        <v>-1597</v>
      </c>
      <c r="H198" s="6">
        <f>IF(Transactions[[#This Row],[Category Type]]="Expense",Transactions[[#This Row],[Amount]]*-1,Transactions[[#This Row],[Amount]])</f>
        <v>1597</v>
      </c>
      <c r="I198" s="8">
        <f>IF(Transactions[[#This Row],[Category Type]]="Expense",Transactions[[#This Row],[Values]],"")</f>
        <v>1597</v>
      </c>
      <c r="J198" s="8" t="str">
        <f>IF(Transactions[[#This Row],[Category Type]]="Income",Transactions[[#This Row],[Values]],"")</f>
        <v/>
      </c>
    </row>
    <row r="199" spans="1:10" x14ac:dyDescent="0.35">
      <c r="A199" s="13">
        <v>45383.010092592594</v>
      </c>
      <c r="B199" s="8" t="s">
        <v>49</v>
      </c>
      <c r="C199" s="8">
        <f>YEAR(Transactions[[#This Row],[Year and Month]])</f>
        <v>2024</v>
      </c>
      <c r="D199" t="s">
        <v>54</v>
      </c>
      <c r="E199" t="str">
        <f>_xlfn.XLOOKUP(Transactions[[#This Row],[Subcategories]],$M$3:$M$19,$N$3:$N$19)</f>
        <v>Expense</v>
      </c>
      <c r="F199" t="s">
        <v>6</v>
      </c>
      <c r="G199" s="6">
        <v>-2290</v>
      </c>
      <c r="H199" s="6">
        <f>IF(Transactions[[#This Row],[Category Type]]="Expense",Transactions[[#This Row],[Amount]]*-1,Transactions[[#This Row],[Amount]])</f>
        <v>2290</v>
      </c>
      <c r="I199" s="8">
        <f>IF(Transactions[[#This Row],[Category Type]]="Expense",Transactions[[#This Row],[Values]],"")</f>
        <v>2290</v>
      </c>
      <c r="J199" s="8" t="str">
        <f>IF(Transactions[[#This Row],[Category Type]]="Income",Transactions[[#This Row],[Values]],"")</f>
        <v/>
      </c>
    </row>
    <row r="200" spans="1:10" x14ac:dyDescent="0.35">
      <c r="A200" s="13">
        <v>45383.444467592592</v>
      </c>
      <c r="B200" s="8" t="s">
        <v>49</v>
      </c>
      <c r="C200" s="8">
        <f>YEAR(Transactions[[#This Row],[Year and Month]])</f>
        <v>2024</v>
      </c>
      <c r="D200" t="s">
        <v>54</v>
      </c>
      <c r="E200" t="str">
        <f>_xlfn.XLOOKUP(Transactions[[#This Row],[Subcategories]],$M$3:$M$19,$N$3:$N$19)</f>
        <v>Expense</v>
      </c>
      <c r="F200" t="s">
        <v>18</v>
      </c>
      <c r="G200" s="6">
        <v>-2796</v>
      </c>
      <c r="H200" s="6">
        <f>IF(Transactions[[#This Row],[Category Type]]="Expense",Transactions[[#This Row],[Amount]]*-1,Transactions[[#This Row],[Amount]])</f>
        <v>2796</v>
      </c>
      <c r="I200" s="8">
        <f>IF(Transactions[[#This Row],[Category Type]]="Expense",Transactions[[#This Row],[Values]],"")</f>
        <v>2796</v>
      </c>
      <c r="J200" s="8" t="str">
        <f>IF(Transactions[[#This Row],[Category Type]]="Income",Transactions[[#This Row],[Values]],"")</f>
        <v/>
      </c>
    </row>
    <row r="201" spans="1:10" x14ac:dyDescent="0.35">
      <c r="A201" s="13">
        <v>45384.929398148146</v>
      </c>
      <c r="B201" s="8" t="s">
        <v>49</v>
      </c>
      <c r="C201" s="8">
        <f>YEAR(Transactions[[#This Row],[Year and Month]])</f>
        <v>2024</v>
      </c>
      <c r="D201" t="s">
        <v>54</v>
      </c>
      <c r="E201" t="str">
        <f>_xlfn.XLOOKUP(Transactions[[#This Row],[Subcategories]],$M$3:$M$19,$N$3:$N$19)</f>
        <v>Expense</v>
      </c>
      <c r="F201" t="s">
        <v>18</v>
      </c>
      <c r="G201" s="6">
        <v>-1797</v>
      </c>
      <c r="H201" s="6">
        <f>IF(Transactions[[#This Row],[Category Type]]="Expense",Transactions[[#This Row],[Amount]]*-1,Transactions[[#This Row],[Amount]])</f>
        <v>1797</v>
      </c>
      <c r="I201" s="8">
        <f>IF(Transactions[[#This Row],[Category Type]]="Expense",Transactions[[#This Row],[Values]],"")</f>
        <v>1797</v>
      </c>
      <c r="J201" s="8" t="str">
        <f>IF(Transactions[[#This Row],[Category Type]]="Income",Transactions[[#This Row],[Values]],"")</f>
        <v/>
      </c>
    </row>
    <row r="202" spans="1:10" x14ac:dyDescent="0.35">
      <c r="A202" s="13">
        <v>45384.977766203701</v>
      </c>
      <c r="B202" s="8" t="s">
        <v>49</v>
      </c>
      <c r="C202" s="8">
        <f>YEAR(Transactions[[#This Row],[Year and Month]])</f>
        <v>2024</v>
      </c>
      <c r="D202" t="s">
        <v>54</v>
      </c>
      <c r="E202" t="str">
        <f>_xlfn.XLOOKUP(Transactions[[#This Row],[Subcategories]],$M$3:$M$19,$N$3:$N$19)</f>
        <v>Expense</v>
      </c>
      <c r="F202" t="s">
        <v>6</v>
      </c>
      <c r="G202" s="6">
        <v>-8240</v>
      </c>
      <c r="H202" s="6">
        <f>IF(Transactions[[#This Row],[Category Type]]="Expense",Transactions[[#This Row],[Amount]]*-1,Transactions[[#This Row],[Amount]])</f>
        <v>8240</v>
      </c>
      <c r="I202" s="8">
        <f>IF(Transactions[[#This Row],[Category Type]]="Expense",Transactions[[#This Row],[Values]],"")</f>
        <v>8240</v>
      </c>
      <c r="J202" s="8" t="str">
        <f>IF(Transactions[[#This Row],[Category Type]]="Income",Transactions[[#This Row],[Values]],"")</f>
        <v/>
      </c>
    </row>
    <row r="203" spans="1:10" x14ac:dyDescent="0.35">
      <c r="A203" s="13">
        <v>45385.552199074074</v>
      </c>
      <c r="B203" s="8" t="s">
        <v>49</v>
      </c>
      <c r="C203" s="8">
        <f>YEAR(Transactions[[#This Row],[Year and Month]])</f>
        <v>2024</v>
      </c>
      <c r="D203" t="s">
        <v>26</v>
      </c>
      <c r="E203" t="str">
        <f>_xlfn.XLOOKUP(Transactions[[#This Row],[Subcategories]],$M$3:$M$19,$N$3:$N$19)</f>
        <v>Income</v>
      </c>
      <c r="F203" t="s">
        <v>26</v>
      </c>
      <c r="G203" s="6">
        <v>269048</v>
      </c>
      <c r="H203" s="6">
        <f>IF(Transactions[[#This Row],[Category Type]]="Expense",Transactions[[#This Row],[Amount]]*-1,Transactions[[#This Row],[Amount]])</f>
        <v>269048</v>
      </c>
      <c r="I203" s="8" t="str">
        <f>IF(Transactions[[#This Row],[Category Type]]="Expense",Transactions[[#This Row],[Values]],"")</f>
        <v/>
      </c>
      <c r="J203" s="8">
        <f>IF(Transactions[[#This Row],[Category Type]]="Income",Transactions[[#This Row],[Values]],"")</f>
        <v>269048</v>
      </c>
    </row>
    <row r="204" spans="1:10" x14ac:dyDescent="0.35">
      <c r="A204" s="13">
        <v>45385.627881944441</v>
      </c>
      <c r="B204" s="8" t="s">
        <v>49</v>
      </c>
      <c r="C204" s="8">
        <f>YEAR(Transactions[[#This Row],[Year and Month]])</f>
        <v>2024</v>
      </c>
      <c r="D204" t="s">
        <v>54</v>
      </c>
      <c r="E204" t="str">
        <f>_xlfn.XLOOKUP(Transactions[[#This Row],[Subcategories]],$M$3:$M$19,$N$3:$N$19)</f>
        <v>Expense</v>
      </c>
      <c r="F204" t="s">
        <v>18</v>
      </c>
      <c r="G204" s="6">
        <v>-7319</v>
      </c>
      <c r="H204" s="6">
        <f>IF(Transactions[[#This Row],[Category Type]]="Expense",Transactions[[#This Row],[Amount]]*-1,Transactions[[#This Row],[Amount]])</f>
        <v>7319</v>
      </c>
      <c r="I204" s="8">
        <f>IF(Transactions[[#This Row],[Category Type]]="Expense",Transactions[[#This Row],[Values]],"")</f>
        <v>7319</v>
      </c>
      <c r="J204" s="8" t="str">
        <f>IF(Transactions[[#This Row],[Category Type]]="Income",Transactions[[#This Row],[Values]],"")</f>
        <v/>
      </c>
    </row>
    <row r="205" spans="1:10" x14ac:dyDescent="0.35">
      <c r="A205" s="13">
        <v>45386.126631944448</v>
      </c>
      <c r="B205" s="8" t="s">
        <v>49</v>
      </c>
      <c r="C205" s="8">
        <f>YEAR(Transactions[[#This Row],[Year and Month]])</f>
        <v>2024</v>
      </c>
      <c r="D205" t="s">
        <v>54</v>
      </c>
      <c r="E205" t="str">
        <f>_xlfn.XLOOKUP(Transactions[[#This Row],[Subcategories]],$M$3:$M$19,$N$3:$N$19)</f>
        <v>Expense</v>
      </c>
      <c r="F205" t="s">
        <v>29</v>
      </c>
      <c r="G205" s="6">
        <v>-3490</v>
      </c>
      <c r="H205" s="6">
        <f>IF(Transactions[[#This Row],[Category Type]]="Expense",Transactions[[#This Row],[Amount]]*-1,Transactions[[#This Row],[Amount]])</f>
        <v>3490</v>
      </c>
      <c r="I205" s="8">
        <f>IF(Transactions[[#This Row],[Category Type]]="Expense",Transactions[[#This Row],[Values]],"")</f>
        <v>3490</v>
      </c>
      <c r="J205" s="8" t="str">
        <f>IF(Transactions[[#This Row],[Category Type]]="Income",Transactions[[#This Row],[Values]],"")</f>
        <v/>
      </c>
    </row>
    <row r="206" spans="1:10" x14ac:dyDescent="0.35">
      <c r="A206" s="13">
        <v>45386.725787037038</v>
      </c>
      <c r="B206" s="8" t="s">
        <v>49</v>
      </c>
      <c r="C206" s="8">
        <f>YEAR(Transactions[[#This Row],[Year and Month]])</f>
        <v>2024</v>
      </c>
      <c r="D206" t="s">
        <v>54</v>
      </c>
      <c r="E206" t="str">
        <f>_xlfn.XLOOKUP(Transactions[[#This Row],[Subcategories]],$M$3:$M$19,$N$3:$N$19)</f>
        <v>Expense</v>
      </c>
      <c r="F206" t="s">
        <v>18</v>
      </c>
      <c r="G206" s="6">
        <v>-5909</v>
      </c>
      <c r="H206" s="6">
        <f>IF(Transactions[[#This Row],[Category Type]]="Expense",Transactions[[#This Row],[Amount]]*-1,Transactions[[#This Row],[Amount]])</f>
        <v>5909</v>
      </c>
      <c r="I206" s="8">
        <f>IF(Transactions[[#This Row],[Category Type]]="Expense",Transactions[[#This Row],[Values]],"")</f>
        <v>5909</v>
      </c>
      <c r="J206" s="8" t="str">
        <f>IF(Transactions[[#This Row],[Category Type]]="Income",Transactions[[#This Row],[Values]],"")</f>
        <v/>
      </c>
    </row>
    <row r="207" spans="1:10" x14ac:dyDescent="0.35">
      <c r="A207" s="13">
        <v>45386.739942129629</v>
      </c>
      <c r="B207" s="8" t="s">
        <v>49</v>
      </c>
      <c r="C207" s="8">
        <f>YEAR(Transactions[[#This Row],[Year and Month]])</f>
        <v>2024</v>
      </c>
      <c r="D207" t="s">
        <v>54</v>
      </c>
      <c r="E207" t="str">
        <f>_xlfn.XLOOKUP(Transactions[[#This Row],[Subcategories]],$M$3:$M$19,$N$3:$N$19)</f>
        <v>Expense</v>
      </c>
      <c r="F207" t="s">
        <v>18</v>
      </c>
      <c r="G207" s="6">
        <v>-6720</v>
      </c>
      <c r="H207" s="6">
        <f>IF(Transactions[[#This Row],[Category Type]]="Expense",Transactions[[#This Row],[Amount]]*-1,Transactions[[#This Row],[Amount]])</f>
        <v>6720</v>
      </c>
      <c r="I207" s="8">
        <f>IF(Transactions[[#This Row],[Category Type]]="Expense",Transactions[[#This Row],[Values]],"")</f>
        <v>6720</v>
      </c>
      <c r="J207" s="8" t="str">
        <f>IF(Transactions[[#This Row],[Category Type]]="Income",Transactions[[#This Row],[Values]],"")</f>
        <v/>
      </c>
    </row>
    <row r="208" spans="1:10" x14ac:dyDescent="0.35">
      <c r="A208" s="13">
        <v>45386.770138888889</v>
      </c>
      <c r="B208" s="8" t="s">
        <v>49</v>
      </c>
      <c r="C208" s="8">
        <f>YEAR(Transactions[[#This Row],[Year and Month]])</f>
        <v>2024</v>
      </c>
      <c r="D208" t="s">
        <v>32</v>
      </c>
      <c r="E208" t="str">
        <f>_xlfn.XLOOKUP(Transactions[[#This Row],[Subcategories]],$M$3:$M$19,$N$3:$N$19)</f>
        <v>Expense</v>
      </c>
      <c r="F208" t="s">
        <v>6</v>
      </c>
      <c r="G208" s="6">
        <v>-40</v>
      </c>
      <c r="H208" s="6">
        <f>IF(Transactions[[#This Row],[Category Type]]="Expense",Transactions[[#This Row],[Amount]]*-1,Transactions[[#This Row],[Amount]])</f>
        <v>40</v>
      </c>
      <c r="I208" s="8">
        <f>IF(Transactions[[#This Row],[Category Type]]="Expense",Transactions[[#This Row],[Values]],"")</f>
        <v>40</v>
      </c>
      <c r="J208" s="8" t="str">
        <f>IF(Transactions[[#This Row],[Category Type]]="Income",Transactions[[#This Row],[Values]],"")</f>
        <v/>
      </c>
    </row>
    <row r="209" spans="1:10" x14ac:dyDescent="0.35">
      <c r="A209" s="13">
        <v>45387.447453703702</v>
      </c>
      <c r="B209" s="8" t="s">
        <v>49</v>
      </c>
      <c r="C209" s="8">
        <f>YEAR(Transactions[[#This Row],[Year and Month]])</f>
        <v>2024</v>
      </c>
      <c r="D209" t="s">
        <v>54</v>
      </c>
      <c r="E209" t="str">
        <f>_xlfn.XLOOKUP(Transactions[[#This Row],[Subcategories]],$M$3:$M$19,$N$3:$N$19)</f>
        <v>Expense</v>
      </c>
      <c r="F209" t="s">
        <v>40</v>
      </c>
      <c r="G209" s="6">
        <v>-14900</v>
      </c>
      <c r="H209" s="6">
        <f>IF(Transactions[[#This Row],[Category Type]]="Expense",Transactions[[#This Row],[Amount]]*-1,Transactions[[#This Row],[Amount]])</f>
        <v>14900</v>
      </c>
      <c r="I209" s="8">
        <f>IF(Transactions[[#This Row],[Category Type]]="Expense",Transactions[[#This Row],[Values]],"")</f>
        <v>14900</v>
      </c>
      <c r="J209" s="8" t="str">
        <f>IF(Transactions[[#This Row],[Category Type]]="Income",Transactions[[#This Row],[Values]],"")</f>
        <v/>
      </c>
    </row>
    <row r="210" spans="1:10" x14ac:dyDescent="0.35">
      <c r="A210" s="13">
        <v>45387.451944444445</v>
      </c>
      <c r="B210" s="8" t="s">
        <v>49</v>
      </c>
      <c r="C210" s="8">
        <f>YEAR(Transactions[[#This Row],[Year and Month]])</f>
        <v>2024</v>
      </c>
      <c r="D210" t="s">
        <v>54</v>
      </c>
      <c r="E210" t="str">
        <f>_xlfn.XLOOKUP(Transactions[[#This Row],[Subcategories]],$M$3:$M$19,$N$3:$N$19)</f>
        <v>Expense</v>
      </c>
      <c r="F210" t="s">
        <v>6</v>
      </c>
      <c r="G210" s="6">
        <v>-699</v>
      </c>
      <c r="H210" s="6">
        <f>IF(Transactions[[#This Row],[Category Type]]="Expense",Transactions[[#This Row],[Amount]]*-1,Transactions[[#This Row],[Amount]])</f>
        <v>699</v>
      </c>
      <c r="I210" s="8">
        <f>IF(Transactions[[#This Row],[Category Type]]="Expense",Transactions[[#This Row],[Values]],"")</f>
        <v>699</v>
      </c>
      <c r="J210" s="8" t="str">
        <f>IF(Transactions[[#This Row],[Category Type]]="Income",Transactions[[#This Row],[Values]],"")</f>
        <v/>
      </c>
    </row>
    <row r="211" spans="1:10" x14ac:dyDescent="0.35">
      <c r="A211" s="13">
        <v>45388.096006944441</v>
      </c>
      <c r="B211" s="8" t="s">
        <v>49</v>
      </c>
      <c r="C211" s="8">
        <f>YEAR(Transactions[[#This Row],[Year and Month]])</f>
        <v>2024</v>
      </c>
      <c r="D211" t="s">
        <v>54</v>
      </c>
      <c r="E211" t="str">
        <f>_xlfn.XLOOKUP(Transactions[[#This Row],[Subcategories]],$M$3:$M$19,$N$3:$N$19)</f>
        <v>Expense</v>
      </c>
      <c r="F211" t="s">
        <v>6</v>
      </c>
      <c r="G211" s="6">
        <v>-2290</v>
      </c>
      <c r="H211" s="6">
        <f>IF(Transactions[[#This Row],[Category Type]]="Expense",Transactions[[#This Row],[Amount]]*-1,Transactions[[#This Row],[Amount]])</f>
        <v>2290</v>
      </c>
      <c r="I211" s="8">
        <f>IF(Transactions[[#This Row],[Category Type]]="Expense",Transactions[[#This Row],[Values]],"")</f>
        <v>2290</v>
      </c>
      <c r="J211" s="8" t="str">
        <f>IF(Transactions[[#This Row],[Category Type]]="Income",Transactions[[#This Row],[Values]],"")</f>
        <v/>
      </c>
    </row>
    <row r="212" spans="1:10" x14ac:dyDescent="0.35">
      <c r="A212" s="13">
        <v>45388.557349537034</v>
      </c>
      <c r="B212" s="8" t="s">
        <v>49</v>
      </c>
      <c r="C212" s="8">
        <f>YEAR(Transactions[[#This Row],[Year and Month]])</f>
        <v>2024</v>
      </c>
      <c r="D212" t="s">
        <v>53</v>
      </c>
      <c r="E212" t="str">
        <f>_xlfn.XLOOKUP(Transactions[[#This Row],[Subcategories]],$M$3:$M$19,$N$3:$N$19)</f>
        <v>Expense</v>
      </c>
      <c r="F212" t="s">
        <v>36</v>
      </c>
      <c r="G212" s="6">
        <v>-7000</v>
      </c>
      <c r="H212" s="6">
        <f>IF(Transactions[[#This Row],[Category Type]]="Expense",Transactions[[#This Row],[Amount]]*-1,Transactions[[#This Row],[Amount]])</f>
        <v>7000</v>
      </c>
      <c r="I212" s="8">
        <f>IF(Transactions[[#This Row],[Category Type]]="Expense",Transactions[[#This Row],[Values]],"")</f>
        <v>7000</v>
      </c>
      <c r="J212" s="8" t="str">
        <f>IF(Transactions[[#This Row],[Category Type]]="Income",Transactions[[#This Row],[Values]],"")</f>
        <v/>
      </c>
    </row>
    <row r="213" spans="1:10" x14ac:dyDescent="0.35">
      <c r="A213" s="13">
        <v>45388.587384259263</v>
      </c>
      <c r="B213" s="8" t="s">
        <v>49</v>
      </c>
      <c r="C213" s="8">
        <f>YEAR(Transactions[[#This Row],[Year and Month]])</f>
        <v>2024</v>
      </c>
      <c r="D213" t="s">
        <v>53</v>
      </c>
      <c r="E213" t="str">
        <f>_xlfn.XLOOKUP(Transactions[[#This Row],[Subcategories]],$M$3:$M$19,$N$3:$N$19)</f>
        <v>Expense</v>
      </c>
      <c r="F213" t="s">
        <v>36</v>
      </c>
      <c r="G213" s="6">
        <v>-5300</v>
      </c>
      <c r="H213" s="6">
        <f>IF(Transactions[[#This Row],[Category Type]]="Expense",Transactions[[#This Row],[Amount]]*-1,Transactions[[#This Row],[Amount]])</f>
        <v>5300</v>
      </c>
      <c r="I213" s="8">
        <f>IF(Transactions[[#This Row],[Category Type]]="Expense",Transactions[[#This Row],[Values]],"")</f>
        <v>5300</v>
      </c>
      <c r="J213" s="8" t="str">
        <f>IF(Transactions[[#This Row],[Category Type]]="Income",Transactions[[#This Row],[Values]],"")</f>
        <v/>
      </c>
    </row>
    <row r="214" spans="1:10" x14ac:dyDescent="0.35">
      <c r="A214" s="13">
        <v>45388.5934375</v>
      </c>
      <c r="B214" s="8" t="s">
        <v>49</v>
      </c>
      <c r="C214" s="8">
        <f>YEAR(Transactions[[#This Row],[Year and Month]])</f>
        <v>2024</v>
      </c>
      <c r="D214" t="s">
        <v>53</v>
      </c>
      <c r="E214" t="str">
        <f>_xlfn.XLOOKUP(Transactions[[#This Row],[Subcategories]],$M$3:$M$19,$N$3:$N$19)</f>
        <v>Expense</v>
      </c>
      <c r="F214" t="s">
        <v>36</v>
      </c>
      <c r="G214" s="6">
        <v>-3000</v>
      </c>
      <c r="H214" s="6">
        <f>IF(Transactions[[#This Row],[Category Type]]="Expense",Transactions[[#This Row],[Amount]]*-1,Transactions[[#This Row],[Amount]])</f>
        <v>3000</v>
      </c>
      <c r="I214" s="8">
        <f>IF(Transactions[[#This Row],[Category Type]]="Expense",Transactions[[#This Row],[Values]],"")</f>
        <v>3000</v>
      </c>
      <c r="J214" s="8" t="str">
        <f>IF(Transactions[[#This Row],[Category Type]]="Income",Transactions[[#This Row],[Values]],"")</f>
        <v/>
      </c>
    </row>
    <row r="215" spans="1:10" x14ac:dyDescent="0.35">
      <c r="A215" s="13">
        <v>45388.635682870372</v>
      </c>
      <c r="B215" s="8" t="s">
        <v>49</v>
      </c>
      <c r="C215" s="8">
        <f>YEAR(Transactions[[#This Row],[Year and Month]])</f>
        <v>2024</v>
      </c>
      <c r="D215" t="s">
        <v>54</v>
      </c>
      <c r="E215" t="str">
        <f>_xlfn.XLOOKUP(Transactions[[#This Row],[Subcategories]],$M$3:$M$19,$N$3:$N$19)</f>
        <v>Expense</v>
      </c>
      <c r="F215" t="s">
        <v>7</v>
      </c>
      <c r="G215" s="6">
        <v>-2590</v>
      </c>
      <c r="H215" s="6">
        <f>IF(Transactions[[#This Row],[Category Type]]="Expense",Transactions[[#This Row],[Amount]]*-1,Transactions[[#This Row],[Amount]])</f>
        <v>2590</v>
      </c>
      <c r="I215" s="8">
        <f>IF(Transactions[[#This Row],[Category Type]]="Expense",Transactions[[#This Row],[Values]],"")</f>
        <v>2590</v>
      </c>
      <c r="J215" s="8" t="str">
        <f>IF(Transactions[[#This Row],[Category Type]]="Income",Transactions[[#This Row],[Values]],"")</f>
        <v/>
      </c>
    </row>
    <row r="216" spans="1:10" x14ac:dyDescent="0.35">
      <c r="A216" s="13">
        <v>45388.648668981485</v>
      </c>
      <c r="B216" s="8" t="s">
        <v>49</v>
      </c>
      <c r="C216" s="8">
        <f>YEAR(Transactions[[#This Row],[Year and Month]])</f>
        <v>2024</v>
      </c>
      <c r="D216" t="s">
        <v>54</v>
      </c>
      <c r="E216" t="str">
        <f>_xlfn.XLOOKUP(Transactions[[#This Row],[Subcategories]],$M$3:$M$19,$N$3:$N$19)</f>
        <v>Expense</v>
      </c>
      <c r="F216" t="s">
        <v>7</v>
      </c>
      <c r="G216" s="6">
        <v>-4068</v>
      </c>
      <c r="H216" s="6">
        <f>IF(Transactions[[#This Row],[Category Type]]="Expense",Transactions[[#This Row],[Amount]]*-1,Transactions[[#This Row],[Amount]])</f>
        <v>4068</v>
      </c>
      <c r="I216" s="8">
        <f>IF(Transactions[[#This Row],[Category Type]]="Expense",Transactions[[#This Row],[Values]],"")</f>
        <v>4068</v>
      </c>
      <c r="J216" s="8" t="str">
        <f>IF(Transactions[[#This Row],[Category Type]]="Income",Transactions[[#This Row],[Values]],"")</f>
        <v/>
      </c>
    </row>
    <row r="217" spans="1:10" x14ac:dyDescent="0.35">
      <c r="A217" s="13">
        <v>45389.404270833336</v>
      </c>
      <c r="B217" s="8" t="s">
        <v>49</v>
      </c>
      <c r="C217" s="8">
        <f>YEAR(Transactions[[#This Row],[Year and Month]])</f>
        <v>2024</v>
      </c>
      <c r="D217" t="s">
        <v>54</v>
      </c>
      <c r="E217" t="str">
        <f>_xlfn.XLOOKUP(Transactions[[#This Row],[Subcategories]],$M$3:$M$19,$N$3:$N$19)</f>
        <v>Expense</v>
      </c>
      <c r="F217" t="s">
        <v>35</v>
      </c>
      <c r="G217" s="6">
        <v>-7706</v>
      </c>
      <c r="H217" s="6">
        <f>IF(Transactions[[#This Row],[Category Type]]="Expense",Transactions[[#This Row],[Amount]]*-1,Transactions[[#This Row],[Amount]])</f>
        <v>7706</v>
      </c>
      <c r="I217" s="8">
        <f>IF(Transactions[[#This Row],[Category Type]]="Expense",Transactions[[#This Row],[Values]],"")</f>
        <v>7706</v>
      </c>
      <c r="J217" s="8" t="str">
        <f>IF(Transactions[[#This Row],[Category Type]]="Income",Transactions[[#This Row],[Values]],"")</f>
        <v/>
      </c>
    </row>
    <row r="218" spans="1:10" x14ac:dyDescent="0.35">
      <c r="A218" s="13">
        <v>45389.406990740739</v>
      </c>
      <c r="B218" s="8" t="s">
        <v>49</v>
      </c>
      <c r="C218" s="8">
        <f>YEAR(Transactions[[#This Row],[Year and Month]])</f>
        <v>2024</v>
      </c>
      <c r="D218" t="s">
        <v>54</v>
      </c>
      <c r="E218" t="str">
        <f>_xlfn.XLOOKUP(Transactions[[#This Row],[Subcategories]],$M$3:$M$19,$N$3:$N$19)</f>
        <v>Expense</v>
      </c>
      <c r="F218" t="s">
        <v>6</v>
      </c>
      <c r="G218" s="6">
        <v>-699</v>
      </c>
      <c r="H218" s="6">
        <f>IF(Transactions[[#This Row],[Category Type]]="Expense",Transactions[[#This Row],[Amount]]*-1,Transactions[[#This Row],[Amount]])</f>
        <v>699</v>
      </c>
      <c r="I218" s="8">
        <f>IF(Transactions[[#This Row],[Category Type]]="Expense",Transactions[[#This Row],[Values]],"")</f>
        <v>699</v>
      </c>
      <c r="J218" s="8" t="str">
        <f>IF(Transactions[[#This Row],[Category Type]]="Income",Transactions[[#This Row],[Values]],"")</f>
        <v/>
      </c>
    </row>
    <row r="219" spans="1:10" x14ac:dyDescent="0.35">
      <c r="A219" s="13">
        <v>45389.595833333333</v>
      </c>
      <c r="B219" s="8" t="s">
        <v>49</v>
      </c>
      <c r="C219" s="8">
        <f>YEAR(Transactions[[#This Row],[Year and Month]])</f>
        <v>2024</v>
      </c>
      <c r="D219" t="s">
        <v>32</v>
      </c>
      <c r="E219" t="str">
        <f>_xlfn.XLOOKUP(Transactions[[#This Row],[Subcategories]],$M$3:$M$19,$N$3:$N$19)</f>
        <v>Expense</v>
      </c>
      <c r="F219" t="s">
        <v>6</v>
      </c>
      <c r="G219" s="6">
        <v>-217</v>
      </c>
      <c r="H219" s="6">
        <f>IF(Transactions[[#This Row],[Category Type]]="Expense",Transactions[[#This Row],[Amount]]*-1,Transactions[[#This Row],[Amount]])</f>
        <v>217</v>
      </c>
      <c r="I219" s="8">
        <f>IF(Transactions[[#This Row],[Category Type]]="Expense",Transactions[[#This Row],[Values]],"")</f>
        <v>217</v>
      </c>
      <c r="J219" s="8" t="str">
        <f>IF(Transactions[[#This Row],[Category Type]]="Income",Transactions[[#This Row],[Values]],"")</f>
        <v/>
      </c>
    </row>
    <row r="220" spans="1:10" x14ac:dyDescent="0.35">
      <c r="A220" s="13">
        <v>45389.595833333333</v>
      </c>
      <c r="B220" s="8" t="s">
        <v>49</v>
      </c>
      <c r="C220" s="8">
        <f>YEAR(Transactions[[#This Row],[Year and Month]])</f>
        <v>2024</v>
      </c>
      <c r="D220" t="s">
        <v>32</v>
      </c>
      <c r="E220" t="str">
        <f>_xlfn.XLOOKUP(Transactions[[#This Row],[Subcategories]],$M$3:$M$19,$N$3:$N$19)</f>
        <v>Expense</v>
      </c>
      <c r="F220" t="s">
        <v>29</v>
      </c>
      <c r="G220" s="6">
        <v>-2320</v>
      </c>
      <c r="H220" s="6">
        <f>IF(Transactions[[#This Row],[Category Type]]="Expense",Transactions[[#This Row],[Amount]]*-1,Transactions[[#This Row],[Amount]])</f>
        <v>2320</v>
      </c>
      <c r="I220" s="8">
        <f>IF(Transactions[[#This Row],[Category Type]]="Expense",Transactions[[#This Row],[Values]],"")</f>
        <v>2320</v>
      </c>
      <c r="J220" s="8" t="str">
        <f>IF(Transactions[[#This Row],[Category Type]]="Income",Transactions[[#This Row],[Values]],"")</f>
        <v/>
      </c>
    </row>
    <row r="221" spans="1:10" x14ac:dyDescent="0.35">
      <c r="A221" s="13">
        <v>45390.045312499999</v>
      </c>
      <c r="B221" s="8" t="s">
        <v>49</v>
      </c>
      <c r="C221" s="8">
        <f>YEAR(Transactions[[#This Row],[Year and Month]])</f>
        <v>2024</v>
      </c>
      <c r="D221" t="s">
        <v>54</v>
      </c>
      <c r="E221" t="str">
        <f>_xlfn.XLOOKUP(Transactions[[#This Row],[Subcategories]],$M$3:$M$19,$N$3:$N$19)</f>
        <v>Expense</v>
      </c>
      <c r="F221" t="s">
        <v>6</v>
      </c>
      <c r="G221" s="6">
        <v>-2496</v>
      </c>
      <c r="H221" s="6">
        <f>IF(Transactions[[#This Row],[Category Type]]="Expense",Transactions[[#This Row],[Amount]]*-1,Transactions[[#This Row],[Amount]])</f>
        <v>2496</v>
      </c>
      <c r="I221" s="8">
        <f>IF(Transactions[[#This Row],[Category Type]]="Expense",Transactions[[#This Row],[Values]],"")</f>
        <v>2496</v>
      </c>
      <c r="J221" s="8" t="str">
        <f>IF(Transactions[[#This Row],[Category Type]]="Income",Transactions[[#This Row],[Values]],"")</f>
        <v/>
      </c>
    </row>
    <row r="222" spans="1:10" x14ac:dyDescent="0.35">
      <c r="A222" s="13">
        <v>45390.661643518521</v>
      </c>
      <c r="B222" s="8" t="s">
        <v>49</v>
      </c>
      <c r="C222" s="8">
        <f>YEAR(Transactions[[#This Row],[Year and Month]])</f>
        <v>2024</v>
      </c>
      <c r="D222" t="s">
        <v>30</v>
      </c>
      <c r="E222" t="str">
        <f>_xlfn.XLOOKUP(Transactions[[#This Row],[Subcategories]],$M$3:$M$19,$N$3:$N$19)</f>
        <v>Expense</v>
      </c>
      <c r="F222" t="s">
        <v>38</v>
      </c>
      <c r="G222" s="6">
        <v>-9500</v>
      </c>
      <c r="H222" s="6">
        <f>IF(Transactions[[#This Row],[Category Type]]="Expense",Transactions[[#This Row],[Amount]]*-1,Transactions[[#This Row],[Amount]])</f>
        <v>9500</v>
      </c>
      <c r="I222" s="8">
        <f>IF(Transactions[[#This Row],[Category Type]]="Expense",Transactions[[#This Row],[Values]],"")</f>
        <v>9500</v>
      </c>
      <c r="J222" s="8" t="str">
        <f>IF(Transactions[[#This Row],[Category Type]]="Income",Transactions[[#This Row],[Values]],"")</f>
        <v/>
      </c>
    </row>
    <row r="223" spans="1:10" x14ac:dyDescent="0.35">
      <c r="A223" s="13">
        <v>45390.688622685186</v>
      </c>
      <c r="B223" s="8" t="s">
        <v>49</v>
      </c>
      <c r="C223" s="8">
        <f>YEAR(Transactions[[#This Row],[Year and Month]])</f>
        <v>2024</v>
      </c>
      <c r="D223" t="s">
        <v>53</v>
      </c>
      <c r="E223" t="str">
        <f>_xlfn.XLOOKUP(Transactions[[#This Row],[Subcategories]],$M$3:$M$19,$N$3:$N$19)</f>
        <v>Expense</v>
      </c>
      <c r="F223" t="s">
        <v>36</v>
      </c>
      <c r="G223" s="6">
        <v>-2690</v>
      </c>
      <c r="H223" s="6">
        <f>IF(Transactions[[#This Row],[Category Type]]="Expense",Transactions[[#This Row],[Amount]]*-1,Transactions[[#This Row],[Amount]])</f>
        <v>2690</v>
      </c>
      <c r="I223" s="8">
        <f>IF(Transactions[[#This Row],[Category Type]]="Expense",Transactions[[#This Row],[Values]],"")</f>
        <v>2690</v>
      </c>
      <c r="J223" s="8" t="str">
        <f>IF(Transactions[[#This Row],[Category Type]]="Income",Transactions[[#This Row],[Values]],"")</f>
        <v/>
      </c>
    </row>
    <row r="224" spans="1:10" x14ac:dyDescent="0.35">
      <c r="A224" s="13">
        <v>45390.753495370373</v>
      </c>
      <c r="B224" s="8" t="s">
        <v>49</v>
      </c>
      <c r="C224" s="8">
        <f>YEAR(Transactions[[#This Row],[Year and Month]])</f>
        <v>2024</v>
      </c>
      <c r="D224" t="s">
        <v>54</v>
      </c>
      <c r="E224" t="str">
        <f>_xlfn.XLOOKUP(Transactions[[#This Row],[Subcategories]],$M$3:$M$19,$N$3:$N$19)</f>
        <v>Expense</v>
      </c>
      <c r="F224" t="s">
        <v>18</v>
      </c>
      <c r="G224" s="6">
        <v>-3783</v>
      </c>
      <c r="H224" s="6">
        <f>IF(Transactions[[#This Row],[Category Type]]="Expense",Transactions[[#This Row],[Amount]]*-1,Transactions[[#This Row],[Amount]])</f>
        <v>3783</v>
      </c>
      <c r="I224" s="8">
        <f>IF(Transactions[[#This Row],[Category Type]]="Expense",Transactions[[#This Row],[Values]],"")</f>
        <v>3783</v>
      </c>
      <c r="J224" s="8" t="str">
        <f>IF(Transactions[[#This Row],[Category Type]]="Income",Transactions[[#This Row],[Values]],"")</f>
        <v/>
      </c>
    </row>
    <row r="225" spans="1:10" x14ac:dyDescent="0.35">
      <c r="A225" s="13">
        <v>45391.475671296299</v>
      </c>
      <c r="B225" s="8" t="s">
        <v>49</v>
      </c>
      <c r="C225" s="8">
        <f>YEAR(Transactions[[#This Row],[Year and Month]])</f>
        <v>2024</v>
      </c>
      <c r="D225" t="s">
        <v>54</v>
      </c>
      <c r="E225" t="str">
        <f>_xlfn.XLOOKUP(Transactions[[#This Row],[Subcategories]],$M$3:$M$19,$N$3:$N$19)</f>
        <v>Expense</v>
      </c>
      <c r="F225" t="s">
        <v>35</v>
      </c>
      <c r="G225" s="6">
        <v>-1908</v>
      </c>
      <c r="H225" s="6">
        <f>IF(Transactions[[#This Row],[Category Type]]="Expense",Transactions[[#This Row],[Amount]]*-1,Transactions[[#This Row],[Amount]])</f>
        <v>1908</v>
      </c>
      <c r="I225" s="8">
        <f>IF(Transactions[[#This Row],[Category Type]]="Expense",Transactions[[#This Row],[Values]],"")</f>
        <v>1908</v>
      </c>
      <c r="J225" s="8" t="str">
        <f>IF(Transactions[[#This Row],[Category Type]]="Income",Transactions[[#This Row],[Values]],"")</f>
        <v/>
      </c>
    </row>
    <row r="226" spans="1:10" x14ac:dyDescent="0.35">
      <c r="A226" s="13">
        <v>45391.478796296295</v>
      </c>
      <c r="B226" s="8" t="s">
        <v>49</v>
      </c>
      <c r="C226" s="8">
        <f>YEAR(Transactions[[#This Row],[Year and Month]])</f>
        <v>2024</v>
      </c>
      <c r="D226" t="s">
        <v>54</v>
      </c>
      <c r="E226" t="str">
        <f>_xlfn.XLOOKUP(Transactions[[#This Row],[Subcategories]],$M$3:$M$19,$N$3:$N$19)</f>
        <v>Expense</v>
      </c>
      <c r="F226" t="s">
        <v>6</v>
      </c>
      <c r="G226" s="6">
        <v>-699</v>
      </c>
      <c r="H226" s="6">
        <f>IF(Transactions[[#This Row],[Category Type]]="Expense",Transactions[[#This Row],[Amount]]*-1,Transactions[[#This Row],[Amount]])</f>
        <v>699</v>
      </c>
      <c r="I226" s="8">
        <f>IF(Transactions[[#This Row],[Category Type]]="Expense",Transactions[[#This Row],[Values]],"")</f>
        <v>699</v>
      </c>
      <c r="J226" s="8" t="str">
        <f>IF(Transactions[[#This Row],[Category Type]]="Income",Transactions[[#This Row],[Values]],"")</f>
        <v/>
      </c>
    </row>
    <row r="227" spans="1:10" x14ac:dyDescent="0.35">
      <c r="A227" s="13">
        <v>45391.731516203705</v>
      </c>
      <c r="B227" s="8" t="s">
        <v>49</v>
      </c>
      <c r="C227" s="8">
        <f>YEAR(Transactions[[#This Row],[Year and Month]])</f>
        <v>2024</v>
      </c>
      <c r="D227" t="s">
        <v>54</v>
      </c>
      <c r="E227" t="str">
        <f>_xlfn.XLOOKUP(Transactions[[#This Row],[Subcategories]],$M$3:$M$19,$N$3:$N$19)</f>
        <v>Expense</v>
      </c>
      <c r="F227" t="s">
        <v>39</v>
      </c>
      <c r="G227" s="6">
        <v>-12045</v>
      </c>
      <c r="H227" s="6">
        <f>IF(Transactions[[#This Row],[Category Type]]="Expense",Transactions[[#This Row],[Amount]]*-1,Transactions[[#This Row],[Amount]])</f>
        <v>12045</v>
      </c>
      <c r="I227" s="8">
        <f>IF(Transactions[[#This Row],[Category Type]]="Expense",Transactions[[#This Row],[Values]],"")</f>
        <v>12045</v>
      </c>
      <c r="J227" s="8" t="str">
        <f>IF(Transactions[[#This Row],[Category Type]]="Income",Transactions[[#This Row],[Values]],"")</f>
        <v/>
      </c>
    </row>
    <row r="228" spans="1:10" x14ac:dyDescent="0.35">
      <c r="A228" s="13">
        <v>45391.79965277778</v>
      </c>
      <c r="B228" s="8" t="s">
        <v>49</v>
      </c>
      <c r="C228" s="8">
        <f>YEAR(Transactions[[#This Row],[Year and Month]])</f>
        <v>2024</v>
      </c>
      <c r="D228" t="s">
        <v>54</v>
      </c>
      <c r="E228" t="str">
        <f>_xlfn.XLOOKUP(Transactions[[#This Row],[Subcategories]],$M$3:$M$19,$N$3:$N$19)</f>
        <v>Expense</v>
      </c>
      <c r="F228" t="s">
        <v>18</v>
      </c>
      <c r="G228" s="6">
        <v>-8970</v>
      </c>
      <c r="H228" s="6">
        <f>IF(Transactions[[#This Row],[Category Type]]="Expense",Transactions[[#This Row],[Amount]]*-1,Transactions[[#This Row],[Amount]])</f>
        <v>8970</v>
      </c>
      <c r="I228" s="8">
        <f>IF(Transactions[[#This Row],[Category Type]]="Expense",Transactions[[#This Row],[Values]],"")</f>
        <v>8970</v>
      </c>
      <c r="J228" s="8" t="str">
        <f>IF(Transactions[[#This Row],[Category Type]]="Income",Transactions[[#This Row],[Values]],"")</f>
        <v/>
      </c>
    </row>
    <row r="229" spans="1:10" x14ac:dyDescent="0.35">
      <c r="A229" s="13">
        <v>45392.472997685189</v>
      </c>
      <c r="B229" s="8" t="s">
        <v>49</v>
      </c>
      <c r="C229" s="8">
        <f>YEAR(Transactions[[#This Row],[Year and Month]])</f>
        <v>2024</v>
      </c>
      <c r="D229" t="s">
        <v>54</v>
      </c>
      <c r="E229" t="str">
        <f>_xlfn.XLOOKUP(Transactions[[#This Row],[Subcategories]],$M$3:$M$19,$N$3:$N$19)</f>
        <v>Expense</v>
      </c>
      <c r="F229" t="s">
        <v>7</v>
      </c>
      <c r="G229" s="6">
        <v>-2900</v>
      </c>
      <c r="H229" s="6">
        <f>IF(Transactions[[#This Row],[Category Type]]="Expense",Transactions[[#This Row],[Amount]]*-1,Transactions[[#This Row],[Amount]])</f>
        <v>2900</v>
      </c>
      <c r="I229" s="8">
        <f>IF(Transactions[[#This Row],[Category Type]]="Expense",Transactions[[#This Row],[Values]],"")</f>
        <v>2900</v>
      </c>
      <c r="J229" s="8" t="str">
        <f>IF(Transactions[[#This Row],[Category Type]]="Income",Transactions[[#This Row],[Values]],"")</f>
        <v/>
      </c>
    </row>
    <row r="230" spans="1:10" x14ac:dyDescent="0.35">
      <c r="A230" s="13">
        <v>45392.478356481479</v>
      </c>
      <c r="B230" s="8" t="s">
        <v>49</v>
      </c>
      <c r="C230" s="8">
        <f>YEAR(Transactions[[#This Row],[Year and Month]])</f>
        <v>2024</v>
      </c>
      <c r="D230" t="s">
        <v>54</v>
      </c>
      <c r="E230" t="str">
        <f>_xlfn.XLOOKUP(Transactions[[#This Row],[Subcategories]],$M$3:$M$19,$N$3:$N$19)</f>
        <v>Expense</v>
      </c>
      <c r="F230" t="s">
        <v>30</v>
      </c>
      <c r="G230" s="6">
        <v>-2830</v>
      </c>
      <c r="H230" s="6">
        <f>IF(Transactions[[#This Row],[Category Type]]="Expense",Transactions[[#This Row],[Amount]]*-1,Transactions[[#This Row],[Amount]])</f>
        <v>2830</v>
      </c>
      <c r="I230" s="8">
        <f>IF(Transactions[[#This Row],[Category Type]]="Expense",Transactions[[#This Row],[Values]],"")</f>
        <v>2830</v>
      </c>
      <c r="J230" s="8" t="str">
        <f>IF(Transactions[[#This Row],[Category Type]]="Income",Transactions[[#This Row],[Values]],"")</f>
        <v/>
      </c>
    </row>
    <row r="231" spans="1:10" x14ac:dyDescent="0.35">
      <c r="A231" s="13">
        <v>45393.630069444444</v>
      </c>
      <c r="B231" s="8" t="s">
        <v>49</v>
      </c>
      <c r="C231" s="8">
        <f>YEAR(Transactions[[#This Row],[Year and Month]])</f>
        <v>2024</v>
      </c>
      <c r="D231" t="s">
        <v>54</v>
      </c>
      <c r="E231" t="str">
        <f>_xlfn.XLOOKUP(Transactions[[#This Row],[Subcategories]],$M$3:$M$19,$N$3:$N$19)</f>
        <v>Expense</v>
      </c>
      <c r="F231" t="s">
        <v>30</v>
      </c>
      <c r="G231" s="6">
        <v>-2830</v>
      </c>
      <c r="H231" s="6">
        <f>IF(Transactions[[#This Row],[Category Type]]="Expense",Transactions[[#This Row],[Amount]]*-1,Transactions[[#This Row],[Amount]])</f>
        <v>2830</v>
      </c>
      <c r="I231" s="8">
        <f>IF(Transactions[[#This Row],[Category Type]]="Expense",Transactions[[#This Row],[Values]],"")</f>
        <v>2830</v>
      </c>
      <c r="J231" s="8" t="str">
        <f>IF(Transactions[[#This Row],[Category Type]]="Income",Transactions[[#This Row],[Values]],"")</f>
        <v/>
      </c>
    </row>
    <row r="232" spans="1:10" x14ac:dyDescent="0.35">
      <c r="A232" s="13">
        <v>45393.733703703707</v>
      </c>
      <c r="B232" s="8" t="s">
        <v>49</v>
      </c>
      <c r="C232" s="8">
        <f>YEAR(Transactions[[#This Row],[Year and Month]])</f>
        <v>2024</v>
      </c>
      <c r="D232" t="s">
        <v>54</v>
      </c>
      <c r="E232" t="str">
        <f>_xlfn.XLOOKUP(Transactions[[#This Row],[Subcategories]],$M$3:$M$19,$N$3:$N$19)</f>
        <v>Expense</v>
      </c>
      <c r="F232" t="s">
        <v>18</v>
      </c>
      <c r="G232" s="6">
        <v>-3055</v>
      </c>
      <c r="H232" s="6">
        <f>IF(Transactions[[#This Row],[Category Type]]="Expense",Transactions[[#This Row],[Amount]]*-1,Transactions[[#This Row],[Amount]])</f>
        <v>3055</v>
      </c>
      <c r="I232" s="8">
        <f>IF(Transactions[[#This Row],[Category Type]]="Expense",Transactions[[#This Row],[Values]],"")</f>
        <v>3055</v>
      </c>
      <c r="J232" s="8" t="str">
        <f>IF(Transactions[[#This Row],[Category Type]]="Income",Transactions[[#This Row],[Values]],"")</f>
        <v/>
      </c>
    </row>
    <row r="233" spans="1:10" x14ac:dyDescent="0.35">
      <c r="A233" s="13">
        <v>45394.430046296293</v>
      </c>
      <c r="B233" s="8" t="s">
        <v>49</v>
      </c>
      <c r="C233" s="8">
        <f>YEAR(Transactions[[#This Row],[Year and Month]])</f>
        <v>2024</v>
      </c>
      <c r="D233" t="s">
        <v>54</v>
      </c>
      <c r="E233" t="str">
        <f>_xlfn.XLOOKUP(Transactions[[#This Row],[Subcategories]],$M$3:$M$19,$N$3:$N$19)</f>
        <v>Expense</v>
      </c>
      <c r="F233" t="s">
        <v>6</v>
      </c>
      <c r="G233" s="6">
        <v>-2290</v>
      </c>
      <c r="H233" s="6">
        <f>IF(Transactions[[#This Row],[Category Type]]="Expense",Transactions[[#This Row],[Amount]]*-1,Transactions[[#This Row],[Amount]])</f>
        <v>2290</v>
      </c>
      <c r="I233" s="8">
        <f>IF(Transactions[[#This Row],[Category Type]]="Expense",Transactions[[#This Row],[Values]],"")</f>
        <v>2290</v>
      </c>
      <c r="J233" s="8" t="str">
        <f>IF(Transactions[[#This Row],[Category Type]]="Income",Transactions[[#This Row],[Values]],"")</f>
        <v/>
      </c>
    </row>
    <row r="234" spans="1:10" x14ac:dyDescent="0.35">
      <c r="A234" s="13">
        <v>45394.432800925926</v>
      </c>
      <c r="B234" s="8" t="s">
        <v>49</v>
      </c>
      <c r="C234" s="8">
        <f>YEAR(Transactions[[#This Row],[Year and Month]])</f>
        <v>2024</v>
      </c>
      <c r="D234" t="s">
        <v>54</v>
      </c>
      <c r="E234" t="str">
        <f>_xlfn.XLOOKUP(Transactions[[#This Row],[Subcategories]],$M$3:$M$19,$N$3:$N$19)</f>
        <v>Expense</v>
      </c>
      <c r="F234" t="s">
        <v>18</v>
      </c>
      <c r="G234" s="6">
        <v>-3494</v>
      </c>
      <c r="H234" s="6">
        <f>IF(Transactions[[#This Row],[Category Type]]="Expense",Transactions[[#This Row],[Amount]]*-1,Transactions[[#This Row],[Amount]])</f>
        <v>3494</v>
      </c>
      <c r="I234" s="8">
        <f>IF(Transactions[[#This Row],[Category Type]]="Expense",Transactions[[#This Row],[Values]],"")</f>
        <v>3494</v>
      </c>
      <c r="J234" s="8" t="str">
        <f>IF(Transactions[[#This Row],[Category Type]]="Income",Transactions[[#This Row],[Values]],"")</f>
        <v/>
      </c>
    </row>
    <row r="235" spans="1:10" x14ac:dyDescent="0.35">
      <c r="A235" s="13">
        <v>45394.655671296299</v>
      </c>
      <c r="B235" s="8" t="s">
        <v>49</v>
      </c>
      <c r="C235" s="8">
        <f>YEAR(Transactions[[#This Row],[Year and Month]])</f>
        <v>2024</v>
      </c>
      <c r="D235" t="s">
        <v>54</v>
      </c>
      <c r="E235" t="str">
        <f>_xlfn.XLOOKUP(Transactions[[#This Row],[Subcategories]],$M$3:$M$19,$N$3:$N$19)</f>
        <v>Expense</v>
      </c>
      <c r="F235" t="s">
        <v>18</v>
      </c>
      <c r="G235" s="6">
        <v>-11100</v>
      </c>
      <c r="H235" s="6">
        <f>IF(Transactions[[#This Row],[Category Type]]="Expense",Transactions[[#This Row],[Amount]]*-1,Transactions[[#This Row],[Amount]])</f>
        <v>11100</v>
      </c>
      <c r="I235" s="8">
        <f>IF(Transactions[[#This Row],[Category Type]]="Expense",Transactions[[#This Row],[Values]],"")</f>
        <v>11100</v>
      </c>
      <c r="J235" s="8" t="str">
        <f>IF(Transactions[[#This Row],[Category Type]]="Income",Transactions[[#This Row],[Values]],"")</f>
        <v/>
      </c>
    </row>
    <row r="236" spans="1:10" x14ac:dyDescent="0.35">
      <c r="A236" s="13">
        <v>45395.398553240739</v>
      </c>
      <c r="B236" s="8" t="s">
        <v>49</v>
      </c>
      <c r="C236" s="8">
        <f>YEAR(Transactions[[#This Row],[Year and Month]])</f>
        <v>2024</v>
      </c>
      <c r="D236" t="s">
        <v>54</v>
      </c>
      <c r="E236" t="str">
        <f>_xlfn.XLOOKUP(Transactions[[#This Row],[Subcategories]],$M$3:$M$19,$N$3:$N$19)</f>
        <v>Expense</v>
      </c>
      <c r="F236" t="s">
        <v>18</v>
      </c>
      <c r="G236" s="6">
        <v>-1842</v>
      </c>
      <c r="H236" s="6">
        <f>IF(Transactions[[#This Row],[Category Type]]="Expense",Transactions[[#This Row],[Amount]]*-1,Transactions[[#This Row],[Amount]])</f>
        <v>1842</v>
      </c>
      <c r="I236" s="8">
        <f>IF(Transactions[[#This Row],[Category Type]]="Expense",Transactions[[#This Row],[Values]],"")</f>
        <v>1842</v>
      </c>
      <c r="J236" s="8" t="str">
        <f>IF(Transactions[[#This Row],[Category Type]]="Income",Transactions[[#This Row],[Values]],"")</f>
        <v/>
      </c>
    </row>
    <row r="237" spans="1:10" x14ac:dyDescent="0.35">
      <c r="A237" s="13">
        <v>45395.413240740738</v>
      </c>
      <c r="B237" s="8" t="s">
        <v>49</v>
      </c>
      <c r="C237" s="8">
        <f>YEAR(Transactions[[#This Row],[Year and Month]])</f>
        <v>2024</v>
      </c>
      <c r="D237" t="s">
        <v>54</v>
      </c>
      <c r="E237" t="str">
        <f>_xlfn.XLOOKUP(Transactions[[#This Row],[Subcategories]],$M$3:$M$19,$N$3:$N$19)</f>
        <v>Expense</v>
      </c>
      <c r="F237" t="s">
        <v>39</v>
      </c>
      <c r="G237" s="6">
        <v>-15995</v>
      </c>
      <c r="H237" s="6">
        <f>IF(Transactions[[#This Row],[Category Type]]="Expense",Transactions[[#This Row],[Amount]]*-1,Transactions[[#This Row],[Amount]])</f>
        <v>15995</v>
      </c>
      <c r="I237" s="8">
        <f>IF(Transactions[[#This Row],[Category Type]]="Expense",Transactions[[#This Row],[Values]],"")</f>
        <v>15995</v>
      </c>
      <c r="J237" s="8" t="str">
        <f>IF(Transactions[[#This Row],[Category Type]]="Income",Transactions[[#This Row],[Values]],"")</f>
        <v/>
      </c>
    </row>
    <row r="238" spans="1:10" x14ac:dyDescent="0.35">
      <c r="A238" s="13">
        <v>45397.711585648147</v>
      </c>
      <c r="B238" s="8" t="s">
        <v>49</v>
      </c>
      <c r="C238" s="8">
        <f>YEAR(Transactions[[#This Row],[Year and Month]])</f>
        <v>2024</v>
      </c>
      <c r="D238" t="s">
        <v>54</v>
      </c>
      <c r="E238" t="str">
        <f>_xlfn.XLOOKUP(Transactions[[#This Row],[Subcategories]],$M$3:$M$19,$N$3:$N$19)</f>
        <v>Expense</v>
      </c>
      <c r="F238" t="s">
        <v>35</v>
      </c>
      <c r="G238" s="6">
        <v>-8950</v>
      </c>
      <c r="H238" s="6">
        <f>IF(Transactions[[#This Row],[Category Type]]="Expense",Transactions[[#This Row],[Amount]]*-1,Transactions[[#This Row],[Amount]])</f>
        <v>8950</v>
      </c>
      <c r="I238" s="8">
        <f>IF(Transactions[[#This Row],[Category Type]]="Expense",Transactions[[#This Row],[Values]],"")</f>
        <v>8950</v>
      </c>
      <c r="J238" s="8" t="str">
        <f>IF(Transactions[[#This Row],[Category Type]]="Income",Transactions[[#This Row],[Values]],"")</f>
        <v/>
      </c>
    </row>
    <row r="239" spans="1:10" x14ac:dyDescent="0.35">
      <c r="A239" s="13">
        <v>45398.517604166664</v>
      </c>
      <c r="B239" s="8" t="s">
        <v>49</v>
      </c>
      <c r="C239" s="8">
        <f>YEAR(Transactions[[#This Row],[Year and Month]])</f>
        <v>2024</v>
      </c>
      <c r="D239" t="s">
        <v>54</v>
      </c>
      <c r="E239" t="str">
        <f>_xlfn.XLOOKUP(Transactions[[#This Row],[Subcategories]],$M$3:$M$19,$N$3:$N$19)</f>
        <v>Expense</v>
      </c>
      <c r="F239" t="s">
        <v>6</v>
      </c>
      <c r="G239" s="6">
        <v>-2989</v>
      </c>
      <c r="H239" s="6">
        <f>IF(Transactions[[#This Row],[Category Type]]="Expense",Transactions[[#This Row],[Amount]]*-1,Transactions[[#This Row],[Amount]])</f>
        <v>2989</v>
      </c>
      <c r="I239" s="8">
        <f>IF(Transactions[[#This Row],[Category Type]]="Expense",Transactions[[#This Row],[Values]],"")</f>
        <v>2989</v>
      </c>
      <c r="J239" s="8" t="str">
        <f>IF(Transactions[[#This Row],[Category Type]]="Income",Transactions[[#This Row],[Values]],"")</f>
        <v/>
      </c>
    </row>
    <row r="240" spans="1:10" x14ac:dyDescent="0.35">
      <c r="A240" s="13">
        <v>45399.492928240739</v>
      </c>
      <c r="B240" s="8" t="s">
        <v>49</v>
      </c>
      <c r="C240" s="8">
        <f>YEAR(Transactions[[#This Row],[Year and Month]])</f>
        <v>2024</v>
      </c>
      <c r="D240" t="s">
        <v>54</v>
      </c>
      <c r="E240" t="str">
        <f>_xlfn.XLOOKUP(Transactions[[#This Row],[Subcategories]],$M$3:$M$19,$N$3:$N$19)</f>
        <v>Expense</v>
      </c>
      <c r="F240" t="s">
        <v>18</v>
      </c>
      <c r="G240" s="6">
        <v>-3342</v>
      </c>
      <c r="H240" s="6">
        <f>IF(Transactions[[#This Row],[Category Type]]="Expense",Transactions[[#This Row],[Amount]]*-1,Transactions[[#This Row],[Amount]])</f>
        <v>3342</v>
      </c>
      <c r="I240" s="8">
        <f>IF(Transactions[[#This Row],[Category Type]]="Expense",Transactions[[#This Row],[Values]],"")</f>
        <v>3342</v>
      </c>
      <c r="J240" s="8" t="str">
        <f>IF(Transactions[[#This Row],[Category Type]]="Income",Transactions[[#This Row],[Values]],"")</f>
        <v/>
      </c>
    </row>
    <row r="241" spans="1:10" x14ac:dyDescent="0.35">
      <c r="A241" s="13">
        <v>45399.738981481481</v>
      </c>
      <c r="B241" s="8" t="s">
        <v>49</v>
      </c>
      <c r="C241" s="8">
        <f>YEAR(Transactions[[#This Row],[Year and Month]])</f>
        <v>2024</v>
      </c>
      <c r="D241" t="s">
        <v>54</v>
      </c>
      <c r="E241" t="str">
        <f>_xlfn.XLOOKUP(Transactions[[#This Row],[Subcategories]],$M$3:$M$19,$N$3:$N$19)</f>
        <v>Expense</v>
      </c>
      <c r="F241" t="s">
        <v>18</v>
      </c>
      <c r="G241" s="6">
        <v>-1336</v>
      </c>
      <c r="H241" s="6">
        <f>IF(Transactions[[#This Row],[Category Type]]="Expense",Transactions[[#This Row],[Amount]]*-1,Transactions[[#This Row],[Amount]])</f>
        <v>1336</v>
      </c>
      <c r="I241" s="8">
        <f>IF(Transactions[[#This Row],[Category Type]]="Expense",Transactions[[#This Row],[Values]],"")</f>
        <v>1336</v>
      </c>
      <c r="J241" s="8" t="str">
        <f>IF(Transactions[[#This Row],[Category Type]]="Income",Transactions[[#This Row],[Values]],"")</f>
        <v/>
      </c>
    </row>
    <row r="242" spans="1:10" x14ac:dyDescent="0.35">
      <c r="A242" s="13">
        <v>45399.744479166664</v>
      </c>
      <c r="B242" s="8" t="s">
        <v>49</v>
      </c>
      <c r="C242" s="8">
        <f>YEAR(Transactions[[#This Row],[Year and Month]])</f>
        <v>2024</v>
      </c>
      <c r="D242" t="s">
        <v>54</v>
      </c>
      <c r="E242" t="str">
        <f>_xlfn.XLOOKUP(Transactions[[#This Row],[Subcategories]],$M$3:$M$19,$N$3:$N$19)</f>
        <v>Expense</v>
      </c>
      <c r="F242" t="s">
        <v>6</v>
      </c>
      <c r="G242" s="6">
        <v>-4580</v>
      </c>
      <c r="H242" s="6">
        <f>IF(Transactions[[#This Row],[Category Type]]="Expense",Transactions[[#This Row],[Amount]]*-1,Transactions[[#This Row],[Amount]])</f>
        <v>4580</v>
      </c>
      <c r="I242" s="8">
        <f>IF(Transactions[[#This Row],[Category Type]]="Expense",Transactions[[#This Row],[Values]],"")</f>
        <v>4580</v>
      </c>
      <c r="J242" s="8" t="str">
        <f>IF(Transactions[[#This Row],[Category Type]]="Income",Transactions[[#This Row],[Values]],"")</f>
        <v/>
      </c>
    </row>
    <row r="243" spans="1:10" x14ac:dyDescent="0.35">
      <c r="A243" s="13">
        <v>45400.406840277778</v>
      </c>
      <c r="B243" s="8" t="s">
        <v>49</v>
      </c>
      <c r="C243" s="8">
        <f>YEAR(Transactions[[#This Row],[Year and Month]])</f>
        <v>2024</v>
      </c>
      <c r="D243" t="s">
        <v>54</v>
      </c>
      <c r="E243" t="str">
        <f>_xlfn.XLOOKUP(Transactions[[#This Row],[Subcategories]],$M$3:$M$19,$N$3:$N$19)</f>
        <v>Expense</v>
      </c>
      <c r="F243" t="s">
        <v>6</v>
      </c>
      <c r="G243" s="6">
        <v>-1298</v>
      </c>
      <c r="H243" s="6">
        <f>IF(Transactions[[#This Row],[Category Type]]="Expense",Transactions[[#This Row],[Amount]]*-1,Transactions[[#This Row],[Amount]])</f>
        <v>1298</v>
      </c>
      <c r="I243" s="8">
        <f>IF(Transactions[[#This Row],[Category Type]]="Expense",Transactions[[#This Row],[Values]],"")</f>
        <v>1298</v>
      </c>
      <c r="J243" s="8" t="str">
        <f>IF(Transactions[[#This Row],[Category Type]]="Income",Transactions[[#This Row],[Values]],"")</f>
        <v/>
      </c>
    </row>
    <row r="244" spans="1:10" x14ac:dyDescent="0.35">
      <c r="A244" s="13">
        <v>45400.65729166667</v>
      </c>
      <c r="B244" s="8" t="s">
        <v>49</v>
      </c>
      <c r="C244" s="8">
        <f>YEAR(Transactions[[#This Row],[Year and Month]])</f>
        <v>2024</v>
      </c>
      <c r="D244" t="s">
        <v>54</v>
      </c>
      <c r="E244" t="str">
        <f>_xlfn.XLOOKUP(Transactions[[#This Row],[Subcategories]],$M$3:$M$19,$N$3:$N$19)</f>
        <v>Expense</v>
      </c>
      <c r="F244" t="s">
        <v>6</v>
      </c>
      <c r="G244" s="6">
        <v>-1098</v>
      </c>
      <c r="H244" s="6">
        <f>IF(Transactions[[#This Row],[Category Type]]="Expense",Transactions[[#This Row],[Amount]]*-1,Transactions[[#This Row],[Amount]])</f>
        <v>1098</v>
      </c>
      <c r="I244" s="8">
        <f>IF(Transactions[[#This Row],[Category Type]]="Expense",Transactions[[#This Row],[Values]],"")</f>
        <v>1098</v>
      </c>
      <c r="J244" s="8" t="str">
        <f>IF(Transactions[[#This Row],[Category Type]]="Income",Transactions[[#This Row],[Values]],"")</f>
        <v/>
      </c>
    </row>
    <row r="245" spans="1:10" x14ac:dyDescent="0.35">
      <c r="A245" s="13">
        <v>45400.793368055558</v>
      </c>
      <c r="B245" s="8" t="s">
        <v>49</v>
      </c>
      <c r="C245" s="8">
        <f>YEAR(Transactions[[#This Row],[Year and Month]])</f>
        <v>2024</v>
      </c>
      <c r="D245" t="s">
        <v>54</v>
      </c>
      <c r="E245" t="str">
        <f>_xlfn.XLOOKUP(Transactions[[#This Row],[Subcategories]],$M$3:$M$19,$N$3:$N$19)</f>
        <v>Expense</v>
      </c>
      <c r="F245" t="s">
        <v>7</v>
      </c>
      <c r="G245" s="6">
        <v>-6898</v>
      </c>
      <c r="H245" s="6">
        <f>IF(Transactions[[#This Row],[Category Type]]="Expense",Transactions[[#This Row],[Amount]]*-1,Transactions[[#This Row],[Amount]])</f>
        <v>6898</v>
      </c>
      <c r="I245" s="8">
        <f>IF(Transactions[[#This Row],[Category Type]]="Expense",Transactions[[#This Row],[Values]],"")</f>
        <v>6898</v>
      </c>
      <c r="J245" s="8" t="str">
        <f>IF(Transactions[[#This Row],[Category Type]]="Income",Transactions[[#This Row],[Values]],"")</f>
        <v/>
      </c>
    </row>
    <row r="246" spans="1:10" x14ac:dyDescent="0.35">
      <c r="A246" s="13">
        <v>45400.887048611112</v>
      </c>
      <c r="B246" s="8" t="s">
        <v>49</v>
      </c>
      <c r="C246" s="8">
        <f>YEAR(Transactions[[#This Row],[Year and Month]])</f>
        <v>2024</v>
      </c>
      <c r="D246" t="s">
        <v>54</v>
      </c>
      <c r="E246" t="str">
        <f>_xlfn.XLOOKUP(Transactions[[#This Row],[Subcategories]],$M$3:$M$19,$N$3:$N$19)</f>
        <v>Expense</v>
      </c>
      <c r="F246" t="s">
        <v>7</v>
      </c>
      <c r="G246" s="6">
        <v>-1946</v>
      </c>
      <c r="H246" s="6">
        <f>IF(Transactions[[#This Row],[Category Type]]="Expense",Transactions[[#This Row],[Amount]]*-1,Transactions[[#This Row],[Amount]])</f>
        <v>1946</v>
      </c>
      <c r="I246" s="8">
        <f>IF(Transactions[[#This Row],[Category Type]]="Expense",Transactions[[#This Row],[Values]],"")</f>
        <v>1946</v>
      </c>
      <c r="J246" s="8" t="str">
        <f>IF(Transactions[[#This Row],[Category Type]]="Income",Transactions[[#This Row],[Values]],"")</f>
        <v/>
      </c>
    </row>
    <row r="247" spans="1:10" x14ac:dyDescent="0.35">
      <c r="A247" s="13">
        <v>45400.913240740738</v>
      </c>
      <c r="B247" s="8" t="s">
        <v>49</v>
      </c>
      <c r="C247" s="8">
        <f>YEAR(Transactions[[#This Row],[Year and Month]])</f>
        <v>2024</v>
      </c>
      <c r="D247" t="s">
        <v>54</v>
      </c>
      <c r="E247" t="str">
        <f>_xlfn.XLOOKUP(Transactions[[#This Row],[Subcategories]],$M$3:$M$19,$N$3:$N$19)</f>
        <v>Expense</v>
      </c>
      <c r="F247" t="s">
        <v>7</v>
      </c>
      <c r="G247" s="6">
        <v>-5282</v>
      </c>
      <c r="H247" s="6">
        <f>IF(Transactions[[#This Row],[Category Type]]="Expense",Transactions[[#This Row],[Amount]]*-1,Transactions[[#This Row],[Amount]])</f>
        <v>5282</v>
      </c>
      <c r="I247" s="8">
        <f>IF(Transactions[[#This Row],[Category Type]]="Expense",Transactions[[#This Row],[Values]],"")</f>
        <v>5282</v>
      </c>
      <c r="J247" s="8" t="str">
        <f>IF(Transactions[[#This Row],[Category Type]]="Income",Transactions[[#This Row],[Values]],"")</f>
        <v/>
      </c>
    </row>
    <row r="248" spans="1:10" x14ac:dyDescent="0.35">
      <c r="A248" s="13">
        <v>45400.936759259261</v>
      </c>
      <c r="B248" s="8" t="s">
        <v>49</v>
      </c>
      <c r="C248" s="8">
        <f>YEAR(Transactions[[#This Row],[Year and Month]])</f>
        <v>2024</v>
      </c>
      <c r="D248" t="s">
        <v>54</v>
      </c>
      <c r="E248" t="str">
        <f>_xlfn.XLOOKUP(Transactions[[#This Row],[Subcategories]],$M$3:$M$19,$N$3:$N$19)</f>
        <v>Expense</v>
      </c>
      <c r="F248" t="s">
        <v>7</v>
      </c>
      <c r="G248" s="6">
        <v>-1890</v>
      </c>
      <c r="H248" s="6">
        <f>IF(Transactions[[#This Row],[Category Type]]="Expense",Transactions[[#This Row],[Amount]]*-1,Transactions[[#This Row],[Amount]])</f>
        <v>1890</v>
      </c>
      <c r="I248" s="8">
        <f>IF(Transactions[[#This Row],[Category Type]]="Expense",Transactions[[#This Row],[Values]],"")</f>
        <v>1890</v>
      </c>
      <c r="J248" s="8" t="str">
        <f>IF(Transactions[[#This Row],[Category Type]]="Income",Transactions[[#This Row],[Values]],"")</f>
        <v/>
      </c>
    </row>
    <row r="249" spans="1:10" x14ac:dyDescent="0.35">
      <c r="A249" s="13">
        <v>45400.976238425923</v>
      </c>
      <c r="B249" s="8" t="s">
        <v>49</v>
      </c>
      <c r="C249" s="8">
        <f>YEAR(Transactions[[#This Row],[Year and Month]])</f>
        <v>2024</v>
      </c>
      <c r="D249" t="s">
        <v>54</v>
      </c>
      <c r="E249" t="str">
        <f>_xlfn.XLOOKUP(Transactions[[#This Row],[Subcategories]],$M$3:$M$19,$N$3:$N$19)</f>
        <v>Expense</v>
      </c>
      <c r="F249" t="s">
        <v>7</v>
      </c>
      <c r="G249" s="6">
        <v>-1890</v>
      </c>
      <c r="H249" s="6">
        <f>IF(Transactions[[#This Row],[Category Type]]="Expense",Transactions[[#This Row],[Amount]]*-1,Transactions[[#This Row],[Amount]])</f>
        <v>1890</v>
      </c>
      <c r="I249" s="8">
        <f>IF(Transactions[[#This Row],[Category Type]]="Expense",Transactions[[#This Row],[Values]],"")</f>
        <v>1890</v>
      </c>
      <c r="J249" s="8" t="str">
        <f>IF(Transactions[[#This Row],[Category Type]]="Income",Transactions[[#This Row],[Values]],"")</f>
        <v/>
      </c>
    </row>
    <row r="250" spans="1:10" x14ac:dyDescent="0.35">
      <c r="A250" s="13">
        <v>45401.625289351854</v>
      </c>
      <c r="B250" s="8" t="s">
        <v>49</v>
      </c>
      <c r="C250" s="8">
        <f>YEAR(Transactions[[#This Row],[Year and Month]])</f>
        <v>2024</v>
      </c>
      <c r="D250" t="s">
        <v>54</v>
      </c>
      <c r="E250" t="str">
        <f>_xlfn.XLOOKUP(Transactions[[#This Row],[Subcategories]],$M$3:$M$19,$N$3:$N$19)</f>
        <v>Expense</v>
      </c>
      <c r="F250" t="s">
        <v>18</v>
      </c>
      <c r="G250" s="6">
        <v>-11089</v>
      </c>
      <c r="H250" s="6">
        <f>IF(Transactions[[#This Row],[Category Type]]="Expense",Transactions[[#This Row],[Amount]]*-1,Transactions[[#This Row],[Amount]])</f>
        <v>11089</v>
      </c>
      <c r="I250" s="8">
        <f>IF(Transactions[[#This Row],[Category Type]]="Expense",Transactions[[#This Row],[Values]],"")</f>
        <v>11089</v>
      </c>
      <c r="J250" s="8" t="str">
        <f>IF(Transactions[[#This Row],[Category Type]]="Income",Transactions[[#This Row],[Values]],"")</f>
        <v/>
      </c>
    </row>
    <row r="251" spans="1:10" x14ac:dyDescent="0.35">
      <c r="A251" s="13">
        <v>45403.440520833334</v>
      </c>
      <c r="B251" s="8" t="s">
        <v>49</v>
      </c>
      <c r="C251" s="8">
        <f>YEAR(Transactions[[#This Row],[Year and Month]])</f>
        <v>2024</v>
      </c>
      <c r="D251" t="s">
        <v>54</v>
      </c>
      <c r="E251" t="str">
        <f>_xlfn.XLOOKUP(Transactions[[#This Row],[Subcategories]],$M$3:$M$19,$N$3:$N$19)</f>
        <v>Expense</v>
      </c>
      <c r="F251" t="s">
        <v>18</v>
      </c>
      <c r="G251" s="6">
        <v>-3080</v>
      </c>
      <c r="H251" s="6">
        <f>IF(Transactions[[#This Row],[Category Type]]="Expense",Transactions[[#This Row],[Amount]]*-1,Transactions[[#This Row],[Amount]])</f>
        <v>3080</v>
      </c>
      <c r="I251" s="8">
        <f>IF(Transactions[[#This Row],[Category Type]]="Expense",Transactions[[#This Row],[Values]],"")</f>
        <v>3080</v>
      </c>
      <c r="J251" s="8" t="str">
        <f>IF(Transactions[[#This Row],[Category Type]]="Income",Transactions[[#This Row],[Values]],"")</f>
        <v/>
      </c>
    </row>
    <row r="252" spans="1:10" x14ac:dyDescent="0.35">
      <c r="A252" s="13">
        <v>45403.445937500001</v>
      </c>
      <c r="B252" s="8" t="s">
        <v>49</v>
      </c>
      <c r="C252" s="8">
        <f>YEAR(Transactions[[#This Row],[Year and Month]])</f>
        <v>2024</v>
      </c>
      <c r="D252" t="s">
        <v>54</v>
      </c>
      <c r="E252" t="str">
        <f>_xlfn.XLOOKUP(Transactions[[#This Row],[Subcategories]],$M$3:$M$19,$N$3:$N$19)</f>
        <v>Expense</v>
      </c>
      <c r="F252" t="s">
        <v>6</v>
      </c>
      <c r="G252" s="6">
        <v>-1398</v>
      </c>
      <c r="H252" s="6">
        <f>IF(Transactions[[#This Row],[Category Type]]="Expense",Transactions[[#This Row],[Amount]]*-1,Transactions[[#This Row],[Amount]])</f>
        <v>1398</v>
      </c>
      <c r="I252" s="8">
        <f>IF(Transactions[[#This Row],[Category Type]]="Expense",Transactions[[#This Row],[Values]],"")</f>
        <v>1398</v>
      </c>
      <c r="J252" s="8" t="str">
        <f>IF(Transactions[[#This Row],[Category Type]]="Income",Transactions[[#This Row],[Values]],"")</f>
        <v/>
      </c>
    </row>
    <row r="253" spans="1:10" x14ac:dyDescent="0.35">
      <c r="A253" s="13">
        <v>45404.457245370373</v>
      </c>
      <c r="B253" s="8" t="s">
        <v>49</v>
      </c>
      <c r="C253" s="8">
        <f>YEAR(Transactions[[#This Row],[Year and Month]])</f>
        <v>2024</v>
      </c>
      <c r="D253" t="s">
        <v>54</v>
      </c>
      <c r="E253" t="str">
        <f>_xlfn.XLOOKUP(Transactions[[#This Row],[Subcategories]],$M$3:$M$19,$N$3:$N$19)</f>
        <v>Expense</v>
      </c>
      <c r="F253" t="s">
        <v>6</v>
      </c>
      <c r="G253" s="6">
        <v>-5179</v>
      </c>
      <c r="H253" s="6">
        <f>IF(Transactions[[#This Row],[Category Type]]="Expense",Transactions[[#This Row],[Amount]]*-1,Transactions[[#This Row],[Amount]])</f>
        <v>5179</v>
      </c>
      <c r="I253" s="8">
        <f>IF(Transactions[[#This Row],[Category Type]]="Expense",Transactions[[#This Row],[Values]],"")</f>
        <v>5179</v>
      </c>
      <c r="J253" s="8" t="str">
        <f>IF(Transactions[[#This Row],[Category Type]]="Income",Transactions[[#This Row],[Values]],"")</f>
        <v/>
      </c>
    </row>
    <row r="254" spans="1:10" x14ac:dyDescent="0.35">
      <c r="A254" s="13">
        <v>45404.532534722224</v>
      </c>
      <c r="B254" s="8" t="s">
        <v>49</v>
      </c>
      <c r="C254" s="8">
        <f>YEAR(Transactions[[#This Row],[Year and Month]])</f>
        <v>2024</v>
      </c>
      <c r="D254" t="s">
        <v>54</v>
      </c>
      <c r="E254" t="str">
        <f>_xlfn.XLOOKUP(Transactions[[#This Row],[Subcategories]],$M$3:$M$19,$N$3:$N$19)</f>
        <v>Expense</v>
      </c>
      <c r="F254" t="s">
        <v>18</v>
      </c>
      <c r="G254" s="6">
        <v>-970</v>
      </c>
      <c r="H254" s="6">
        <f>IF(Transactions[[#This Row],[Category Type]]="Expense",Transactions[[#This Row],[Amount]]*-1,Transactions[[#This Row],[Amount]])</f>
        <v>970</v>
      </c>
      <c r="I254" s="8">
        <f>IF(Transactions[[#This Row],[Category Type]]="Expense",Transactions[[#This Row],[Values]],"")</f>
        <v>970</v>
      </c>
      <c r="J254" s="8" t="str">
        <f>IF(Transactions[[#This Row],[Category Type]]="Income",Transactions[[#This Row],[Values]],"")</f>
        <v/>
      </c>
    </row>
    <row r="255" spans="1:10" x14ac:dyDescent="0.35">
      <c r="A255" s="13">
        <v>45404.745335648149</v>
      </c>
      <c r="B255" s="8" t="s">
        <v>49</v>
      </c>
      <c r="C255" s="8">
        <f>YEAR(Transactions[[#This Row],[Year and Month]])</f>
        <v>2024</v>
      </c>
      <c r="D255" t="s">
        <v>54</v>
      </c>
      <c r="E255" t="str">
        <f>_xlfn.XLOOKUP(Transactions[[#This Row],[Subcategories]],$M$3:$M$19,$N$3:$N$19)</f>
        <v>Expense</v>
      </c>
      <c r="F255" t="s">
        <v>18</v>
      </c>
      <c r="G255" s="6">
        <v>-10765</v>
      </c>
      <c r="H255" s="6">
        <f>IF(Transactions[[#This Row],[Category Type]]="Expense",Transactions[[#This Row],[Amount]]*-1,Transactions[[#This Row],[Amount]])</f>
        <v>10765</v>
      </c>
      <c r="I255" s="8">
        <f>IF(Transactions[[#This Row],[Category Type]]="Expense",Transactions[[#This Row],[Values]],"")</f>
        <v>10765</v>
      </c>
      <c r="J255" s="8" t="str">
        <f>IF(Transactions[[#This Row],[Category Type]]="Income",Transactions[[#This Row],[Values]],"")</f>
        <v/>
      </c>
    </row>
    <row r="256" spans="1:10" x14ac:dyDescent="0.35">
      <c r="A256" s="13">
        <v>45404.950694444444</v>
      </c>
      <c r="B256" s="8" t="s">
        <v>49</v>
      </c>
      <c r="C256" s="8">
        <f>YEAR(Transactions[[#This Row],[Year and Month]])</f>
        <v>2024</v>
      </c>
      <c r="D256" t="s">
        <v>32</v>
      </c>
      <c r="E256" t="str">
        <f>_xlfn.XLOOKUP(Transactions[[#This Row],[Subcategories]],$M$3:$M$19,$N$3:$N$19)</f>
        <v>Expense</v>
      </c>
      <c r="F256" t="s">
        <v>32</v>
      </c>
      <c r="G256" s="6">
        <v>-15902</v>
      </c>
      <c r="H256" s="6">
        <f>IF(Transactions[[#This Row],[Category Type]]="Expense",Transactions[[#This Row],[Amount]]*-1,Transactions[[#This Row],[Amount]])</f>
        <v>15902</v>
      </c>
      <c r="I256" s="8">
        <f>IF(Transactions[[#This Row],[Category Type]]="Expense",Transactions[[#This Row],[Values]],"")</f>
        <v>15902</v>
      </c>
      <c r="J256" s="8" t="str">
        <f>IF(Transactions[[#This Row],[Category Type]]="Income",Transactions[[#This Row],[Values]],"")</f>
        <v/>
      </c>
    </row>
    <row r="257" spans="1:10" x14ac:dyDescent="0.35">
      <c r="A257" s="13">
        <v>45404.950694444444</v>
      </c>
      <c r="B257" s="8" t="s">
        <v>49</v>
      </c>
      <c r="C257" s="8">
        <f>YEAR(Transactions[[#This Row],[Year and Month]])</f>
        <v>2024</v>
      </c>
      <c r="D257" t="s">
        <v>32</v>
      </c>
      <c r="E257" t="str">
        <f>_xlfn.XLOOKUP(Transactions[[#This Row],[Subcategories]],$M$3:$M$19,$N$3:$N$19)</f>
        <v>Expense</v>
      </c>
      <c r="F257" t="s">
        <v>32</v>
      </c>
      <c r="G257" s="6">
        <v>40</v>
      </c>
      <c r="H257" s="6">
        <f>IF(Transactions[[#This Row],[Category Type]]="Expense",Transactions[[#This Row],[Amount]]*-1,Transactions[[#This Row],[Amount]])</f>
        <v>-40</v>
      </c>
      <c r="I257" s="8">
        <f>IF(Transactions[[#This Row],[Category Type]]="Expense",Transactions[[#This Row],[Values]],"")</f>
        <v>-40</v>
      </c>
      <c r="J257" s="8" t="str">
        <f>IF(Transactions[[#This Row],[Category Type]]="Income",Transactions[[#This Row],[Values]],"")</f>
        <v/>
      </c>
    </row>
    <row r="258" spans="1:10" x14ac:dyDescent="0.35">
      <c r="A258" s="13">
        <v>45406.770567129628</v>
      </c>
      <c r="B258" s="8" t="s">
        <v>49</v>
      </c>
      <c r="C258" s="8">
        <f>YEAR(Transactions[[#This Row],[Year and Month]])</f>
        <v>2024</v>
      </c>
      <c r="D258" t="s">
        <v>31</v>
      </c>
      <c r="E258" t="str">
        <f>_xlfn.XLOOKUP(Transactions[[#This Row],[Subcategories]],$M$3:$M$19,$N$3:$N$19)</f>
        <v>Income</v>
      </c>
      <c r="F258" t="s">
        <v>31</v>
      </c>
      <c r="G258" s="6">
        <v>78500</v>
      </c>
      <c r="H258" s="6">
        <f>IF(Transactions[[#This Row],[Category Type]]="Expense",Transactions[[#This Row],[Amount]]*-1,Transactions[[#This Row],[Amount]])</f>
        <v>78500</v>
      </c>
      <c r="I258" s="8" t="str">
        <f>IF(Transactions[[#This Row],[Category Type]]="Expense",Transactions[[#This Row],[Values]],"")</f>
        <v/>
      </c>
      <c r="J258" s="8">
        <f>IF(Transactions[[#This Row],[Category Type]]="Income",Transactions[[#This Row],[Values]],"")</f>
        <v>78500</v>
      </c>
    </row>
    <row r="259" spans="1:10" x14ac:dyDescent="0.35">
      <c r="A259" s="13">
        <v>45406.772499999999</v>
      </c>
      <c r="B259" s="8" t="s">
        <v>49</v>
      </c>
      <c r="C259" s="8">
        <f>YEAR(Transactions[[#This Row],[Year and Month]])</f>
        <v>2024</v>
      </c>
      <c r="D259" t="s">
        <v>54</v>
      </c>
      <c r="E259" t="str">
        <f>_xlfn.XLOOKUP(Transactions[[#This Row],[Subcategories]],$M$3:$M$19,$N$3:$N$19)</f>
        <v>Expense</v>
      </c>
      <c r="F259" t="s">
        <v>18</v>
      </c>
      <c r="G259" s="6">
        <v>-830</v>
      </c>
      <c r="H259" s="6">
        <f>IF(Transactions[[#This Row],[Category Type]]="Expense",Transactions[[#This Row],[Amount]]*-1,Transactions[[#This Row],[Amount]])</f>
        <v>830</v>
      </c>
      <c r="I259" s="8">
        <f>IF(Transactions[[#This Row],[Category Type]]="Expense",Transactions[[#This Row],[Values]],"")</f>
        <v>830</v>
      </c>
      <c r="J259" s="8" t="str">
        <f>IF(Transactions[[#This Row],[Category Type]]="Income",Transactions[[#This Row],[Values]],"")</f>
        <v/>
      </c>
    </row>
    <row r="260" spans="1:10" x14ac:dyDescent="0.35">
      <c r="A260" s="13">
        <v>45406.785185185188</v>
      </c>
      <c r="B260" s="8" t="s">
        <v>49</v>
      </c>
      <c r="C260" s="8">
        <f>YEAR(Transactions[[#This Row],[Year and Month]])</f>
        <v>2024</v>
      </c>
      <c r="D260" t="s">
        <v>54</v>
      </c>
      <c r="E260" t="str">
        <f>_xlfn.XLOOKUP(Transactions[[#This Row],[Subcategories]],$M$3:$M$19,$N$3:$N$19)</f>
        <v>Expense</v>
      </c>
      <c r="F260" t="s">
        <v>35</v>
      </c>
      <c r="G260" s="6">
        <v>-3029</v>
      </c>
      <c r="H260" s="6">
        <f>IF(Transactions[[#This Row],[Category Type]]="Expense",Transactions[[#This Row],[Amount]]*-1,Transactions[[#This Row],[Amount]])</f>
        <v>3029</v>
      </c>
      <c r="I260" s="8">
        <f>IF(Transactions[[#This Row],[Category Type]]="Expense",Transactions[[#This Row],[Values]],"")</f>
        <v>3029</v>
      </c>
      <c r="J260" s="8" t="str">
        <f>IF(Transactions[[#This Row],[Category Type]]="Income",Transactions[[#This Row],[Values]],"")</f>
        <v/>
      </c>
    </row>
    <row r="261" spans="1:10" x14ac:dyDescent="0.35">
      <c r="A261" s="13">
        <v>45406.802476851852</v>
      </c>
      <c r="B261" s="8" t="s">
        <v>49</v>
      </c>
      <c r="C261" s="8">
        <f>YEAR(Transactions[[#This Row],[Year and Month]])</f>
        <v>2024</v>
      </c>
      <c r="D261" t="s">
        <v>54</v>
      </c>
      <c r="E261" t="str">
        <f>_xlfn.XLOOKUP(Transactions[[#This Row],[Subcategories]],$M$3:$M$19,$N$3:$N$19)</f>
        <v>Expense</v>
      </c>
      <c r="F261" t="s">
        <v>18</v>
      </c>
      <c r="G261" s="6">
        <v>-11547</v>
      </c>
      <c r="H261" s="6">
        <f>IF(Transactions[[#This Row],[Category Type]]="Expense",Transactions[[#This Row],[Amount]]*-1,Transactions[[#This Row],[Amount]])</f>
        <v>11547</v>
      </c>
      <c r="I261" s="8">
        <f>IF(Transactions[[#This Row],[Category Type]]="Expense",Transactions[[#This Row],[Values]],"")</f>
        <v>11547</v>
      </c>
      <c r="J261" s="8" t="str">
        <f>IF(Transactions[[#This Row],[Category Type]]="Income",Transactions[[#This Row],[Values]],"")</f>
        <v/>
      </c>
    </row>
    <row r="262" spans="1:10" x14ac:dyDescent="0.35">
      <c r="A262" s="13">
        <v>45406.806354166663</v>
      </c>
      <c r="B262" s="8" t="s">
        <v>49</v>
      </c>
      <c r="C262" s="8">
        <f>YEAR(Transactions[[#This Row],[Year and Month]])</f>
        <v>2024</v>
      </c>
      <c r="D262" t="s">
        <v>54</v>
      </c>
      <c r="E262" t="str">
        <f>_xlfn.XLOOKUP(Transactions[[#This Row],[Subcategories]],$M$3:$M$19,$N$3:$N$19)</f>
        <v>Expense</v>
      </c>
      <c r="F262" t="s">
        <v>18</v>
      </c>
      <c r="G262" s="6">
        <v>-10439</v>
      </c>
      <c r="H262" s="6">
        <f>IF(Transactions[[#This Row],[Category Type]]="Expense",Transactions[[#This Row],[Amount]]*-1,Transactions[[#This Row],[Amount]])</f>
        <v>10439</v>
      </c>
      <c r="I262" s="8">
        <f>IF(Transactions[[#This Row],[Category Type]]="Expense",Transactions[[#This Row],[Values]],"")</f>
        <v>10439</v>
      </c>
      <c r="J262" s="8" t="str">
        <f>IF(Transactions[[#This Row],[Category Type]]="Income",Transactions[[#This Row],[Values]],"")</f>
        <v/>
      </c>
    </row>
    <row r="263" spans="1:10" x14ac:dyDescent="0.35">
      <c r="A263" s="13">
        <v>45407.35496527778</v>
      </c>
      <c r="B263" s="8" t="s">
        <v>49</v>
      </c>
      <c r="C263" s="8">
        <f>YEAR(Transactions[[#This Row],[Year and Month]])</f>
        <v>2024</v>
      </c>
      <c r="D263" t="s">
        <v>54</v>
      </c>
      <c r="E263" t="str">
        <f>_xlfn.XLOOKUP(Transactions[[#This Row],[Subcategories]],$M$3:$M$19,$N$3:$N$19)</f>
        <v>Expense</v>
      </c>
      <c r="F263" t="s">
        <v>30</v>
      </c>
      <c r="G263" s="6">
        <v>-8950</v>
      </c>
      <c r="H263" s="6">
        <f>IF(Transactions[[#This Row],[Category Type]]="Expense",Transactions[[#This Row],[Amount]]*-1,Transactions[[#This Row],[Amount]])</f>
        <v>8950</v>
      </c>
      <c r="I263" s="8">
        <f>IF(Transactions[[#This Row],[Category Type]]="Expense",Transactions[[#This Row],[Values]],"")</f>
        <v>8950</v>
      </c>
      <c r="J263" s="8" t="str">
        <f>IF(Transactions[[#This Row],[Category Type]]="Income",Transactions[[#This Row],[Values]],"")</f>
        <v/>
      </c>
    </row>
    <row r="264" spans="1:10" x14ac:dyDescent="0.35">
      <c r="A264" s="13">
        <v>45407.499421296299</v>
      </c>
      <c r="B264" s="8" t="s">
        <v>49</v>
      </c>
      <c r="C264" s="8">
        <f>YEAR(Transactions[[#This Row],[Year and Month]])</f>
        <v>2024</v>
      </c>
      <c r="D264" t="s">
        <v>30</v>
      </c>
      <c r="E264" t="str">
        <f>_xlfn.XLOOKUP(Transactions[[#This Row],[Subcategories]],$M$3:$M$19,$N$3:$N$19)</f>
        <v>Expense</v>
      </c>
      <c r="F264" t="s">
        <v>38</v>
      </c>
      <c r="G264" s="6">
        <v>-12000</v>
      </c>
      <c r="H264" s="6">
        <f>IF(Transactions[[#This Row],[Category Type]]="Expense",Transactions[[#This Row],[Amount]]*-1,Transactions[[#This Row],[Amount]])</f>
        <v>12000</v>
      </c>
      <c r="I264" s="8">
        <f>IF(Transactions[[#This Row],[Category Type]]="Expense",Transactions[[#This Row],[Values]],"")</f>
        <v>12000</v>
      </c>
      <c r="J264" s="8" t="str">
        <f>IF(Transactions[[#This Row],[Category Type]]="Income",Transactions[[#This Row],[Values]],"")</f>
        <v/>
      </c>
    </row>
    <row r="265" spans="1:10" x14ac:dyDescent="0.35">
      <c r="A265" s="13">
        <v>45408.867939814816</v>
      </c>
      <c r="B265" s="8" t="s">
        <v>49</v>
      </c>
      <c r="C265" s="8">
        <f>YEAR(Transactions[[#This Row],[Year and Month]])</f>
        <v>2024</v>
      </c>
      <c r="D265" t="s">
        <v>54</v>
      </c>
      <c r="E265" t="str">
        <f>_xlfn.XLOOKUP(Transactions[[#This Row],[Subcategories]],$M$3:$M$19,$N$3:$N$19)</f>
        <v>Expense</v>
      </c>
      <c r="F265" t="s">
        <v>7</v>
      </c>
      <c r="G265" s="6">
        <v>-1325</v>
      </c>
      <c r="H265" s="6">
        <f>IF(Transactions[[#This Row],[Category Type]]="Expense",Transactions[[#This Row],[Amount]]*-1,Transactions[[#This Row],[Amount]])</f>
        <v>1325</v>
      </c>
      <c r="I265" s="8">
        <f>IF(Transactions[[#This Row],[Category Type]]="Expense",Transactions[[#This Row],[Values]],"")</f>
        <v>1325</v>
      </c>
      <c r="J265" s="8" t="str">
        <f>IF(Transactions[[#This Row],[Category Type]]="Income",Transactions[[#This Row],[Values]],"")</f>
        <v/>
      </c>
    </row>
    <row r="266" spans="1:10" x14ac:dyDescent="0.35">
      <c r="A266" s="13">
        <v>45409.991932870369</v>
      </c>
      <c r="B266" s="8" t="s">
        <v>49</v>
      </c>
      <c r="C266" s="8">
        <f>YEAR(Transactions[[#This Row],[Year and Month]])</f>
        <v>2024</v>
      </c>
      <c r="D266" t="s">
        <v>54</v>
      </c>
      <c r="E266" t="str">
        <f>_xlfn.XLOOKUP(Transactions[[#This Row],[Subcategories]],$M$3:$M$19,$N$3:$N$19)</f>
        <v>Expense</v>
      </c>
      <c r="F266" t="s">
        <v>7</v>
      </c>
      <c r="G266" s="6">
        <v>-2381</v>
      </c>
      <c r="H266" s="6">
        <f>IF(Transactions[[#This Row],[Category Type]]="Expense",Transactions[[#This Row],[Amount]]*-1,Transactions[[#This Row],[Amount]])</f>
        <v>2381</v>
      </c>
      <c r="I266" s="8">
        <f>IF(Transactions[[#This Row],[Category Type]]="Expense",Transactions[[#This Row],[Values]],"")</f>
        <v>2381</v>
      </c>
      <c r="J266" s="8" t="str">
        <f>IF(Transactions[[#This Row],[Category Type]]="Income",Transactions[[#This Row],[Values]],"")</f>
        <v/>
      </c>
    </row>
    <row r="267" spans="1:10" x14ac:dyDescent="0.35">
      <c r="A267" s="13">
        <v>45410.483055555553</v>
      </c>
      <c r="B267" s="8" t="s">
        <v>49</v>
      </c>
      <c r="C267" s="8">
        <f>YEAR(Transactions[[#This Row],[Year and Month]])</f>
        <v>2024</v>
      </c>
      <c r="D267" t="s">
        <v>54</v>
      </c>
      <c r="E267" t="str">
        <f>_xlfn.XLOOKUP(Transactions[[#This Row],[Subcategories]],$M$3:$M$19,$N$3:$N$19)</f>
        <v>Expense</v>
      </c>
      <c r="F267" t="s">
        <v>18</v>
      </c>
      <c r="G267" s="6">
        <v>-8928</v>
      </c>
      <c r="H267" s="6">
        <f>IF(Transactions[[#This Row],[Category Type]]="Expense",Transactions[[#This Row],[Amount]]*-1,Transactions[[#This Row],[Amount]])</f>
        <v>8928</v>
      </c>
      <c r="I267" s="8">
        <f>IF(Transactions[[#This Row],[Category Type]]="Expense",Transactions[[#This Row],[Values]],"")</f>
        <v>8928</v>
      </c>
      <c r="J267" s="8" t="str">
        <f>IF(Transactions[[#This Row],[Category Type]]="Income",Transactions[[#This Row],[Values]],"")</f>
        <v/>
      </c>
    </row>
    <row r="268" spans="1:10" x14ac:dyDescent="0.35">
      <c r="A268" s="13">
        <v>45410.61377314815</v>
      </c>
      <c r="B268" s="8" t="s">
        <v>49</v>
      </c>
      <c r="C268" s="8">
        <f>YEAR(Transactions[[#This Row],[Year and Month]])</f>
        <v>2024</v>
      </c>
      <c r="D268" t="s">
        <v>53</v>
      </c>
      <c r="E268" t="str">
        <f>_xlfn.XLOOKUP(Transactions[[#This Row],[Subcategories]],$M$3:$M$19,$N$3:$N$19)</f>
        <v>Expense</v>
      </c>
      <c r="F268" t="s">
        <v>36</v>
      </c>
      <c r="G268" s="6">
        <v>-3000</v>
      </c>
      <c r="H268" s="6">
        <f>IF(Transactions[[#This Row],[Category Type]]="Expense",Transactions[[#This Row],[Amount]]*-1,Transactions[[#This Row],[Amount]])</f>
        <v>3000</v>
      </c>
      <c r="I268" s="8">
        <f>IF(Transactions[[#This Row],[Category Type]]="Expense",Transactions[[#This Row],[Values]],"")</f>
        <v>3000</v>
      </c>
      <c r="J268" s="8" t="str">
        <f>IF(Transactions[[#This Row],[Category Type]]="Income",Transactions[[#This Row],[Values]],"")</f>
        <v/>
      </c>
    </row>
    <row r="269" spans="1:10" x14ac:dyDescent="0.35">
      <c r="A269" s="13">
        <v>45410.836782407408</v>
      </c>
      <c r="B269" s="8" t="s">
        <v>49</v>
      </c>
      <c r="C269" s="8">
        <f>YEAR(Transactions[[#This Row],[Year and Month]])</f>
        <v>2024</v>
      </c>
      <c r="D269" t="s">
        <v>54</v>
      </c>
      <c r="E269" t="str">
        <f>_xlfn.XLOOKUP(Transactions[[#This Row],[Subcategories]],$M$3:$M$19,$N$3:$N$19)</f>
        <v>Expense</v>
      </c>
      <c r="F269" t="s">
        <v>7</v>
      </c>
      <c r="G269" s="6">
        <v>-1125</v>
      </c>
      <c r="H269" s="6">
        <f>IF(Transactions[[#This Row],[Category Type]]="Expense",Transactions[[#This Row],[Amount]]*-1,Transactions[[#This Row],[Amount]])</f>
        <v>1125</v>
      </c>
      <c r="I269" s="8">
        <f>IF(Transactions[[#This Row],[Category Type]]="Expense",Transactions[[#This Row],[Values]],"")</f>
        <v>1125</v>
      </c>
      <c r="J269" s="8" t="str">
        <f>IF(Transactions[[#This Row],[Category Type]]="Income",Transactions[[#This Row],[Values]],"")</f>
        <v/>
      </c>
    </row>
    <row r="270" spans="1:10" x14ac:dyDescent="0.35">
      <c r="A270" s="13">
        <v>45411.604525462964</v>
      </c>
      <c r="B270" s="8" t="s">
        <v>49</v>
      </c>
      <c r="C270" s="8">
        <f>YEAR(Transactions[[#This Row],[Year and Month]])</f>
        <v>2024</v>
      </c>
      <c r="D270" t="s">
        <v>54</v>
      </c>
      <c r="E270" t="str">
        <f>_xlfn.XLOOKUP(Transactions[[#This Row],[Subcategories]],$M$3:$M$19,$N$3:$N$19)</f>
        <v>Expense</v>
      </c>
      <c r="F270" t="s">
        <v>18</v>
      </c>
      <c r="G270" s="6">
        <v>-845</v>
      </c>
      <c r="H270" s="6">
        <f>IF(Transactions[[#This Row],[Category Type]]="Expense",Transactions[[#This Row],[Amount]]*-1,Transactions[[#This Row],[Amount]])</f>
        <v>845</v>
      </c>
      <c r="I270" s="8">
        <f>IF(Transactions[[#This Row],[Category Type]]="Expense",Transactions[[#This Row],[Values]],"")</f>
        <v>845</v>
      </c>
      <c r="J270" s="8" t="str">
        <f>IF(Transactions[[#This Row],[Category Type]]="Income",Transactions[[#This Row],[Values]],"")</f>
        <v/>
      </c>
    </row>
    <row r="271" spans="1:10" x14ac:dyDescent="0.35">
      <c r="A271" s="13">
        <v>45411.611215277779</v>
      </c>
      <c r="B271" s="8" t="s">
        <v>49</v>
      </c>
      <c r="C271" s="8">
        <f>YEAR(Transactions[[#This Row],[Year and Month]])</f>
        <v>2024</v>
      </c>
      <c r="D271" t="s">
        <v>54</v>
      </c>
      <c r="E271" t="str">
        <f>_xlfn.XLOOKUP(Transactions[[#This Row],[Subcategories]],$M$3:$M$19,$N$3:$N$19)</f>
        <v>Expense</v>
      </c>
      <c r="F271" t="s">
        <v>6</v>
      </c>
      <c r="G271" s="6">
        <v>-1390</v>
      </c>
      <c r="H271" s="6">
        <f>IF(Transactions[[#This Row],[Category Type]]="Expense",Transactions[[#This Row],[Amount]]*-1,Transactions[[#This Row],[Amount]])</f>
        <v>1390</v>
      </c>
      <c r="I271" s="8">
        <f>IF(Transactions[[#This Row],[Category Type]]="Expense",Transactions[[#This Row],[Values]],"")</f>
        <v>1390</v>
      </c>
      <c r="J271" s="8" t="str">
        <f>IF(Transactions[[#This Row],[Category Type]]="Income",Transactions[[#This Row],[Values]],"")</f>
        <v/>
      </c>
    </row>
    <row r="272" spans="1:10" x14ac:dyDescent="0.35">
      <c r="A272" s="13">
        <v>45411.712511574071</v>
      </c>
      <c r="B272" s="8" t="s">
        <v>49</v>
      </c>
      <c r="C272" s="8">
        <f>YEAR(Transactions[[#This Row],[Year and Month]])</f>
        <v>2024</v>
      </c>
      <c r="D272" t="s">
        <v>54</v>
      </c>
      <c r="E272" t="str">
        <f>_xlfn.XLOOKUP(Transactions[[#This Row],[Subcategories]],$M$3:$M$19,$N$3:$N$19)</f>
        <v>Expense</v>
      </c>
      <c r="F272" t="s">
        <v>18</v>
      </c>
      <c r="G272" s="6">
        <v>-6270</v>
      </c>
      <c r="H272" s="6">
        <f>IF(Transactions[[#This Row],[Category Type]]="Expense",Transactions[[#This Row],[Amount]]*-1,Transactions[[#This Row],[Amount]])</f>
        <v>6270</v>
      </c>
      <c r="I272" s="8">
        <f>IF(Transactions[[#This Row],[Category Type]]="Expense",Transactions[[#This Row],[Values]],"")</f>
        <v>6270</v>
      </c>
      <c r="J272" s="8" t="str">
        <f>IF(Transactions[[#This Row],[Category Type]]="Income",Transactions[[#This Row],[Values]],"")</f>
        <v/>
      </c>
    </row>
    <row r="273" spans="1:10" x14ac:dyDescent="0.35">
      <c r="A273" s="13">
        <v>45412.005694444444</v>
      </c>
      <c r="B273" s="8" t="s">
        <v>49</v>
      </c>
      <c r="C273" s="8">
        <f>YEAR(Transactions[[#This Row],[Year and Month]])</f>
        <v>2024</v>
      </c>
      <c r="D273" t="s">
        <v>54</v>
      </c>
      <c r="E273" t="str">
        <f>_xlfn.XLOOKUP(Transactions[[#This Row],[Subcategories]],$M$3:$M$19,$N$3:$N$19)</f>
        <v>Expense</v>
      </c>
      <c r="F273" t="s">
        <v>6</v>
      </c>
      <c r="G273" s="6">
        <v>-699</v>
      </c>
      <c r="H273" s="6">
        <f>IF(Transactions[[#This Row],[Category Type]]="Expense",Transactions[[#This Row],[Amount]]*-1,Transactions[[#This Row],[Amount]])</f>
        <v>699</v>
      </c>
      <c r="I273" s="8">
        <f>IF(Transactions[[#This Row],[Category Type]]="Expense",Transactions[[#This Row],[Values]],"")</f>
        <v>699</v>
      </c>
      <c r="J273" s="8" t="str">
        <f>IF(Transactions[[#This Row],[Category Type]]="Income",Transactions[[#This Row],[Values]],"")</f>
        <v/>
      </c>
    </row>
    <row r="274" spans="1:10" x14ac:dyDescent="0.35">
      <c r="A274" s="13">
        <v>45412.350162037037</v>
      </c>
      <c r="B274" s="8" t="s">
        <v>49</v>
      </c>
      <c r="C274" s="8">
        <f>YEAR(Transactions[[#This Row],[Year and Month]])</f>
        <v>2024</v>
      </c>
      <c r="D274" t="s">
        <v>54</v>
      </c>
      <c r="E274" t="str">
        <f>_xlfn.XLOOKUP(Transactions[[#This Row],[Subcategories]],$M$3:$M$19,$N$3:$N$19)</f>
        <v>Expense</v>
      </c>
      <c r="F274" t="s">
        <v>7</v>
      </c>
      <c r="G274" s="6">
        <v>-4260</v>
      </c>
      <c r="H274" s="6">
        <f>IF(Transactions[[#This Row],[Category Type]]="Expense",Transactions[[#This Row],[Amount]]*-1,Transactions[[#This Row],[Amount]])</f>
        <v>4260</v>
      </c>
      <c r="I274" s="8">
        <f>IF(Transactions[[#This Row],[Category Type]]="Expense",Transactions[[#This Row],[Values]],"")</f>
        <v>4260</v>
      </c>
      <c r="J274" s="8" t="str">
        <f>IF(Transactions[[#This Row],[Category Type]]="Income",Transactions[[#This Row],[Values]],"")</f>
        <v/>
      </c>
    </row>
    <row r="275" spans="1:10" x14ac:dyDescent="0.35">
      <c r="A275" s="13">
        <v>45412.354317129626</v>
      </c>
      <c r="B275" s="8" t="s">
        <v>49</v>
      </c>
      <c r="C275" s="8">
        <f>YEAR(Transactions[[#This Row],[Year and Month]])</f>
        <v>2024</v>
      </c>
      <c r="D275" t="s">
        <v>54</v>
      </c>
      <c r="E275" t="str">
        <f>_xlfn.XLOOKUP(Transactions[[#This Row],[Subcategories]],$M$3:$M$19,$N$3:$N$19)</f>
        <v>Expense</v>
      </c>
      <c r="F275" t="s">
        <v>7</v>
      </c>
      <c r="G275" s="6">
        <v>-650</v>
      </c>
      <c r="H275" s="6">
        <f>IF(Transactions[[#This Row],[Category Type]]="Expense",Transactions[[#This Row],[Amount]]*-1,Transactions[[#This Row],[Amount]])</f>
        <v>650</v>
      </c>
      <c r="I275" s="8">
        <f>IF(Transactions[[#This Row],[Category Type]]="Expense",Transactions[[#This Row],[Values]],"")</f>
        <v>650</v>
      </c>
      <c r="J275" s="8" t="str">
        <f>IF(Transactions[[#This Row],[Category Type]]="Income",Transactions[[#This Row],[Values]],"")</f>
        <v/>
      </c>
    </row>
    <row r="276" spans="1:10" x14ac:dyDescent="0.35">
      <c r="A276" s="13">
        <v>45412.417129629626</v>
      </c>
      <c r="B276" s="8" t="s">
        <v>49</v>
      </c>
      <c r="C276" s="8">
        <f>YEAR(Transactions[[#This Row],[Year and Month]])</f>
        <v>2024</v>
      </c>
      <c r="D276" t="s">
        <v>54</v>
      </c>
      <c r="E276" t="str">
        <f>_xlfn.XLOOKUP(Transactions[[#This Row],[Subcategories]],$M$3:$M$19,$N$3:$N$19)</f>
        <v>Expense</v>
      </c>
      <c r="F276" t="s">
        <v>6</v>
      </c>
      <c r="G276" s="6">
        <v>-1598</v>
      </c>
      <c r="H276" s="6">
        <f>IF(Transactions[[#This Row],[Category Type]]="Expense",Transactions[[#This Row],[Amount]]*-1,Transactions[[#This Row],[Amount]])</f>
        <v>1598</v>
      </c>
      <c r="I276" s="8">
        <f>IF(Transactions[[#This Row],[Category Type]]="Expense",Transactions[[#This Row],[Values]],"")</f>
        <v>1598</v>
      </c>
      <c r="J276" s="8" t="str">
        <f>IF(Transactions[[#This Row],[Category Type]]="Income",Transactions[[#This Row],[Values]],"")</f>
        <v/>
      </c>
    </row>
  </sheetData>
  <phoneticPr fontId="4" type="noConversion"/>
  <dataValidations count="1">
    <dataValidation type="list" allowBlank="1" showInputMessage="1" showErrorMessage="1" sqref="F2:F276" xr:uid="{DE817374-8551-4826-AF21-EC135D28416E}">
      <formula1>$M$2:$M$16</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3903C-A341-4D18-8346-C2B6880F2C4F}">
  <dimension ref="A1:BE37"/>
  <sheetViews>
    <sheetView zoomScale="55" zoomScaleNormal="80" workbookViewId="0">
      <selection activeCell="I21" sqref="I21"/>
    </sheetView>
  </sheetViews>
  <sheetFormatPr defaultRowHeight="15.5" x14ac:dyDescent="0.35"/>
  <cols>
    <col min="1" max="1" width="14.1640625" bestFit="1" customWidth="1"/>
    <col min="2" max="2" width="12.5" bestFit="1" customWidth="1"/>
    <col min="3" max="5" width="7.33203125" bestFit="1" customWidth="1"/>
    <col min="6" max="6" width="10.58203125" bestFit="1" customWidth="1"/>
    <col min="7" max="7" width="7.33203125" bestFit="1" customWidth="1"/>
    <col min="8" max="8" width="11.1640625" bestFit="1" customWidth="1"/>
    <col min="9" max="9" width="14.1640625" bestFit="1" customWidth="1"/>
    <col min="10" max="11" width="6.75" bestFit="1" customWidth="1"/>
    <col min="12" max="12" width="9" bestFit="1" customWidth="1"/>
    <col min="13" max="13" width="8.83203125" bestFit="1" customWidth="1"/>
    <col min="14" max="14" width="9.4140625" bestFit="1" customWidth="1"/>
    <col min="15" max="16" width="6.75" bestFit="1" customWidth="1"/>
    <col min="17" max="17" width="12.33203125" bestFit="1" customWidth="1"/>
    <col min="18" max="18" width="8" bestFit="1" customWidth="1"/>
    <col min="19" max="21" width="6.75" bestFit="1" customWidth="1"/>
    <col min="22" max="22" width="11" bestFit="1" customWidth="1"/>
    <col min="23" max="23" width="11.33203125" bestFit="1" customWidth="1"/>
    <col min="24" max="25" width="6.75" bestFit="1" customWidth="1"/>
    <col min="26" max="26" width="14.5" bestFit="1" customWidth="1"/>
    <col min="27" max="27" width="11.33203125" bestFit="1" customWidth="1"/>
    <col min="28" max="30" width="6.75" bestFit="1" customWidth="1"/>
    <col min="31" max="31" width="14.6640625" bestFit="1" customWidth="1"/>
    <col min="32" max="32" width="11.25" customWidth="1"/>
    <col min="33" max="34" width="6.75" bestFit="1" customWidth="1"/>
    <col min="35" max="35" width="14.25" customWidth="1"/>
    <col min="36" max="36" width="10.5" bestFit="1" customWidth="1"/>
    <col min="37" max="38" width="6.75" bestFit="1" customWidth="1"/>
    <col min="39" max="39" width="7.33203125" bestFit="1" customWidth="1"/>
    <col min="40" max="40" width="13.5" bestFit="1" customWidth="1"/>
    <col min="41" max="41" width="6.75" bestFit="1" customWidth="1"/>
    <col min="42" max="42" width="9.5" bestFit="1" customWidth="1"/>
    <col min="43" max="43" width="13.75" bestFit="1" customWidth="1"/>
    <col min="44" max="46" width="6.75" bestFit="1" customWidth="1"/>
    <col min="47" max="47" width="16.75" bestFit="1" customWidth="1"/>
    <col min="48" max="48" width="9.58203125" bestFit="1" customWidth="1"/>
    <col min="49" max="51" width="6.75" bestFit="1" customWidth="1"/>
    <col min="52" max="52" width="12.5" bestFit="1" customWidth="1"/>
    <col min="53" max="53" width="10.75" bestFit="1" customWidth="1"/>
    <col min="54" max="54" width="13.75" bestFit="1" customWidth="1"/>
    <col min="55" max="55" width="10.1640625" bestFit="1" customWidth="1"/>
    <col min="56" max="56" width="13.1640625" bestFit="1" customWidth="1"/>
    <col min="57" max="57" width="10.58203125" bestFit="1" customWidth="1"/>
    <col min="58" max="58" width="11.25" customWidth="1"/>
    <col min="59" max="59" width="10.58203125" customWidth="1"/>
  </cols>
  <sheetData>
    <row r="1" spans="1:18" s="17" customFormat="1" x14ac:dyDescent="0.35">
      <c r="A1" s="16" t="s">
        <v>55</v>
      </c>
      <c r="B1" s="17" t="s">
        <v>56</v>
      </c>
      <c r="D1" s="16" t="s">
        <v>59</v>
      </c>
      <c r="E1" s="17" t="s">
        <v>57</v>
      </c>
      <c r="F1" s="17" t="s">
        <v>56</v>
      </c>
      <c r="H1" s="9" t="s">
        <v>59</v>
      </c>
      <c r="I1" t="s">
        <v>58</v>
      </c>
      <c r="J1" s="18"/>
      <c r="K1" s="18"/>
      <c r="L1" s="23" t="s">
        <v>59</v>
      </c>
      <c r="M1" s="23" t="s">
        <v>58</v>
      </c>
    </row>
    <row r="2" spans="1:18" x14ac:dyDescent="0.35">
      <c r="A2" s="10" t="s">
        <v>32</v>
      </c>
      <c r="B2" s="8">
        <v>17764</v>
      </c>
      <c r="D2" s="10" t="s">
        <v>46</v>
      </c>
      <c r="E2" s="8">
        <v>489810</v>
      </c>
      <c r="F2" s="8">
        <v>469034</v>
      </c>
      <c r="H2" s="10" t="s">
        <v>46</v>
      </c>
      <c r="I2" s="8">
        <v>20776</v>
      </c>
      <c r="J2" s="19"/>
      <c r="K2" s="19"/>
      <c r="L2" t="s">
        <v>46</v>
      </c>
      <c r="M2">
        <v>20776</v>
      </c>
    </row>
    <row r="3" spans="1:18" x14ac:dyDescent="0.35">
      <c r="A3" s="10" t="s">
        <v>38</v>
      </c>
      <c r="B3" s="8">
        <v>82000</v>
      </c>
      <c r="D3" s="10" t="s">
        <v>47</v>
      </c>
      <c r="E3" s="8">
        <v>231395</v>
      </c>
      <c r="F3" s="8">
        <v>253695</v>
      </c>
      <c r="H3" s="10" t="s">
        <v>47</v>
      </c>
      <c r="I3" s="8">
        <v>-22300</v>
      </c>
      <c r="J3" s="19"/>
      <c r="K3" s="19"/>
      <c r="L3" t="s">
        <v>47</v>
      </c>
      <c r="M3">
        <v>-22300</v>
      </c>
    </row>
    <row r="4" spans="1:18" x14ac:dyDescent="0.35">
      <c r="A4" s="10" t="s">
        <v>29</v>
      </c>
      <c r="B4" s="8">
        <v>32113</v>
      </c>
      <c r="D4" s="10" t="s">
        <v>48</v>
      </c>
      <c r="E4" s="8">
        <v>232486</v>
      </c>
      <c r="F4" s="8">
        <v>205752</v>
      </c>
      <c r="H4" s="10" t="s">
        <v>48</v>
      </c>
      <c r="I4" s="8">
        <v>26734</v>
      </c>
      <c r="J4" s="19"/>
      <c r="K4" s="19"/>
      <c r="L4" t="s">
        <v>48</v>
      </c>
      <c r="M4">
        <v>26734</v>
      </c>
    </row>
    <row r="5" spans="1:18" x14ac:dyDescent="0.35">
      <c r="A5" s="10" t="s">
        <v>31</v>
      </c>
      <c r="B5" s="8">
        <v>0</v>
      </c>
      <c r="D5" s="10" t="s">
        <v>49</v>
      </c>
      <c r="E5" s="8">
        <v>347548</v>
      </c>
      <c r="F5" s="8">
        <v>346925</v>
      </c>
      <c r="H5" s="10" t="s">
        <v>49</v>
      </c>
      <c r="I5" s="8">
        <v>623</v>
      </c>
      <c r="J5" s="19"/>
      <c r="K5" s="19"/>
      <c r="L5" t="s">
        <v>49</v>
      </c>
      <c r="M5">
        <v>623</v>
      </c>
    </row>
    <row r="6" spans="1:18" x14ac:dyDescent="0.35">
      <c r="A6" s="10" t="s">
        <v>39</v>
      </c>
      <c r="B6" s="8">
        <v>76969</v>
      </c>
      <c r="D6" s="10" t="s">
        <v>45</v>
      </c>
      <c r="E6" s="8">
        <v>1301239</v>
      </c>
      <c r="F6" s="8">
        <v>1275406</v>
      </c>
      <c r="H6" s="10" t="s">
        <v>45</v>
      </c>
      <c r="I6" s="8">
        <v>25833</v>
      </c>
      <c r="J6" s="19"/>
      <c r="K6" s="19"/>
      <c r="L6" s="19" t="s">
        <v>45</v>
      </c>
      <c r="M6" s="19">
        <v>25833</v>
      </c>
      <c r="N6" s="19"/>
      <c r="O6" s="19"/>
      <c r="P6" s="19"/>
      <c r="Q6" s="19"/>
      <c r="R6" s="19"/>
    </row>
    <row r="7" spans="1:18" x14ac:dyDescent="0.35">
      <c r="A7" s="10" t="s">
        <v>6</v>
      </c>
      <c r="B7" s="8">
        <v>145738</v>
      </c>
      <c r="J7" s="19"/>
      <c r="K7" s="19"/>
      <c r="L7" s="19"/>
      <c r="M7" s="19"/>
      <c r="N7" s="19"/>
      <c r="O7" s="19"/>
      <c r="P7" s="19"/>
      <c r="Q7" s="19"/>
      <c r="R7" s="19"/>
    </row>
    <row r="8" spans="1:18" ht="16" thickBot="1" x14ac:dyDescent="0.4">
      <c r="A8" s="10" t="s">
        <v>7</v>
      </c>
      <c r="B8" s="8">
        <v>66035</v>
      </c>
      <c r="L8" s="20"/>
      <c r="M8" s="20"/>
      <c r="N8" s="20"/>
      <c r="O8" s="20"/>
      <c r="P8" s="20"/>
      <c r="Q8" s="20"/>
      <c r="R8" s="19"/>
    </row>
    <row r="9" spans="1:18" x14ac:dyDescent="0.35">
      <c r="A9" s="10" t="s">
        <v>35</v>
      </c>
      <c r="B9" s="8">
        <v>239809</v>
      </c>
      <c r="D9" s="10"/>
      <c r="E9" s="22" t="s">
        <v>59</v>
      </c>
      <c r="F9" s="10"/>
      <c r="G9" s="10"/>
      <c r="H9" s="10"/>
      <c r="I9" s="10"/>
      <c r="K9" s="10"/>
      <c r="L9" s="23" t="s">
        <v>55</v>
      </c>
      <c r="M9" s="23" t="s">
        <v>56</v>
      </c>
      <c r="N9" s="18"/>
      <c r="O9" s="18"/>
      <c r="P9" s="18"/>
      <c r="Q9" s="18"/>
      <c r="R9" s="19"/>
    </row>
    <row r="10" spans="1:18" x14ac:dyDescent="0.35">
      <c r="A10" s="10" t="s">
        <v>37</v>
      </c>
      <c r="B10" s="8">
        <v>81805</v>
      </c>
      <c r="D10" s="16" t="s">
        <v>43</v>
      </c>
      <c r="E10" s="17" t="s">
        <v>46</v>
      </c>
      <c r="F10" s="17" t="s">
        <v>47</v>
      </c>
      <c r="G10" s="17" t="s">
        <v>48</v>
      </c>
      <c r="H10" s="17" t="s">
        <v>49</v>
      </c>
      <c r="I10" s="17" t="s">
        <v>45</v>
      </c>
      <c r="K10" s="17"/>
      <c r="L10" s="27" t="s">
        <v>32</v>
      </c>
      <c r="M10" s="26">
        <v>17764</v>
      </c>
      <c r="N10" s="21"/>
      <c r="O10" s="21"/>
      <c r="P10" s="21"/>
      <c r="Q10" s="21"/>
      <c r="R10" s="19"/>
    </row>
    <row r="11" spans="1:18" x14ac:dyDescent="0.35">
      <c r="A11" s="10" t="s">
        <v>18</v>
      </c>
      <c r="B11" s="8">
        <v>321734</v>
      </c>
      <c r="D11" s="10" t="s">
        <v>56</v>
      </c>
      <c r="E11" s="8">
        <v>469034</v>
      </c>
      <c r="F11" s="8">
        <v>253695</v>
      </c>
      <c r="G11" s="8">
        <v>205752</v>
      </c>
      <c r="H11" s="8">
        <v>346925</v>
      </c>
      <c r="I11" s="8">
        <v>1275406</v>
      </c>
      <c r="K11" s="8"/>
      <c r="L11" s="24" t="s">
        <v>38</v>
      </c>
      <c r="M11" s="24">
        <v>82000</v>
      </c>
      <c r="N11" s="19"/>
      <c r="O11" s="19"/>
      <c r="P11" s="19"/>
      <c r="Q11" s="19"/>
      <c r="R11" s="19"/>
    </row>
    <row r="12" spans="1:18" x14ac:dyDescent="0.35">
      <c r="A12" s="10" t="s">
        <v>24</v>
      </c>
      <c r="B12" s="8">
        <v>74050</v>
      </c>
      <c r="D12" s="10" t="s">
        <v>57</v>
      </c>
      <c r="E12" s="8">
        <v>489810</v>
      </c>
      <c r="F12" s="8">
        <v>231395</v>
      </c>
      <c r="G12" s="8">
        <v>232486</v>
      </c>
      <c r="H12" s="8">
        <v>347548</v>
      </c>
      <c r="I12" s="8">
        <v>1301239</v>
      </c>
      <c r="K12" s="8"/>
      <c r="L12" s="24" t="s">
        <v>29</v>
      </c>
      <c r="M12" s="24">
        <v>32113</v>
      </c>
      <c r="N12" s="19"/>
      <c r="O12" s="19"/>
      <c r="P12" s="19"/>
      <c r="Q12" s="19"/>
      <c r="R12" s="19"/>
    </row>
    <row r="13" spans="1:18" x14ac:dyDescent="0.35">
      <c r="A13" s="10" t="s">
        <v>26</v>
      </c>
      <c r="B13" s="8">
        <v>0</v>
      </c>
      <c r="L13" s="24" t="s">
        <v>31</v>
      </c>
      <c r="M13" s="24">
        <v>0</v>
      </c>
      <c r="N13" s="19"/>
      <c r="O13" s="19"/>
      <c r="P13" s="19"/>
      <c r="Q13" s="19"/>
      <c r="R13" s="19"/>
    </row>
    <row r="14" spans="1:18" x14ac:dyDescent="0.35">
      <c r="A14" s="10" t="s">
        <v>36</v>
      </c>
      <c r="B14" s="8">
        <v>77801</v>
      </c>
      <c r="L14" s="25" t="s">
        <v>39</v>
      </c>
      <c r="M14" s="25">
        <v>76969</v>
      </c>
    </row>
    <row r="15" spans="1:18" x14ac:dyDescent="0.35">
      <c r="A15" s="10" t="s">
        <v>30</v>
      </c>
      <c r="B15" s="8">
        <v>43624</v>
      </c>
      <c r="L15" s="25" t="s">
        <v>6</v>
      </c>
      <c r="M15" s="25">
        <v>145738</v>
      </c>
    </row>
    <row r="16" spans="1:18" x14ac:dyDescent="0.35">
      <c r="A16" s="10" t="s">
        <v>21</v>
      </c>
      <c r="B16" s="8">
        <v>1064</v>
      </c>
      <c r="L16" s="25" t="s">
        <v>7</v>
      </c>
      <c r="M16" s="25">
        <v>66035</v>
      </c>
    </row>
    <row r="17" spans="1:57" x14ac:dyDescent="0.35">
      <c r="A17" s="10" t="s">
        <v>40</v>
      </c>
      <c r="B17" s="8">
        <v>14900</v>
      </c>
      <c r="L17" s="25" t="s">
        <v>35</v>
      </c>
      <c r="M17" s="25">
        <v>239809</v>
      </c>
    </row>
    <row r="18" spans="1:57" x14ac:dyDescent="0.35">
      <c r="A18" s="10" t="s">
        <v>45</v>
      </c>
      <c r="B18" s="8">
        <v>1275406</v>
      </c>
      <c r="L18" s="25" t="s">
        <v>37</v>
      </c>
      <c r="M18" s="25">
        <v>81805</v>
      </c>
    </row>
    <row r="19" spans="1:57" x14ac:dyDescent="0.35">
      <c r="A19" s="9" t="s">
        <v>2</v>
      </c>
      <c r="B19" t="s">
        <v>60</v>
      </c>
      <c r="L19" s="25" t="s">
        <v>18</v>
      </c>
      <c r="M19" s="25">
        <v>321734</v>
      </c>
    </row>
    <row r="20" spans="1:57" x14ac:dyDescent="0.35">
      <c r="L20" s="25" t="s">
        <v>24</v>
      </c>
      <c r="M20" s="25">
        <v>74050</v>
      </c>
    </row>
    <row r="21" spans="1:57" s="17" customFormat="1" x14ac:dyDescent="0.35">
      <c r="A21" s="16" t="s">
        <v>56</v>
      </c>
      <c r="B21" s="16" t="s">
        <v>55</v>
      </c>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row>
    <row r="22" spans="1:57" s="17" customFormat="1" x14ac:dyDescent="0.35">
      <c r="A22" s="16" t="s">
        <v>59</v>
      </c>
      <c r="B22" t="s">
        <v>46</v>
      </c>
      <c r="C22" t="s">
        <v>47</v>
      </c>
      <c r="D22" t="s">
        <v>48</v>
      </c>
      <c r="E22" t="s">
        <v>49</v>
      </c>
      <c r="F22" s="17" t="s">
        <v>45</v>
      </c>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row>
    <row r="23" spans="1:57" x14ac:dyDescent="0.35">
      <c r="A23" s="17" t="s">
        <v>32</v>
      </c>
      <c r="B23" s="8">
        <v>1902</v>
      </c>
      <c r="C23" s="8"/>
      <c r="D23" s="8"/>
      <c r="E23" s="8">
        <v>15862</v>
      </c>
      <c r="F23" s="8">
        <v>17764</v>
      </c>
    </row>
    <row r="24" spans="1:57" x14ac:dyDescent="0.35">
      <c r="A24" s="17" t="s">
        <v>38</v>
      </c>
      <c r="B24" s="8">
        <v>20500</v>
      </c>
      <c r="C24" s="8"/>
      <c r="D24" s="8">
        <v>40000</v>
      </c>
      <c r="E24" s="8">
        <v>21500</v>
      </c>
      <c r="F24" s="8">
        <v>82000</v>
      </c>
    </row>
    <row r="25" spans="1:57" x14ac:dyDescent="0.35">
      <c r="A25" s="17" t="s">
        <v>29</v>
      </c>
      <c r="B25" s="8">
        <v>6850</v>
      </c>
      <c r="C25" s="8">
        <v>9647</v>
      </c>
      <c r="D25" s="8">
        <v>9806</v>
      </c>
      <c r="E25" s="8">
        <v>5810</v>
      </c>
      <c r="F25" s="8">
        <v>32113</v>
      </c>
    </row>
    <row r="26" spans="1:57" x14ac:dyDescent="0.35">
      <c r="A26" s="17" t="s">
        <v>39</v>
      </c>
      <c r="B26" s="8"/>
      <c r="C26" s="8">
        <v>12975</v>
      </c>
      <c r="D26" s="8">
        <v>35954</v>
      </c>
      <c r="E26" s="8">
        <v>28040</v>
      </c>
      <c r="F26" s="8">
        <v>76969</v>
      </c>
    </row>
    <row r="27" spans="1:57" x14ac:dyDescent="0.35">
      <c r="A27" s="17" t="s">
        <v>6</v>
      </c>
      <c r="B27" s="8">
        <v>41059</v>
      </c>
      <c r="C27" s="8">
        <v>25356</v>
      </c>
      <c r="D27" s="8">
        <v>39134</v>
      </c>
      <c r="E27" s="8">
        <v>40189</v>
      </c>
      <c r="F27" s="8">
        <v>145738</v>
      </c>
    </row>
    <row r="28" spans="1:57" x14ac:dyDescent="0.35">
      <c r="A28" s="17" t="s">
        <v>7</v>
      </c>
      <c r="B28" s="8">
        <v>16265</v>
      </c>
      <c r="C28" s="8">
        <v>12565</v>
      </c>
      <c r="D28" s="8"/>
      <c r="E28" s="8">
        <v>37205</v>
      </c>
      <c r="F28" s="8">
        <v>66035</v>
      </c>
    </row>
    <row r="29" spans="1:57" x14ac:dyDescent="0.35">
      <c r="A29" s="17" t="s">
        <v>35</v>
      </c>
      <c r="B29" s="8">
        <v>125683</v>
      </c>
      <c r="C29" s="8">
        <v>77519</v>
      </c>
      <c r="D29" s="8">
        <v>15014</v>
      </c>
      <c r="E29" s="8">
        <v>21593</v>
      </c>
      <c r="F29" s="8">
        <v>239809</v>
      </c>
    </row>
    <row r="30" spans="1:57" x14ac:dyDescent="0.35">
      <c r="A30" s="17" t="s">
        <v>37</v>
      </c>
      <c r="B30" s="8">
        <v>52485</v>
      </c>
      <c r="C30" s="8">
        <v>24040</v>
      </c>
      <c r="D30" s="8">
        <v>5280</v>
      </c>
      <c r="E30" s="8"/>
      <c r="F30" s="8">
        <v>81805</v>
      </c>
    </row>
    <row r="31" spans="1:57" x14ac:dyDescent="0.35">
      <c r="A31" s="17" t="s">
        <v>18</v>
      </c>
      <c r="B31" s="8">
        <v>83070</v>
      </c>
      <c r="C31" s="8">
        <v>66824</v>
      </c>
      <c r="D31" s="8">
        <v>45614</v>
      </c>
      <c r="E31" s="8">
        <v>126226</v>
      </c>
      <c r="F31" s="8">
        <v>321734</v>
      </c>
    </row>
    <row r="32" spans="1:57" x14ac:dyDescent="0.35">
      <c r="A32" s="17" t="s">
        <v>24</v>
      </c>
      <c r="B32" s="8">
        <v>74050</v>
      </c>
      <c r="C32" s="8"/>
      <c r="D32" s="8"/>
      <c r="E32" s="8"/>
      <c r="F32" s="8">
        <v>74050</v>
      </c>
    </row>
    <row r="33" spans="1:6" x14ac:dyDescent="0.35">
      <c r="A33" s="17" t="s">
        <v>36</v>
      </c>
      <c r="B33" s="8">
        <v>37670</v>
      </c>
      <c r="C33" s="8">
        <v>13141</v>
      </c>
      <c r="D33" s="8">
        <v>6000</v>
      </c>
      <c r="E33" s="8">
        <v>20990</v>
      </c>
      <c r="F33" s="8">
        <v>77801</v>
      </c>
    </row>
    <row r="34" spans="1:6" x14ac:dyDescent="0.35">
      <c r="A34" s="17" t="s">
        <v>30</v>
      </c>
      <c r="B34" s="8">
        <v>9500</v>
      </c>
      <c r="C34" s="8">
        <v>10564</v>
      </c>
      <c r="D34" s="8">
        <v>8950</v>
      </c>
      <c r="E34" s="8">
        <v>14610</v>
      </c>
      <c r="F34" s="8">
        <v>43624</v>
      </c>
    </row>
    <row r="35" spans="1:6" x14ac:dyDescent="0.35">
      <c r="A35" s="17" t="s">
        <v>21</v>
      </c>
      <c r="B35" s="8"/>
      <c r="C35" s="8">
        <v>1064</v>
      </c>
      <c r="D35" s="8"/>
      <c r="E35" s="8"/>
      <c r="F35" s="8">
        <v>1064</v>
      </c>
    </row>
    <row r="36" spans="1:6" x14ac:dyDescent="0.35">
      <c r="A36" s="17" t="s">
        <v>40</v>
      </c>
      <c r="B36" s="8"/>
      <c r="C36" s="8"/>
      <c r="D36" s="8"/>
      <c r="E36" s="8">
        <v>14900</v>
      </c>
      <c r="F36" s="8">
        <v>14900</v>
      </c>
    </row>
    <row r="37" spans="1:6" x14ac:dyDescent="0.35">
      <c r="A37" s="10" t="s">
        <v>45</v>
      </c>
      <c r="B37" s="8">
        <v>469034</v>
      </c>
      <c r="C37" s="8">
        <v>253695</v>
      </c>
      <c r="D37" s="8">
        <v>205752</v>
      </c>
      <c r="E37" s="8">
        <v>346925</v>
      </c>
      <c r="F37" s="8">
        <v>1275406</v>
      </c>
    </row>
  </sheetData>
  <pageMargins left="0.7" right="0.7" top="0.75" bottom="0.75" header="0.3" footer="0.3"/>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FCEC6-9439-47E2-A340-B575304ED8CE}">
  <sheetPr>
    <tabColor theme="9" tint="0.39997558519241921"/>
  </sheetPr>
  <dimension ref="A1"/>
  <sheetViews>
    <sheetView showGridLines="0" tabSelected="1" zoomScale="50" zoomScaleNormal="50" workbookViewId="0">
      <selection activeCell="R34" sqref="R34"/>
    </sheetView>
  </sheetViews>
  <sheetFormatPr defaultRowHeight="15.5" x14ac:dyDescent="0.35"/>
  <cols>
    <col min="1" max="4" width="8.6640625" style="28"/>
    <col min="5" max="7" width="17.83203125" style="28" customWidth="1"/>
    <col min="8" max="8" width="21.5" style="28" customWidth="1"/>
    <col min="9" max="10" width="20.33203125" style="28" customWidth="1"/>
    <col min="11" max="13" width="14.4140625" style="28" customWidth="1"/>
    <col min="14" max="14" width="21.5" style="28" customWidth="1"/>
    <col min="15" max="16" width="20.33203125" style="28" customWidth="1"/>
    <col min="17" max="17" width="19.08203125" style="28" customWidth="1"/>
    <col min="18" max="19" width="17.83203125" style="28" customWidth="1"/>
    <col min="20" max="16384" width="8.6640625" style="28"/>
  </cols>
  <sheetData/>
  <pageMargins left="0.7" right="0.7" top="0.75" bottom="0.75" header="0.3" footer="0.3"/>
  <pageSetup paperSize="9"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F295E8-EEFF-4A8E-933B-ECA229EA80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Transactions</vt:lpstr>
      <vt:lpstr>Calculations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Anita</cp:lastModifiedBy>
  <dcterms:created xsi:type="dcterms:W3CDTF">2023-05-22T09:47:26Z</dcterms:created>
  <dcterms:modified xsi:type="dcterms:W3CDTF">2025-01-02T14:26:28Z</dcterms:modified>
</cp:coreProperties>
</file>