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haedith/Documents/DigitalStudios/training/codu/git/SolarHomeSystem/docs/"/>
    </mc:Choice>
  </mc:AlternateContent>
  <xr:revisionPtr revIDLastSave="0" documentId="13_ncr:1_{19D70EDA-97F6-474E-BF67-E79F2E721BA3}" xr6:coauthVersionLast="47" xr6:coauthVersionMax="47" xr10:uidLastSave="{00000000-0000-0000-0000-000000000000}"/>
  <bookViews>
    <workbookView xWindow="380" yWindow="500" windowWidth="28040" windowHeight="16040" xr2:uid="{CF3E697B-03C2-9243-BF45-741A37F9A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70" i="1"/>
  <c r="D91" i="1"/>
  <c r="D41" i="1"/>
  <c r="D22" i="1"/>
  <c r="C87" i="1"/>
  <c r="C86" i="1"/>
  <c r="C85" i="1"/>
  <c r="C65" i="1"/>
  <c r="C64" i="1"/>
  <c r="C63" i="1"/>
  <c r="C62" i="1"/>
  <c r="C61" i="1"/>
  <c r="C60" i="1"/>
  <c r="C18" i="1"/>
  <c r="C17" i="1"/>
  <c r="D19" i="1" s="1"/>
  <c r="C37" i="1"/>
  <c r="C36" i="1"/>
  <c r="I3" i="1"/>
  <c r="I2" i="1"/>
  <c r="D67" i="1" l="1"/>
  <c r="D68" i="1" s="1"/>
  <c r="D69" i="1" s="1"/>
  <c r="D38" i="1"/>
  <c r="D89" i="1"/>
  <c r="D90" i="1" s="1"/>
  <c r="D20" i="1"/>
  <c r="D21" i="1" s="1"/>
  <c r="D39" i="1"/>
  <c r="D40" i="1" s="1"/>
</calcChain>
</file>

<file path=xl/sharedStrings.xml><?xml version="1.0" encoding="utf-8"?>
<sst xmlns="http://schemas.openxmlformats.org/spreadsheetml/2006/main" count="103" uniqueCount="42">
  <si>
    <t>LARGE</t>
  </si>
  <si>
    <t>MEDIUM</t>
  </si>
  <si>
    <t>SMALL</t>
  </si>
  <si>
    <t>HOME_SYSTEM</t>
  </si>
  <si>
    <t>PER HOUR</t>
  </si>
  <si>
    <t>PER DAY</t>
  </si>
  <si>
    <t>MINI_GRID_SYSTEM</t>
  </si>
  <si>
    <t>URBAN</t>
  </si>
  <si>
    <t>Community_Type</t>
  </si>
  <si>
    <t>System_Type</t>
  </si>
  <si>
    <t>SHS_Size</t>
  </si>
  <si>
    <t>EFFECIENCY_FACTOR</t>
  </si>
  <si>
    <t>AVG_SUNLIGHT_DURATION_PER_DAY</t>
  </si>
  <si>
    <t>SUB_COMMUNITY_NAME</t>
  </si>
  <si>
    <t>DAILY_KWH_ENERGY_REQUIREMENT</t>
  </si>
  <si>
    <t>NUMBER_OF_HOUSES</t>
  </si>
  <si>
    <t>AREA1</t>
  </si>
  <si>
    <t>input</t>
  </si>
  <si>
    <t>output</t>
  </si>
  <si>
    <t>DAILY_KWH_ENERGY_PRODUCTION</t>
  </si>
  <si>
    <t>Expected requirement in the community per day in KW (DC)</t>
  </si>
  <si>
    <t>Total No of Watts For Community (DC)</t>
  </si>
  <si>
    <t>Number of Panels For Community</t>
  </si>
  <si>
    <t>Stock Range In Watt</t>
  </si>
  <si>
    <t>Size of Solar Home System</t>
  </si>
  <si>
    <t>Total No of  KW For Community (DC)</t>
  </si>
  <si>
    <t>scenario 1</t>
  </si>
  <si>
    <t>scenario 2</t>
  </si>
  <si>
    <t>AREA2</t>
  </si>
  <si>
    <t>Expected requirement by the community per day in KW (DC)</t>
  </si>
  <si>
    <t>Number of Panels Per Home</t>
  </si>
  <si>
    <t>Community_Name</t>
  </si>
  <si>
    <t>COMM_1</t>
  </si>
  <si>
    <t>COMM_2</t>
  </si>
  <si>
    <t>scenario 3</t>
  </si>
  <si>
    <t>AREA3</t>
  </si>
  <si>
    <t>AREA4</t>
  </si>
  <si>
    <t>AREA5</t>
  </si>
  <si>
    <t>AREA6</t>
  </si>
  <si>
    <t>scenario 4</t>
  </si>
  <si>
    <t>COMM_3</t>
  </si>
  <si>
    <t>COMM_4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</si>
</sst>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2" borderId="2" xfId="0" applyFont="1" applyFill="1" applyBorder="1"/>
    <xf numFmtId="0" fontId="0" fillId="0" borderId="3" xfId="0" applyBorder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007-FD2D-CB41-BF78-2137EED2A32A}">
  <dimension ref="A1:K95"/>
  <sheetViews>
    <sheetView tabSelected="1" topLeftCell="A78" workbookViewId="0">
      <selection activeCell="D100" sqref="D100"/>
    </sheetView>
  </sheetViews>
  <sheetFormatPr baseColWidth="10" defaultRowHeight="16" x14ac:dyDescent="0.2"/>
  <cols>
    <col min="3" max="3" width="46" customWidth="1"/>
    <col min="4" max="4" width="32.83203125" bestFit="1" customWidth="1"/>
    <col min="5" max="5" width="20.1640625" bestFit="1" customWidth="1"/>
    <col min="6" max="6" width="21.83203125" customWidth="1"/>
    <col min="7" max="7" width="18.1640625" bestFit="1" customWidth="1"/>
    <col min="8" max="8" width="14.33203125" customWidth="1"/>
    <col min="10" max="10" width="18.83203125" bestFit="1" customWidth="1"/>
    <col min="12" max="12" width="45.33203125" bestFit="1" customWidth="1"/>
  </cols>
  <sheetData>
    <row r="1" spans="1:11" x14ac:dyDescent="0.2">
      <c r="C1" s="2" t="s">
        <v>24</v>
      </c>
      <c r="D1" s="2" t="s">
        <v>23</v>
      </c>
      <c r="H1" s="3" t="s">
        <v>4</v>
      </c>
      <c r="I1" s="3" t="s">
        <v>5</v>
      </c>
      <c r="J1" s="2" t="s">
        <v>11</v>
      </c>
      <c r="K1" s="3"/>
    </row>
    <row r="2" spans="1:11" x14ac:dyDescent="0.2">
      <c r="C2" s="3" t="s">
        <v>0</v>
      </c>
      <c r="D2" s="13">
        <v>275</v>
      </c>
      <c r="G2" s="6" t="s">
        <v>3</v>
      </c>
      <c r="H2" s="3">
        <v>0.23</v>
      </c>
      <c r="I2" s="3">
        <f>H2*24</f>
        <v>5.5200000000000005</v>
      </c>
      <c r="J2" s="13">
        <v>1.1499999999999999</v>
      </c>
      <c r="K2" s="3"/>
    </row>
    <row r="3" spans="1:11" x14ac:dyDescent="0.2">
      <c r="C3" s="3" t="s">
        <v>1</v>
      </c>
      <c r="D3" s="13">
        <v>300</v>
      </c>
      <c r="G3" s="6" t="s">
        <v>6</v>
      </c>
      <c r="H3" s="3">
        <v>0.45</v>
      </c>
      <c r="I3" s="3">
        <f>H3*24</f>
        <v>10.8</v>
      </c>
      <c r="J3" s="13">
        <v>2.25</v>
      </c>
      <c r="K3" s="3"/>
    </row>
    <row r="4" spans="1:11" x14ac:dyDescent="0.2">
      <c r="C4" s="3" t="s">
        <v>2</v>
      </c>
      <c r="D4" s="13">
        <v>350</v>
      </c>
    </row>
    <row r="6" spans="1:11" x14ac:dyDescent="0.2">
      <c r="A6" s="10" t="s">
        <v>26</v>
      </c>
      <c r="B6" s="10"/>
      <c r="C6" s="5" t="s">
        <v>17</v>
      </c>
    </row>
    <row r="7" spans="1:11" x14ac:dyDescent="0.2">
      <c r="A7" s="10"/>
      <c r="B7" s="10"/>
    </row>
    <row r="8" spans="1:11" x14ac:dyDescent="0.2">
      <c r="A8" s="10"/>
      <c r="B8" s="10"/>
      <c r="C8" s="7" t="s">
        <v>31</v>
      </c>
      <c r="D8" s="7" t="s">
        <v>8</v>
      </c>
      <c r="E8" s="7" t="s">
        <v>9</v>
      </c>
      <c r="F8" s="7" t="s">
        <v>10</v>
      </c>
      <c r="G8" s="7" t="s">
        <v>12</v>
      </c>
    </row>
    <row r="9" spans="1:11" x14ac:dyDescent="0.2">
      <c r="A9" s="10"/>
      <c r="B9" s="10"/>
      <c r="C9" s="8" t="s">
        <v>32</v>
      </c>
      <c r="D9" s="8" t="s">
        <v>7</v>
      </c>
      <c r="E9" s="8" t="s">
        <v>3</v>
      </c>
      <c r="F9" s="8" t="s">
        <v>0</v>
      </c>
      <c r="G9" s="8">
        <v>6.1</v>
      </c>
    </row>
    <row r="10" spans="1:11" x14ac:dyDescent="0.2">
      <c r="A10" s="10"/>
      <c r="B10" s="10"/>
    </row>
    <row r="11" spans="1:11" x14ac:dyDescent="0.2">
      <c r="A11" s="10"/>
      <c r="B11" s="10"/>
      <c r="C11" s="1" t="s">
        <v>13</v>
      </c>
      <c r="D11" s="1" t="s">
        <v>14</v>
      </c>
      <c r="E11" s="1" t="s">
        <v>15</v>
      </c>
    </row>
    <row r="12" spans="1:11" x14ac:dyDescent="0.2">
      <c r="A12" s="10"/>
      <c r="B12" s="10"/>
      <c r="C12" t="s">
        <v>16</v>
      </c>
      <c r="D12">
        <v>33</v>
      </c>
      <c r="E12">
        <v>15</v>
      </c>
    </row>
    <row r="13" spans="1:11" x14ac:dyDescent="0.2">
      <c r="A13" s="10"/>
      <c r="B13" s="10"/>
      <c r="C13" t="s">
        <v>28</v>
      </c>
      <c r="D13">
        <v>20</v>
      </c>
      <c r="E13">
        <v>30</v>
      </c>
    </row>
    <row r="14" spans="1:11" x14ac:dyDescent="0.2">
      <c r="A14" s="10"/>
      <c r="B14" s="10"/>
    </row>
    <row r="15" spans="1:11" x14ac:dyDescent="0.2">
      <c r="A15" s="10"/>
      <c r="B15" s="10"/>
      <c r="C15" s="4" t="s">
        <v>18</v>
      </c>
    </row>
    <row r="16" spans="1:11" x14ac:dyDescent="0.2">
      <c r="A16" s="10"/>
      <c r="B16" s="10"/>
      <c r="C16" t="s">
        <v>29</v>
      </c>
    </row>
    <row r="17" spans="1:7" x14ac:dyDescent="0.2">
      <c r="A17" s="10"/>
      <c r="B17" s="10"/>
      <c r="C17" s="9">
        <f>(D12/G9)*J2*E12</f>
        <v>93.319672131147541</v>
      </c>
    </row>
    <row r="18" spans="1:7" x14ac:dyDescent="0.2">
      <c r="A18" s="10"/>
      <c r="B18" s="10"/>
      <c r="C18" s="9">
        <f>((D13/G9)*J2*E13)</f>
        <v>113.11475409836065</v>
      </c>
    </row>
    <row r="19" spans="1:7" x14ac:dyDescent="0.2">
      <c r="A19" s="10"/>
      <c r="B19" s="10"/>
      <c r="C19" t="s">
        <v>25</v>
      </c>
      <c r="D19" s="9">
        <f>_xlfn.FLOOR.MATH(SUM(C17:C18))</f>
        <v>206</v>
      </c>
    </row>
    <row r="20" spans="1:7" x14ac:dyDescent="0.2">
      <c r="A20" s="10"/>
      <c r="B20" s="10"/>
      <c r="C20" t="s">
        <v>21</v>
      </c>
      <c r="D20" s="9">
        <f>(1000*D19)</f>
        <v>206000</v>
      </c>
    </row>
    <row r="21" spans="1:7" x14ac:dyDescent="0.2">
      <c r="A21" s="10"/>
      <c r="B21" s="10"/>
      <c r="C21" t="s">
        <v>22</v>
      </c>
      <c r="D21" s="9">
        <f>D20/(D2)</f>
        <v>749.09090909090912</v>
      </c>
    </row>
    <row r="22" spans="1:7" x14ac:dyDescent="0.2">
      <c r="C22" t="s">
        <v>30</v>
      </c>
      <c r="D22" s="9">
        <f>_xlfn.FLOOR.MATH(D21/(E12+E13))</f>
        <v>16</v>
      </c>
    </row>
    <row r="25" spans="1:7" x14ac:dyDescent="0.2">
      <c r="A25" s="11" t="s">
        <v>27</v>
      </c>
      <c r="B25" s="11"/>
      <c r="C25" s="5" t="s">
        <v>17</v>
      </c>
    </row>
    <row r="26" spans="1:7" x14ac:dyDescent="0.2">
      <c r="A26" s="12"/>
      <c r="B26" s="12"/>
    </row>
    <row r="27" spans="1:7" x14ac:dyDescent="0.2">
      <c r="A27" s="12"/>
      <c r="B27" s="12"/>
      <c r="C27" s="7" t="s">
        <v>31</v>
      </c>
      <c r="D27" s="1" t="s">
        <v>8</v>
      </c>
      <c r="E27" s="1" t="s">
        <v>9</v>
      </c>
      <c r="F27" s="1" t="s">
        <v>10</v>
      </c>
      <c r="G27" s="1" t="s">
        <v>12</v>
      </c>
    </row>
    <row r="28" spans="1:7" x14ac:dyDescent="0.2">
      <c r="A28" s="12"/>
      <c r="B28" s="12"/>
      <c r="C28" s="8" t="s">
        <v>33</v>
      </c>
      <c r="D28" t="s">
        <v>7</v>
      </c>
      <c r="E28" t="s">
        <v>6</v>
      </c>
      <c r="F28" t="s">
        <v>1</v>
      </c>
      <c r="G28">
        <v>5</v>
      </c>
    </row>
    <row r="29" spans="1:7" x14ac:dyDescent="0.2">
      <c r="A29" s="12"/>
      <c r="B29" s="12"/>
    </row>
    <row r="30" spans="1:7" x14ac:dyDescent="0.2">
      <c r="A30" s="12"/>
      <c r="B30" s="12"/>
      <c r="C30" s="1" t="s">
        <v>13</v>
      </c>
      <c r="D30" s="1" t="s">
        <v>19</v>
      </c>
      <c r="E30" s="1" t="s">
        <v>15</v>
      </c>
    </row>
    <row r="31" spans="1:7" x14ac:dyDescent="0.2">
      <c r="A31" s="12"/>
      <c r="B31" s="12"/>
      <c r="C31" t="s">
        <v>16</v>
      </c>
      <c r="D31">
        <v>33</v>
      </c>
      <c r="E31">
        <v>15</v>
      </c>
    </row>
    <row r="32" spans="1:7" x14ac:dyDescent="0.2">
      <c r="A32" s="12"/>
      <c r="B32" s="12"/>
      <c r="C32" t="s">
        <v>28</v>
      </c>
      <c r="D32">
        <v>25</v>
      </c>
      <c r="E32">
        <v>25</v>
      </c>
    </row>
    <row r="33" spans="1:7" x14ac:dyDescent="0.2">
      <c r="A33" s="12"/>
      <c r="B33" s="12"/>
    </row>
    <row r="34" spans="1:7" x14ac:dyDescent="0.2">
      <c r="A34" s="12"/>
      <c r="B34" s="12"/>
      <c r="C34" s="4" t="s">
        <v>18</v>
      </c>
    </row>
    <row r="35" spans="1:7" x14ac:dyDescent="0.2">
      <c r="A35" s="12"/>
      <c r="B35" s="12"/>
      <c r="C35" t="s">
        <v>20</v>
      </c>
    </row>
    <row r="36" spans="1:7" x14ac:dyDescent="0.2">
      <c r="A36" s="12"/>
      <c r="B36" s="12"/>
      <c r="C36" s="9">
        <f>(D31/G28)*J3*E31</f>
        <v>222.75</v>
      </c>
    </row>
    <row r="37" spans="1:7" x14ac:dyDescent="0.2">
      <c r="A37" s="12"/>
      <c r="B37" s="12"/>
      <c r="C37" s="9">
        <f>(D32/G28)*J3*E32</f>
        <v>281.25</v>
      </c>
    </row>
    <row r="38" spans="1:7" x14ac:dyDescent="0.2">
      <c r="A38" s="12"/>
      <c r="B38" s="12"/>
      <c r="C38" t="s">
        <v>25</v>
      </c>
      <c r="D38">
        <f>_xlfn.FLOOR.MATH(SUM(C36:C37))</f>
        <v>504</v>
      </c>
    </row>
    <row r="39" spans="1:7" x14ac:dyDescent="0.2">
      <c r="A39" s="12"/>
      <c r="B39" s="12"/>
      <c r="C39" t="s">
        <v>21</v>
      </c>
      <c r="D39">
        <f>(1000*D38)</f>
        <v>504000</v>
      </c>
    </row>
    <row r="40" spans="1:7" x14ac:dyDescent="0.2">
      <c r="A40" s="12"/>
      <c r="B40" s="12"/>
      <c r="C40" t="s">
        <v>22</v>
      </c>
      <c r="D40">
        <f>D39/(D3)</f>
        <v>1680</v>
      </c>
    </row>
    <row r="41" spans="1:7" x14ac:dyDescent="0.2">
      <c r="A41" s="12"/>
      <c r="B41" s="12"/>
      <c r="C41" t="s">
        <v>30</v>
      </c>
      <c r="D41">
        <f>_xlfn.FLOOR.MATH(D40/(E31+E32))</f>
        <v>42</v>
      </c>
    </row>
    <row r="45" spans="1:7" x14ac:dyDescent="0.2">
      <c r="A45" s="11" t="s">
        <v>34</v>
      </c>
      <c r="B45" s="11"/>
      <c r="C45" s="5" t="s">
        <v>17</v>
      </c>
    </row>
    <row r="46" spans="1:7" x14ac:dyDescent="0.2">
      <c r="A46" s="12"/>
      <c r="B46" s="12"/>
    </row>
    <row r="47" spans="1:7" x14ac:dyDescent="0.2">
      <c r="A47" s="12"/>
      <c r="B47" s="12"/>
      <c r="C47" s="7" t="s">
        <v>31</v>
      </c>
      <c r="D47" s="1" t="s">
        <v>8</v>
      </c>
      <c r="E47" s="1" t="s">
        <v>9</v>
      </c>
      <c r="F47" s="1" t="s">
        <v>10</v>
      </c>
      <c r="G47" s="1" t="s">
        <v>12</v>
      </c>
    </row>
    <row r="48" spans="1:7" x14ac:dyDescent="0.2">
      <c r="A48" s="12"/>
      <c r="B48" s="12"/>
      <c r="C48" s="8" t="s">
        <v>40</v>
      </c>
      <c r="D48" t="s">
        <v>7</v>
      </c>
      <c r="E48" t="s">
        <v>6</v>
      </c>
      <c r="F48" t="s">
        <v>0</v>
      </c>
      <c r="G48">
        <v>5</v>
      </c>
    </row>
    <row r="49" spans="1:5" x14ac:dyDescent="0.2">
      <c r="A49" s="12"/>
      <c r="B49" s="12"/>
    </row>
    <row r="50" spans="1:5" x14ac:dyDescent="0.2">
      <c r="A50" s="12"/>
      <c r="B50" s="12"/>
      <c r="C50" s="1" t="s">
        <v>13</v>
      </c>
      <c r="D50" s="1" t="s">
        <v>19</v>
      </c>
      <c r="E50" s="1" t="s">
        <v>15</v>
      </c>
    </row>
    <row r="51" spans="1:5" x14ac:dyDescent="0.2">
      <c r="A51" s="12"/>
      <c r="B51" s="12"/>
      <c r="C51" t="s">
        <v>16</v>
      </c>
      <c r="D51">
        <v>33</v>
      </c>
      <c r="E51">
        <v>15</v>
      </c>
    </row>
    <row r="52" spans="1:5" x14ac:dyDescent="0.2">
      <c r="A52" s="12"/>
      <c r="B52" s="12"/>
      <c r="C52" t="s">
        <v>28</v>
      </c>
      <c r="D52">
        <v>25</v>
      </c>
      <c r="E52">
        <v>12</v>
      </c>
    </row>
    <row r="53" spans="1:5" x14ac:dyDescent="0.2">
      <c r="A53" s="12"/>
      <c r="B53" s="12"/>
      <c r="C53" t="s">
        <v>35</v>
      </c>
      <c r="D53">
        <v>10</v>
      </c>
      <c r="E53">
        <v>5</v>
      </c>
    </row>
    <row r="54" spans="1:5" x14ac:dyDescent="0.2">
      <c r="A54" s="12"/>
      <c r="B54" s="12"/>
      <c r="C54" t="s">
        <v>36</v>
      </c>
      <c r="D54">
        <v>44</v>
      </c>
      <c r="E54">
        <v>7</v>
      </c>
    </row>
    <row r="55" spans="1:5" x14ac:dyDescent="0.2">
      <c r="A55" s="12"/>
      <c r="B55" s="12"/>
      <c r="C55" t="s">
        <v>37</v>
      </c>
      <c r="D55">
        <v>62.68</v>
      </c>
      <c r="E55">
        <v>30</v>
      </c>
    </row>
    <row r="56" spans="1:5" x14ac:dyDescent="0.2">
      <c r="A56" s="12"/>
      <c r="B56" s="12"/>
      <c r="C56" t="s">
        <v>38</v>
      </c>
      <c r="D56">
        <v>33.119999999999997</v>
      </c>
      <c r="E56">
        <v>7</v>
      </c>
    </row>
    <row r="57" spans="1:5" x14ac:dyDescent="0.2">
      <c r="A57" s="12"/>
      <c r="B57" s="12"/>
    </row>
    <row r="58" spans="1:5" x14ac:dyDescent="0.2">
      <c r="A58" s="12"/>
      <c r="B58" s="12"/>
      <c r="C58" s="4" t="s">
        <v>18</v>
      </c>
    </row>
    <row r="59" spans="1:5" x14ac:dyDescent="0.2">
      <c r="A59" s="12"/>
      <c r="B59" s="12"/>
      <c r="C59" t="s">
        <v>20</v>
      </c>
    </row>
    <row r="60" spans="1:5" x14ac:dyDescent="0.2">
      <c r="A60" s="12"/>
      <c r="B60" s="12"/>
      <c r="C60" s="9">
        <f>(D51/G48)*J3*E51</f>
        <v>222.75</v>
      </c>
    </row>
    <row r="61" spans="1:5" x14ac:dyDescent="0.2">
      <c r="A61" s="12"/>
      <c r="B61" s="12"/>
      <c r="C61" s="9">
        <f>(D52/G48)*J3*E52</f>
        <v>135</v>
      </c>
    </row>
    <row r="62" spans="1:5" x14ac:dyDescent="0.2">
      <c r="A62" s="12"/>
      <c r="B62" s="12"/>
      <c r="C62" s="9">
        <f>(D53/G48)*J3*E53</f>
        <v>22.5</v>
      </c>
    </row>
    <row r="63" spans="1:5" x14ac:dyDescent="0.2">
      <c r="A63" s="12"/>
      <c r="B63" s="12"/>
      <c r="C63" s="9">
        <f>(D54/G48)*J3*E54</f>
        <v>138.6</v>
      </c>
    </row>
    <row r="64" spans="1:5" x14ac:dyDescent="0.2">
      <c r="A64" s="12"/>
      <c r="B64" s="12"/>
      <c r="C64" s="9">
        <f>(D55/G48)*J3*E55</f>
        <v>846.18</v>
      </c>
    </row>
    <row r="65" spans="1:7" x14ac:dyDescent="0.2">
      <c r="A65" s="12"/>
      <c r="B65" s="12"/>
      <c r="C65" s="9">
        <f>(D56/G48)*J3*E56</f>
        <v>104.328</v>
      </c>
    </row>
    <row r="66" spans="1:7" x14ac:dyDescent="0.2">
      <c r="A66" s="12"/>
      <c r="B66" s="12"/>
      <c r="C66" s="9"/>
    </row>
    <row r="67" spans="1:7" x14ac:dyDescent="0.2">
      <c r="A67" s="12"/>
      <c r="B67" s="12"/>
      <c r="C67" t="s">
        <v>25</v>
      </c>
      <c r="D67" s="9">
        <f>_xlfn.FLOOR.MATH(SUM(C60:C65))</f>
        <v>1469</v>
      </c>
    </row>
    <row r="68" spans="1:7" x14ac:dyDescent="0.2">
      <c r="A68" s="12"/>
      <c r="B68" s="12"/>
      <c r="C68" t="s">
        <v>21</v>
      </c>
      <c r="D68">
        <f>(1000*D67)</f>
        <v>1469000</v>
      </c>
    </row>
    <row r="69" spans="1:7" x14ac:dyDescent="0.2">
      <c r="A69" s="12"/>
      <c r="B69" s="12"/>
      <c r="C69" t="s">
        <v>22</v>
      </c>
      <c r="D69">
        <f>_xlfn.FLOOR.MATH(D68/(D2))</f>
        <v>5341</v>
      </c>
    </row>
    <row r="70" spans="1:7" x14ac:dyDescent="0.2">
      <c r="A70" s="12"/>
      <c r="B70" s="12"/>
      <c r="C70" t="s">
        <v>30</v>
      </c>
      <c r="D70">
        <f>D69/SUM(E51:E56)</f>
        <v>70.276315789473685</v>
      </c>
    </row>
    <row r="73" spans="1:7" x14ac:dyDescent="0.2">
      <c r="A73" s="11" t="s">
        <v>39</v>
      </c>
      <c r="B73" s="11"/>
      <c r="C73" s="5" t="s">
        <v>17</v>
      </c>
    </row>
    <row r="74" spans="1:7" x14ac:dyDescent="0.2">
      <c r="A74" s="12"/>
      <c r="B74" s="12"/>
    </row>
    <row r="75" spans="1:7" x14ac:dyDescent="0.2">
      <c r="A75" s="12"/>
      <c r="B75" s="12"/>
      <c r="C75" s="7" t="s">
        <v>31</v>
      </c>
      <c r="D75" s="1" t="s">
        <v>8</v>
      </c>
      <c r="E75" s="1" t="s">
        <v>9</v>
      </c>
      <c r="F75" s="1" t="s">
        <v>10</v>
      </c>
      <c r="G75" s="1" t="s">
        <v>12</v>
      </c>
    </row>
    <row r="76" spans="1:7" x14ac:dyDescent="0.2">
      <c r="A76" s="12"/>
      <c r="B76" s="12"/>
      <c r="C76" s="8" t="s">
        <v>41</v>
      </c>
      <c r="D76" s="14" t="s">
        <v>7</v>
      </c>
      <c r="E76" s="14" t="s">
        <v>3</v>
      </c>
      <c r="F76" s="14" t="s">
        <v>2</v>
      </c>
      <c r="G76" s="14">
        <v>7</v>
      </c>
    </row>
    <row r="77" spans="1:7" x14ac:dyDescent="0.2">
      <c r="A77" s="12"/>
      <c r="B77" s="12"/>
    </row>
    <row r="78" spans="1:7" x14ac:dyDescent="0.2">
      <c r="A78" s="12"/>
      <c r="B78" s="12"/>
      <c r="C78" s="1" t="s">
        <v>13</v>
      </c>
      <c r="D78" s="1" t="s">
        <v>19</v>
      </c>
      <c r="E78" s="1" t="s">
        <v>15</v>
      </c>
    </row>
    <row r="79" spans="1:7" x14ac:dyDescent="0.2">
      <c r="A79" s="12"/>
      <c r="B79" s="12"/>
      <c r="C79" t="s">
        <v>16</v>
      </c>
      <c r="D79">
        <v>10.23</v>
      </c>
      <c r="E79">
        <v>4</v>
      </c>
    </row>
    <row r="80" spans="1:7" x14ac:dyDescent="0.2">
      <c r="A80" s="12"/>
      <c r="B80" s="12"/>
      <c r="C80" t="s">
        <v>28</v>
      </c>
      <c r="D80">
        <v>22.65</v>
      </c>
      <c r="E80">
        <v>8</v>
      </c>
    </row>
    <row r="81" spans="1:5" x14ac:dyDescent="0.2">
      <c r="A81" s="12"/>
      <c r="B81" s="12"/>
      <c r="C81" t="s">
        <v>35</v>
      </c>
      <c r="D81">
        <v>78.209999999999994</v>
      </c>
      <c r="E81">
        <v>12</v>
      </c>
    </row>
    <row r="82" spans="1:5" x14ac:dyDescent="0.2">
      <c r="A82" s="12"/>
      <c r="B82" s="12"/>
    </row>
    <row r="83" spans="1:5" x14ac:dyDescent="0.2">
      <c r="A83" s="12"/>
      <c r="B83" s="12"/>
      <c r="C83" s="4" t="s">
        <v>18</v>
      </c>
    </row>
    <row r="84" spans="1:5" x14ac:dyDescent="0.2">
      <c r="A84" s="12"/>
      <c r="B84" s="12"/>
      <c r="C84" t="s">
        <v>20</v>
      </c>
    </row>
    <row r="85" spans="1:5" x14ac:dyDescent="0.2">
      <c r="A85" s="12"/>
      <c r="B85" s="12"/>
      <c r="C85" s="9">
        <f>(D79/G76)*J2*E79</f>
        <v>6.7225714285714284</v>
      </c>
    </row>
    <row r="86" spans="1:5" x14ac:dyDescent="0.2">
      <c r="A86" s="12"/>
      <c r="B86" s="12"/>
      <c r="C86" s="9">
        <f>(D80/G76)*J2*E80</f>
        <v>29.768571428571423</v>
      </c>
    </row>
    <row r="87" spans="1:5" x14ac:dyDescent="0.2">
      <c r="A87" s="12"/>
      <c r="B87" s="12"/>
      <c r="C87" s="9">
        <f>(D81/G76)*J2*E81</f>
        <v>154.18542857142856</v>
      </c>
    </row>
    <row r="88" spans="1:5" x14ac:dyDescent="0.2">
      <c r="A88" s="12"/>
      <c r="B88" s="12"/>
      <c r="C88" s="9"/>
    </row>
    <row r="89" spans="1:5" x14ac:dyDescent="0.2">
      <c r="A89" s="12"/>
      <c r="B89" s="12"/>
      <c r="C89" t="s">
        <v>25</v>
      </c>
      <c r="D89" s="9">
        <f>_xlfn.FLOOR.MATH(SUM(C85:C87))</f>
        <v>190</v>
      </c>
    </row>
    <row r="90" spans="1:5" x14ac:dyDescent="0.2">
      <c r="A90" s="12"/>
      <c r="B90" s="12"/>
      <c r="C90" t="s">
        <v>21</v>
      </c>
      <c r="D90">
        <f>(1000*D89)</f>
        <v>190000</v>
      </c>
    </row>
    <row r="91" spans="1:5" x14ac:dyDescent="0.2">
      <c r="A91" s="12"/>
      <c r="B91" s="12"/>
      <c r="C91" t="s">
        <v>22</v>
      </c>
      <c r="D91">
        <f>_xlfn.FLOOR.MATH(D90/(D4))</f>
        <v>542</v>
      </c>
    </row>
    <row r="92" spans="1:5" x14ac:dyDescent="0.2">
      <c r="A92" s="12"/>
      <c r="B92" s="12"/>
      <c r="C92" t="s">
        <v>30</v>
      </c>
      <c r="D92">
        <f>_xlfn.FLOOR.MATH(D91/(E79+E80+E81))</f>
        <v>22</v>
      </c>
    </row>
    <row r="93" spans="1:5" x14ac:dyDescent="0.2">
      <c r="A93" s="12"/>
      <c r="B93" s="12"/>
    </row>
    <row r="94" spans="1:5" x14ac:dyDescent="0.2">
      <c r="A94" s="12"/>
      <c r="B94" s="12"/>
    </row>
    <row r="95" spans="1:5" x14ac:dyDescent="0.2">
      <c r="A95" s="12"/>
      <c r="B95" s="12"/>
    </row>
  </sheetData>
  <mergeCells count="4">
    <mergeCell ref="A45:B70"/>
    <mergeCell ref="A73:B95"/>
    <mergeCell ref="A6:B21"/>
    <mergeCell ref="A25:B4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2022-10-25T16:25:45Z</dcterms:created>
  <dcterms:modified xsi:type="dcterms:W3CDTF">2022-11-02T15:20:03Z</dcterms:modified>
</cp:coreProperties>
</file>