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 state="visible" name="Sheet5" sheetId="5" r:id="rId8"/>
    <sheet state="visible" name="Sheet6" sheetId="6" r:id="rId9"/>
    <sheet state="visible" name="Sheet7" sheetId="7" r:id="rId10"/>
    <sheet state="visible" name="Sheet8" sheetId="8" r:id="rId11"/>
    <sheet state="visible" name="Sheet9" sheetId="9" r:id="rId12"/>
    <sheet state="visible" name="Sheet10" sheetId="10" r:id="rId13"/>
    <sheet state="visible" name="Sheet11" sheetId="11" r:id="rId14"/>
  </sheets>
  <definedNames/>
  <calcPr/>
</workbook>
</file>

<file path=xl/sharedStrings.xml><?xml version="1.0" encoding="utf-8"?>
<sst xmlns="http://schemas.openxmlformats.org/spreadsheetml/2006/main" count="200" uniqueCount="165">
  <si>
    <t xml:space="preserve">Assignment: Descriptive and Inferential Statistics Using Excel/Google Sheets &amp; Python </t>
  </si>
  <si>
    <t>Section 1: Descriptive Statistics</t>
  </si>
  <si>
    <t xml:space="preserve"> Measures of Central Tendency:
● Given the dataset data = [12, 15, 14, 10, 18, 20, 22, 24, 17, 19], calculate the Mean,Median, and Mode using both Excel/Google Sheets/ Python</t>
  </si>
  <si>
    <t>Data set:</t>
  </si>
  <si>
    <t>sorted data</t>
  </si>
  <si>
    <t>Mean : Sum of all values/Number of values</t>
  </si>
  <si>
    <t>Median=:x(n+1)/2 ; if n is odd  =x(n/2)+x(n+1)/2 if n is even</t>
  </si>
  <si>
    <t>Median</t>
  </si>
  <si>
    <t>Mode not defined</t>
  </si>
  <si>
    <t>.</t>
  </si>
  <si>
    <t xml:space="preserve"> Percentiles and Quartiles:● Compute the 25th percentile (Q1), 50th percentile (Q2), and 75th percentile (Q3)for the dataset using both tools.</t>
  </si>
  <si>
    <t>Q1= 25th percentile is median of lower half of data</t>
  </si>
  <si>
    <r>
      <rPr>
        <rFont val="Arial"/>
        <b/>
        <color theme="1"/>
      </rPr>
      <t>Q1</t>
    </r>
    <r>
      <rPr>
        <rFont val="Arial"/>
        <color theme="1"/>
      </rPr>
      <t xml:space="preserve">=median of (10        12        14        15        17) </t>
    </r>
  </si>
  <si>
    <t>Q1=</t>
  </si>
  <si>
    <r>
      <rPr>
        <rFont val="Arial"/>
        <b/>
        <color theme="1"/>
      </rPr>
      <t>Q2</t>
    </r>
    <r>
      <rPr>
        <rFont val="Arial"/>
        <color theme="1"/>
      </rPr>
      <t>= 50 th percentile=Median of entire data=</t>
    </r>
    <r>
      <rPr>
        <rFont val="Arial"/>
        <b/>
        <color theme="1"/>
      </rPr>
      <t>17.5</t>
    </r>
  </si>
  <si>
    <t>Q2= 50 th percentile=Median of entire data</t>
  </si>
  <si>
    <t>Q2=</t>
  </si>
  <si>
    <t>Q3 =75 th percentile= median of upper half of data</t>
  </si>
  <si>
    <r>
      <rPr>
        <rFont val="Arial"/>
        <b/>
        <color theme="1"/>
      </rPr>
      <t xml:space="preserve">Q3= </t>
    </r>
    <r>
      <rPr>
        <rFont val="Arial"/>
        <color theme="1"/>
      </rPr>
      <t>median of(18	19	20	22	24) =</t>
    </r>
    <r>
      <rPr>
        <rFont val="Arial"/>
        <b/>
        <color theme="1"/>
      </rPr>
      <t>20</t>
    </r>
  </si>
  <si>
    <t>Q3=</t>
  </si>
  <si>
    <t>Interquartile Range (IQR):</t>
  </si>
  <si>
    <t>● Find the IQR for the given dataset and explain its significance.</t>
  </si>
  <si>
    <t>IQR=Q3-Q1</t>
  </si>
  <si>
    <t>IQR=</t>
  </si>
  <si>
    <t>Min and Max:</t>
  </si>
  <si>
    <t>● Identify the minimum and maximum values from the dataset</t>
  </si>
  <si>
    <t>Min=</t>
  </si>
  <si>
    <t>Max=</t>
  </si>
  <si>
    <t xml:space="preserve"> Finding Outliers Using Quartiles:</t>
  </si>
  <si>
    <t>● Compute the Lower Bound and Upper Bound.</t>
  </si>
  <si>
    <t>● Identify any outliers in the dataset.</t>
  </si>
  <si>
    <t>LOWER BOUND= Q1-1.5 * IQR
    Lower Bound (Q1-1.5*IQR)
    Upper Bound (Q3+1.5*IQR)
    Outliers: values lower than LB or higher than UBQ1</t>
  </si>
  <si>
    <t xml:space="preserve">LOWER BOUND= Q1-1.5 * IQR
   </t>
  </si>
  <si>
    <t>14-1.5*6=</t>
  </si>
  <si>
    <t>Upper Bound (Q3+1.5*IQR)</t>
  </si>
  <si>
    <t>Upper boound=</t>
  </si>
  <si>
    <t xml:space="preserve">    Outliers: values lower than LB or higher than UB so there is no outliers</t>
  </si>
  <si>
    <t>Q1=14</t>
  </si>
  <si>
    <t>Q2=17.5</t>
  </si>
  <si>
    <t>Q3=20</t>
  </si>
  <si>
    <t>IQR=6</t>
  </si>
  <si>
    <t>LOWER BOUND=5</t>
  </si>
  <si>
    <t>Upper bound=29</t>
  </si>
  <si>
    <t xml:space="preserve"> Measures of Dispersion:</t>
  </si>
  <si>
    <t>● Compute the Range, Variance, and Standard Deviation using both Excel/Google Sheets/Python.</t>
  </si>
  <si>
    <t xml:space="preserve">`data = [12, 15, 14, 10, 18, 20, 22, 24, 17, 19], </t>
  </si>
  <si>
    <t>The Range is the difference between the highest and lowest values</t>
  </si>
  <si>
    <t>Range=max(data)-min(data)</t>
  </si>
  <si>
    <t>​variance=∑(xi​−μ)2/N</t>
  </si>
  <si>
    <t>mean(u)=17.1</t>
  </si>
  <si>
    <t>N</t>
  </si>
  <si>
    <t>x</t>
  </si>
  <si>
    <t>12</t>
  </si>
  <si>
    <t>15</t>
  </si>
  <si>
    <t>14</t>
  </si>
  <si>
    <t>10</t>
  </si>
  <si>
    <t>18</t>
  </si>
  <si>
    <t>20</t>
  </si>
  <si>
    <t>22</t>
  </si>
  <si>
    <t>24</t>
  </si>
  <si>
    <t>17</t>
  </si>
  <si>
    <t>(x-u)2</t>
  </si>
  <si>
    <t>variance</t>
  </si>
  <si>
    <t>Standard deviation=</t>
  </si>
  <si>
    <t>Z-score Standardization:</t>
  </si>
  <si>
    <t>● Compute the Z-scores for each value in the dataset and explain its significance in</t>
  </si>
  <si>
    <t>data standardization.</t>
  </si>
  <si>
    <t>Z=(xi​−μ​)/σ</t>
  </si>
  <si>
    <t>Z-scores indicate how many standard deviations a data point is away from the mean.
    A positive Z-score means the data point is above the mean.
    A negative Z-score means the data point is below the mean.</t>
  </si>
  <si>
    <t xml:space="preserve"> Correlation Coefficient:
● Given two datasets x = [10, 20, 30, 40, 50] and y = [5, 10, 15, 20, 25], compute the Pearson correlation coefficient.</t>
  </si>
  <si>
    <t>y</t>
  </si>
  <si>
    <t>x~</t>
  </si>
  <si>
    <t>y~</t>
  </si>
  <si>
    <t>(xi-x~)</t>
  </si>
  <si>
    <t>(yi-y~)</t>
  </si>
  <si>
    <t>(xi-x~)(yi-y~)</t>
  </si>
  <si>
    <t>(xi-x~)^2</t>
  </si>
  <si>
    <t>(yi-y~)^2</t>
  </si>
  <si>
    <t>sum</t>
  </si>
  <si>
    <t>x~=</t>
  </si>
  <si>
    <t>y~ =</t>
  </si>
  <si>
    <t>Pearson coefficient=</t>
  </si>
  <si>
    <t>Given two datasets x = [10, 20, 30, 40, 50] and y = [5, 10, 15, 20, 25],</t>
  </si>
  <si>
    <t>9. Scatter Plot Visualization:</t>
  </si>
  <si>
    <t>● Create a scatter plot using both Excel/Python to visually inspect the correlation</t>
  </si>
  <si>
    <t>between x and y.</t>
  </si>
  <si>
    <t>x = [10, 20, 30, 40, 50] and y = [5, 10, 15, 20, 25],</t>
  </si>
  <si>
    <t xml:space="preserve"> Box Plot Visualization:</t>
  </si>
  <si>
    <t xml:space="preserve">● Create a box plot for the dataset to visualize Q1, Q2, Q3, lower bound, upper </t>
  </si>
  <si>
    <t>bound, and outliers.</t>
  </si>
  <si>
    <t>NO outliers</t>
  </si>
  <si>
    <t>11. Histogram Analysis:</t>
  </si>
  <si>
    <t>● Construct a histogram to show the frequency distribution of the dataset.</t>
  </si>
  <si>
    <t>X</t>
  </si>
  <si>
    <t>Y</t>
  </si>
  <si>
    <t>Section 2: Inferential Statistics</t>
  </si>
  <si>
    <t>Why Inferential Statistics?</t>
  </si>
  <si>
    <t>● Explain the difference between Correlation and Causation with an example.</t>
  </si>
  <si>
    <r>
      <rPr>
        <rFont val="Arial"/>
        <b/>
        <color theme="1"/>
        <sz val="14.0"/>
      </rPr>
      <t>Inferential statistics</t>
    </r>
    <r>
      <rPr>
        <rFont val="Arial"/>
        <color theme="1"/>
      </rPr>
      <t xml:space="preserve"> allow us to make conclusions or inferences about a larger population based on a smaller sample of data. 
This is crucial because, in most cases, it's impractical or impossible to collect data from an entire population. 
Instead, we gather data from a sample and use statistical methods to make inferences or predictions about the broader population</t>
    </r>
  </si>
  <si>
    <t>Correlation vs. Causation</t>
  </si>
  <si>
    <r>
      <rPr>
        <rFont val="Arial"/>
        <b/>
        <color theme="1"/>
        <sz val="13.0"/>
      </rPr>
      <t>Correlation</t>
    </r>
    <r>
      <rPr>
        <rFont val="Arial"/>
        <b val="0"/>
        <color theme="1"/>
      </rPr>
      <t xml:space="preserve"> refers to a statistical relationship between two variables. 
It indicates that as one variable changes, another variable tends to change as well. 
However, correlation does not imply causation.
 This means just because two variables are correlated does not mean one causes the other to change.</t>
    </r>
  </si>
  <si>
    <r>
      <rPr>
        <rFont val="Arial"/>
        <b/>
        <color theme="1"/>
      </rPr>
      <t xml:space="preserve">Example of Correlation:
</t>
    </r>
    <r>
      <rPr>
        <rFont val="Arial"/>
        <b val="0"/>
        <color theme="1"/>
      </rPr>
      <t xml:space="preserve"> There is a positive correlation between the number of ice cream sales and the number of drowning incidents during the summer. 
This doesn't mean that buying ice cream causes drowning. 
Both are correlated because they are influenced by a third factor—the weather (hotter weather).</t>
    </r>
  </si>
  <si>
    <r>
      <rPr>
        <rFont val="Arial"/>
        <b/>
        <color theme="1"/>
        <sz val="14.0"/>
      </rPr>
      <t>Causation</t>
    </r>
    <r>
      <rPr>
        <rFont val="Arial"/>
        <b val="0"/>
        <color theme="1"/>
        <sz val="14.0"/>
      </rPr>
      <t xml:space="preserve"> </t>
    </r>
    <r>
      <rPr>
        <rFont val="Arial"/>
        <b val="0"/>
        <color theme="1"/>
      </rPr>
      <t>means that one variable directly influences another. In this case, changes in one variable cause changes in the other.</t>
    </r>
  </si>
  <si>
    <t>Example of Causation:
 Smoking causes lung cancer. In this case, there is scientific evidence that smoking directly leads to an increased risk of lung cancer, which is a causal relationship.</t>
  </si>
  <si>
    <t xml:space="preserve"> Population vs. Sample:</t>
  </si>
  <si>
    <t>● Why do we need sampling? Provide a real-world example</t>
  </si>
  <si>
    <r>
      <rPr>
        <rFont val="Arial"/>
        <b/>
        <color theme="1"/>
        <sz val="12.0"/>
      </rPr>
      <t>Population</t>
    </r>
    <r>
      <rPr>
        <rFont val="Arial"/>
        <color theme="1"/>
      </rPr>
      <t xml:space="preserve"> refers to the entire group that you want to draw conclusions about.
 It can be a large group like all the people in a country, or more specific, like all the students in a particular school.</t>
    </r>
  </si>
  <si>
    <r>
      <rPr>
        <rFont val="Arial"/>
        <b/>
        <color theme="1"/>
        <sz val="12.0"/>
      </rPr>
      <t>Sample</t>
    </r>
    <r>
      <rPr>
        <rFont val="Arial"/>
        <color theme="1"/>
      </rPr>
      <t xml:space="preserve"> refers to a smaller, manageable subset of the population.
 We select samples to represent the population when it’s too costly, time-consuming, or impractical to gather data from the entire population.</t>
    </r>
  </si>
  <si>
    <t>Why Sampling Is Needed:</t>
  </si>
  <si>
    <t>Sampling allows us to make inferences about the entire population without having to study every member of that population. It also reduces cost and time while still providing valuable information.</t>
  </si>
  <si>
    <r>
      <rPr>
        <rFont val="Arial"/>
        <b/>
        <color theme="1"/>
      </rPr>
      <t xml:space="preserve">Real-World Example: 
</t>
    </r>
    <r>
      <rPr>
        <rFont val="Arial"/>
        <b val="0"/>
        <color theme="1"/>
      </rPr>
      <t>Imagine a company wants to understand the satisfaction of its customers.
 It would be too expensive and impractical to survey every customer. 
Instead, the company selects a random sample of customers to survey, then generalizes the results to the entire population of customers.</t>
    </r>
  </si>
  <si>
    <t xml:space="preserve"> Hypothesis Testing Concepts:
● Define Null Hypothesis, Alternate Hypothesis, Significance Level (α), and P-value.</t>
  </si>
  <si>
    <t>1. Null Hypothesis (H₀):</t>
  </si>
  <si>
    <t>The null hypothesis is a statement that suggests there is no effect or no difference in a particular situation. 
It represents the idea that the relationship between variables is due to random chance, not something systematic.
Example: H₀: There is no difference in test scores between students who study with music and those who study without music.</t>
  </si>
  <si>
    <t>2. Alternate Hypothesis (H₁ or Ha):</t>
  </si>
  <si>
    <t>The alternate hypothesis is a statement that contradicts the null hypothesis.
 It suggests that there is a significant effect or difference.
Example: H₁: Students who study with music have different test scores than those who study without music.</t>
  </si>
  <si>
    <t>3. Significance Level (α):</t>
  </si>
  <si>
    <t>The significance level (alpha) is the threshold at which we decide whether to reject the null hypothesis.
 It is the probability of rejecting the null hypothesis when it is true (also called Type I error). 
Common values for α are 0.05 or 0.01.
Example: If α = 0.05, we reject the null hypothesis if the p-value is less than 0.05, meaning we have enough evidence to support the alternate hypothesis.</t>
  </si>
  <si>
    <t>4. P-value:</t>
  </si>
  <si>
    <t>The p-value is the probability of obtaining results at least as extreme as the results actually observed, assuming the null hypothesis is true.
 A small p-value (typically ≤ 0.05) suggests that the observed data is inconsistent with the null hypothesis, leading us to reject it.
Example: A p-value of 0.03 means that, if the null hypothesis were true, there is only a 3% chance of observing the results we found. 
Since 0.03 is less than the significance level (0.05), we reject the null hypothesis.</t>
  </si>
  <si>
    <t>In summary:</t>
  </si>
  <si>
    <t>Null hypothesis (H₀): Assumes no effect or relationship.
Alternative hypothesis (H₁ or Ha): Assumes there is an effect or relationship.
Significance level (α): The threshold to determine if the p-value is small enough to reject the null hypothesis.
P-value: The probability that the observed results would occur under the null hypothesis. If it is smaller than α, we reject the null hypothesis.</t>
  </si>
  <si>
    <t>15. Z-test Calculation:</t>
  </si>
  <si>
    <t>● Given a sample mean of 25,
 population mean of 22,
 population standard deviation of 3, and
 sample size of 40, compute the Z-test statistic and interpret the results.</t>
  </si>
  <si>
    <t>Z=(25-22)/(3/40^(1/2))</t>
  </si>
  <si>
    <r>
      <rPr>
        <rFont val="Arial"/>
        <b/>
        <color theme="1"/>
      </rPr>
      <t xml:space="preserve">    The Z-test statistic is approximately 6.3</t>
    </r>
    <r>
      <rPr>
        <rFont val="Arial"/>
        <color theme="1"/>
      </rPr>
      <t xml:space="preserve">
 A Z-value of 6.3 is very large, meaning that the sample mean (25) is significantly higher than the population mean (22), and the difference is unlikely to be due to random chance.
Conclusion:
  If we assume a significance level (α) of 0.05, the critical Z-value for a two-tailed test is approximately ±1.96.
 Since our computed Z-value (6.3) is much greater than 1.96, we reject the null hypothesis and conclude that the sample mean is significantly different from the population mean. 
This suggests that the sample provides strong evidence that the population mean is not 22.</t>
    </r>
  </si>
  <si>
    <t xml:space="preserve"> P-value Computation for Z-test:</t>
  </si>
  <si>
    <t>● Using a standard normal table, find the p-value corresponding to the Z-test statistic 
 computed in the previous question and determine whether to reject the null  hypothesis at α = 0.05.</t>
  </si>
  <si>
    <t>Z=6.3</t>
  </si>
  <si>
    <t>Look up the Z-value in the Z-table
A Z-value of 6.3 is extremely large, and it is well beyond the typical range of values found in standard normal distribution tables,
 which generally provide values for Z-scores up to around 3.99. For such a large Z-value, the corresponding area to the right of it is effectively 0. In other words, the probability of observing a Z-score greater than 6.3 is so small that it is nearly zero.</t>
  </si>
  <si>
    <r>
      <rPr>
        <rFont val="Arial"/>
        <color theme="1"/>
      </rPr>
      <t xml:space="preserve">The p-value is essentially very close to 0.
The significance level (α) is given as 0.05.
Since the p-value (≈ 0) is much smaller than the significance level (α=0.05), we reject the null hypothesis.
</t>
    </r>
    <r>
      <rPr>
        <rFont val="Arial"/>
        <b/>
        <color theme="1"/>
        <sz val="12.0"/>
      </rPr>
      <t>The p-value is extremely small (essentially close to 0), which provides strong evidence to reject the null hypothesis.
Therefore, at the 5% significance level (α=0.05), we reject the null hypothesis and conclude that the sample mean (25) is significantly different from the population mean (22).</t>
    </r>
  </si>
  <si>
    <t>One Sample T-test:
● Given a sample of data = [45, 50, 55, 60, 62, 48, 52], test whether the mean is
significantly different from 50 using a one-sample t-test.</t>
  </si>
  <si>
    <t>Null Hypothesis (H₀): The population mean is 50. μ=50 
Alternate Hypothesis (H₁): The population mean is not 50. μ=/50</t>
  </si>
  <si>
    <t>(Xi-X~)^2</t>
  </si>
  <si>
    <t>X~=</t>
  </si>
  <si>
    <t>s=</t>
  </si>
  <si>
    <t>t=</t>
  </si>
  <si>
    <t>(53.142-50)/[16.632/7^(1/2)]</t>
  </si>
  <si>
    <t>Degrees of freedom (df) = n−1=7−1=6</t>
  </si>
  <si>
    <t>We’ll use a two-tailed test with a significance level (α) of 0.05.</t>
  </si>
  <si>
    <t>Using a t-distribution table or calculator, for df = 6 and α=0.05 (two-tailed), the critical t-value is approximately ±2.447.</t>
  </si>
  <si>
    <r>
      <rPr>
        <rFont val="Arial"/>
        <color theme="1"/>
        <sz val="12.0"/>
      </rPr>
      <t xml:space="preserve">Test statistic (t) ≈ 1.33
Critical t-value ≈ ±2.447
Since the calculated t-value (1.33) is within the range of -2.447 to +2.447, we fail to reject the null hypothesis.
</t>
    </r>
    <r>
      <rPr>
        <rFont val="Arial"/>
        <b/>
        <color theme="1"/>
        <sz val="12.0"/>
      </rPr>
      <t>sample mean is significantly different from the population mean of 50 at the 0.05 significance level.</t>
    </r>
  </si>
  <si>
    <t xml:space="preserve"> Independent Sample T-test:</t>
  </si>
  <si>
    <t>● Two groups of students took a math test. Their scores are:
○ Group 1: [85, 90, 88, 92, 86]
○ Group 2: [78, 75, 80, 83, 79]
● Perform an independent sample t-test to determine if there is a significant difference between the means.</t>
  </si>
  <si>
    <t>x1</t>
  </si>
  <si>
    <t>x2</t>
  </si>
  <si>
    <t>x1~</t>
  </si>
  <si>
    <t>x2~</t>
  </si>
  <si>
    <t>(x1-x1~)^2</t>
  </si>
  <si>
    <t>(x2-x2~)^2</t>
  </si>
  <si>
    <t>s1^2=</t>
  </si>
  <si>
    <t>32.8/(5-1)= 8.2</t>
  </si>
  <si>
    <t>s2^2</t>
  </si>
  <si>
    <t>34/(5-1)=8.5</t>
  </si>
  <si>
    <t>t=(88.2-79)/sqrt(8.2/5+8.5/5)</t>
  </si>
  <si>
    <t>t=5.03</t>
  </si>
  <si>
    <t xml:space="preserve">    Test statistic (t) ≈ 5.03
Critical t-value ≈ ±2.306
Since the test statistic (5.03) is greater than the critical t-value (2.306), we reject the null hypothesis.</t>
  </si>
  <si>
    <t xml:space="preserve"> significant difference between the means of Group 1 and Group 2 at the 0.05 significance level</t>
  </si>
  <si>
    <t>Critical T-value Lookup:</t>
  </si>
  <si>
    <t>● Using a t-table, find the critical t-value for α = 0.05 with degrees of freedom appropriate for question 18 and interpret the results</t>
  </si>
  <si>
    <t>sing a two-tailed test and a significance level (α) of 0.05,
 the critical t-value for df = 8 is approximately ±2.306.</t>
  </si>
  <si>
    <t>he critical t-value is ±2.306.
This means that for the test to fail to reject the null hypothesis, the calculated t-test statistic should lie between -2.306 and +2.306.
If the calculated t-test statistic is greater than +2.306 or less than -2.306, we reject the null hypothesis.</t>
  </si>
  <si>
    <t>The calculated t-test statistic (5.03) is greater than the critical t-value (2.306).
Therefore, we reject the null hypothesis, meaning there is a significant difference between the means of Group 1 and Group 2 at the α = 0.05 significance level.</t>
  </si>
  <si>
    <t>Summary and Insights:
Summarize the key takeaways from the analysis performed above and describe
how descriptive and inferential statistics can be used in real-world data analysis</t>
  </si>
  <si>
    <r>
      <rPr>
        <rFont val="Arial"/>
        <b/>
        <color theme="1"/>
      </rPr>
      <t>Descriptive Statistics in the Real World:</t>
    </r>
    <r>
      <rPr>
        <rFont val="Arial"/>
        <color theme="1"/>
      </rPr>
      <t xml:space="preserve">
Descriptive statistics are widely used to summarize and communicate the key aspects of data. For instance:
    Business Analytics: Companies use descriptive statistics to understand customer behavior (e.g., average purchase amount, most common products).
    Healthcare: Medical researchers use descriptive statistics to summarize patient data, such as average age, gender distribution, or test scores, helping them identify trends or patterns in the population.
    Education: Schools and universities use descriptive statistics to summarize student performance (e.g., average grades, standard deviation of test scores) to evaluate the effectiveness of teaching methods or curricula.
</t>
    </r>
    <r>
      <rPr>
        <rFont val="Arial"/>
        <b/>
        <color theme="1"/>
      </rPr>
      <t>Inferential Statistics in the Real World:</t>
    </r>
    <r>
      <rPr>
        <rFont val="Arial"/>
        <color theme="1"/>
      </rPr>
      <t xml:space="preserve">
Inferential statistics is essential for making decisions or drawing conclusions about a population based on a sample. Real-world examples include:
    Marketing Campaigns: A company might use a sample of customers to test the effectiveness of a new marketing strategy, using hypothesis tests to infer whether the strategy has a significant impact on sales.
    Medical Trials: In clinical research, inferential statistics help researchers test whether a new drug or treatment has a significant effect on a population, such as comparing outcomes between treatment and control groups.
    Political Polling: Statisticians use inferential methods to conduct polls and predict election outcomes, drawing conclusions about a larger population based on a smaller sample.
Key Takeaways:
    Descriptive statistics provide a snapshot of data, summarizing important characteristics like central tendency (mean, median) and variability (standard deviation, range).
    Inferential statistics allow us to make predictions and decisions about a larger population based on sample data. It helps us test hypotheses, assess relationships, and estimate population parameters.
    Hypothesis testing (e.g., t-tests, z-tests) is fundamental in determining whether observed data is statistically significant and whether our assumptions hold true.
    P-values and t-values guide us in decision-making, helping to assess the strength of evidence against the null hypothesis.
Conclusion:
Both descriptive and inferential statistics play a critical role in data analysis, providing the tools to summarize, test, and make decisions based on data. In real-world scenarios, these statistical techniques are essential for guiding decisions across diverse fields such as healthcare, business, education, and beyond.</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</si>
</sst>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4.0"/>
      <color rgb="FF000000"/>
      <name val="Arial"/>
      <scheme val="minor"/>
    </font>
    <font>
      <b/>
      <sz val="12.0"/>
      <color rgb="FF000000"/>
      <name val="Arial"/>
      <scheme val="minor"/>
    </font>
    <font>
      <b/>
      <color rgb="FF000000"/>
      <name val="Arial"/>
      <scheme val="minor"/>
    </font>
    <font>
      <b/>
      <color theme="1"/>
      <name val="Arial"/>
      <scheme val="minor"/>
    </font>
    <font>
      <color rgb="FF000000"/>
      <name val="Arial"/>
      <scheme val="minor"/>
    </font>
    <font>
      <color theme="1"/>
      <name val="Arial"/>
      <scheme val="minor"/>
    </font>
    <font>
      <b/>
      <sz val="12.0"/>
      <color theme="1"/>
      <name val="Arial"/>
      <scheme val="minor"/>
    </font>
    <font>
      <b/>
      <sz val="13.0"/>
      <color theme="1"/>
      <name val="Arial"/>
      <scheme val="minor"/>
    </font>
    <font>
      <sz val="13.0"/>
      <color theme="1"/>
      <name val="Arial"/>
      <scheme val="minor"/>
    </font>
    <font>
      <b/>
      <sz val="15.0"/>
      <color theme="1"/>
      <name val="Arial"/>
      <scheme val="minor"/>
    </font>
    <font>
      <b/>
      <sz val="14.0"/>
      <color theme="1"/>
      <name val="Arial"/>
      <scheme val="minor"/>
    </font>
    <font>
      <sz val="12.0"/>
      <color theme="1"/>
      <name val="Arial"/>
      <scheme val="minor"/>
    </font>
    <font>
      <b/>
      <sz val="11.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readingOrder="0"/>
    </xf>
    <xf borderId="0" fillId="0" fontId="4" numFmtId="0" xfId="0" applyFont="1"/>
    <xf borderId="0" fillId="0" fontId="5" numFmtId="0" xfId="0" applyAlignment="1" applyFont="1">
      <alignment horizontal="center" readingOrder="0"/>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6" numFmtId="0" xfId="0" applyFont="1"/>
    <xf borderId="0" fillId="0" fontId="7" numFmtId="0" xfId="0" applyAlignment="1" applyFont="1">
      <alignment readingOrder="0"/>
    </xf>
    <xf borderId="0" fillId="0" fontId="7" numFmtId="0" xfId="0" applyFont="1"/>
    <xf borderId="0" fillId="0" fontId="6" numFmtId="0" xfId="0" applyAlignment="1" applyFont="1">
      <alignment horizontal="left"/>
    </xf>
    <xf borderId="1" fillId="0" fontId="6" numFmtId="0" xfId="0" applyAlignment="1" applyBorder="1" applyFont="1">
      <alignment horizontal="left" readingOrder="0"/>
    </xf>
    <xf borderId="1" fillId="0" fontId="6"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readingOrder="0"/>
    </xf>
    <xf borderId="1" fillId="0" fontId="4" numFmtId="0" xfId="0" applyBorder="1" applyFont="1"/>
    <xf borderId="1" fillId="0" fontId="4" numFmtId="0" xfId="0" applyBorder="1" applyFont="1"/>
    <xf borderId="0" fillId="0" fontId="6" numFmtId="0" xfId="0" applyFont="1"/>
    <xf borderId="0" fillId="0" fontId="8" numFmtId="0" xfId="0" applyAlignment="1" applyFont="1">
      <alignment readingOrder="0"/>
    </xf>
    <xf borderId="0" fillId="0" fontId="8" numFmtId="0" xfId="0" applyFont="1"/>
    <xf borderId="1" fillId="0" fontId="6" numFmtId="0" xfId="0" applyBorder="1" applyFont="1"/>
    <xf borderId="1" fillId="0" fontId="6" numFmtId="0" xfId="0" applyAlignment="1" applyBorder="1" applyFont="1">
      <alignment readingOrder="0"/>
    </xf>
    <xf borderId="0" fillId="0" fontId="6" numFmtId="0" xfId="0" applyAlignment="1" applyFont="1">
      <alignment horizontal="right"/>
    </xf>
    <xf borderId="1" fillId="0" fontId="6" numFmtId="0" xfId="0" applyAlignment="1" applyBorder="1" applyFont="1">
      <alignment horizontal="right" readingOrder="0"/>
    </xf>
    <xf borderId="1" fillId="0" fontId="6" numFmtId="0" xfId="0" applyAlignment="1" applyBorder="1" applyFont="1">
      <alignment horizontal="right"/>
    </xf>
    <xf borderId="0" fillId="0" fontId="6" numFmtId="0" xfId="0" applyAlignment="1" applyFont="1">
      <alignment horizontal="left" readingOrder="0"/>
    </xf>
    <xf borderId="0" fillId="0" fontId="9" numFmtId="0" xfId="0" applyFont="1"/>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6"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 vs. x</a:t>
            </a:r>
          </a:p>
        </c:rich>
      </c:tx>
      <c:overlay val="0"/>
    </c:title>
    <c:plotArea>
      <c:layout/>
      <c:scatterChart>
        <c:scatterStyle val="lineMarker"/>
        <c:varyColors val="0"/>
        <c:ser>
          <c:idx val="0"/>
          <c:order val="0"/>
          <c:tx>
            <c:strRef>
              <c:f>Sheet4!$B$8</c:f>
            </c:strRef>
          </c:tx>
          <c:spPr>
            <a:ln>
              <a:noFill/>
            </a:ln>
          </c:spPr>
          <c:marker>
            <c:symbol val="circle"/>
            <c:size val="7"/>
            <c:spPr>
              <a:solidFill>
                <a:schemeClr val="accent1"/>
              </a:solidFill>
              <a:ln cmpd="sng">
                <a:solidFill>
                  <a:schemeClr val="accent1"/>
                </a:solidFill>
              </a:ln>
            </c:spPr>
          </c:marker>
          <c:xVal>
            <c:numRef>
              <c:f>Sheet4!$A$9:$A$13</c:f>
            </c:numRef>
          </c:xVal>
          <c:yVal>
            <c:numRef>
              <c:f>Sheet4!$B$9:$B$13</c:f>
              <c:numCache/>
            </c:numRef>
          </c:yVal>
        </c:ser>
        <c:dLbls>
          <c:showLegendKey val="0"/>
          <c:showVal val="0"/>
          <c:showCatName val="0"/>
          <c:showSerName val="0"/>
          <c:showPercent val="0"/>
          <c:showBubbleSize val="0"/>
        </c:dLbls>
        <c:axId val="97458136"/>
        <c:axId val="478918165"/>
      </c:scatterChart>
      <c:valAx>
        <c:axId val="974581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8918165"/>
      </c:valAx>
      <c:valAx>
        <c:axId val="478918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458136"/>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3</xdr:row>
      <xdr:rowOff>76200</xdr:rowOff>
    </xdr:from>
    <xdr:ext cx="4467225" cy="24003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41</xdr:row>
      <xdr:rowOff>0</xdr:rowOff>
    </xdr:from>
    <xdr:ext cx="2781300" cy="14478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3</xdr:row>
      <xdr:rowOff>400050</xdr:rowOff>
    </xdr:from>
    <xdr:ext cx="5334000" cy="990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419100</xdr:colOff>
      <xdr:row>6</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11</xdr:row>
      <xdr:rowOff>47625</xdr:rowOff>
    </xdr:from>
    <xdr:ext cx="6305550" cy="1885950"/>
    <xdr:grpSp>
      <xdr:nvGrpSpPr>
        <xdr:cNvPr id="2" name="Shape 2" title="Drawing"/>
        <xdr:cNvGrpSpPr/>
      </xdr:nvGrpSpPr>
      <xdr:grpSpPr>
        <a:xfrm>
          <a:off x="451975" y="1310925"/>
          <a:ext cx="6288675" cy="1871450"/>
          <a:chOff x="451975" y="1310925"/>
          <a:chExt cx="6288675" cy="1871450"/>
        </a:xfrm>
      </xdr:grpSpPr>
      <xdr:sp>
        <xdr:nvSpPr>
          <xdr:cNvPr id="3" name="Shape 3"/>
          <xdr:cNvSpPr/>
        </xdr:nvSpPr>
        <xdr:spPr>
          <a:xfrm>
            <a:off x="1658600" y="1310925"/>
            <a:ext cx="3446100" cy="1339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4" name="Shape 4"/>
          <xdr:cNvCxnSpPr>
            <a:stCxn id="3" idx="0"/>
            <a:endCxn id="3" idx="2"/>
          </xdr:cNvCxnSpPr>
        </xdr:nvCxnSpPr>
        <xdr:spPr>
          <a:xfrm>
            <a:off x="3381650" y="1310925"/>
            <a:ext cx="0" cy="1339500"/>
          </a:xfrm>
          <a:prstGeom prst="straightConnector1">
            <a:avLst/>
          </a:prstGeom>
          <a:noFill/>
          <a:ln cap="flat" cmpd="sng" w="9525">
            <a:solidFill>
              <a:srgbClr val="000000"/>
            </a:solidFill>
            <a:prstDash val="solid"/>
            <a:round/>
            <a:headEnd len="med" w="med" type="none"/>
            <a:tailEnd len="med" w="med" type="none"/>
          </a:ln>
        </xdr:spPr>
      </xdr:cxnSp>
      <xdr:cxnSp>
        <xdr:nvCxnSpPr>
          <xdr:cNvPr id="5" name="Shape 5"/>
          <xdr:cNvCxnSpPr>
            <a:stCxn id="3" idx="1"/>
          </xdr:cNvCxnSpPr>
        </xdr:nvCxnSpPr>
        <xdr:spPr>
          <a:xfrm rot="10800000">
            <a:off x="779300" y="1965375"/>
            <a:ext cx="879300" cy="15300"/>
          </a:xfrm>
          <a:prstGeom prst="straightConnector1">
            <a:avLst/>
          </a:prstGeom>
          <a:noFill/>
          <a:ln cap="flat" cmpd="sng" w="9525">
            <a:solidFill>
              <a:srgbClr val="000000"/>
            </a:solidFill>
            <a:prstDash val="solid"/>
            <a:round/>
            <a:headEnd len="med" w="med" type="none"/>
            <a:tailEnd len="med" w="med" type="none"/>
          </a:ln>
        </xdr:spPr>
      </xdr:cxnSp>
      <xdr:cxnSp>
        <xdr:nvCxnSpPr>
          <xdr:cNvPr id="6" name="Shape 6"/>
          <xdr:cNvCxnSpPr>
            <a:stCxn id="3" idx="3"/>
          </xdr:cNvCxnSpPr>
        </xdr:nvCxnSpPr>
        <xdr:spPr>
          <a:xfrm flipH="1" rot="10800000">
            <a:off x="5104700" y="1965375"/>
            <a:ext cx="848700" cy="15300"/>
          </a:xfrm>
          <a:prstGeom prst="straightConnector1">
            <a:avLst/>
          </a:prstGeom>
          <a:noFill/>
          <a:ln cap="flat" cmpd="sng" w="9525">
            <a:solidFill>
              <a:srgbClr val="000000"/>
            </a:solidFill>
            <a:prstDash val="solid"/>
            <a:round/>
            <a:headEnd len="med" w="med" type="none"/>
            <a:tailEnd len="med" w="med" type="none"/>
          </a:ln>
        </xdr:spPr>
      </xdr:cxnSp>
      <xdr:cxnSp>
        <xdr:nvCxnSpPr>
          <xdr:cNvPr id="7" name="Shape 7"/>
          <xdr:cNvCxnSpPr/>
        </xdr:nvCxnSpPr>
        <xdr:spPr>
          <a:xfrm flipH="1">
            <a:off x="769025" y="1576800"/>
            <a:ext cx="20400" cy="828300"/>
          </a:xfrm>
          <a:prstGeom prst="straightConnector1">
            <a:avLst/>
          </a:prstGeom>
          <a:noFill/>
          <a:ln cap="flat" cmpd="sng" w="9525">
            <a:solidFill>
              <a:srgbClr val="000000"/>
            </a:solidFill>
            <a:prstDash val="solid"/>
            <a:round/>
            <a:headEnd len="med" w="med" type="none"/>
            <a:tailEnd len="med" w="med" type="none"/>
          </a:ln>
        </xdr:spPr>
      </xdr:cxnSp>
      <xdr:cxnSp>
        <xdr:nvCxnSpPr>
          <xdr:cNvPr id="8" name="Shape 8"/>
          <xdr:cNvCxnSpPr/>
        </xdr:nvCxnSpPr>
        <xdr:spPr>
          <a:xfrm flipH="1">
            <a:off x="5912550" y="1535900"/>
            <a:ext cx="30600" cy="1053300"/>
          </a:xfrm>
          <a:prstGeom prst="straightConnector1">
            <a:avLst/>
          </a:prstGeom>
          <a:noFill/>
          <a:ln cap="flat" cmpd="sng" w="9525">
            <a:solidFill>
              <a:srgbClr val="000000"/>
            </a:solidFill>
            <a:prstDash val="solid"/>
            <a:round/>
            <a:headEnd len="med" w="med" type="none"/>
            <a:tailEnd len="med" w="med" type="none"/>
          </a:ln>
        </xdr:spPr>
      </xdr:cxnSp>
      <xdr:sp>
        <xdr:nvSpPr>
          <xdr:cNvPr id="9" name="Shape 9"/>
          <xdr:cNvSpPr txBox="1"/>
        </xdr:nvSpPr>
        <xdr:spPr>
          <a:xfrm>
            <a:off x="1454075" y="2762975"/>
            <a:ext cx="787500" cy="419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Q1=14</a:t>
            </a:r>
            <a:endParaRPr sz="1400"/>
          </a:p>
        </xdr:txBody>
      </xdr:sp>
      <xdr:sp>
        <xdr:nvSpPr>
          <xdr:cNvPr id="10" name="Shape 10"/>
          <xdr:cNvSpPr txBox="1"/>
        </xdr:nvSpPr>
        <xdr:spPr>
          <a:xfrm>
            <a:off x="2988100" y="2711850"/>
            <a:ext cx="960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Q2= 17.5</a:t>
            </a:r>
            <a:endParaRPr sz="1400"/>
          </a:p>
        </xdr:txBody>
      </xdr:sp>
      <xdr:sp>
        <xdr:nvSpPr>
          <xdr:cNvPr id="11" name="Shape 11"/>
          <xdr:cNvSpPr txBox="1"/>
        </xdr:nvSpPr>
        <xdr:spPr>
          <a:xfrm>
            <a:off x="4593350" y="2711850"/>
            <a:ext cx="787500" cy="286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Q3=20</a:t>
            </a:r>
            <a:endParaRPr sz="1400"/>
          </a:p>
        </xdr:txBody>
      </xdr:sp>
      <xdr:sp>
        <xdr:nvSpPr>
          <xdr:cNvPr id="12" name="Shape 12"/>
          <xdr:cNvSpPr txBox="1"/>
        </xdr:nvSpPr>
        <xdr:spPr>
          <a:xfrm>
            <a:off x="5861350" y="2722075"/>
            <a:ext cx="879300" cy="390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UB=29</a:t>
            </a:r>
            <a:endParaRPr sz="1400"/>
          </a:p>
        </xdr:txBody>
      </xdr:sp>
      <xdr:sp>
        <xdr:nvSpPr>
          <xdr:cNvPr id="13" name="Shape 13"/>
          <xdr:cNvSpPr txBox="1"/>
        </xdr:nvSpPr>
        <xdr:spPr>
          <a:xfrm>
            <a:off x="451975" y="2773200"/>
            <a:ext cx="787500" cy="400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LB=5</a:t>
            </a:r>
            <a:endParaRPr sz="1400"/>
          </a:p>
        </xdr:txBody>
      </xdr: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3</xdr:row>
      <xdr:rowOff>19050</xdr:rowOff>
    </xdr:from>
    <xdr:ext cx="4667250" cy="24003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4</xdr:row>
      <xdr:rowOff>152400</xdr:rowOff>
    </xdr:from>
    <xdr:ext cx="4362450" cy="18859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16</xdr:row>
      <xdr:rowOff>66675</xdr:rowOff>
    </xdr:from>
    <xdr:ext cx="3057525" cy="1257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7.5"/>
    <col customWidth="1" min="3" max="3" width="6.38"/>
    <col customWidth="1" min="4" max="4" width="3.63"/>
    <col customWidth="1" min="5" max="5" width="4.63"/>
    <col customWidth="1" min="6" max="6" width="5.38"/>
    <col customWidth="1" min="7" max="7" width="4.63"/>
    <col customWidth="1" min="8" max="8" width="5.0"/>
    <col customWidth="1" min="9" max="9" width="4.88"/>
    <col customWidth="1" min="10" max="10" width="4.5"/>
    <col customWidth="1" min="11" max="11" width="3.5"/>
    <col customWidth="1" min="12" max="12" width="7.88"/>
    <col customWidth="1" min="13" max="13" width="8.88"/>
  </cols>
  <sheetData>
    <row r="1">
      <c r="A1" s="1" t="s">
        <v>0</v>
      </c>
    </row>
    <row r="2">
      <c r="A2" s="2" t="s">
        <v>1</v>
      </c>
    </row>
    <row r="3">
      <c r="A3" s="3">
        <v>1.0</v>
      </c>
      <c r="B3" s="4" t="s">
        <v>2</v>
      </c>
      <c r="C3" s="4"/>
      <c r="D3" s="4"/>
      <c r="E3" s="4"/>
      <c r="F3" s="4"/>
      <c r="G3" s="4"/>
      <c r="H3" s="4"/>
      <c r="I3" s="4"/>
      <c r="J3" s="4"/>
      <c r="K3" s="4"/>
      <c r="L3" s="4"/>
      <c r="M3" s="4"/>
      <c r="N3" s="5"/>
      <c r="O3" s="5"/>
      <c r="P3" s="5"/>
      <c r="Q3" s="5"/>
    </row>
    <row r="4">
      <c r="A4" s="6"/>
      <c r="B4" s="7" t="s">
        <v>3</v>
      </c>
      <c r="C4" s="7">
        <v>12.0</v>
      </c>
      <c r="D4" s="7">
        <v>15.0</v>
      </c>
      <c r="E4" s="7">
        <v>14.0</v>
      </c>
      <c r="F4" s="7">
        <v>10.0</v>
      </c>
      <c r="G4" s="7">
        <v>18.0</v>
      </c>
      <c r="H4" s="7">
        <v>20.0</v>
      </c>
      <c r="I4" s="7">
        <v>22.0</v>
      </c>
      <c r="J4" s="7">
        <v>24.0</v>
      </c>
      <c r="K4" s="7">
        <v>17.0</v>
      </c>
      <c r="L4" s="7">
        <v>19.0</v>
      </c>
    </row>
    <row r="5">
      <c r="A5" s="6"/>
      <c r="B5" s="7" t="s">
        <v>4</v>
      </c>
      <c r="C5" s="7">
        <v>10.0</v>
      </c>
      <c r="D5" s="7">
        <v>12.0</v>
      </c>
      <c r="E5" s="7">
        <v>14.0</v>
      </c>
      <c r="F5" s="7">
        <v>15.0</v>
      </c>
      <c r="G5" s="7">
        <v>17.0</v>
      </c>
      <c r="H5" s="7">
        <v>18.0</v>
      </c>
      <c r="I5" s="7">
        <v>19.0</v>
      </c>
      <c r="J5" s="7">
        <v>20.0</v>
      </c>
      <c r="K5" s="7">
        <v>22.0</v>
      </c>
      <c r="L5" s="7">
        <v>24.0</v>
      </c>
    </row>
    <row r="6">
      <c r="A6" s="3"/>
      <c r="B6" s="4" t="s">
        <v>5</v>
      </c>
      <c r="C6" s="5"/>
      <c r="D6" s="5"/>
      <c r="E6" s="5"/>
      <c r="F6" s="5"/>
      <c r="G6" s="5"/>
      <c r="H6" s="5"/>
    </row>
    <row r="7">
      <c r="A7" s="8"/>
      <c r="B7" s="5">
        <f>AVERAGE(C4:L4)</f>
        <v>17.1</v>
      </c>
      <c r="C7" s="5"/>
      <c r="D7" s="5"/>
      <c r="E7" s="5"/>
      <c r="F7" s="5"/>
      <c r="G7" s="5"/>
      <c r="H7" s="5"/>
    </row>
    <row r="8">
      <c r="A8" s="3"/>
      <c r="B8" s="4" t="s">
        <v>6</v>
      </c>
    </row>
    <row r="9">
      <c r="A9" s="3"/>
    </row>
    <row r="10">
      <c r="A10" s="9"/>
    </row>
    <row r="11">
      <c r="A11" s="3"/>
      <c r="B11" s="4" t="s">
        <v>7</v>
      </c>
      <c r="C11" s="5">
        <f>(G5+H5)/2</f>
        <v>17.5</v>
      </c>
    </row>
    <row r="12">
      <c r="A12" s="3"/>
      <c r="B12" s="4" t="s">
        <v>8</v>
      </c>
    </row>
    <row r="13">
      <c r="A13" s="9"/>
      <c r="E13" s="7" t="s">
        <v>9</v>
      </c>
    </row>
    <row r="14">
      <c r="A14" s="9"/>
    </row>
    <row r="15">
      <c r="A15" s="3">
        <v>2.0</v>
      </c>
      <c r="B15" s="4" t="s">
        <v>10</v>
      </c>
    </row>
    <row r="16">
      <c r="A16" s="9"/>
      <c r="B16" s="7" t="s">
        <v>3</v>
      </c>
      <c r="C16" s="7">
        <v>12.0</v>
      </c>
      <c r="D16" s="7">
        <v>15.0</v>
      </c>
      <c r="E16" s="7">
        <v>14.0</v>
      </c>
      <c r="F16" s="7">
        <v>10.0</v>
      </c>
      <c r="G16" s="7">
        <v>18.0</v>
      </c>
      <c r="H16" s="7">
        <v>20.0</v>
      </c>
      <c r="I16" s="7">
        <v>22.0</v>
      </c>
      <c r="J16" s="7">
        <v>24.0</v>
      </c>
      <c r="K16" s="7">
        <v>17.0</v>
      </c>
      <c r="L16" s="7">
        <v>19.0</v>
      </c>
    </row>
    <row r="17">
      <c r="A17" s="9"/>
      <c r="B17" s="7" t="s">
        <v>4</v>
      </c>
      <c r="C17" s="7">
        <v>10.0</v>
      </c>
      <c r="D17" s="7">
        <v>12.0</v>
      </c>
      <c r="E17" s="7">
        <v>14.0</v>
      </c>
      <c r="F17" s="7">
        <v>15.0</v>
      </c>
      <c r="G17" s="7">
        <v>17.0</v>
      </c>
      <c r="H17" s="7">
        <v>18.0</v>
      </c>
      <c r="I17" s="7">
        <v>19.0</v>
      </c>
      <c r="J17" s="7">
        <v>20.0</v>
      </c>
      <c r="K17" s="7">
        <v>22.0</v>
      </c>
      <c r="L17" s="7">
        <v>24.0</v>
      </c>
    </row>
    <row r="18">
      <c r="A18" s="9"/>
    </row>
    <row r="19">
      <c r="A19" s="9"/>
      <c r="B19" s="7" t="s">
        <v>11</v>
      </c>
    </row>
    <row r="20">
      <c r="A20" s="9"/>
      <c r="B20" s="7" t="s">
        <v>12</v>
      </c>
      <c r="C20" s="7">
        <v>10.0</v>
      </c>
      <c r="D20" s="7">
        <v>12.0</v>
      </c>
      <c r="E20" s="7">
        <v>14.0</v>
      </c>
      <c r="F20" s="7">
        <v>15.0</v>
      </c>
      <c r="G20" s="7">
        <v>17.0</v>
      </c>
      <c r="H20" s="7"/>
      <c r="I20" s="7"/>
      <c r="J20" s="7"/>
      <c r="K20" s="7"/>
      <c r="L20" s="7"/>
    </row>
    <row r="21">
      <c r="A21" s="9"/>
      <c r="B21" s="4" t="s">
        <v>13</v>
      </c>
      <c r="C21" s="5">
        <f>median(C20:G20)</f>
        <v>14</v>
      </c>
    </row>
    <row r="22">
      <c r="A22" s="9"/>
      <c r="B22" s="7"/>
      <c r="H22" s="5"/>
    </row>
    <row r="23">
      <c r="A23" s="9"/>
      <c r="B23" s="7" t="s">
        <v>14</v>
      </c>
      <c r="H23" s="5"/>
    </row>
    <row r="24">
      <c r="A24" s="9"/>
      <c r="B24" s="7" t="s">
        <v>15</v>
      </c>
      <c r="C24" s="10">
        <f>median(C17:L17)</f>
        <v>17.5</v>
      </c>
    </row>
    <row r="25">
      <c r="A25" s="9"/>
      <c r="B25" s="4" t="s">
        <v>16</v>
      </c>
      <c r="C25" s="4">
        <f>median(C17:L17)</f>
        <v>17.5</v>
      </c>
      <c r="D25" s="7"/>
      <c r="E25" s="7"/>
      <c r="F25" s="7"/>
      <c r="G25" s="7"/>
      <c r="H25" s="7"/>
      <c r="I25" s="7"/>
    </row>
    <row r="26">
      <c r="A26" s="9"/>
      <c r="B26" s="7" t="s">
        <v>17</v>
      </c>
    </row>
    <row r="27">
      <c r="A27" s="9"/>
      <c r="B27" s="7" t="s">
        <v>18</v>
      </c>
    </row>
    <row r="28">
      <c r="A28" s="9"/>
      <c r="B28" s="4" t="s">
        <v>19</v>
      </c>
      <c r="C28" s="5">
        <f>median(H17:L17)</f>
        <v>20</v>
      </c>
    </row>
    <row r="29">
      <c r="A29" s="3"/>
      <c r="B29" s="4"/>
      <c r="C29" s="4"/>
      <c r="D29" s="4"/>
      <c r="E29" s="4"/>
      <c r="F29" s="4"/>
      <c r="G29" s="4"/>
      <c r="H29" s="4"/>
      <c r="I29" s="4"/>
      <c r="J29" s="4"/>
    </row>
    <row r="30">
      <c r="A30" s="3">
        <v>3.0</v>
      </c>
      <c r="B30" s="4" t="s">
        <v>20</v>
      </c>
    </row>
    <row r="31">
      <c r="A31" s="9"/>
      <c r="B31" s="4" t="s">
        <v>21</v>
      </c>
    </row>
    <row r="32">
      <c r="A32" s="9"/>
    </row>
    <row r="33">
      <c r="A33" s="9"/>
      <c r="B33" s="4" t="s">
        <v>22</v>
      </c>
    </row>
    <row r="34">
      <c r="A34" s="9"/>
      <c r="B34" s="4" t="s">
        <v>23</v>
      </c>
      <c r="C34" s="5">
        <f>C28-C21</f>
        <v>6</v>
      </c>
      <c r="D34" s="5"/>
    </row>
    <row r="35">
      <c r="A35" s="9"/>
      <c r="B35" s="5"/>
      <c r="C35" s="5"/>
      <c r="D35" s="5"/>
    </row>
    <row r="36">
      <c r="A36" s="3">
        <v>4.0</v>
      </c>
      <c r="B36" s="4" t="s">
        <v>24</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row>
    <row r="37">
      <c r="A37" s="8"/>
      <c r="B37" s="4" t="s">
        <v>25</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row>
    <row r="38">
      <c r="A38" s="9"/>
      <c r="B38" s="7" t="s">
        <v>3</v>
      </c>
      <c r="C38" s="7">
        <v>12.0</v>
      </c>
      <c r="D38" s="7">
        <v>15.0</v>
      </c>
      <c r="E38" s="7">
        <v>14.0</v>
      </c>
      <c r="F38" s="7">
        <v>10.0</v>
      </c>
      <c r="G38" s="7">
        <v>18.0</v>
      </c>
      <c r="H38" s="7">
        <v>20.0</v>
      </c>
      <c r="I38" s="7">
        <v>22.0</v>
      </c>
      <c r="J38" s="7">
        <v>24.0</v>
      </c>
      <c r="K38" s="7">
        <v>17.0</v>
      </c>
      <c r="L38" s="7">
        <v>19.0</v>
      </c>
    </row>
    <row r="39">
      <c r="A39" s="8"/>
      <c r="B39" s="5"/>
      <c r="C39" s="4" t="s">
        <v>26</v>
      </c>
      <c r="D39" s="5">
        <f>min(C38:L38)</f>
        <v>10</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row>
    <row r="40">
      <c r="A40" s="8"/>
      <c r="B40" s="5"/>
      <c r="C40" s="4" t="s">
        <v>27</v>
      </c>
      <c r="D40" s="5">
        <f>max(C38:L38)</f>
        <v>24</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row>
    <row r="41">
      <c r="A41" s="9"/>
    </row>
    <row r="42">
      <c r="A42" s="3">
        <v>5.0</v>
      </c>
      <c r="B42" s="4" t="s">
        <v>28</v>
      </c>
      <c r="C42" s="5"/>
      <c r="D42" s="5"/>
      <c r="E42" s="5"/>
      <c r="F42" s="5"/>
      <c r="G42" s="5"/>
      <c r="H42" s="5"/>
    </row>
    <row r="43">
      <c r="A43" s="8"/>
      <c r="B43" s="4" t="s">
        <v>29</v>
      </c>
      <c r="C43" s="5"/>
      <c r="D43" s="5"/>
      <c r="E43" s="5"/>
      <c r="F43" s="5"/>
      <c r="G43" s="5"/>
      <c r="H43" s="5"/>
    </row>
    <row r="44">
      <c r="A44" s="8"/>
      <c r="B44" s="4" t="s">
        <v>30</v>
      </c>
      <c r="C44" s="5"/>
      <c r="D44" s="5"/>
      <c r="E44" s="5"/>
      <c r="F44" s="5"/>
      <c r="G44" s="5"/>
      <c r="H44" s="5"/>
    </row>
    <row r="45">
      <c r="A45" s="8"/>
      <c r="B45" s="7" t="s">
        <v>3</v>
      </c>
      <c r="C45" s="7">
        <v>12.0</v>
      </c>
      <c r="D45" s="7">
        <v>15.0</v>
      </c>
      <c r="E45" s="7">
        <v>14.0</v>
      </c>
      <c r="F45" s="7">
        <v>10.0</v>
      </c>
      <c r="G45" s="7">
        <v>18.0</v>
      </c>
      <c r="H45" s="7">
        <v>20.0</v>
      </c>
      <c r="I45" s="7">
        <v>22.0</v>
      </c>
      <c r="J45" s="7">
        <v>24.0</v>
      </c>
      <c r="K45" s="7">
        <v>17.0</v>
      </c>
      <c r="L45" s="7">
        <v>19.0</v>
      </c>
    </row>
    <row r="46">
      <c r="A46" s="9"/>
      <c r="B46" s="4" t="s">
        <v>13</v>
      </c>
      <c r="C46" s="5">
        <v>14.0</v>
      </c>
    </row>
    <row r="47">
      <c r="A47" s="9"/>
      <c r="B47" s="4" t="s">
        <v>16</v>
      </c>
      <c r="C47" s="4">
        <f>median(C38:L38)</f>
        <v>17.5</v>
      </c>
    </row>
    <row r="48">
      <c r="A48" s="9"/>
      <c r="B48" s="7" t="s">
        <v>19</v>
      </c>
      <c r="C48" s="10">
        <v>20.0</v>
      </c>
    </row>
    <row r="49">
      <c r="A49" s="9"/>
      <c r="B49" s="7" t="s">
        <v>23</v>
      </c>
      <c r="C49" s="10">
        <v>6.0</v>
      </c>
    </row>
    <row r="50">
      <c r="A50" s="9"/>
      <c r="B50" s="7" t="s">
        <v>31</v>
      </c>
    </row>
    <row r="51">
      <c r="A51" s="8"/>
      <c r="B51" s="4" t="s">
        <v>32</v>
      </c>
      <c r="C51" s="4" t="s">
        <v>33</v>
      </c>
      <c r="D51" s="5">
        <f>C46-1.5*C49</f>
        <v>5</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row>
    <row r="52">
      <c r="A52" s="9"/>
      <c r="B52" s="7" t="s">
        <v>34</v>
      </c>
    </row>
    <row r="53">
      <c r="A53" s="8"/>
      <c r="B53" s="4" t="s">
        <v>35</v>
      </c>
      <c r="C53" s="5">
        <f>C48+1.5*C49</f>
        <v>29</v>
      </c>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row>
    <row r="54">
      <c r="A54" s="8"/>
      <c r="B54" s="4" t="s">
        <v>36</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row>
    <row r="55">
      <c r="A55" s="9"/>
      <c r="B55" s="7" t="s">
        <v>37</v>
      </c>
    </row>
    <row r="56">
      <c r="A56" s="9"/>
      <c r="B56" s="7" t="s">
        <v>38</v>
      </c>
    </row>
    <row r="57">
      <c r="A57" s="9"/>
      <c r="B57" s="7" t="s">
        <v>39</v>
      </c>
    </row>
    <row r="58">
      <c r="A58" s="9"/>
      <c r="B58" s="7" t="s">
        <v>40</v>
      </c>
    </row>
    <row r="59">
      <c r="A59" s="9"/>
      <c r="B59" s="7" t="s">
        <v>41</v>
      </c>
    </row>
    <row r="60">
      <c r="A60" s="9"/>
      <c r="B60" s="7" t="s">
        <v>42</v>
      </c>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sheetData>
  <mergeCells count="10">
    <mergeCell ref="B30:J30"/>
    <mergeCell ref="B31:M31"/>
    <mergeCell ref="B33:D33"/>
    <mergeCell ref="A1:BJ1"/>
    <mergeCell ref="A2:BJ2"/>
    <mergeCell ref="B8:L9"/>
    <mergeCell ref="B12:D12"/>
    <mergeCell ref="B15:Q15"/>
    <mergeCell ref="B26:I26"/>
    <mergeCell ref="B27:I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v>18.0</v>
      </c>
      <c r="B1" s="21" t="s">
        <v>142</v>
      </c>
    </row>
    <row r="2">
      <c r="B2" s="11" t="s">
        <v>143</v>
      </c>
    </row>
    <row r="3">
      <c r="B3" s="7"/>
    </row>
    <row r="5">
      <c r="B5" s="7"/>
    </row>
    <row r="6">
      <c r="B6" s="7"/>
    </row>
    <row r="18">
      <c r="A18" s="23"/>
      <c r="B18" s="24" t="s">
        <v>144</v>
      </c>
      <c r="C18" s="24" t="s">
        <v>145</v>
      </c>
      <c r="D18" s="24" t="s">
        <v>146</v>
      </c>
      <c r="E18" s="24" t="s">
        <v>147</v>
      </c>
      <c r="F18" s="24" t="s">
        <v>148</v>
      </c>
      <c r="G18" s="24" t="s">
        <v>149</v>
      </c>
    </row>
    <row r="19">
      <c r="A19" s="23"/>
      <c r="B19" s="24">
        <v>85.0</v>
      </c>
      <c r="C19" s="24">
        <v>78.0</v>
      </c>
      <c r="D19" s="24">
        <v>88.2</v>
      </c>
      <c r="E19" s="24">
        <v>79.0</v>
      </c>
      <c r="F19" s="24">
        <f t="shared" ref="F19:G19" si="1">(B19-D19)^2</f>
        <v>10.24</v>
      </c>
      <c r="G19" s="23">
        <f t="shared" si="1"/>
        <v>1</v>
      </c>
    </row>
    <row r="20">
      <c r="A20" s="23"/>
      <c r="B20" s="24">
        <v>90.0</v>
      </c>
      <c r="C20" s="24">
        <v>75.0</v>
      </c>
      <c r="D20" s="24">
        <v>88.2</v>
      </c>
      <c r="E20" s="24">
        <v>79.0</v>
      </c>
      <c r="F20" s="24">
        <f t="shared" ref="F20:G20" si="2">(B20-D20)^2</f>
        <v>3.24</v>
      </c>
      <c r="G20" s="23">
        <f t="shared" si="2"/>
        <v>16</v>
      </c>
    </row>
    <row r="21">
      <c r="A21" s="23"/>
      <c r="B21" s="24">
        <v>88.0</v>
      </c>
      <c r="C21" s="24">
        <v>80.0</v>
      </c>
      <c r="D21" s="24">
        <v>88.2</v>
      </c>
      <c r="E21" s="24">
        <v>79.0</v>
      </c>
      <c r="F21" s="24">
        <f t="shared" ref="F21:G21" si="3">(B21-D21)^2</f>
        <v>0.04</v>
      </c>
      <c r="G21" s="23">
        <f t="shared" si="3"/>
        <v>1</v>
      </c>
    </row>
    <row r="22">
      <c r="A22" s="23"/>
      <c r="B22" s="24">
        <v>92.0</v>
      </c>
      <c r="C22" s="24">
        <v>83.0</v>
      </c>
      <c r="D22" s="24">
        <v>88.2</v>
      </c>
      <c r="E22" s="24">
        <v>79.0</v>
      </c>
      <c r="F22" s="24">
        <f t="shared" ref="F22:G22" si="4">(B22-D22)^2</f>
        <v>14.44</v>
      </c>
      <c r="G22" s="23">
        <f t="shared" si="4"/>
        <v>16</v>
      </c>
    </row>
    <row r="23">
      <c r="A23" s="23"/>
      <c r="B23" s="24">
        <v>86.0</v>
      </c>
      <c r="C23" s="24">
        <v>79.0</v>
      </c>
      <c r="D23" s="24">
        <v>88.2</v>
      </c>
      <c r="E23" s="24">
        <v>79.0</v>
      </c>
      <c r="F23" s="24">
        <f t="shared" ref="F23:G23" si="5">(B23-D23)^2</f>
        <v>4.84</v>
      </c>
      <c r="G23" s="23">
        <f t="shared" si="5"/>
        <v>0</v>
      </c>
    </row>
    <row r="24">
      <c r="A24" s="24" t="s">
        <v>78</v>
      </c>
      <c r="B24" s="23"/>
      <c r="C24" s="23"/>
      <c r="D24" s="23"/>
      <c r="E24" s="23"/>
      <c r="F24" s="23">
        <f t="shared" ref="F24:G24" si="6">SUM(F19:F23)</f>
        <v>32.8</v>
      </c>
      <c r="G24" s="23">
        <f t="shared" si="6"/>
        <v>34</v>
      </c>
    </row>
    <row r="25">
      <c r="A25" s="7" t="s">
        <v>146</v>
      </c>
      <c r="B25" s="10">
        <f t="shared" ref="B25:C25" si="7">AVERAGE(B19:B23)</f>
        <v>88.2</v>
      </c>
      <c r="C25" s="10">
        <f t="shared" si="7"/>
        <v>79</v>
      </c>
    </row>
    <row r="27">
      <c r="B27" s="4" t="s">
        <v>150</v>
      </c>
      <c r="C27" s="4" t="s">
        <v>151</v>
      </c>
    </row>
    <row r="28">
      <c r="B28" s="4" t="s">
        <v>152</v>
      </c>
      <c r="C28" s="4" t="s">
        <v>153</v>
      </c>
    </row>
    <row r="30">
      <c r="B30" s="34" t="s">
        <v>154</v>
      </c>
      <c r="C30" s="5"/>
    </row>
    <row r="31">
      <c r="B31" s="4" t="s">
        <v>155</v>
      </c>
      <c r="C31" s="5"/>
    </row>
    <row r="32">
      <c r="B32" s="7" t="s">
        <v>156</v>
      </c>
    </row>
    <row r="33">
      <c r="B33" s="7" t="s">
        <v>157</v>
      </c>
    </row>
    <row r="36">
      <c r="A36" s="32">
        <v>19.0</v>
      </c>
      <c r="B36" s="21" t="s">
        <v>158</v>
      </c>
    </row>
    <row r="37">
      <c r="B37" s="11" t="s">
        <v>159</v>
      </c>
    </row>
    <row r="38">
      <c r="B38" s="7"/>
    </row>
    <row r="49">
      <c r="B49" s="7" t="s">
        <v>160</v>
      </c>
    </row>
    <row r="50">
      <c r="B50" s="7" t="s">
        <v>161</v>
      </c>
    </row>
    <row r="52">
      <c r="B52" s="4" t="s">
        <v>162</v>
      </c>
      <c r="C52" s="5"/>
      <c r="D52" s="5"/>
      <c r="E52" s="5"/>
      <c r="F52" s="5"/>
      <c r="G52" s="5"/>
      <c r="H52" s="5"/>
      <c r="I52" s="5"/>
      <c r="J52" s="5"/>
      <c r="K52"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v>20.0</v>
      </c>
      <c r="B1" s="11" t="s">
        <v>163</v>
      </c>
    </row>
    <row r="3">
      <c r="B3" s="7" t="s">
        <v>164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7.25"/>
  </cols>
  <sheetData>
    <row r="1">
      <c r="A1" s="11">
        <v>6.0</v>
      </c>
      <c r="B1" s="11" t="s">
        <v>43</v>
      </c>
      <c r="C1" s="12"/>
      <c r="D1" s="12"/>
      <c r="E1" s="12"/>
      <c r="F1" s="12"/>
      <c r="G1" s="12"/>
      <c r="H1" s="12"/>
      <c r="I1" s="12"/>
      <c r="J1" s="12"/>
      <c r="K1" s="12"/>
      <c r="L1" s="12"/>
      <c r="M1" s="12"/>
      <c r="N1" s="12"/>
      <c r="O1" s="12"/>
      <c r="P1" s="12"/>
      <c r="Q1" s="12"/>
      <c r="R1" s="12"/>
      <c r="S1" s="12"/>
      <c r="T1" s="12"/>
      <c r="U1" s="12"/>
      <c r="V1" s="12"/>
      <c r="W1" s="12"/>
      <c r="X1" s="12"/>
      <c r="Y1" s="12"/>
      <c r="Z1" s="12"/>
      <c r="AA1" s="12"/>
    </row>
    <row r="2">
      <c r="A2" s="7"/>
      <c r="B2" s="7" t="s">
        <v>44</v>
      </c>
      <c r="H2" s="7" t="s">
        <v>45</v>
      </c>
    </row>
    <row r="3">
      <c r="A3" s="7"/>
      <c r="B3" s="7" t="s">
        <v>4</v>
      </c>
      <c r="C3" s="7">
        <v>12.0</v>
      </c>
      <c r="D3" s="7">
        <v>15.0</v>
      </c>
      <c r="E3" s="7">
        <v>14.0</v>
      </c>
      <c r="F3" s="7">
        <v>10.0</v>
      </c>
      <c r="G3" s="7">
        <v>18.0</v>
      </c>
      <c r="H3" s="7">
        <v>20.0</v>
      </c>
      <c r="I3" s="7">
        <v>22.0</v>
      </c>
      <c r="J3" s="7">
        <v>24.0</v>
      </c>
      <c r="K3" s="7">
        <v>17.0</v>
      </c>
      <c r="L3" s="7">
        <v>19.0</v>
      </c>
    </row>
    <row r="4">
      <c r="A4" s="7"/>
    </row>
    <row r="5">
      <c r="A5" s="7"/>
      <c r="B5" s="7" t="s">
        <v>46</v>
      </c>
    </row>
    <row r="6">
      <c r="A6" s="4"/>
      <c r="B6" s="4" t="s">
        <v>47</v>
      </c>
      <c r="C6" s="5">
        <f>max(C3:L3)-min(C3:L3)</f>
        <v>14</v>
      </c>
      <c r="D6" s="5"/>
      <c r="E6" s="5"/>
      <c r="F6" s="5"/>
      <c r="G6" s="5"/>
      <c r="H6" s="5"/>
      <c r="I6" s="5"/>
      <c r="J6" s="5"/>
      <c r="K6" s="5"/>
      <c r="L6" s="5"/>
      <c r="M6" s="5"/>
      <c r="N6" s="5"/>
      <c r="O6" s="5"/>
      <c r="P6" s="5"/>
      <c r="Q6" s="5"/>
      <c r="R6" s="5"/>
      <c r="S6" s="5"/>
      <c r="T6" s="5"/>
      <c r="U6" s="5"/>
      <c r="V6" s="5"/>
      <c r="W6" s="5"/>
      <c r="X6" s="5"/>
      <c r="Y6" s="5"/>
      <c r="Z6" s="5"/>
      <c r="AA6" s="5"/>
    </row>
    <row r="9">
      <c r="B9" s="7" t="s">
        <v>48</v>
      </c>
    </row>
    <row r="10">
      <c r="B10" s="7" t="s">
        <v>49</v>
      </c>
      <c r="C10" s="7">
        <v>17.1</v>
      </c>
    </row>
    <row r="11">
      <c r="B11" s="7" t="s">
        <v>50</v>
      </c>
      <c r="C11" s="7">
        <v>10.0</v>
      </c>
    </row>
    <row r="12">
      <c r="B12" s="7"/>
      <c r="C12" s="7"/>
      <c r="D12" s="7"/>
      <c r="E12" s="7"/>
      <c r="F12" s="7"/>
      <c r="G12" s="7"/>
      <c r="H12" s="7"/>
      <c r="I12" s="7"/>
      <c r="J12" s="7"/>
      <c r="K12" s="7"/>
      <c r="L12" s="7"/>
    </row>
    <row r="13">
      <c r="A13" s="13"/>
      <c r="B13" s="14" t="s">
        <v>51</v>
      </c>
      <c r="C13" s="14" t="s">
        <v>52</v>
      </c>
      <c r="D13" s="14" t="s">
        <v>53</v>
      </c>
      <c r="E13" s="14" t="s">
        <v>54</v>
      </c>
      <c r="F13" s="14" t="s">
        <v>55</v>
      </c>
      <c r="G13" s="14" t="s">
        <v>56</v>
      </c>
      <c r="H13" s="14" t="s">
        <v>57</v>
      </c>
      <c r="I13" s="14" t="s">
        <v>58</v>
      </c>
      <c r="J13" s="14" t="s">
        <v>59</v>
      </c>
      <c r="K13" s="14" t="s">
        <v>60</v>
      </c>
      <c r="L13" s="14">
        <v>19.0</v>
      </c>
      <c r="M13" s="13"/>
      <c r="N13" s="13"/>
      <c r="O13" s="13"/>
      <c r="P13" s="13"/>
      <c r="Q13" s="13"/>
      <c r="R13" s="13"/>
      <c r="S13" s="13"/>
      <c r="T13" s="13"/>
      <c r="U13" s="13"/>
      <c r="V13" s="13"/>
      <c r="W13" s="13"/>
      <c r="X13" s="13"/>
      <c r="Y13" s="13"/>
      <c r="Z13" s="13"/>
      <c r="AA13" s="13"/>
    </row>
    <row r="14">
      <c r="A14" s="13"/>
      <c r="B14" s="14" t="s">
        <v>61</v>
      </c>
      <c r="C14" s="15">
        <f t="shared" ref="C14:L14" si="1">(C13-17.1)^2</f>
        <v>26.01</v>
      </c>
      <c r="D14" s="15">
        <f t="shared" si="1"/>
        <v>4.41</v>
      </c>
      <c r="E14" s="16">
        <f t="shared" si="1"/>
        <v>9.61</v>
      </c>
      <c r="F14" s="15">
        <f t="shared" si="1"/>
        <v>50.41</v>
      </c>
      <c r="G14" s="15">
        <f t="shared" si="1"/>
        <v>0.81</v>
      </c>
      <c r="H14" s="15">
        <f t="shared" si="1"/>
        <v>8.41</v>
      </c>
      <c r="I14" s="15">
        <f t="shared" si="1"/>
        <v>24.01</v>
      </c>
      <c r="J14" s="15">
        <f t="shared" si="1"/>
        <v>47.61</v>
      </c>
      <c r="K14" s="15">
        <f t="shared" si="1"/>
        <v>0.01</v>
      </c>
      <c r="L14" s="15">
        <f t="shared" si="1"/>
        <v>3.61</v>
      </c>
      <c r="M14" s="13"/>
      <c r="N14" s="13"/>
      <c r="O14" s="13"/>
      <c r="P14" s="13"/>
      <c r="Q14" s="13"/>
      <c r="R14" s="13"/>
      <c r="S14" s="13"/>
      <c r="T14" s="13"/>
      <c r="U14" s="13"/>
      <c r="V14" s="13"/>
      <c r="W14" s="13"/>
      <c r="X14" s="13"/>
      <c r="Y14" s="13"/>
      <c r="Z14" s="13"/>
      <c r="AA14" s="13"/>
    </row>
    <row r="15">
      <c r="A15" s="5"/>
      <c r="B15" s="17" t="s">
        <v>62</v>
      </c>
      <c r="C15" s="18">
        <f>SUM(C14:L14)/10</f>
        <v>17.49</v>
      </c>
      <c r="D15" s="18"/>
      <c r="E15" s="19"/>
      <c r="F15" s="18"/>
      <c r="G15" s="18"/>
      <c r="H15" s="18"/>
      <c r="I15" s="18"/>
      <c r="J15" s="18"/>
      <c r="K15" s="18"/>
      <c r="L15" s="18"/>
      <c r="M15" s="5"/>
      <c r="N15" s="5"/>
      <c r="O15" s="5"/>
      <c r="P15" s="5"/>
      <c r="Q15" s="5"/>
      <c r="R15" s="5"/>
      <c r="S15" s="5"/>
      <c r="T15" s="5"/>
      <c r="U15" s="5"/>
      <c r="V15" s="5"/>
      <c r="W15" s="5"/>
      <c r="X15" s="5"/>
      <c r="Y15" s="5"/>
      <c r="Z15" s="5"/>
      <c r="AA15" s="5"/>
    </row>
    <row r="16">
      <c r="A16" s="5"/>
      <c r="B16" s="17" t="s">
        <v>63</v>
      </c>
      <c r="C16" s="18">
        <f>sqrt(C15)</f>
        <v>4.182104733</v>
      </c>
      <c r="D16" s="18"/>
      <c r="E16" s="19"/>
      <c r="F16" s="18"/>
      <c r="G16" s="18"/>
      <c r="H16" s="18"/>
      <c r="I16" s="18"/>
      <c r="J16" s="18"/>
      <c r="K16" s="18"/>
      <c r="L16" s="18"/>
      <c r="M16" s="5"/>
      <c r="N16" s="5"/>
      <c r="O16" s="5"/>
      <c r="P16" s="5"/>
      <c r="Q16" s="5"/>
      <c r="R16" s="5"/>
      <c r="S16" s="5"/>
      <c r="T16" s="5"/>
      <c r="U16" s="5"/>
      <c r="V16" s="5"/>
      <c r="W16" s="5"/>
      <c r="X16" s="5"/>
      <c r="Y16" s="5"/>
      <c r="Z16" s="5"/>
      <c r="AA16" s="5"/>
    </row>
    <row r="17">
      <c r="B17" s="20"/>
      <c r="C17" s="20"/>
      <c r="D17" s="20"/>
      <c r="E17" s="20"/>
      <c r="F17" s="20"/>
      <c r="G17" s="20"/>
      <c r="H17" s="20"/>
      <c r="I17" s="20"/>
      <c r="J17" s="20"/>
      <c r="K17" s="20"/>
    </row>
    <row r="18">
      <c r="A18" s="4"/>
      <c r="B18" s="4"/>
      <c r="C18" s="5"/>
      <c r="D18" s="5"/>
      <c r="E18" s="5"/>
      <c r="F18" s="5"/>
      <c r="G18" s="5"/>
      <c r="H18" s="5"/>
      <c r="I18" s="5"/>
      <c r="J18" s="5"/>
      <c r="K18" s="5"/>
      <c r="L18" s="5"/>
      <c r="M18" s="5"/>
      <c r="N18" s="5"/>
      <c r="O18" s="5"/>
      <c r="P18" s="5"/>
      <c r="Q18" s="5"/>
      <c r="R18" s="5"/>
      <c r="S18" s="5"/>
      <c r="T18" s="5"/>
      <c r="U18" s="5"/>
      <c r="V18" s="5"/>
      <c r="W18" s="5"/>
      <c r="X18" s="5"/>
      <c r="Y18" s="5"/>
      <c r="Z18" s="5"/>
      <c r="AA18" s="5"/>
    </row>
    <row r="19">
      <c r="A19" s="21">
        <v>7.0</v>
      </c>
      <c r="B19" s="21" t="s">
        <v>64</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B20" s="7" t="s">
        <v>65</v>
      </c>
    </row>
    <row r="21">
      <c r="B21" s="7" t="s">
        <v>66</v>
      </c>
    </row>
    <row r="23">
      <c r="B23" s="7" t="s">
        <v>67</v>
      </c>
    </row>
    <row r="24">
      <c r="A24" s="23"/>
      <c r="B24" s="24" t="s">
        <v>51</v>
      </c>
      <c r="C24" s="24" t="s">
        <v>52</v>
      </c>
      <c r="D24" s="24" t="s">
        <v>53</v>
      </c>
      <c r="E24" s="24" t="s">
        <v>54</v>
      </c>
      <c r="F24" s="24" t="s">
        <v>55</v>
      </c>
      <c r="G24" s="24" t="s">
        <v>56</v>
      </c>
      <c r="H24" s="24" t="s">
        <v>57</v>
      </c>
      <c r="I24" s="24" t="s">
        <v>58</v>
      </c>
      <c r="J24" s="24" t="s">
        <v>59</v>
      </c>
      <c r="K24" s="24" t="s">
        <v>60</v>
      </c>
    </row>
    <row r="25">
      <c r="A25" s="18"/>
      <c r="B25" s="17" t="s">
        <v>67</v>
      </c>
      <c r="C25" s="18">
        <f t="shared" ref="C25:K25" si="2">(C24-17.1)/4.182</f>
        <v>-1.219512195</v>
      </c>
      <c r="D25" s="18">
        <f t="shared" si="2"/>
        <v>-0.5021520803</v>
      </c>
      <c r="E25" s="18">
        <f t="shared" si="2"/>
        <v>-0.7412721186</v>
      </c>
      <c r="F25" s="18">
        <f t="shared" si="2"/>
        <v>-1.697752272</v>
      </c>
      <c r="G25" s="18">
        <f t="shared" si="2"/>
        <v>0.2152080344</v>
      </c>
      <c r="H25" s="18">
        <f t="shared" si="2"/>
        <v>0.693448111</v>
      </c>
      <c r="I25" s="18">
        <f t="shared" si="2"/>
        <v>1.171688187</v>
      </c>
      <c r="J25" s="18">
        <f t="shared" si="2"/>
        <v>1.649928264</v>
      </c>
      <c r="K25" s="18">
        <f t="shared" si="2"/>
        <v>-0.02391200383</v>
      </c>
      <c r="L25" s="5"/>
      <c r="M25" s="5"/>
      <c r="N25" s="5"/>
      <c r="O25" s="5"/>
      <c r="P25" s="5"/>
      <c r="Q25" s="5"/>
      <c r="R25" s="5"/>
      <c r="S25" s="5"/>
      <c r="T25" s="5"/>
      <c r="U25" s="5"/>
      <c r="V25" s="5"/>
      <c r="W25" s="5"/>
      <c r="X25" s="5"/>
      <c r="Y25" s="5"/>
      <c r="Z25" s="5"/>
      <c r="AA25" s="5"/>
    </row>
    <row r="27">
      <c r="B27" s="4" t="s">
        <v>68</v>
      </c>
    </row>
  </sheetData>
  <mergeCells count="1">
    <mergeCell ref="B27:K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3" width="9.0"/>
    <col customWidth="1" min="4" max="4" width="8.13"/>
  </cols>
  <sheetData>
    <row r="1">
      <c r="A1" s="11">
        <v>8.0</v>
      </c>
      <c r="B1" s="11"/>
      <c r="C1" s="11" t="s">
        <v>69</v>
      </c>
      <c r="K1" s="12"/>
      <c r="L1" s="12"/>
      <c r="M1" s="12"/>
      <c r="N1" s="12"/>
      <c r="O1" s="12"/>
      <c r="P1" s="12"/>
      <c r="Q1" s="12"/>
      <c r="R1" s="12"/>
      <c r="S1" s="12"/>
      <c r="T1" s="12"/>
      <c r="U1" s="12"/>
      <c r="V1" s="12"/>
      <c r="W1" s="12"/>
      <c r="X1" s="12"/>
      <c r="Y1" s="12"/>
      <c r="Z1" s="12"/>
      <c r="AA1" s="12"/>
      <c r="AB1" s="12"/>
    </row>
    <row r="2">
      <c r="A2" s="7"/>
      <c r="B2" s="7"/>
    </row>
    <row r="3">
      <c r="A3" s="7"/>
      <c r="B3" s="7"/>
    </row>
    <row r="4" ht="84.0" customHeight="1"/>
    <row r="5" ht="26.25" customHeight="1"/>
    <row r="6" ht="26.25" customHeight="1"/>
    <row r="7">
      <c r="A7" s="25"/>
      <c r="B7" s="26"/>
      <c r="C7" s="26" t="s">
        <v>51</v>
      </c>
      <c r="D7" s="26" t="s">
        <v>70</v>
      </c>
      <c r="E7" s="26" t="s">
        <v>71</v>
      </c>
      <c r="F7" s="26" t="s">
        <v>72</v>
      </c>
      <c r="G7" s="26" t="s">
        <v>73</v>
      </c>
      <c r="H7" s="26" t="s">
        <v>74</v>
      </c>
      <c r="I7" s="26" t="s">
        <v>75</v>
      </c>
      <c r="J7" s="26" t="s">
        <v>76</v>
      </c>
      <c r="K7" s="26" t="s">
        <v>77</v>
      </c>
      <c r="L7" s="27"/>
      <c r="M7" s="25"/>
      <c r="N7" s="25"/>
      <c r="O7" s="25"/>
      <c r="P7" s="25"/>
      <c r="Q7" s="25"/>
      <c r="R7" s="25"/>
      <c r="S7" s="25"/>
      <c r="T7" s="25"/>
      <c r="U7" s="25"/>
      <c r="V7" s="25"/>
      <c r="W7" s="25"/>
      <c r="X7" s="25"/>
      <c r="Y7" s="25"/>
      <c r="Z7" s="25"/>
      <c r="AA7" s="25"/>
      <c r="AB7" s="25"/>
    </row>
    <row r="8">
      <c r="B8" s="24"/>
      <c r="C8" s="24">
        <v>10.0</v>
      </c>
      <c r="D8" s="24">
        <v>5.0</v>
      </c>
      <c r="E8" s="23">
        <v>30.0</v>
      </c>
      <c r="F8" s="23">
        <v>15.0</v>
      </c>
      <c r="G8" s="23">
        <f t="shared" ref="G8:H8" si="1">C8-E8</f>
        <v>-20</v>
      </c>
      <c r="H8" s="23">
        <f t="shared" si="1"/>
        <v>-10</v>
      </c>
      <c r="I8" s="23">
        <f t="shared" ref="I8:I12" si="4">G8*H8</f>
        <v>200</v>
      </c>
      <c r="J8" s="23">
        <f t="shared" ref="J8:K8" si="2">G8^2</f>
        <v>400</v>
      </c>
      <c r="K8" s="23">
        <f t="shared" si="2"/>
        <v>100</v>
      </c>
      <c r="L8" s="23"/>
    </row>
    <row r="9">
      <c r="B9" s="24"/>
      <c r="C9" s="24">
        <v>20.0</v>
      </c>
      <c r="D9" s="24">
        <v>10.0</v>
      </c>
      <c r="E9" s="23">
        <v>30.0</v>
      </c>
      <c r="F9" s="23">
        <v>15.0</v>
      </c>
      <c r="G9" s="23">
        <f t="shared" ref="G9:H9" si="3">C9-E9</f>
        <v>-10</v>
      </c>
      <c r="H9" s="23">
        <f t="shared" si="3"/>
        <v>-5</v>
      </c>
      <c r="I9" s="23">
        <f t="shared" si="4"/>
        <v>50</v>
      </c>
      <c r="J9" s="23">
        <f t="shared" ref="J9:K9" si="5">G9^2</f>
        <v>100</v>
      </c>
      <c r="K9" s="23">
        <f t="shared" si="5"/>
        <v>25</v>
      </c>
      <c r="L9" s="23"/>
    </row>
    <row r="10">
      <c r="B10" s="24"/>
      <c r="C10" s="24">
        <v>30.0</v>
      </c>
      <c r="D10" s="24">
        <v>15.0</v>
      </c>
      <c r="E10" s="23">
        <v>30.0</v>
      </c>
      <c r="F10" s="23">
        <v>15.0</v>
      </c>
      <c r="G10" s="23">
        <f t="shared" ref="G10:H10" si="6">C10-E10</f>
        <v>0</v>
      </c>
      <c r="H10" s="23">
        <f t="shared" si="6"/>
        <v>0</v>
      </c>
      <c r="I10" s="23">
        <f t="shared" si="4"/>
        <v>0</v>
      </c>
      <c r="J10" s="23">
        <f t="shared" ref="J10:K10" si="7">G10^2</f>
        <v>0</v>
      </c>
      <c r="K10" s="23">
        <f t="shared" si="7"/>
        <v>0</v>
      </c>
      <c r="L10" s="23"/>
    </row>
    <row r="11">
      <c r="B11" s="24"/>
      <c r="C11" s="24">
        <v>40.0</v>
      </c>
      <c r="D11" s="24">
        <v>20.0</v>
      </c>
      <c r="E11" s="23">
        <v>30.0</v>
      </c>
      <c r="F11" s="23">
        <v>15.0</v>
      </c>
      <c r="G11" s="23">
        <f t="shared" ref="G11:H11" si="8">C11-E11</f>
        <v>10</v>
      </c>
      <c r="H11" s="23">
        <f t="shared" si="8"/>
        <v>5</v>
      </c>
      <c r="I11" s="23">
        <f t="shared" si="4"/>
        <v>50</v>
      </c>
      <c r="J11" s="23">
        <f t="shared" ref="J11:K11" si="9">G11^2</f>
        <v>100</v>
      </c>
      <c r="K11" s="23">
        <f t="shared" si="9"/>
        <v>25</v>
      </c>
      <c r="L11" s="23"/>
    </row>
    <row r="12">
      <c r="B12" s="24"/>
      <c r="C12" s="24">
        <v>50.0</v>
      </c>
      <c r="D12" s="24">
        <v>25.0</v>
      </c>
      <c r="E12" s="23">
        <v>30.0</v>
      </c>
      <c r="F12" s="23">
        <v>15.0</v>
      </c>
      <c r="G12" s="23">
        <f t="shared" ref="G12:H12" si="10">C12-E12</f>
        <v>20</v>
      </c>
      <c r="H12" s="23">
        <f t="shared" si="10"/>
        <v>10</v>
      </c>
      <c r="I12" s="23">
        <f t="shared" si="4"/>
        <v>200</v>
      </c>
      <c r="J12" s="23">
        <f t="shared" ref="J12:K12" si="11">G12^2</f>
        <v>400</v>
      </c>
      <c r="K12" s="23">
        <f t="shared" si="11"/>
        <v>100</v>
      </c>
      <c r="L12" s="23"/>
    </row>
    <row r="13">
      <c r="B13" s="17" t="s">
        <v>78</v>
      </c>
      <c r="C13" s="23"/>
      <c r="D13" s="23"/>
      <c r="E13" s="23"/>
      <c r="F13" s="23"/>
      <c r="G13" s="23"/>
      <c r="H13" s="23"/>
      <c r="I13" s="23">
        <f t="shared" ref="I13:K13" si="12">SUM(I8:I12)</f>
        <v>500</v>
      </c>
      <c r="J13" s="23">
        <f t="shared" si="12"/>
        <v>1000</v>
      </c>
      <c r="K13" s="23">
        <f t="shared" si="12"/>
        <v>250</v>
      </c>
      <c r="L13" s="23"/>
    </row>
    <row r="14">
      <c r="B14" s="24"/>
      <c r="C14" s="24" t="s">
        <v>79</v>
      </c>
      <c r="D14" s="23">
        <f>AVERAGE(C8:C12)</f>
        <v>30</v>
      </c>
      <c r="E14" s="23"/>
      <c r="F14" s="23"/>
      <c r="G14" s="23"/>
      <c r="H14" s="23"/>
      <c r="I14" s="23"/>
      <c r="J14" s="23"/>
      <c r="K14" s="23"/>
      <c r="L14" s="23"/>
    </row>
    <row r="15">
      <c r="B15" s="24"/>
      <c r="C15" s="24" t="s">
        <v>80</v>
      </c>
      <c r="D15" s="23">
        <f>AVERAGE(D8:D12)</f>
        <v>15</v>
      </c>
      <c r="E15" s="23"/>
      <c r="F15" s="23"/>
      <c r="G15" s="23"/>
      <c r="H15" s="23"/>
      <c r="I15" s="23"/>
      <c r="J15" s="23"/>
      <c r="K15" s="23"/>
      <c r="L15" s="23"/>
    </row>
    <row r="17">
      <c r="C17" s="4" t="s">
        <v>81</v>
      </c>
      <c r="D17" s="5"/>
      <c r="E17" s="5">
        <f>500/(1000*250)^(1/2)</f>
        <v>1</v>
      </c>
    </row>
    <row r="18">
      <c r="C18" s="5"/>
      <c r="D18" s="5"/>
      <c r="E18" s="5"/>
    </row>
  </sheetData>
  <mergeCells count="1">
    <mergeCell ref="C1:J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sheetData>
    <row r="1">
      <c r="A1" s="4">
        <v>9.0</v>
      </c>
      <c r="B1" s="4" t="s">
        <v>82</v>
      </c>
      <c r="C1" s="5"/>
      <c r="D1" s="5"/>
      <c r="E1" s="5"/>
      <c r="F1" s="5"/>
      <c r="G1" s="5"/>
    </row>
    <row r="2">
      <c r="B2" s="4" t="s">
        <v>83</v>
      </c>
      <c r="C2" s="5"/>
      <c r="D2" s="5"/>
      <c r="E2" s="5"/>
      <c r="F2" s="5"/>
      <c r="G2" s="5"/>
    </row>
    <row r="3">
      <c r="B3" s="4" t="s">
        <v>84</v>
      </c>
      <c r="C3" s="5"/>
      <c r="D3" s="5"/>
      <c r="E3" s="5"/>
      <c r="F3" s="5"/>
      <c r="G3" s="5"/>
    </row>
    <row r="4">
      <c r="B4" s="4" t="s">
        <v>85</v>
      </c>
      <c r="C4" s="5"/>
      <c r="D4" s="5"/>
      <c r="E4" s="5"/>
      <c r="F4" s="5"/>
      <c r="G4" s="5"/>
    </row>
    <row r="6">
      <c r="A6" s="7" t="s">
        <v>86</v>
      </c>
    </row>
    <row r="8">
      <c r="A8" s="28" t="s">
        <v>51</v>
      </c>
      <c r="B8" s="28" t="s">
        <v>70</v>
      </c>
      <c r="C8" s="13"/>
      <c r="F8" s="29"/>
    </row>
    <row r="9">
      <c r="A9" s="28">
        <v>10.0</v>
      </c>
      <c r="B9" s="28">
        <v>5.0</v>
      </c>
      <c r="C9" s="13"/>
    </row>
    <row r="10">
      <c r="A10" s="28">
        <v>20.0</v>
      </c>
      <c r="B10" s="28">
        <v>10.0</v>
      </c>
      <c r="C10" s="13"/>
    </row>
    <row r="11">
      <c r="A11" s="28">
        <v>30.0</v>
      </c>
      <c r="B11" s="28">
        <v>15.0</v>
      </c>
      <c r="C11" s="13"/>
    </row>
    <row r="12">
      <c r="A12" s="28">
        <v>40.0</v>
      </c>
      <c r="B12" s="28">
        <v>20.0</v>
      </c>
      <c r="C12" s="13"/>
    </row>
    <row r="13">
      <c r="A13" s="28">
        <v>50.0</v>
      </c>
      <c r="B13" s="28">
        <v>25.0</v>
      </c>
      <c r="C13"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v>10.0</v>
      </c>
      <c r="B1" s="4" t="s">
        <v>87</v>
      </c>
      <c r="C1" s="5"/>
      <c r="D1" s="5"/>
      <c r="E1" s="5"/>
      <c r="F1" s="5"/>
    </row>
    <row r="2">
      <c r="A2" s="5"/>
      <c r="B2" s="4" t="s">
        <v>88</v>
      </c>
      <c r="C2" s="4"/>
      <c r="D2" s="4"/>
      <c r="E2" s="4"/>
      <c r="F2" s="4"/>
      <c r="G2" s="7"/>
      <c r="H2" s="7"/>
      <c r="I2" s="7"/>
    </row>
    <row r="3">
      <c r="A3" s="5"/>
      <c r="B3" s="4" t="s">
        <v>89</v>
      </c>
      <c r="C3" s="5"/>
      <c r="D3" s="5"/>
      <c r="E3" s="5"/>
      <c r="F3" s="5"/>
    </row>
    <row r="5">
      <c r="B5" s="7" t="s">
        <v>37</v>
      </c>
    </row>
    <row r="6">
      <c r="B6" s="7" t="s">
        <v>38</v>
      </c>
    </row>
    <row r="7">
      <c r="B7" s="7" t="s">
        <v>39</v>
      </c>
    </row>
    <row r="8">
      <c r="B8" s="7" t="s">
        <v>40</v>
      </c>
    </row>
    <row r="9">
      <c r="B9" s="7" t="s">
        <v>41</v>
      </c>
    </row>
    <row r="10">
      <c r="B10" s="7" t="s">
        <v>42</v>
      </c>
    </row>
    <row r="11">
      <c r="B11" s="7" t="s">
        <v>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3" max="12" width="2.88"/>
  </cols>
  <sheetData>
    <row r="1">
      <c r="B1" s="4" t="s">
        <v>91</v>
      </c>
      <c r="C1" s="5"/>
      <c r="D1" s="5"/>
      <c r="E1" s="5"/>
      <c r="F1" s="5"/>
      <c r="G1" s="5"/>
      <c r="H1" s="5"/>
      <c r="I1" s="5"/>
      <c r="J1" s="5"/>
      <c r="K1" s="5"/>
      <c r="L1" s="5"/>
      <c r="M1" s="5"/>
      <c r="N1" s="5"/>
    </row>
    <row r="2">
      <c r="B2" s="4" t="s">
        <v>92</v>
      </c>
      <c r="C2" s="5"/>
      <c r="D2" s="5"/>
      <c r="E2" s="5"/>
      <c r="F2" s="5"/>
      <c r="G2" s="5"/>
      <c r="H2" s="5"/>
      <c r="I2" s="5"/>
      <c r="J2" s="5"/>
      <c r="K2" s="5"/>
      <c r="L2" s="5"/>
      <c r="M2" s="5"/>
      <c r="N2" s="5"/>
    </row>
    <row r="3">
      <c r="B3" s="5"/>
      <c r="C3" s="5"/>
      <c r="D3" s="5"/>
      <c r="E3" s="5"/>
      <c r="F3" s="5"/>
      <c r="G3" s="5"/>
      <c r="H3" s="5"/>
      <c r="I3" s="5"/>
      <c r="J3" s="5"/>
      <c r="K3" s="5"/>
      <c r="L3" s="5"/>
      <c r="M3" s="5"/>
      <c r="N3" s="5"/>
    </row>
    <row r="4">
      <c r="B4" s="7" t="s">
        <v>93</v>
      </c>
      <c r="C4" s="7" t="s">
        <v>94</v>
      </c>
    </row>
    <row r="5">
      <c r="B5" s="7">
        <v>10.0</v>
      </c>
      <c r="C5" s="7">
        <v>5.0</v>
      </c>
    </row>
    <row r="6">
      <c r="B6" s="7">
        <v>20.0</v>
      </c>
      <c r="C6" s="7">
        <v>10.0</v>
      </c>
    </row>
    <row r="7">
      <c r="B7" s="7">
        <v>30.0</v>
      </c>
      <c r="C7" s="7">
        <v>15.0</v>
      </c>
    </row>
    <row r="8">
      <c r="B8" s="7">
        <v>40.0</v>
      </c>
      <c r="C8" s="7">
        <v>20.0</v>
      </c>
    </row>
    <row r="9">
      <c r="B9" s="7">
        <v>50.0</v>
      </c>
      <c r="C9" s="7">
        <v>25.0</v>
      </c>
    </row>
    <row r="35">
      <c r="B35" s="7" t="s">
        <v>3</v>
      </c>
    </row>
    <row r="36">
      <c r="B36" s="7">
        <v>12.0</v>
      </c>
    </row>
    <row r="37">
      <c r="B37" s="7">
        <v>15.0</v>
      </c>
    </row>
    <row r="38">
      <c r="B38" s="7">
        <v>14.0</v>
      </c>
    </row>
    <row r="39">
      <c r="B39" s="7">
        <v>10.0</v>
      </c>
    </row>
    <row r="40">
      <c r="B40" s="7">
        <v>18.0</v>
      </c>
    </row>
    <row r="41">
      <c r="B41" s="7">
        <v>20.0</v>
      </c>
    </row>
    <row r="42">
      <c r="B42" s="7">
        <v>22.0</v>
      </c>
    </row>
    <row r="43">
      <c r="B43" s="7">
        <v>24.0</v>
      </c>
    </row>
    <row r="44">
      <c r="B44" s="7">
        <v>17.0</v>
      </c>
    </row>
    <row r="45">
      <c r="B45" s="7">
        <v>19.0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c r="B1" s="31" t="s">
        <v>95</v>
      </c>
      <c r="C1" s="30"/>
      <c r="D1" s="30"/>
      <c r="E1" s="30"/>
      <c r="F1" s="30"/>
      <c r="G1" s="30"/>
      <c r="H1" s="30"/>
      <c r="I1" s="30"/>
      <c r="J1" s="30"/>
      <c r="K1" s="30"/>
      <c r="L1" s="30"/>
      <c r="M1" s="30"/>
      <c r="N1" s="30"/>
      <c r="O1" s="30"/>
      <c r="P1" s="30"/>
      <c r="Q1" s="30"/>
      <c r="R1" s="30"/>
      <c r="S1" s="30"/>
      <c r="T1" s="30"/>
      <c r="U1" s="30"/>
      <c r="V1" s="30"/>
      <c r="W1" s="30"/>
      <c r="X1" s="30"/>
      <c r="Y1" s="30"/>
      <c r="Z1" s="30"/>
    </row>
    <row r="2">
      <c r="A2" s="4">
        <v>12.0</v>
      </c>
      <c r="B2" s="4" t="s">
        <v>96</v>
      </c>
      <c r="C2" s="5"/>
      <c r="D2" s="5"/>
      <c r="E2" s="5"/>
      <c r="F2" s="5"/>
      <c r="G2" s="5"/>
      <c r="H2" s="5"/>
      <c r="I2" s="5"/>
      <c r="J2" s="5"/>
      <c r="K2" s="5"/>
      <c r="L2" s="5"/>
      <c r="M2" s="5"/>
      <c r="N2" s="5"/>
      <c r="O2" s="5"/>
      <c r="P2" s="5"/>
      <c r="Q2" s="5"/>
      <c r="R2" s="5"/>
      <c r="S2" s="5"/>
      <c r="T2" s="5"/>
      <c r="U2" s="5"/>
      <c r="V2" s="5"/>
      <c r="W2" s="5"/>
      <c r="X2" s="5"/>
      <c r="Y2" s="5"/>
      <c r="Z2" s="5"/>
    </row>
    <row r="3">
      <c r="A3" s="5"/>
      <c r="B3" s="4" t="s">
        <v>97</v>
      </c>
      <c r="C3" s="5"/>
      <c r="D3" s="5"/>
      <c r="E3" s="5"/>
      <c r="F3" s="5"/>
      <c r="G3" s="5"/>
      <c r="H3" s="5"/>
      <c r="I3" s="5"/>
      <c r="J3" s="5"/>
      <c r="K3" s="5"/>
      <c r="L3" s="5"/>
      <c r="M3" s="5"/>
      <c r="N3" s="5"/>
      <c r="O3" s="5"/>
      <c r="P3" s="5"/>
      <c r="Q3" s="5"/>
      <c r="R3" s="5"/>
      <c r="S3" s="5"/>
      <c r="T3" s="5"/>
      <c r="U3" s="5"/>
      <c r="V3" s="5"/>
      <c r="W3" s="5"/>
      <c r="X3" s="5"/>
      <c r="Y3" s="5"/>
      <c r="Z3" s="5"/>
    </row>
    <row r="4">
      <c r="B4" s="7" t="s">
        <v>98</v>
      </c>
    </row>
    <row r="6">
      <c r="B6" s="4" t="s">
        <v>99</v>
      </c>
    </row>
    <row r="7">
      <c r="B7" s="5"/>
    </row>
    <row r="8">
      <c r="B8" s="4" t="s">
        <v>100</v>
      </c>
    </row>
    <row r="9">
      <c r="B9" s="5"/>
    </row>
    <row r="10">
      <c r="B10" s="4" t="s">
        <v>101</v>
      </c>
    </row>
    <row r="11">
      <c r="B11" s="5"/>
    </row>
    <row r="12">
      <c r="B12" s="4" t="s">
        <v>102</v>
      </c>
    </row>
    <row r="13">
      <c r="B13" s="5"/>
    </row>
    <row r="14">
      <c r="B14" s="4" t="s">
        <v>103</v>
      </c>
    </row>
    <row r="16">
      <c r="A16" s="32">
        <v>13.0</v>
      </c>
      <c r="B16" s="32" t="s">
        <v>104</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22"/>
      <c r="B17" s="21" t="s">
        <v>105</v>
      </c>
      <c r="C17" s="22"/>
      <c r="D17" s="22"/>
      <c r="E17" s="22"/>
      <c r="F17" s="22"/>
      <c r="G17" s="22"/>
      <c r="H17" s="22"/>
      <c r="I17" s="22"/>
      <c r="J17" s="22"/>
      <c r="K17" s="22"/>
      <c r="L17" s="22"/>
      <c r="M17" s="22"/>
      <c r="N17" s="22"/>
      <c r="O17" s="22"/>
      <c r="P17" s="22"/>
      <c r="Q17" s="22"/>
      <c r="R17" s="22"/>
      <c r="S17" s="22"/>
      <c r="T17" s="22"/>
      <c r="U17" s="22"/>
      <c r="V17" s="22"/>
      <c r="W17" s="22"/>
      <c r="X17" s="22"/>
      <c r="Y17" s="22"/>
      <c r="Z17" s="22"/>
    </row>
    <row r="19">
      <c r="B19" s="7" t="s">
        <v>106</v>
      </c>
    </row>
    <row r="21">
      <c r="B21" s="7" t="s">
        <v>107</v>
      </c>
    </row>
    <row r="22">
      <c r="B22" s="4" t="s">
        <v>108</v>
      </c>
    </row>
    <row r="23">
      <c r="B23" s="34" t="s">
        <v>109</v>
      </c>
    </row>
    <row r="24">
      <c r="B24" s="5"/>
    </row>
    <row r="25">
      <c r="B25" s="4" t="s">
        <v>110</v>
      </c>
    </row>
    <row r="27">
      <c r="A27" s="11">
        <v>14.0</v>
      </c>
      <c r="B27" s="11" t="s">
        <v>111</v>
      </c>
      <c r="C27" s="12"/>
      <c r="D27" s="12"/>
      <c r="E27" s="12"/>
      <c r="F27" s="12"/>
      <c r="G27" s="12"/>
      <c r="H27" s="12"/>
      <c r="I27" s="12"/>
      <c r="J27" s="12"/>
      <c r="K27" s="12"/>
      <c r="L27" s="12"/>
      <c r="M27" s="12"/>
      <c r="N27" s="12"/>
      <c r="O27" s="12"/>
      <c r="P27" s="12"/>
      <c r="Q27" s="12"/>
      <c r="R27" s="12"/>
      <c r="S27" s="12"/>
      <c r="T27" s="12"/>
      <c r="U27" s="12"/>
      <c r="V27" s="12"/>
      <c r="W27" s="12"/>
      <c r="X27" s="12"/>
      <c r="Y27" s="12"/>
      <c r="Z27" s="12"/>
    </row>
    <row r="29">
      <c r="B29" s="4" t="s">
        <v>112</v>
      </c>
    </row>
    <row r="30">
      <c r="B30" s="34" t="s">
        <v>113</v>
      </c>
    </row>
    <row r="31">
      <c r="B31" s="4"/>
    </row>
    <row r="32">
      <c r="B32" s="4" t="s">
        <v>114</v>
      </c>
    </row>
    <row r="33">
      <c r="B33" s="34" t="s">
        <v>115</v>
      </c>
    </row>
    <row r="34">
      <c r="B34" s="5"/>
    </row>
    <row r="35">
      <c r="B35" s="4" t="s">
        <v>116</v>
      </c>
    </row>
    <row r="36">
      <c r="B36" s="34" t="s">
        <v>117</v>
      </c>
    </row>
    <row r="37">
      <c r="B37" s="4"/>
    </row>
    <row r="38">
      <c r="B38" s="4" t="s">
        <v>118</v>
      </c>
    </row>
    <row r="39">
      <c r="B39" s="34" t="s">
        <v>119</v>
      </c>
    </row>
    <row r="40">
      <c r="B40" s="5"/>
    </row>
    <row r="41">
      <c r="B41" s="4" t="s">
        <v>120</v>
      </c>
    </row>
    <row r="42">
      <c r="B42" s="5"/>
    </row>
    <row r="43">
      <c r="B43" s="4" t="s">
        <v>121</v>
      </c>
    </row>
    <row r="44">
      <c r="B44" s="5"/>
    </row>
    <row r="45">
      <c r="B45" s="4"/>
    </row>
    <row r="46">
      <c r="B46" s="5"/>
    </row>
    <row r="47">
      <c r="B47" s="4"/>
    </row>
    <row r="48">
      <c r="B48" s="5"/>
    </row>
    <row r="49">
      <c r="B49"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c r="B1" s="32" t="s">
        <v>122</v>
      </c>
      <c r="C1" s="33"/>
      <c r="D1" s="33"/>
      <c r="E1" s="33"/>
      <c r="F1" s="33"/>
      <c r="G1" s="33"/>
      <c r="H1" s="33"/>
      <c r="I1" s="33"/>
      <c r="J1" s="33"/>
      <c r="K1" s="33"/>
      <c r="L1" s="33"/>
      <c r="M1" s="33"/>
      <c r="N1" s="33"/>
      <c r="O1" s="33"/>
      <c r="P1" s="33"/>
      <c r="Q1" s="33"/>
      <c r="R1" s="33"/>
      <c r="S1" s="33"/>
      <c r="T1" s="33"/>
      <c r="U1" s="33"/>
      <c r="V1" s="33"/>
      <c r="W1" s="33"/>
      <c r="X1" s="33"/>
      <c r="Y1" s="33"/>
      <c r="Z1" s="33"/>
    </row>
    <row r="2">
      <c r="A2" s="33"/>
      <c r="B2" s="32" t="s">
        <v>123</v>
      </c>
      <c r="C2" s="33"/>
      <c r="D2" s="33"/>
      <c r="E2" s="33"/>
      <c r="F2" s="33"/>
      <c r="G2" s="33"/>
      <c r="H2" s="33"/>
      <c r="I2" s="33"/>
      <c r="J2" s="33"/>
      <c r="K2" s="33"/>
      <c r="L2" s="33"/>
      <c r="M2" s="33"/>
      <c r="N2" s="33"/>
      <c r="O2" s="33"/>
      <c r="P2" s="33"/>
      <c r="Q2" s="33"/>
      <c r="R2" s="33"/>
      <c r="S2" s="33"/>
      <c r="T2" s="33"/>
      <c r="U2" s="33"/>
      <c r="V2" s="33"/>
      <c r="W2" s="33"/>
      <c r="X2" s="33"/>
      <c r="Y2" s="33"/>
      <c r="Z2" s="33"/>
    </row>
    <row r="3">
      <c r="B3" s="7"/>
    </row>
    <row r="4">
      <c r="B4" s="7"/>
    </row>
    <row r="17">
      <c r="C17" s="35" t="s">
        <v>124</v>
      </c>
    </row>
    <row r="18" ht="27.75" customHeight="1">
      <c r="C18" s="22">
        <f>(25-22)/(3/40^(1/2))</f>
        <v>6.32455532</v>
      </c>
    </row>
    <row r="20">
      <c r="B20" s="7" t="s">
        <v>125</v>
      </c>
    </row>
    <row r="22">
      <c r="A22" s="21">
        <v>16.0</v>
      </c>
      <c r="B22" s="21" t="s">
        <v>126</v>
      </c>
      <c r="C22" s="22"/>
      <c r="D22" s="22"/>
      <c r="E22" s="22"/>
      <c r="F22" s="22"/>
      <c r="G22" s="22"/>
    </row>
    <row r="23">
      <c r="B23" s="36" t="s">
        <v>127</v>
      </c>
    </row>
    <row r="24">
      <c r="B24" s="7"/>
    </row>
    <row r="25">
      <c r="B25" s="7" t="s">
        <v>128</v>
      </c>
    </row>
    <row r="27">
      <c r="B27" s="7" t="s">
        <v>129</v>
      </c>
    </row>
    <row r="28">
      <c r="B28" s="7" t="s">
        <v>130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v>17.0</v>
      </c>
      <c r="B1" s="4" t="s">
        <v>131</v>
      </c>
      <c r="H1" s="22"/>
      <c r="I1" s="22"/>
      <c r="J1" s="22"/>
      <c r="K1" s="22"/>
      <c r="L1" s="22"/>
      <c r="M1" s="22"/>
      <c r="N1" s="22"/>
      <c r="O1" s="22"/>
      <c r="P1" s="22"/>
      <c r="Q1" s="22"/>
      <c r="R1" s="22"/>
      <c r="S1" s="22"/>
      <c r="T1" s="22"/>
      <c r="U1" s="22"/>
      <c r="V1" s="22"/>
      <c r="W1" s="22"/>
      <c r="X1" s="22"/>
      <c r="Y1" s="22"/>
      <c r="Z1" s="22"/>
    </row>
    <row r="3">
      <c r="B3" s="7" t="s">
        <v>132</v>
      </c>
    </row>
    <row r="4">
      <c r="B4" s="7"/>
    </row>
    <row r="15">
      <c r="C15" s="23"/>
      <c r="D15" s="23"/>
      <c r="E15" s="23"/>
    </row>
    <row r="16">
      <c r="C16" s="24" t="s">
        <v>93</v>
      </c>
      <c r="D16" s="24" t="s">
        <v>71</v>
      </c>
      <c r="E16" s="24" t="s">
        <v>133</v>
      </c>
    </row>
    <row r="17">
      <c r="C17" s="24">
        <v>45.0</v>
      </c>
      <c r="D17" s="24">
        <v>53.142</v>
      </c>
      <c r="E17" s="23">
        <f t="shared" ref="E17:E23" si="1">(C17-D17)^2</f>
        <v>66.292164</v>
      </c>
    </row>
    <row r="18">
      <c r="C18" s="24">
        <v>50.0</v>
      </c>
      <c r="D18" s="24">
        <v>53.142</v>
      </c>
      <c r="E18" s="23">
        <f t="shared" si="1"/>
        <v>9.872164</v>
      </c>
    </row>
    <row r="19">
      <c r="C19" s="24">
        <v>55.0</v>
      </c>
      <c r="D19" s="24">
        <v>53.142</v>
      </c>
      <c r="E19" s="23">
        <f t="shared" si="1"/>
        <v>3.452164</v>
      </c>
    </row>
    <row r="20">
      <c r="C20" s="24">
        <v>60.0</v>
      </c>
      <c r="D20" s="24">
        <v>53.142</v>
      </c>
      <c r="E20" s="23">
        <f t="shared" si="1"/>
        <v>47.032164</v>
      </c>
    </row>
    <row r="21">
      <c r="C21" s="24">
        <v>62.0</v>
      </c>
      <c r="D21" s="24">
        <v>53.142</v>
      </c>
      <c r="E21" s="23">
        <f t="shared" si="1"/>
        <v>78.464164</v>
      </c>
    </row>
    <row r="22">
      <c r="C22" s="24">
        <v>48.0</v>
      </c>
      <c r="D22" s="24">
        <v>53.142</v>
      </c>
      <c r="E22" s="23">
        <f t="shared" si="1"/>
        <v>26.440164</v>
      </c>
    </row>
    <row r="23">
      <c r="C23" s="24">
        <v>52.0</v>
      </c>
      <c r="D23" s="24">
        <v>53.142</v>
      </c>
      <c r="E23" s="23">
        <f t="shared" si="1"/>
        <v>1.304164</v>
      </c>
    </row>
    <row r="24">
      <c r="B24" s="7" t="s">
        <v>78</v>
      </c>
      <c r="C24" s="23"/>
      <c r="D24" s="23"/>
      <c r="E24" s="23">
        <f>sum(E17:E23)</f>
        <v>232.857148</v>
      </c>
    </row>
    <row r="25">
      <c r="B25" s="7" t="s">
        <v>134</v>
      </c>
      <c r="C25" s="10">
        <f>AVERAGE(C17:C23)</f>
        <v>53.14285714</v>
      </c>
    </row>
    <row r="27">
      <c r="C27" s="7" t="s">
        <v>135</v>
      </c>
      <c r="D27" s="7">
        <f>(E24/7)^1/2</f>
        <v>16.63265343</v>
      </c>
    </row>
    <row r="29">
      <c r="C29" s="4" t="s">
        <v>136</v>
      </c>
      <c r="D29" s="4" t="s">
        <v>137</v>
      </c>
      <c r="E29" s="5"/>
    </row>
    <row r="30">
      <c r="C30" s="5"/>
      <c r="D30" s="4">
        <v>1.322</v>
      </c>
      <c r="E30" s="5"/>
    </row>
    <row r="32">
      <c r="B32" s="7" t="s">
        <v>138</v>
      </c>
    </row>
    <row r="33">
      <c r="B33" s="7" t="s">
        <v>139</v>
      </c>
    </row>
    <row r="34">
      <c r="B34" s="7" t="s">
        <v>140</v>
      </c>
    </row>
    <row r="35">
      <c r="B35" s="33"/>
    </row>
    <row r="36">
      <c r="B36" s="37" t="s">
        <v>141</v>
      </c>
    </row>
    <row r="37">
      <c r="B37" s="33"/>
    </row>
    <row r="38">
      <c r="B38" s="32"/>
    </row>
    <row r="39">
      <c r="B39" s="33"/>
    </row>
    <row r="40">
      <c r="B40" s="32"/>
    </row>
    <row r="41">
      <c r="B41" s="33"/>
    </row>
    <row r="42">
      <c r="B42" s="32"/>
    </row>
    <row r="43">
      <c r="B43" s="33"/>
    </row>
    <row r="44">
      <c r="B44" s="32"/>
    </row>
  </sheetData>
  <drawing r:id="rId1"/>
</worksheet>
</file>