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6733af6b5d035d00/Desktop/"/>
    </mc:Choice>
  </mc:AlternateContent>
  <xr:revisionPtr revIDLastSave="0" documentId="8_{88953C86-409A-434A-99F5-4E432601D48A}" xr6:coauthVersionLast="47" xr6:coauthVersionMax="47" xr10:uidLastSave="{00000000-0000-0000-0000-000000000000}"/>
  <workbookProtection lockStructure="1"/>
  <bookViews>
    <workbookView xWindow="-108" yWindow="-108" windowWidth="23256" windowHeight="12456" tabRatio="758" activeTab="7"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7" l="1"/>
  <c r="I5" i="7"/>
  <c r="H6" i="7"/>
  <c r="I6" i="7"/>
  <c r="H7" i="7"/>
  <c r="I7" i="7"/>
  <c r="H8" i="7"/>
  <c r="I8" i="7"/>
  <c r="H9" i="7"/>
  <c r="I9" i="7"/>
  <c r="H10" i="7"/>
  <c r="I10" i="7"/>
  <c r="H11" i="7"/>
  <c r="I11" i="7"/>
  <c r="H12" i="7"/>
  <c r="I12" i="7"/>
  <c r="H13" i="7"/>
  <c r="I13" i="7"/>
  <c r="H14" i="7"/>
  <c r="I14" i="7"/>
  <c r="I4" i="7"/>
  <c r="H4" i="7"/>
  <c r="B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<sst xmlns="http://schemas.openxmlformats.org/spreadsheetml/2006/main" count="1111" uniqueCount="577">
  <si>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</si>
  <si>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</si>
  <si>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</si>
  <si>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</si>
  <si>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</si>
  <si>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</si>
  <si>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</si>
  <si>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</si>
  <si>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</si>
  <si>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</si>
  <si>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</si>
  <si>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</si>
  <si>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</si>
  <si>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</si>
  <si>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</si>
  <si>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</si>
  <si>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</si>
  <si>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</si>
  <si>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</si>
  <si>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</si>
  <si>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</si>
  <si>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</si>
  <si>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</si>
  <si>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</si>
  <si>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</si>
  <si>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</si>
  <si>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</si>
  <si>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</si>
  <si>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</si>
  <si>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</si>
  <si>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</si>
  <si>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</si>
  <si>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</si>
  <si>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</si>
  <si>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</si>
  <si>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</si>
  <si>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</si>
  <si>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</si>
  <si>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</si>
  <si>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</si>
  <si>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</si>
  <si>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</si>
  <si>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</si>
  <si>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</si>
  <si>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</si>
  <si>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</si>
  <si>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</si>
  <si>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</si>
  <si>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</si>
  <si>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</si>
  <si>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</si>
  <si>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</si>
  <si>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</si>
  <si>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</si>
  <si>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</si>
  <si>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</si>
  <si>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</si>
  <si>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</si>
  <si>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</si>
  <si>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</si>
  <si>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</si>
  <si>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</si>
  <si>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</si>
  <si>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</si>
  <si>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</si>
  <si>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</si>
  <si>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</si>
  <si>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</si>
  <si>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</si>
  <si>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</si>
  <si>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</si>
  <si>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</si>
  <si>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</si>
  <si>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</si>
  <si>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</si>
  <si>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</si>
  <si>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</si>
  <si>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</si>
  <si>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</si>
  <si>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</si>
  <si>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</si>
  <si>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</si>
  <si>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</si>
  <si>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</si>
  <si>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</si>
  <si>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</si>
  <si>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</si>
  <si>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</si>
  <si>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</si>
  <si>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</si>
  <si>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</si>
  <si>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</si>
  <si>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</si>
  <si>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</si>
  <si>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</si>
  <si>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</si>
  <si>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</si>
  <si>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</si>
  <si>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</si>
  <si>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</si>
  <si>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</si>
  <si>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</si>
  <si>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</si>
  <si>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</si>
  <si>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</si>
  <si>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</si>
  <si>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</si>
  <si>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</si>
  <si>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</si>
  <si>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</si>
  <si>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</si>
  <si>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</si>
  <si>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</si>
  <si>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</si>
  <si>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</si>
  <si>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</si>
  <si>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</si>
  <si>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</si>
  <si>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</si>
  <si>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</si>
  <si>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</si>
  <si>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</si>
  <si>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</si>
  <si>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</si>
  <si>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</si>
  <si>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</si>
  <si>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</si>
  <si>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</si>
  <si>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</si>
  <si>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</si>
  <si>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</si>
  <si>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</si>
  <si>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</si>
  <si>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</si>
  <si>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</si>
  <si>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</si>
  <si>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</si>
  <si>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</si>
  <si>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</si>
  <si>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</si>
  <si>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</si>
  <si>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</si>
  <si>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</si>
  <si>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</si>
  <si>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</si>
  <si>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</si>
  <si>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</si>
  <si>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</si>
  <si>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</si>
  <si>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</si>
  <si>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</si>
  <si>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</si>
  <si>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</si>
  <si>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</si>
  <si>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</si>
  <si>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</si>
  <si>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</si>
  <si>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</si>
  <si>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</si>
  <si>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</si>
  <si>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</si>
  <si>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</si>
  <si>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</si>
  <si>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</si>
  <si>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</si>
  <si>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</si>
  <si>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</si>
  <si>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</si>
  <si>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</si>
  <si>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</si>
  <si>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</si>
  <si>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</si>
  <si>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</si>
  <si>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</si>
  <si>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</si>
  <si>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</si>
  <si>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</si>
  <si>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</si>
  <si>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</si>
  <si>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</si>
  <si>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</si>
  <si>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</si>
  <si>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</si>
  <si>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</si>
  <si>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</si>
  <si>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</si>
  <si>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</si>
  <si>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</si>
  <si>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</si>
  <si>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</si>
  <si>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</si>
  <si>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</si>
  <si>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</si>
  <si>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</si>
  <si>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</si>
  <si>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</si>
  <si>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</si>
  <si>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</si>
  <si>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</si>
  <si>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</si>
  <si>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</si>
  <si>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</si>
  <si>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</si>
  <si>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</si>
  <si>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</si>
  <si>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</si>
  <si>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</si>
  <si>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</si>
  <si>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</si>
  <si>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</si>
  <si>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</si>
  <si>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</si>
  <si>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</si>
  <si>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</si>
  <si>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</si>
  <si>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</si>
  <si>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</si>
  <si>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</si>
  <si>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</si>
  <si>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</si>
  <si>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</si>
  <si>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</si>
  <si>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</si>
  <si>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</si>
  <si>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</si>
  <si>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</si>
  <si>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</si>
  <si>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</si>
  <si>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</si>
  <si>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</si>
  <si>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</si>
  <si>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</si>
  <si>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</si>
  <si>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</si>
  <si>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</si>
  <si>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</si>
  <si>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</si>
  <si>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</si>
  <si>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</si>
  <si>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</si>
  <si>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</si>
  <si>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</si>
  <si>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</si>
  <si>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</si>
  <si>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</si>
  <si>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</si>
  <si>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</si>
  <si>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</si>
  <si>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</si>
  <si>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</si>
  <si>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</si>
  <si>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</si>
  <si>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</si>
  <si>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</si>
  <si>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</si>
  <si>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</si>
  <si>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</si>
  <si>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</si>
  <si>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</si>
  <si>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</si>
  <si>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</si>
  <si>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</si>
  <si>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</si>
  <si>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</si>
  <si>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</si>
  <si>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</si>
  <si>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</si>
  <si>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</si>
  <si>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</si>
  <si>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</si>
  <si>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</si>
  <si>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</si>
  <si>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</si>
  <si>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</si>
  <si>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</si>
  <si>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</si>
  <si>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</si>
  <si>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</si>
  <si>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</si>
  <si>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</si>
  <si>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</si>
  <si>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</si>
  <si>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kkk</t>
  </si>
  <si>
    <t>Row Labels</t>
  </si>
  <si>
    <t>Grand Total</t>
  </si>
  <si>
    <t>Column Labels</t>
  </si>
  <si>
    <t>Count of MEMBER ID</t>
  </si>
  <si>
    <t>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</si>
  <si>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</si>
  <si>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</si>
  <si>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</si>
  <si>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</si>
  <si>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</si>
  <si>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</si>
  <si>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</si>
  <si>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</si>
  <si>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</si>
  <si>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</si>
  <si>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</si>
  <si>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</si>
  <si>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</si>
  <si>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</si>
  <si>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</si>
  <si>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</si>
  <si>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</si>
  <si>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</si>
  <si>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</si>
  <si>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</si>
  <si>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</si>
  <si>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</si>
  <si>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</si>
  <si>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</si>
  <si>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</si>
  <si>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</si>
  <si>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</si>
  <si>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</si>
  <si>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</si>
  <si>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</si>
  <si>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</si>
  <si>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</si>
  <si>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</si>
  <si>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</si>
  <si>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</si>
  <si>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</si>
  <si>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</si>
  <si>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</si>
  <si>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</si>
  <si>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</si>
  <si>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</si>
  <si>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</si>
  <si>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</si>
  <si>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</si>
  <si>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</si>
  <si>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</si>
  <si>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</si>
  <si>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</si>
  <si>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</si>
  <si>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</si>
  <si>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</si>
  <si>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</si>
  <si>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</si>
  <si>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</si>
  <si>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</si>
  <si>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</si>
  <si>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</si>
  <si>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</si>
  <si>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</si>
  <si>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</si>
  <si>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</si>
  <si>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</si>
  <si>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</si>
  <si>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</si>
  <si>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</si>
  <si>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</si>
  <si>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</si>
  <si>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</si>
  <si>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</si>
  <si>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</si>
  <si>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</si>
  <si>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</si>
  <si>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</si>
  <si>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</si>
  <si>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</si>
  <si>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</si>
  <si>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</si>
  <si>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</si>
  <si>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</si>
  <si>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</si>
  <si>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</si>
  <si>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</si>
  <si>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</si>
  <si>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</si>
  <si>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</si>
  <si>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</si>
  <si>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</si>
  <si>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</si>
  <si>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</si>
  <si>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</si>
  <si>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</si>
  <si>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</si>
  <si>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</si>
  <si>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</si>
  <si>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</si>
  <si>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</si>
  <si>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</si>
  <si>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</si>
  <si>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</si>
  <si>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</si>
  <si>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</si>
  <si>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</si>
  <si>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</si>
  <si>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</si>
  <si>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</si>
  <si>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</si>
  <si>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</si>
  <si>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</si>
  <si>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</si>
  <si>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</si>
  <si>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</si>
  <si>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</si>
  <si>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</si>
  <si>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</si>
  <si>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</si>
  <si>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</si>
  <si>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</si>
  <si>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</si>
  <si>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</si>
  <si>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</si>
  <si>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</si>
  <si>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</si>
  <si>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</si>
  <si>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</si>
  <si>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</si>
  <si>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</si>
  <si>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</si>
  <si>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</si>
  <si>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</si>
  <si>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</si>
  <si>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</si>
  <si>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</si>
  <si>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</si>
  <si>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</si>
  <si>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</si>
  <si>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</si>
  <si>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Female Total</t>
  </si>
  <si>
    <t>abbott.annie@xyz.org Total</t>
  </si>
  <si>
    <t>MS. ANNIE ABBOTT Total</t>
  </si>
  <si>
    <t>001 Total</t>
  </si>
  <si>
    <t>liesuchke.aurelie@xyz.org Total</t>
  </si>
  <si>
    <t>MS. AURELIE LIESUCHKE Total</t>
  </si>
  <si>
    <t>002 Total</t>
  </si>
  <si>
    <t>Male Total</t>
  </si>
  <si>
    <t>filho.tomas@xyz.com Total</t>
  </si>
  <si>
    <t>SR. TOMAS FILHO Total</t>
  </si>
  <si>
    <t>003 Total</t>
  </si>
  <si>
    <t>cruickshank.darby@xyz.org Total</t>
  </si>
  <si>
    <t>MS. DARBY CRUICKSHANK Total</t>
  </si>
  <si>
    <t>004 Total</t>
  </si>
  <si>
    <t>borer.jaydon@xyz.org Total</t>
  </si>
  <si>
    <t>DR. JAYDON BORER Total</t>
  </si>
  <si>
    <t>005 Total</t>
  </si>
  <si>
    <t>lynch.moriah @xyz.org Total</t>
  </si>
  <si>
    <t>MR. MORIAH  LYNCH Total</t>
  </si>
  <si>
    <t>006 Total</t>
  </si>
  <si>
    <t>eichmann.amiya@xyz.org Total</t>
  </si>
  <si>
    <t>MS. AMIYA EICHMANN Total</t>
  </si>
  <si>
    <t>007 Total</t>
  </si>
  <si>
    <t>rau.pierce@xyz.org Total</t>
  </si>
  <si>
    <t>MR. PIERCE RAU Total</t>
  </si>
  <si>
    <t>008 Total</t>
  </si>
  <si>
    <t>stevens.amelia@xyz.org Total</t>
  </si>
  <si>
    <t>MS. AMELIA STEVENS Total</t>
  </si>
  <si>
    <t>009 Total</t>
  </si>
  <si>
    <t>simpson.toby@xyz.org Total</t>
  </si>
  <si>
    <t>MR. TOBY SIMPSON Total</t>
  </si>
  <si>
    <t>010 Total</t>
  </si>
  <si>
    <t>murphy.ethan@xyz.org Total</t>
  </si>
  <si>
    <t>SIR ETHAN MURPHY Total</t>
  </si>
  <si>
    <t>011 Total</t>
  </si>
  <si>
    <t>wood.ashley@xyz.org Total</t>
  </si>
  <si>
    <t>MRS. ASHLEY WOOD Total</t>
  </si>
  <si>
    <t>012 Total</t>
  </si>
  <si>
    <t>scott.megan@xyz.org Total</t>
  </si>
  <si>
    <t>MS. MEGAN SCOTT Total</t>
  </si>
  <si>
    <t>013 Total</t>
  </si>
  <si>
    <t>weinhae.helmut@xyz.com Total</t>
  </si>
  <si>
    <t>HR. HELMUT WEINHAE Total</t>
  </si>
  <si>
    <t>014 Total</t>
  </si>
  <si>
    <t>schotin.milena@xyz.com Total</t>
  </si>
  <si>
    <t>PROF. MILENA SCHOTIN Total</t>
  </si>
  <si>
    <t>015 Total</t>
  </si>
  <si>
    <t>birnbaum.lothar@xyz.com Total</t>
  </si>
  <si>
    <t>HR. LOTHAR BIRNBAUM Total</t>
  </si>
  <si>
    <t>016 Total</t>
  </si>
  <si>
    <t>stolze.pietro@xyz.com Total</t>
  </si>
  <si>
    <t>HR. PIETRO STOLZE Total</t>
  </si>
  <si>
    <t>017 Total</t>
  </si>
  <si>
    <t>tlustek.richard @xyz.com Total</t>
  </si>
  <si>
    <t>HR. RICHARD  TLUSTEK Total</t>
  </si>
  <si>
    <t>018 Total</t>
  </si>
  <si>
    <t>raynor.earnestine@xyz.org Total</t>
  </si>
  <si>
    <t>DR. EARNESTINE RAYNOR Total</t>
  </si>
  <si>
    <t>019 Total</t>
  </si>
  <si>
    <t>gaylord.jason@xyz.org Total</t>
  </si>
  <si>
    <t>MR. JASON GAYLORD Total</t>
  </si>
  <si>
    <t>020 Total</t>
  </si>
  <si>
    <t>sauer.kendrick@xyz.org Total</t>
  </si>
  <si>
    <t>MR. KENDRICK SAUER Total</t>
  </si>
  <si>
    <t>021 Total</t>
  </si>
  <si>
    <t>olson.annabell@xyz.org Total</t>
  </si>
  <si>
    <t>DR. ANNABELL OLSON Total</t>
  </si>
  <si>
    <t>022 Total</t>
  </si>
  <si>
    <t>upton.jena@xyz.org Total</t>
  </si>
  <si>
    <t>DR. JENA UPTON Total</t>
  </si>
  <si>
    <t>023 Total</t>
  </si>
  <si>
    <t>bins.shanny@xyz.org Total</t>
  </si>
  <si>
    <t>DR. SHANNY BINS Total</t>
  </si>
  <si>
    <t>024 Total</t>
  </si>
  <si>
    <t>abshire.tia@xyz.org Total</t>
  </si>
  <si>
    <t>DR. TIA ABSHIRE Total</t>
  </si>
  <si>
    <t>025 Total</t>
  </si>
  <si>
    <t>runolfsdottir.isabel@xyz.org Total</t>
  </si>
  <si>
    <t>MS. ISABEL RUNOLFSDOTTIR Total</t>
  </si>
  <si>
    <t>026 Total</t>
  </si>
  <si>
    <t>wesack.barney@xyz.com Total</t>
  </si>
  <si>
    <t>HR. BARNEY WESACK Total</t>
  </si>
  <si>
    <t>027 Total</t>
  </si>
  <si>
    <t>kade.baruch@xyz.com Total</t>
  </si>
  <si>
    <t>HR. BARUCH KADE Total</t>
  </si>
  <si>
    <t>028 Total</t>
  </si>
  <si>
    <t>rosemann.liesbeth@xyz.com Total</t>
  </si>
  <si>
    <t>PROF. LIESBETH ROSEMANN Total</t>
  </si>
  <si>
    <t>029 Total</t>
  </si>
  <si>
    <t>moreau.valentine@xyz.com Total</t>
  </si>
  <si>
    <t>MME. VALENTINE MOREAU Total</t>
  </si>
  <si>
    <t>030 Total</t>
  </si>
  <si>
    <t>durand.paulette@xyz.com Total</t>
  </si>
  <si>
    <t>MME. PAULETTE DURAND Total</t>
  </si>
  <si>
    <t>031 Total</t>
  </si>
  <si>
    <t>chevalier.laure-alix@xyz.com Total</t>
  </si>
  <si>
    <t>MME. LAURE-ALIX CHEVALIER Total</t>
  </si>
  <si>
    <t>032 Total</t>
  </si>
  <si>
    <t>toussaint.claude@xyz.com Total</t>
  </si>
  <si>
    <t>M. CLAUDE TOUSSAINT Total</t>
  </si>
  <si>
    <t>033 Total</t>
  </si>
  <si>
    <t>lenoir.victor@xyz.com Total</t>
  </si>
  <si>
    <t>M. VICTOR LENOIR Total</t>
  </si>
  <si>
    <t>034 Total</t>
  </si>
  <si>
    <t>lenoir.arthur@xyz.com Total</t>
  </si>
  <si>
    <t>M. ARTHUR LENOIR Total</t>
  </si>
  <si>
    <t>035 Total</t>
  </si>
  <si>
    <t>lebrun-brun.benjamin@xyz.com Total</t>
  </si>
  <si>
    <t>M. BENJAMIN LEBRUN-BRUN Total</t>
  </si>
  <si>
    <t>036 Total</t>
  </si>
  <si>
    <t>maillard.antoine@xyz.com Total</t>
  </si>
  <si>
    <t>M. ANTOINE MAILLARD Total</t>
  </si>
  <si>
    <t>037 Total</t>
  </si>
  <si>
    <t>hoarau-guyon.bernard@xyz.com Total</t>
  </si>
  <si>
    <t>M. BERNARD HOARAU-GUYON Total</t>
  </si>
  <si>
    <t>038 Total</t>
  </si>
  <si>
    <t>tercero.hidalgo@xyz.com Total</t>
  </si>
  <si>
    <t>SR. HIDALGO TERCERO Total</t>
  </si>
  <si>
    <t>039 Total</t>
  </si>
  <si>
    <t>polanco.hadalgo@xyz.com Total</t>
  </si>
  <si>
    <t>SR. HADALGO POLANCO Total</t>
  </si>
  <si>
    <t>040 Total</t>
  </si>
  <si>
    <t>oliviera.laura@xyz.com Total</t>
  </si>
  <si>
    <t>SRA. LAURA OLIVIERA Total</t>
  </si>
  <si>
    <t>041 Total</t>
  </si>
  <si>
    <t>garza.ainhoa@xyz.com Total</t>
  </si>
  <si>
    <t>SRA. AINHOA GARZA Total</t>
  </si>
  <si>
    <t>042 Total</t>
  </si>
  <si>
    <t>banda.isabel@xyz.com Total</t>
  </si>
  <si>
    <t>SRA. ISABEL BANDA Total</t>
  </si>
  <si>
    <t>043 Total</t>
  </si>
  <si>
    <t>mateos.carolota@xyz.com Total</t>
  </si>
  <si>
    <t>SRA. CAROLOTA MATEOS Total</t>
  </si>
  <si>
    <t>044 Total</t>
  </si>
  <si>
    <t>prins.elize@xyz.com Total</t>
  </si>
  <si>
    <t>MW. ELIZE PRINS Total</t>
  </si>
  <si>
    <t>045 Total</t>
  </si>
  <si>
    <t>pham.ryan@xyz.com Total</t>
  </si>
  <si>
    <t>DHR. RYAN PHAM Total</t>
  </si>
  <si>
    <t>046 Total</t>
  </si>
  <si>
    <t>rotteveel.elise@xyz.com Total</t>
  </si>
  <si>
    <t>MW ELISE ROTTEVEEL Total</t>
  </si>
  <si>
    <t>047 Total</t>
  </si>
  <si>
    <t>soderberg.mirjam@xyz.com Total</t>
  </si>
  <si>
    <t>FRU. MIRJAM SODERBERG Total</t>
  </si>
  <si>
    <t>048 Total</t>
  </si>
  <si>
    <t>palsson.berndt@xyz.com Total</t>
  </si>
  <si>
    <t>H. BERNDT PALSSON Total</t>
  </si>
  <si>
    <t>049 Total</t>
  </si>
  <si>
    <t>sobrinho.adriano@xyz.com Total</t>
  </si>
  <si>
    <t>SR. ADRIANO SOBRINHO Total</t>
  </si>
  <si>
    <t>050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</si>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</sst>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 \ 00\ &quot;Kg&quot;"/>
    <numFmt numFmtId="167" formatCode="[&lt;100000]###.00,&quot;K&quot;\ ;[&gt;=100000]\ ###.0,\ &quot;K&quot;;\ &quot;&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theme="4" tint="0.79998168889431442"/>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theme="4" tint="0.39997558519241921"/>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6" fontId="1" fillId="2" borderId="1" xfId="0" applyNumberFormat="1" applyFont="1" applyFill="1" applyBorder="1" applyAlignment="1">
      <alignment horizontal="left"/>
    </xf>
    <xf numFmtId="166" fontId="0" fillId="0" borderId="1" xfId="0" applyNumberFormat="1" applyBorder="1"/>
    <xf numFmtId="167" fontId="1" fillId="2" borderId="1" xfId="0" applyNumberFormat="1" applyFont="1" applyFill="1" applyBorder="1" applyAlignment="1">
      <alignment horizontal="left"/>
    </xf>
    <xf numFmtId="167" fontId="0" fillId="0" borderId="1" xfId="0" applyNumberFormat="1" applyBorder="1"/>
    <xf numFmtId="0" fontId="0" fillId="0" borderId="0" xfId="0" pivotButton="1"/>
    <xf numFmtId="0" fontId="12" fillId="7" borderId="22" xfId="0" applyFont="1" applyFill="1" applyBorder="1"/>
    <xf numFmtId="164"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efreshedDate="45180.714896990743" createdVersion="8" refreshedVersion="8" minRefreshableVersion="3" recordCount="50" xr:uid="{B9FF070F-91A4-4C6D-87F1-1563CE287992}">
  <cacheSource type="worksheet">
    <worksheetSource ref="A1:S51" sheet="SPORTSMEN"/>
  </cacheSource>
  <cacheFields count="22">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kkk" numFmtId="167">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x v="0"/>
  </r>
  <r>
    <x v="1"/>
    <x v="1"/>
    <s v="Ms."/>
    <s v="Aurelie"/>
    <m/>
    <s v="Liesuchke"/>
    <x v="1"/>
    <s v="Aquarius"/>
    <x v="0"/>
    <s v="US"/>
    <x v="0"/>
    <x v="0"/>
    <x v="1"/>
    <n v="84.2"/>
    <s v="Brown"/>
    <s v="O−"/>
    <x v="0"/>
    <x v="1"/>
    <x v="1"/>
  </r>
  <r>
    <x v="2"/>
    <x v="2"/>
    <s v="Sr."/>
    <s v="Tomas"/>
    <s v="Ferreira"/>
    <s v="Filho"/>
    <x v="2"/>
    <s v="Cancer"/>
    <x v="1"/>
    <s v="BR"/>
    <x v="1"/>
    <x v="1"/>
    <x v="2"/>
    <n v="52.9"/>
    <s v="Amber"/>
    <s v="A−"/>
    <x v="1"/>
    <x v="2"/>
    <x v="2"/>
  </r>
  <r>
    <x v="3"/>
    <x v="3"/>
    <s v="Ms."/>
    <s v="Darby"/>
    <m/>
    <s v="Cruickshank"/>
    <x v="3"/>
    <s v="Taurus"/>
    <x v="0"/>
    <s v="US"/>
    <x v="0"/>
    <x v="0"/>
    <x v="3"/>
    <n v="48.9"/>
    <s v="Green"/>
    <s v="O−"/>
    <x v="1"/>
    <x v="3"/>
    <x v="3"/>
  </r>
  <r>
    <x v="4"/>
    <x v="4"/>
    <s v="Dr."/>
    <s v="Jaydon"/>
    <m/>
    <s v="Borer"/>
    <x v="4"/>
    <s v="Taurus"/>
    <x v="1"/>
    <s v="US"/>
    <x v="0"/>
    <x v="0"/>
    <x v="4"/>
    <n v="84.8"/>
    <s v="Blue"/>
    <s v="B−"/>
    <x v="0"/>
    <x v="4"/>
    <x v="4"/>
  </r>
  <r>
    <x v="5"/>
    <x v="5"/>
    <s v="Mr."/>
    <s v="Moriah "/>
    <m/>
    <s v="Lynch"/>
    <x v="5"/>
    <s v="Sagittarius"/>
    <x v="1"/>
    <s v="US"/>
    <x v="0"/>
    <x v="0"/>
    <x v="5"/>
    <n v="83.2"/>
    <s v="Blue"/>
    <s v="O−"/>
    <x v="0"/>
    <x v="5"/>
    <x v="5"/>
  </r>
  <r>
    <x v="6"/>
    <x v="6"/>
    <s v="Ms."/>
    <s v="Amiya"/>
    <m/>
    <s v="Eichmann"/>
    <x v="6"/>
    <s v="Leo"/>
    <x v="0"/>
    <s v="US"/>
    <x v="0"/>
    <x v="0"/>
    <x v="6"/>
    <n v="61.1"/>
    <s v="Blue"/>
    <s v="B−"/>
    <x v="1"/>
    <x v="6"/>
    <x v="6"/>
  </r>
  <r>
    <x v="7"/>
    <x v="7"/>
    <s v="Mr."/>
    <s v="Pierce"/>
    <m/>
    <s v="Rau"/>
    <x v="7"/>
    <s v="Taurus"/>
    <x v="1"/>
    <s v="US"/>
    <x v="0"/>
    <x v="0"/>
    <x v="7"/>
    <n v="105.7"/>
    <s v="Amber"/>
    <s v="A+"/>
    <x v="0"/>
    <x v="7"/>
    <x v="7"/>
  </r>
  <r>
    <x v="8"/>
    <x v="8"/>
    <s v="Ms."/>
    <s v="Amelia"/>
    <m/>
    <s v="Stevens"/>
    <x v="8"/>
    <s v="Aquarius"/>
    <x v="0"/>
    <s v="GB"/>
    <x v="2"/>
    <x v="0"/>
    <x v="8"/>
    <n v="65.3"/>
    <s v="Blue"/>
    <s v="A+"/>
    <x v="0"/>
    <x v="8"/>
    <x v="8"/>
  </r>
  <r>
    <x v="9"/>
    <x v="9"/>
    <s v="Mr."/>
    <s v="Toby"/>
    <m/>
    <s v="Simpson"/>
    <x v="9"/>
    <s v="Sagittarius"/>
    <x v="1"/>
    <s v="GB"/>
    <x v="2"/>
    <x v="0"/>
    <x v="9"/>
    <n v="62.9"/>
    <s v="Amber"/>
    <s v="O+"/>
    <x v="1"/>
    <x v="6"/>
    <x v="9"/>
  </r>
  <r>
    <x v="10"/>
    <x v="10"/>
    <s v="Sir"/>
    <s v="Ethan"/>
    <m/>
    <s v="Murphy"/>
    <x v="10"/>
    <s v="Scorpio"/>
    <x v="1"/>
    <s v="GB"/>
    <x v="2"/>
    <x v="0"/>
    <x v="10"/>
    <n v="104.3"/>
    <s v="Brown"/>
    <s v="O+"/>
    <x v="1"/>
    <x v="9"/>
    <x v="10"/>
  </r>
  <r>
    <x v="11"/>
    <x v="11"/>
    <s v="Mrs."/>
    <s v="Ashley"/>
    <m/>
    <s v="Wood"/>
    <x v="11"/>
    <s v="Libra"/>
    <x v="0"/>
    <s v="GB"/>
    <x v="2"/>
    <x v="0"/>
    <x v="11"/>
    <n v="100.7"/>
    <s v="Brown"/>
    <s v="O+"/>
    <x v="1"/>
    <x v="10"/>
    <x v="11"/>
  </r>
  <r>
    <x v="12"/>
    <x v="12"/>
    <s v="Ms."/>
    <s v="Megan"/>
    <m/>
    <s v="Scott"/>
    <x v="12"/>
    <s v="Aquarius"/>
    <x v="0"/>
    <s v="GB"/>
    <x v="2"/>
    <x v="0"/>
    <x v="12"/>
    <n v="70.900000000000006"/>
    <s v="Green"/>
    <s v="A−"/>
    <x v="1"/>
    <x v="11"/>
    <x v="12"/>
  </r>
  <r>
    <x v="13"/>
    <x v="13"/>
    <s v="Hr."/>
    <s v="Helmut"/>
    <m/>
    <s v="Weinhae"/>
    <x v="13"/>
    <s v="Virgo"/>
    <x v="1"/>
    <s v="DE"/>
    <x v="3"/>
    <x v="2"/>
    <x v="13"/>
    <n v="68.3"/>
    <s v="Gray"/>
    <s v="A+"/>
    <x v="1"/>
    <x v="12"/>
    <x v="13"/>
  </r>
  <r>
    <x v="14"/>
    <x v="14"/>
    <s v="Prof."/>
    <s v="Milena"/>
    <m/>
    <s v="Schotin"/>
    <x v="14"/>
    <s v="Pisces"/>
    <x v="0"/>
    <s v="DE"/>
    <x v="3"/>
    <x v="2"/>
    <x v="14"/>
    <n v="105.3"/>
    <s v="Gray"/>
    <s v="O+"/>
    <x v="0"/>
    <x v="13"/>
    <x v="14"/>
  </r>
  <r>
    <x v="15"/>
    <x v="15"/>
    <s v="Hr."/>
    <s v="Lothar"/>
    <m/>
    <s v="Birnbaum"/>
    <x v="15"/>
    <s v="Cancer"/>
    <x v="1"/>
    <s v="DE"/>
    <x v="3"/>
    <x v="2"/>
    <x v="15"/>
    <n v="48.6"/>
    <s v="Blue"/>
    <s v="O+"/>
    <x v="1"/>
    <x v="3"/>
    <x v="15"/>
  </r>
  <r>
    <x v="16"/>
    <x v="16"/>
    <s v="Hr."/>
    <s v="Pietro"/>
    <m/>
    <s v="Stolze"/>
    <x v="16"/>
    <s v="Libra"/>
    <x v="1"/>
    <s v="DE"/>
    <x v="3"/>
    <x v="2"/>
    <x v="16"/>
    <n v="105.9"/>
    <s v="Blue"/>
    <s v="A−"/>
    <x v="0"/>
    <x v="14"/>
    <x v="16"/>
  </r>
  <r>
    <x v="17"/>
    <x v="17"/>
    <s v="Hr."/>
    <s v="Richard "/>
    <m/>
    <s v="Tlustek"/>
    <x v="17"/>
    <s v="Virgo"/>
    <x v="1"/>
    <s v="DE"/>
    <x v="3"/>
    <x v="2"/>
    <x v="17"/>
    <n v="71.099999999999994"/>
    <s v="Blue"/>
    <s v="A−"/>
    <x v="1"/>
    <x v="15"/>
    <x v="17"/>
  </r>
  <r>
    <x v="18"/>
    <x v="18"/>
    <s v="Dr."/>
    <s v="Earnestine"/>
    <m/>
    <s v="Raynor"/>
    <x v="18"/>
    <s v="Taurus"/>
    <x v="0"/>
    <s v="OZ"/>
    <x v="4"/>
    <x v="0"/>
    <x v="18"/>
    <n v="70.3"/>
    <s v="Blue"/>
    <s v="A+"/>
    <x v="0"/>
    <x v="16"/>
    <x v="18"/>
  </r>
  <r>
    <x v="19"/>
    <x v="19"/>
    <s v="Mr."/>
    <s v="Jason"/>
    <m/>
    <s v="Gaylord"/>
    <x v="19"/>
    <s v="Capricorn"/>
    <x v="1"/>
    <s v="OZ"/>
    <x v="4"/>
    <x v="0"/>
    <x v="19"/>
    <n v="54.7"/>
    <s v="Brown"/>
    <s v="O−"/>
    <x v="0"/>
    <x v="17"/>
    <x v="19"/>
  </r>
  <r>
    <x v="20"/>
    <x v="20"/>
    <s v="Mr."/>
    <s v="Kendrick"/>
    <m/>
    <s v="Sauer"/>
    <x v="20"/>
    <s v="Cancer"/>
    <x v="1"/>
    <s v="OZ"/>
    <x v="4"/>
    <x v="0"/>
    <x v="20"/>
    <n v="100.9"/>
    <s v="Blue"/>
    <s v="B−"/>
    <x v="1"/>
    <x v="18"/>
    <x v="20"/>
  </r>
  <r>
    <x v="21"/>
    <x v="21"/>
    <s v="Dr."/>
    <s v="Annabell"/>
    <m/>
    <s v="Olson"/>
    <x v="21"/>
    <s v="Aries"/>
    <x v="0"/>
    <s v="OZ"/>
    <x v="4"/>
    <x v="0"/>
    <x v="21"/>
    <n v="84.3"/>
    <s v="Green"/>
    <s v="A+"/>
    <x v="1"/>
    <x v="19"/>
    <x v="21"/>
  </r>
  <r>
    <x v="22"/>
    <x v="22"/>
    <s v="Dr."/>
    <s v="Jena"/>
    <m/>
    <s v="Upton"/>
    <x v="22"/>
    <s v="Sagittarius"/>
    <x v="0"/>
    <s v="OZ"/>
    <x v="4"/>
    <x v="0"/>
    <x v="22"/>
    <n v="66.8"/>
    <s v="Blue"/>
    <s v="O+"/>
    <x v="1"/>
    <x v="20"/>
    <x v="22"/>
  </r>
  <r>
    <x v="23"/>
    <x v="23"/>
    <s v="Dr."/>
    <s v="Shanny"/>
    <m/>
    <s v="Bins"/>
    <x v="23"/>
    <s v="Virgo"/>
    <x v="0"/>
    <s v="OZ"/>
    <x v="4"/>
    <x v="0"/>
    <x v="23"/>
    <n v="59.4"/>
    <s v="Amber"/>
    <s v="B−"/>
    <x v="1"/>
    <x v="21"/>
    <x v="23"/>
  </r>
  <r>
    <x v="24"/>
    <x v="24"/>
    <s v="Dr."/>
    <s v="Tia"/>
    <m/>
    <s v="Abshire"/>
    <x v="24"/>
    <s v="Cancer"/>
    <x v="0"/>
    <s v="OZ"/>
    <x v="4"/>
    <x v="0"/>
    <x v="24"/>
    <n v="77.8"/>
    <s v="Amber"/>
    <s v="A+"/>
    <x v="1"/>
    <x v="6"/>
    <x v="24"/>
  </r>
  <r>
    <x v="25"/>
    <x v="25"/>
    <s v="Ms."/>
    <s v="Isabel"/>
    <m/>
    <s v="Runolfsdottir"/>
    <x v="25"/>
    <s v="Aries"/>
    <x v="0"/>
    <s v="OZ"/>
    <x v="4"/>
    <x v="0"/>
    <x v="25"/>
    <n v="85.9"/>
    <s v="Blue"/>
    <s v="B+"/>
    <x v="0"/>
    <x v="0"/>
    <x v="25"/>
  </r>
  <r>
    <x v="26"/>
    <x v="26"/>
    <s v="Hr."/>
    <s v="Barney"/>
    <m/>
    <s v="Wesack"/>
    <x v="26"/>
    <s v="Cancer"/>
    <x v="1"/>
    <s v="AU"/>
    <x v="5"/>
    <x v="2"/>
    <x v="26"/>
    <n v="93.4"/>
    <s v="Amber"/>
    <s v="B+"/>
    <x v="0"/>
    <x v="22"/>
    <x v="26"/>
  </r>
  <r>
    <x v="27"/>
    <x v="27"/>
    <s v="Hr."/>
    <s v="Baruch"/>
    <m/>
    <s v="Kade"/>
    <x v="27"/>
    <s v="Pisces"/>
    <x v="1"/>
    <s v="AU"/>
    <x v="5"/>
    <x v="2"/>
    <x v="27"/>
    <n v="95.5"/>
    <s v="Gray"/>
    <s v="O−"/>
    <x v="1"/>
    <x v="11"/>
    <x v="27"/>
  </r>
  <r>
    <x v="28"/>
    <x v="28"/>
    <s v="Prof."/>
    <s v="Liesbeth"/>
    <m/>
    <s v="Rosemann"/>
    <x v="28"/>
    <s v="Aquarius"/>
    <x v="0"/>
    <s v="AU"/>
    <x v="5"/>
    <x v="2"/>
    <x v="28"/>
    <n v="52.2"/>
    <s v="Blue"/>
    <s v="O+"/>
    <x v="1"/>
    <x v="6"/>
    <x v="28"/>
  </r>
  <r>
    <x v="29"/>
    <x v="29"/>
    <s v="Mme."/>
    <s v="Valentine"/>
    <m/>
    <s v="Moreau"/>
    <x v="29"/>
    <s v="Libra"/>
    <x v="0"/>
    <s v="FR"/>
    <x v="6"/>
    <x v="3"/>
    <x v="29"/>
    <n v="74.599999999999994"/>
    <s v="Blue"/>
    <s v="B+"/>
    <x v="1"/>
    <x v="23"/>
    <x v="29"/>
  </r>
  <r>
    <x v="30"/>
    <x v="30"/>
    <s v="Mme."/>
    <s v="Paulette"/>
    <m/>
    <s v="Durand"/>
    <x v="30"/>
    <s v="Capricorn"/>
    <x v="0"/>
    <s v="FR"/>
    <x v="6"/>
    <x v="3"/>
    <x v="30"/>
    <n v="81.7"/>
    <s v="Amber"/>
    <s v="O−"/>
    <x v="0"/>
    <x v="22"/>
    <x v="30"/>
  </r>
  <r>
    <x v="31"/>
    <x v="31"/>
    <s v="Mme."/>
    <s v="Laure-Alix"/>
    <m/>
    <s v="Chevalier"/>
    <x v="31"/>
    <s v="Capricorn"/>
    <x v="0"/>
    <s v="FR"/>
    <x v="6"/>
    <x v="3"/>
    <x v="31"/>
    <n v="78.099999999999994"/>
    <s v="Blue"/>
    <s v="O+"/>
    <x v="1"/>
    <x v="20"/>
    <x v="31"/>
  </r>
  <r>
    <x v="32"/>
    <x v="32"/>
    <s v="M."/>
    <s v="Claude"/>
    <m/>
    <s v="Toussaint"/>
    <x v="32"/>
    <s v="Scorpio"/>
    <x v="1"/>
    <s v="FR"/>
    <x v="6"/>
    <x v="3"/>
    <x v="32"/>
    <n v="57.1"/>
    <s v="Green"/>
    <s v="O+"/>
    <x v="0"/>
    <x v="24"/>
    <x v="32"/>
  </r>
  <r>
    <x v="33"/>
    <x v="33"/>
    <s v="M."/>
    <s v="Victor"/>
    <m/>
    <s v="Lenoir"/>
    <x v="33"/>
    <s v="Libra"/>
    <x v="1"/>
    <s v="FR"/>
    <x v="6"/>
    <x v="3"/>
    <x v="33"/>
    <n v="56"/>
    <s v="Blue"/>
    <s v="B+"/>
    <x v="1"/>
    <x v="18"/>
    <x v="33"/>
  </r>
  <r>
    <x v="34"/>
    <x v="34"/>
    <s v="M."/>
    <s v="Arthur"/>
    <m/>
    <s v="Lenoir"/>
    <x v="34"/>
    <s v="Leo"/>
    <x v="1"/>
    <s v="FR"/>
    <x v="6"/>
    <x v="3"/>
    <x v="34"/>
    <n v="88.6"/>
    <s v="Amber"/>
    <s v="O+"/>
    <x v="1"/>
    <x v="25"/>
    <x v="34"/>
  </r>
  <r>
    <x v="35"/>
    <x v="35"/>
    <s v="M."/>
    <s v="Benjamin"/>
    <m/>
    <s v="Lebrun-Brun"/>
    <x v="35"/>
    <s v="Aquarius"/>
    <x v="1"/>
    <s v="FR"/>
    <x v="6"/>
    <x v="3"/>
    <x v="35"/>
    <n v="78.2"/>
    <s v="Brown"/>
    <s v="O−"/>
    <x v="1"/>
    <x v="18"/>
    <x v="35"/>
  </r>
  <r>
    <x v="36"/>
    <x v="36"/>
    <s v="M."/>
    <s v="Antoine"/>
    <m/>
    <s v="Maillard"/>
    <x v="36"/>
    <s v="Cancer"/>
    <x v="1"/>
    <s v="FR"/>
    <x v="6"/>
    <x v="3"/>
    <x v="36"/>
    <n v="95.8"/>
    <s v="Blue"/>
    <s v="B−"/>
    <x v="1"/>
    <x v="26"/>
    <x v="36"/>
  </r>
  <r>
    <x v="37"/>
    <x v="37"/>
    <s v="M."/>
    <s v="Bernard"/>
    <m/>
    <s v="Hoarau-Guyon"/>
    <x v="37"/>
    <s v="Capricorn"/>
    <x v="1"/>
    <s v="FR"/>
    <x v="6"/>
    <x v="3"/>
    <x v="37"/>
    <n v="59.7"/>
    <s v="Gray"/>
    <s v="O−"/>
    <x v="0"/>
    <x v="0"/>
    <x v="37"/>
  </r>
  <r>
    <x v="38"/>
    <x v="38"/>
    <s v="Sr."/>
    <s v="Hidalgo"/>
    <s v="Cantu"/>
    <s v="Tercero"/>
    <x v="38"/>
    <s v="Sagittarius"/>
    <x v="1"/>
    <s v="AG"/>
    <x v="7"/>
    <x v="4"/>
    <x v="38"/>
    <n v="77.7"/>
    <s v="Gray"/>
    <s v="B−"/>
    <x v="1"/>
    <x v="21"/>
    <x v="38"/>
  </r>
  <r>
    <x v="39"/>
    <x v="39"/>
    <s v="Sr."/>
    <s v="Hadalgo"/>
    <m/>
    <s v="Polanco"/>
    <x v="39"/>
    <s v="Gemini"/>
    <x v="1"/>
    <s v="AG"/>
    <x v="7"/>
    <x v="4"/>
    <x v="39"/>
    <n v="98"/>
    <s v="Blue"/>
    <s v="A−"/>
    <x v="1"/>
    <x v="20"/>
    <x v="39"/>
  </r>
  <r>
    <x v="40"/>
    <x v="40"/>
    <s v="Sra."/>
    <s v="Laura"/>
    <m/>
    <s v="Oliviera"/>
    <x v="40"/>
    <s v="Aquarius"/>
    <x v="0"/>
    <s v="AG"/>
    <x v="7"/>
    <x v="4"/>
    <x v="40"/>
    <n v="51.9"/>
    <s v="Amber"/>
    <s v="O−"/>
    <x v="1"/>
    <x v="27"/>
    <x v="40"/>
  </r>
  <r>
    <x v="41"/>
    <x v="41"/>
    <s v="Sra."/>
    <s v="Ainhoa"/>
    <m/>
    <s v="Garza"/>
    <x v="41"/>
    <s v="Pisces"/>
    <x v="0"/>
    <s v="ES"/>
    <x v="8"/>
    <x v="4"/>
    <x v="41"/>
    <n v="55.6"/>
    <s v="Brown"/>
    <s v="O+"/>
    <x v="0"/>
    <x v="28"/>
    <x v="41"/>
  </r>
  <r>
    <x v="42"/>
    <x v="42"/>
    <s v="Sra."/>
    <s v="Isabel"/>
    <m/>
    <s v="Banda"/>
    <x v="42"/>
    <s v="Capricorn"/>
    <x v="0"/>
    <s v="ES"/>
    <x v="8"/>
    <x v="4"/>
    <x v="42"/>
    <n v="102.3"/>
    <s v="Amber"/>
    <s v="O+"/>
    <x v="1"/>
    <x v="21"/>
    <x v="42"/>
  </r>
  <r>
    <x v="43"/>
    <x v="43"/>
    <s v="Sra."/>
    <s v="Carolota"/>
    <m/>
    <s v="Mateos"/>
    <x v="43"/>
    <s v="Leo"/>
    <x v="0"/>
    <s v="ES"/>
    <x v="8"/>
    <x v="4"/>
    <x v="43"/>
    <n v="58.8"/>
    <s v="Gray"/>
    <s v="O−"/>
    <x v="1"/>
    <x v="27"/>
    <x v="43"/>
  </r>
  <r>
    <x v="44"/>
    <x v="44"/>
    <s v="Mw."/>
    <s v="Elize"/>
    <m/>
    <s v="Prins"/>
    <x v="44"/>
    <s v="Taurus"/>
    <x v="0"/>
    <s v="DU"/>
    <x v="9"/>
    <x v="5"/>
    <x v="44"/>
    <n v="63.8"/>
    <s v="Blue"/>
    <s v="O+"/>
    <x v="0"/>
    <x v="29"/>
    <x v="44"/>
  </r>
  <r>
    <x v="45"/>
    <x v="45"/>
    <s v="dhr."/>
    <s v="Ryan"/>
    <m/>
    <s v="Pham"/>
    <x v="45"/>
    <s v="Libra"/>
    <x v="1"/>
    <s v="DU"/>
    <x v="9"/>
    <x v="5"/>
    <x v="45"/>
    <n v="98.6"/>
    <s v="Amber"/>
    <s v="B+"/>
    <x v="1"/>
    <x v="20"/>
    <x v="45"/>
  </r>
  <r>
    <x v="46"/>
    <x v="46"/>
    <s v="Mw"/>
    <s v="Elise"/>
    <m/>
    <s v="Rotteveel"/>
    <x v="46"/>
    <s v="Aries"/>
    <x v="0"/>
    <s v="DU"/>
    <x v="9"/>
    <x v="5"/>
    <x v="46"/>
    <n v="61.8"/>
    <s v="Gray"/>
    <s v="O−"/>
    <x v="1"/>
    <x v="20"/>
    <x v="46"/>
  </r>
  <r>
    <x v="47"/>
    <x v="47"/>
    <s v="Fru."/>
    <s v="Mirjam"/>
    <m/>
    <s v="Soderberg"/>
    <x v="47"/>
    <s v="Taurus"/>
    <x v="0"/>
    <s v="SV"/>
    <x v="10"/>
    <x v="6"/>
    <x v="47"/>
    <n v="50"/>
    <s v="Amber"/>
    <s v="O+"/>
    <x v="1"/>
    <x v="2"/>
    <x v="47"/>
  </r>
  <r>
    <x v="48"/>
    <x v="48"/>
    <s v="H."/>
    <s v="Berndt"/>
    <m/>
    <s v="Palsson"/>
    <x v="48"/>
    <s v="Pisces"/>
    <x v="1"/>
    <s v="SV"/>
    <x v="10"/>
    <x v="6"/>
    <x v="48"/>
    <n v="45.9"/>
    <s v="Blue"/>
    <s v="A−"/>
    <x v="1"/>
    <x v="30"/>
    <x v="48"/>
  </r>
  <r>
    <x v="49"/>
    <x v="49"/>
    <s v="Sr."/>
    <s v="Adriano"/>
    <s v="Pontes"/>
    <s v="Sobrinho"/>
    <x v="49"/>
    <s v="Leo"/>
    <x v="1"/>
    <s v="PR"/>
    <x v="1"/>
    <x v="1"/>
    <x v="49"/>
    <n v="92.5"/>
    <s v="Green"/>
    <s v="A+"/>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B86D9-C9DF-4903-A7AF-E95E7D63CCF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D15" firstHeaderRow="1" firstDataRow="2" firstDataCol="1"/>
  <pivotFields count="22">
    <pivotField dataField="1" numFmtId="164" showAll="0"/>
    <pivotField showAll="0"/>
    <pivotField showAll="0"/>
    <pivotField showAll="0"/>
    <pivotField showAll="0"/>
    <pivotField showAll="0"/>
    <pivotField numFmtId="165"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3">
    <i>
      <x/>
    </i>
    <i>
      <x v="1"/>
    </i>
    <i t="grand">
      <x/>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60E91-D9A6-48BF-95FA-C7F71870B16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I17:Q267" firstHeaderRow="1" firstDataRow="1" firstDataCol="9" rowPageCount="1" colPageCount="1"/>
  <pivotFields count="22">
    <pivotField axis="axisRow" compact="0" numFmtId="164"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compact="0" outline="0" showAll="0"/>
    <pivotField compact="0" outline="0" showAll="0"/>
    <pivotField compact="0" outline="0" showAll="0"/>
    <pivotField compact="0" outline="0" showAll="0"/>
    <pivotField axis="axisRow" compact="0" numFmtId="165"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compact="0" outline="0" showAll="0"/>
    <pivotField axis="axisRow"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axis="axisRow" compact="0" outline="0" showAll="0">
      <items count="8">
        <item x="5"/>
        <item x="0"/>
        <item x="3"/>
        <item x="2"/>
        <item x="1"/>
        <item x="4"/>
        <item x="6"/>
        <item t="default"/>
      </items>
    </pivotField>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numFmtId="166"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7" outline="0" showAll="0">
      <items count="51">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9">
    <field x="0"/>
    <field x="1"/>
    <field x="12"/>
    <field x="8"/>
    <field x="21"/>
    <field x="6"/>
    <field x="10"/>
    <field x="11"/>
    <field x="17"/>
  </rowFields>
  <rowItems count="250">
    <i>
      <x/>
      <x v="32"/>
      <x/>
      <x/>
      <x v="43"/>
    </i>
    <i t="default" r="3">
      <x/>
    </i>
    <i t="default" r="2">
      <x/>
    </i>
    <i t="default" r="1">
      <x v="32"/>
    </i>
    <i t="default">
      <x/>
    </i>
    <i>
      <x v="1"/>
      <x v="33"/>
      <x v="18"/>
      <x/>
      <x v="38"/>
    </i>
    <i t="default" r="3">
      <x/>
    </i>
    <i t="default" r="2">
      <x v="18"/>
    </i>
    <i t="default" r="1">
      <x v="33"/>
    </i>
    <i t="default">
      <x v="1"/>
    </i>
    <i>
      <x v="2"/>
      <x v="45"/>
      <x v="10"/>
      <x v="1"/>
      <x v="15"/>
    </i>
    <i t="default" r="3">
      <x v="1"/>
    </i>
    <i t="default" r="2">
      <x v="10"/>
    </i>
    <i t="default" r="1">
      <x v="45"/>
    </i>
    <i t="default">
      <x v="2"/>
    </i>
    <i>
      <x v="3"/>
      <x v="34"/>
      <x v="7"/>
      <x/>
      <x v="21"/>
    </i>
    <i t="default" r="3">
      <x/>
    </i>
    <i t="default" r="2">
      <x v="7"/>
    </i>
    <i t="default" r="1">
      <x v="34"/>
    </i>
    <i t="default">
      <x v="3"/>
    </i>
    <i>
      <x v="4"/>
      <x v="3"/>
      <x v="5"/>
      <x v="1"/>
      <x v="16"/>
    </i>
    <i t="default" r="3">
      <x v="1"/>
    </i>
    <i t="default" r="2">
      <x v="5"/>
    </i>
    <i t="default" r="1">
      <x v="3"/>
    </i>
    <i t="default">
      <x v="4"/>
    </i>
    <i>
      <x v="5"/>
      <x v="26"/>
      <x v="19"/>
      <x v="1"/>
      <x v="38"/>
    </i>
    <i t="default" r="3">
      <x v="1"/>
    </i>
    <i t="default" r="2">
      <x v="19"/>
    </i>
    <i t="default" r="1">
      <x v="26"/>
    </i>
    <i t="default">
      <x v="5"/>
    </i>
    <i>
      <x v="6"/>
      <x v="31"/>
      <x v="9"/>
      <x/>
      <x v="45"/>
    </i>
    <i t="default" r="3">
      <x/>
    </i>
    <i t="default" r="2">
      <x v="9"/>
    </i>
    <i t="default" r="1">
      <x v="31"/>
    </i>
    <i t="default">
      <x v="6"/>
    </i>
    <i>
      <x v="7"/>
      <x v="27"/>
      <x v="30"/>
      <x v="1"/>
      <x v="9"/>
    </i>
    <i t="default" r="3">
      <x v="1"/>
    </i>
    <i t="default" r="2">
      <x v="30"/>
    </i>
    <i t="default" r="1">
      <x v="27"/>
    </i>
    <i t="default">
      <x v="7"/>
    </i>
    <i>
      <x v="8"/>
      <x v="30"/>
      <x v="41"/>
      <x/>
      <x v="17"/>
    </i>
    <i t="default" r="3">
      <x/>
    </i>
    <i t="default" r="2">
      <x v="41"/>
    </i>
    <i t="default" r="1">
      <x v="30"/>
    </i>
    <i t="default">
      <x v="8"/>
    </i>
    <i>
      <x v="9"/>
      <x v="28"/>
      <x v="38"/>
      <x v="1"/>
      <x v="10"/>
    </i>
    <i t="default" r="3">
      <x v="1"/>
    </i>
    <i t="default" r="2">
      <x v="38"/>
    </i>
    <i t="default" r="1">
      <x v="28"/>
    </i>
    <i t="default">
      <x v="9"/>
    </i>
    <i>
      <x v="10"/>
      <x v="41"/>
      <x v="23"/>
      <x v="1"/>
      <x v="32"/>
    </i>
    <i t="default" r="3">
      <x v="1"/>
    </i>
    <i t="default" r="2">
      <x v="23"/>
    </i>
    <i t="default" r="1">
      <x v="41"/>
    </i>
    <i t="default">
      <x v="10"/>
    </i>
    <i>
      <x v="11"/>
      <x v="29"/>
      <x v="49"/>
      <x/>
      <x v="23"/>
    </i>
    <i t="default" r="3">
      <x/>
    </i>
    <i t="default" r="2">
      <x v="49"/>
    </i>
    <i t="default" r="1">
      <x v="29"/>
    </i>
    <i t="default">
      <x v="11"/>
    </i>
    <i>
      <x v="12"/>
      <x v="36"/>
      <x v="37"/>
      <x/>
      <x v="23"/>
    </i>
    <i t="default" r="3">
      <x/>
    </i>
    <i t="default" r="2">
      <x v="37"/>
    </i>
    <i t="default" r="1">
      <x v="36"/>
    </i>
    <i t="default">
      <x v="12"/>
    </i>
    <i>
      <x v="13"/>
      <x v="11"/>
      <x v="47"/>
      <x v="1"/>
      <x v="5"/>
    </i>
    <i t="default" r="3">
      <x v="1"/>
    </i>
    <i t="default" r="2">
      <x v="47"/>
    </i>
    <i t="default" r="1">
      <x v="11"/>
    </i>
    <i t="default">
      <x v="13"/>
    </i>
    <i>
      <x v="14"/>
      <x v="40"/>
      <x v="36"/>
      <x/>
      <x v="11"/>
    </i>
    <i t="default" r="3">
      <x/>
    </i>
    <i t="default" r="2">
      <x v="36"/>
    </i>
    <i t="default" r="1">
      <x v="40"/>
    </i>
    <i t="default">
      <x v="14"/>
    </i>
    <i>
      <x v="15"/>
      <x v="12"/>
      <x v="4"/>
      <x v="1"/>
      <x v="15"/>
    </i>
    <i t="default" r="3">
      <x v="1"/>
    </i>
    <i t="default" r="2">
      <x v="4"/>
    </i>
    <i t="default" r="1">
      <x v="12"/>
    </i>
    <i t="default">
      <x v="15"/>
    </i>
    <i>
      <x v="16"/>
      <x v="13"/>
      <x v="42"/>
      <x v="1"/>
      <x v="18"/>
    </i>
    <i t="default" r="3">
      <x v="1"/>
    </i>
    <i t="default" r="2">
      <x v="42"/>
    </i>
    <i t="default" r="1">
      <x v="13"/>
    </i>
    <i t="default">
      <x v="16"/>
    </i>
    <i>
      <x v="17"/>
      <x v="14"/>
      <x v="44"/>
      <x v="1"/>
      <x v="5"/>
    </i>
    <i t="default" r="3">
      <x v="1"/>
    </i>
    <i t="default" r="2">
      <x v="44"/>
    </i>
    <i t="default" r="1">
      <x v="14"/>
    </i>
    <i t="default">
      <x v="17"/>
    </i>
    <i>
      <x v="18"/>
      <x v="2"/>
      <x v="31"/>
      <x/>
      <x v="23"/>
    </i>
    <i t="default" r="3">
      <x/>
    </i>
    <i t="default" r="2">
      <x v="31"/>
    </i>
    <i t="default" r="1">
      <x v="2"/>
    </i>
    <i t="default">
      <x v="18"/>
    </i>
    <i>
      <x v="19"/>
      <x v="24"/>
      <x v="12"/>
      <x v="1"/>
      <x v="22"/>
    </i>
    <i t="default" r="3">
      <x v="1"/>
    </i>
    <i t="default" r="2">
      <x v="12"/>
    </i>
    <i t="default" r="1">
      <x v="24"/>
    </i>
    <i t="default">
      <x v="19"/>
    </i>
    <i>
      <x v="20"/>
      <x v="25"/>
      <x v="35"/>
      <x v="1"/>
      <x v="42"/>
    </i>
    <i t="default" r="3">
      <x v="1"/>
    </i>
    <i t="default" r="2">
      <x v="35"/>
    </i>
    <i t="default" r="1">
      <x v="25"/>
    </i>
    <i t="default">
      <x v="20"/>
    </i>
    <i>
      <x v="21"/>
      <x v="1"/>
      <x v="25"/>
      <x/>
      <x v="10"/>
    </i>
    <i t="default" r="3">
      <x/>
    </i>
    <i t="default" r="2">
      <x v="25"/>
    </i>
    <i t="default" r="1">
      <x v="1"/>
    </i>
    <i t="default">
      <x v="21"/>
    </i>
    <i>
      <x v="22"/>
      <x v="4"/>
      <x v="46"/>
      <x/>
      <x v="1"/>
    </i>
    <i t="default" r="3">
      <x/>
    </i>
    <i t="default" r="2">
      <x v="46"/>
    </i>
    <i t="default" r="1">
      <x v="4"/>
    </i>
    <i t="default">
      <x v="22"/>
    </i>
    <i>
      <x v="23"/>
      <x v="5"/>
      <x v="3"/>
      <x/>
      <x v="45"/>
    </i>
    <i t="default" r="3">
      <x/>
    </i>
    <i t="default" r="2">
      <x v="3"/>
    </i>
    <i t="default" r="1">
      <x v="5"/>
    </i>
    <i t="default">
      <x v="23"/>
    </i>
    <i>
      <x v="24"/>
      <x v="6"/>
      <x v="1"/>
      <x/>
      <x v="12"/>
    </i>
    <i t="default" r="3">
      <x/>
    </i>
    <i t="default" r="2">
      <x v="1"/>
    </i>
    <i t="default" r="1">
      <x v="6"/>
    </i>
    <i t="default">
      <x v="24"/>
    </i>
    <i>
      <x v="25"/>
      <x v="35"/>
      <x v="34"/>
      <x/>
      <x v="24"/>
    </i>
    <i t="default" r="3">
      <x/>
    </i>
    <i t="default" r="2">
      <x v="34"/>
    </i>
    <i t="default" r="1">
      <x v="35"/>
    </i>
    <i t="default">
      <x v="25"/>
    </i>
    <i>
      <x v="26"/>
      <x v="9"/>
      <x v="48"/>
      <x v="1"/>
      <x v="16"/>
    </i>
    <i t="default" r="3">
      <x v="1"/>
    </i>
    <i t="default" r="2">
      <x v="48"/>
    </i>
    <i t="default" r="1">
      <x v="9"/>
    </i>
    <i t="default">
      <x v="26"/>
    </i>
    <i>
      <x v="27"/>
      <x v="10"/>
      <x v="14"/>
      <x v="1"/>
      <x v="28"/>
    </i>
    <i t="default" r="3">
      <x v="1"/>
    </i>
    <i t="default" r="2">
      <x v="14"/>
    </i>
    <i t="default" r="1">
      <x v="10"/>
    </i>
    <i t="default">
      <x v="27"/>
    </i>
    <i>
      <x v="28"/>
      <x v="39"/>
      <x v="32"/>
      <x/>
      <x v="40"/>
    </i>
    <i t="default" r="3">
      <x/>
    </i>
    <i t="default" r="2">
      <x v="32"/>
    </i>
    <i t="default" r="1">
      <x v="39"/>
    </i>
    <i t="default">
      <x v="28"/>
    </i>
    <i>
      <x v="29"/>
      <x v="23"/>
      <x v="22"/>
      <x/>
      <x v="25"/>
    </i>
    <i t="default" r="3">
      <x/>
    </i>
    <i t="default" r="2">
      <x v="22"/>
    </i>
    <i t="default" r="1">
      <x v="23"/>
    </i>
    <i t="default">
      <x v="29"/>
    </i>
    <i>
      <x v="30"/>
      <x v="22"/>
      <x v="8"/>
      <x/>
      <x v="35"/>
    </i>
    <i t="default" r="3">
      <x/>
    </i>
    <i t="default" r="2">
      <x v="8"/>
    </i>
    <i t="default" r="1">
      <x v="22"/>
    </i>
    <i t="default">
      <x v="30"/>
    </i>
    <i>
      <x v="31"/>
      <x v="21"/>
      <x v="6"/>
      <x/>
      <x v="16"/>
    </i>
    <i t="default" r="3">
      <x/>
    </i>
    <i t="default" r="2">
      <x v="6"/>
    </i>
    <i t="default" r="1">
      <x v="21"/>
    </i>
    <i t="default">
      <x v="31"/>
    </i>
    <i>
      <x v="32"/>
      <x v="19"/>
      <x v="45"/>
      <x v="1"/>
      <x v="26"/>
    </i>
    <i t="default" r="3">
      <x v="1"/>
    </i>
    <i t="default" r="2">
      <x v="45"/>
    </i>
    <i t="default" r="1">
      <x v="19"/>
    </i>
    <i t="default">
      <x v="32"/>
    </i>
    <i>
      <x v="33"/>
      <x v="20"/>
      <x v="17"/>
      <x v="1"/>
      <x v="27"/>
    </i>
    <i t="default" r="3">
      <x v="1"/>
    </i>
    <i t="default" r="2">
      <x v="17"/>
    </i>
    <i t="default" r="1">
      <x v="20"/>
    </i>
    <i t="default">
      <x v="33"/>
    </i>
    <i>
      <x v="34"/>
      <x v="16"/>
      <x v="16"/>
      <x v="1"/>
      <x v="1"/>
    </i>
    <i t="default" r="3">
      <x v="1"/>
    </i>
    <i t="default" r="2">
      <x v="16"/>
    </i>
    <i t="default" r="1">
      <x v="16"/>
    </i>
    <i t="default">
      <x v="34"/>
    </i>
    <i>
      <x v="35"/>
      <x v="17"/>
      <x v="15"/>
      <x v="1"/>
      <x v="21"/>
    </i>
    <i t="default" r="3">
      <x v="1"/>
    </i>
    <i t="default" r="2">
      <x v="15"/>
    </i>
    <i t="default" r="1">
      <x v="17"/>
    </i>
    <i t="default">
      <x v="35"/>
    </i>
    <i>
      <x v="36"/>
      <x v="15"/>
      <x v="20"/>
      <x v="1"/>
      <x v="32"/>
    </i>
    <i t="default" r="3">
      <x v="1"/>
    </i>
    <i t="default" r="2">
      <x v="20"/>
    </i>
    <i t="default" r="1">
      <x v="15"/>
    </i>
    <i t="default">
      <x v="36"/>
    </i>
    <i>
      <x v="37"/>
      <x v="18"/>
      <x v="13"/>
      <x v="1"/>
      <x v="29"/>
    </i>
    <i t="default" r="3">
      <x v="1"/>
    </i>
    <i t="default" r="2">
      <x v="13"/>
    </i>
    <i t="default" r="1">
      <x v="18"/>
    </i>
    <i t="default">
      <x v="37"/>
    </i>
    <i>
      <x v="38"/>
      <x v="44"/>
      <x v="43"/>
      <x v="1"/>
      <x v="30"/>
    </i>
    <i t="default" r="3">
      <x v="1"/>
    </i>
    <i t="default" r="2">
      <x v="43"/>
    </i>
    <i t="default" r="1">
      <x v="44"/>
    </i>
    <i t="default">
      <x v="38"/>
    </i>
    <i>
      <x v="39"/>
      <x v="43"/>
      <x v="28"/>
      <x v="1"/>
      <x v="34"/>
    </i>
    <i t="default" r="3">
      <x v="1"/>
    </i>
    <i t="default" r="2">
      <x v="28"/>
    </i>
    <i t="default" r="1">
      <x v="43"/>
    </i>
    <i t="default">
      <x v="39"/>
    </i>
    <i>
      <x v="40"/>
      <x v="49"/>
      <x v="24"/>
      <x/>
      <x v="20"/>
    </i>
    <i t="default" r="3">
      <x/>
    </i>
    <i t="default" r="2">
      <x v="24"/>
    </i>
    <i t="default" r="1">
      <x v="49"/>
    </i>
    <i t="default">
      <x v="40"/>
    </i>
    <i>
      <x v="41"/>
      <x v="46"/>
      <x v="11"/>
      <x/>
      <x v="36"/>
    </i>
    <i t="default" r="3">
      <x/>
    </i>
    <i t="default" r="2">
      <x v="11"/>
    </i>
    <i t="default" r="1">
      <x v="46"/>
    </i>
    <i t="default">
      <x v="41"/>
    </i>
    <i>
      <x v="42"/>
      <x v="48"/>
      <x v="2"/>
      <x/>
      <x v="6"/>
    </i>
    <i t="default" r="3">
      <x/>
    </i>
    <i t="default" r="2">
      <x v="2"/>
    </i>
    <i t="default" r="1">
      <x v="48"/>
    </i>
    <i t="default">
      <x v="42"/>
    </i>
    <i>
      <x v="43"/>
      <x v="47"/>
      <x v="21"/>
      <x/>
      <x v="11"/>
    </i>
    <i t="default" r="3">
      <x/>
    </i>
    <i t="default" r="2">
      <x v="21"/>
    </i>
    <i t="default" r="1">
      <x v="47"/>
    </i>
    <i t="default">
      <x v="43"/>
    </i>
    <i>
      <x v="44"/>
      <x v="38"/>
      <x v="29"/>
      <x/>
      <x v="6"/>
    </i>
    <i t="default" r="3">
      <x/>
    </i>
    <i t="default" r="2">
      <x v="29"/>
    </i>
    <i t="default" r="1">
      <x v="38"/>
    </i>
    <i t="default">
      <x v="44"/>
    </i>
    <i>
      <x v="45"/>
      <x/>
      <x v="27"/>
      <x v="1"/>
      <x v="19"/>
    </i>
    <i t="default" r="3">
      <x v="1"/>
    </i>
    <i t="default" r="2">
      <x v="27"/>
    </i>
    <i t="default" r="1">
      <x/>
    </i>
    <i t="default">
      <x v="45"/>
    </i>
    <i>
      <x v="46"/>
      <x v="37"/>
      <x v="33"/>
      <x/>
      <x v="14"/>
    </i>
    <i t="default" r="3">
      <x/>
    </i>
    <i t="default" r="2">
      <x v="33"/>
    </i>
    <i t="default" r="1">
      <x v="37"/>
    </i>
    <i t="default">
      <x v="46"/>
    </i>
    <i>
      <x v="47"/>
      <x v="7"/>
      <x v="40"/>
      <x/>
      <x v="43"/>
    </i>
    <i t="default" r="3">
      <x/>
    </i>
    <i t="default" r="2">
      <x v="40"/>
    </i>
    <i t="default" r="1">
      <x v="7"/>
    </i>
    <i t="default">
      <x v="47"/>
    </i>
    <i>
      <x v="48"/>
      <x v="8"/>
      <x v="26"/>
      <x v="1"/>
      <x v="33"/>
    </i>
    <i t="default" r="3">
      <x v="1"/>
    </i>
    <i t="default" r="2">
      <x v="26"/>
    </i>
    <i t="default" r="1">
      <x v="8"/>
    </i>
    <i t="default">
      <x v="48"/>
    </i>
    <i>
      <x v="49"/>
      <x v="42"/>
      <x v="39"/>
      <x v="1"/>
      <x v="39"/>
    </i>
    <i t="default" r="3">
      <x v="1"/>
    </i>
    <i t="default" r="2">
      <x v="39"/>
    </i>
    <i t="default" r="1">
      <x v="42"/>
    </i>
    <i t="default">
      <x v="4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251</v>
      </c>
      <c r="C2" s="45"/>
      <c r="D2" s="46"/>
      <c r="E2" s="50" t="s">
        <v>232</v>
      </c>
    </row>
    <row r="3" spans="2:5" ht="42" customHeight="1" thickBot="1" x14ac:dyDescent="0.35">
      <c r="B3" s="47"/>
      <c r="C3" s="48"/>
      <c r="D3" s="49"/>
      <c r="E3" s="51"/>
    </row>
    <row r="4" spans="2:5" ht="8.25" customHeight="1" x14ac:dyDescent="0.3"/>
    <row r="5" spans="2:5" ht="19.5" customHeight="1" thickBot="1" x14ac:dyDescent="0.35">
      <c r="C5" s="7" t="s">
        <v>226</v>
      </c>
      <c r="D5" s="7" t="s">
        <v>223</v>
      </c>
      <c r="E5" s="8" t="s">
        <v>224</v>
      </c>
    </row>
    <row r="6" spans="2:5" ht="19.5" customHeight="1" thickBot="1" x14ac:dyDescent="0.35">
      <c r="B6" s="18" t="s">
        <v>135</v>
      </c>
      <c r="C6" s="42" t="s">
        <v>225</v>
      </c>
      <c r="D6" s="42"/>
      <c r="E6" s="43"/>
    </row>
    <row r="7" spans="2:5" x14ac:dyDescent="0.3">
      <c r="B7" s="17">
        <v>1</v>
      </c>
      <c r="C7" s="9" t="s">
        <v>234</v>
      </c>
      <c r="D7" s="10" t="s">
        <v>229</v>
      </c>
      <c r="E7" s="11" t="s">
        <v>220</v>
      </c>
    </row>
    <row r="8" spans="2:5" x14ac:dyDescent="0.3">
      <c r="B8" s="10">
        <v>2</v>
      </c>
      <c r="C8" s="9" t="s">
        <v>234</v>
      </c>
      <c r="D8" s="10" t="s">
        <v>230</v>
      </c>
      <c r="E8" s="11" t="s">
        <v>235</v>
      </c>
    </row>
    <row r="9" spans="2:5" x14ac:dyDescent="0.3">
      <c r="B9" s="10">
        <v>3</v>
      </c>
      <c r="C9" s="9" t="s">
        <v>234</v>
      </c>
      <c r="D9" s="10" t="s">
        <v>231</v>
      </c>
      <c r="E9" s="11" t="s">
        <v>236</v>
      </c>
    </row>
    <row r="10" spans="2:5" ht="27.6" x14ac:dyDescent="0.3">
      <c r="B10" s="10">
        <v>4</v>
      </c>
      <c r="C10" s="9" t="s">
        <v>234</v>
      </c>
      <c r="D10" s="10" t="s">
        <v>237</v>
      </c>
      <c r="E10" s="27" t="s">
        <v>281</v>
      </c>
    </row>
    <row r="11" spans="2:5" ht="15" thickBot="1" x14ac:dyDescent="0.35">
      <c r="B11" s="13">
        <v>5</v>
      </c>
      <c r="C11" s="12" t="s">
        <v>234</v>
      </c>
      <c r="D11" s="13" t="s">
        <v>239</v>
      </c>
      <c r="E11" s="14" t="s">
        <v>240</v>
      </c>
    </row>
    <row r="12" spans="2:5" ht="15.6" thickTop="1" thickBot="1" x14ac:dyDescent="0.35"/>
    <row r="13" spans="2:5" ht="19.5" customHeight="1" thickBot="1" x14ac:dyDescent="0.35">
      <c r="B13" s="18" t="s">
        <v>135</v>
      </c>
      <c r="C13" s="42" t="s">
        <v>241</v>
      </c>
      <c r="D13" s="42"/>
      <c r="E13" s="43"/>
    </row>
    <row r="14" spans="2:5" x14ac:dyDescent="0.3">
      <c r="B14" s="17">
        <v>1</v>
      </c>
      <c r="C14" s="10" t="s">
        <v>234</v>
      </c>
      <c r="D14" s="10" t="s">
        <v>242</v>
      </c>
      <c r="E14" s="15" t="s">
        <v>243</v>
      </c>
    </row>
    <row r="15" spans="2:5" x14ac:dyDescent="0.3">
      <c r="B15" s="10">
        <v>2</v>
      </c>
      <c r="C15" s="10" t="s">
        <v>234</v>
      </c>
      <c r="D15" s="10" t="s">
        <v>244</v>
      </c>
      <c r="E15" s="15" t="s">
        <v>248</v>
      </c>
    </row>
    <row r="16" spans="2:5" x14ac:dyDescent="0.3">
      <c r="B16" s="10">
        <v>3</v>
      </c>
      <c r="C16" s="10" t="s">
        <v>234</v>
      </c>
      <c r="D16" s="10" t="s">
        <v>246</v>
      </c>
      <c r="E16" s="15" t="s">
        <v>247</v>
      </c>
    </row>
    <row r="17" spans="2:5" ht="55.8" thickBot="1" x14ac:dyDescent="0.35">
      <c r="B17" s="13">
        <v>4</v>
      </c>
      <c r="C17" s="13" t="s">
        <v>234</v>
      </c>
      <c r="D17" s="13" t="s">
        <v>249</v>
      </c>
      <c r="E17" s="16" t="s">
        <v>250</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27" customHeight="1" x14ac:dyDescent="0.3">
      <c r="B5" s="21" t="s">
        <v>259</v>
      </c>
      <c r="C5" s="20"/>
      <c r="D5" s="19"/>
      <c r="E5" s="19"/>
    </row>
    <row r="6" spans="2:5" ht="19.5" customHeight="1" thickBot="1" x14ac:dyDescent="0.35">
      <c r="C6" s="7" t="s">
        <v>226</v>
      </c>
      <c r="D6" s="7" t="s">
        <v>256</v>
      </c>
      <c r="E6" s="8" t="s">
        <v>224</v>
      </c>
    </row>
    <row r="7" spans="2:5" ht="19.5" customHeight="1" thickBot="1" x14ac:dyDescent="0.35">
      <c r="B7" s="18" t="s">
        <v>135</v>
      </c>
      <c r="C7" s="42" t="s">
        <v>253</v>
      </c>
      <c r="D7" s="42"/>
      <c r="E7" s="43"/>
    </row>
    <row r="8" spans="2:5" x14ac:dyDescent="0.3">
      <c r="B8" s="17">
        <v>1</v>
      </c>
      <c r="C8" s="9" t="s">
        <v>255</v>
      </c>
      <c r="D8" s="10" t="s">
        <v>257</v>
      </c>
      <c r="E8" s="15" t="s">
        <v>258</v>
      </c>
    </row>
    <row r="9" spans="2:5" x14ac:dyDescent="0.3">
      <c r="B9" s="10">
        <v>2</v>
      </c>
      <c r="C9" s="9" t="s">
        <v>255</v>
      </c>
      <c r="D9" s="10"/>
      <c r="E9" s="15" t="s">
        <v>260</v>
      </c>
    </row>
    <row r="10" spans="2:5" x14ac:dyDescent="0.3">
      <c r="B10" s="10">
        <v>3</v>
      </c>
      <c r="C10" s="9" t="s">
        <v>255</v>
      </c>
      <c r="D10" s="10"/>
      <c r="E10" s="15" t="s">
        <v>261</v>
      </c>
    </row>
    <row r="11" spans="2:5" x14ac:dyDescent="0.3">
      <c r="B11" s="10">
        <v>4</v>
      </c>
      <c r="C11" s="9" t="s">
        <v>255</v>
      </c>
      <c r="D11" s="10"/>
      <c r="E11" s="15" t="s">
        <v>262</v>
      </c>
    </row>
    <row r="12" spans="2:5" ht="15" thickBot="1" x14ac:dyDescent="0.35">
      <c r="B12" s="13">
        <v>5</v>
      </c>
      <c r="C12" s="12" t="s">
        <v>255</v>
      </c>
      <c r="D12" s="13"/>
      <c r="E12" s="16" t="s">
        <v>263</v>
      </c>
    </row>
    <row r="13" spans="2:5" ht="15.6" thickTop="1" thickBot="1" x14ac:dyDescent="0.35"/>
    <row r="14" spans="2:5" ht="19.5" customHeight="1" thickBot="1" x14ac:dyDescent="0.35">
      <c r="B14" s="18" t="s">
        <v>135</v>
      </c>
      <c r="C14" s="42" t="s">
        <v>254</v>
      </c>
      <c r="D14" s="42"/>
      <c r="E14" s="43"/>
    </row>
    <row r="15" spans="2:5" x14ac:dyDescent="0.3">
      <c r="B15" s="17">
        <v>1</v>
      </c>
      <c r="C15" s="9" t="s">
        <v>255</v>
      </c>
      <c r="D15" s="10" t="s">
        <v>264</v>
      </c>
      <c r="E15" s="15" t="s">
        <v>272</v>
      </c>
    </row>
    <row r="16" spans="2:5" x14ac:dyDescent="0.3">
      <c r="B16" s="10">
        <v>2</v>
      </c>
      <c r="C16" s="9" t="s">
        <v>255</v>
      </c>
      <c r="D16" s="10" t="s">
        <v>265</v>
      </c>
      <c r="E16" s="15" t="s">
        <v>267</v>
      </c>
    </row>
    <row r="17" spans="2:5" x14ac:dyDescent="0.3">
      <c r="B17" s="10">
        <v>3</v>
      </c>
      <c r="C17" s="9" t="s">
        <v>255</v>
      </c>
      <c r="D17" s="10" t="s">
        <v>266</v>
      </c>
      <c r="E17" s="15" t="s">
        <v>268</v>
      </c>
    </row>
    <row r="18" spans="2:5" ht="15" thickBot="1" x14ac:dyDescent="0.35">
      <c r="B18" s="13">
        <v>4</v>
      </c>
      <c r="C18" s="12" t="s">
        <v>255</v>
      </c>
      <c r="D18" s="13" t="s">
        <v>270</v>
      </c>
      <c r="E18" s="16" t="s">
        <v>269</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271</v>
      </c>
      <c r="C2" s="45"/>
      <c r="D2" s="46"/>
      <c r="E2" s="50" t="s">
        <v>232</v>
      </c>
    </row>
    <row r="3" spans="2:5" ht="42" customHeight="1" thickBot="1" x14ac:dyDescent="0.35">
      <c r="B3" s="47"/>
      <c r="C3" s="48"/>
      <c r="D3" s="49"/>
      <c r="E3" s="51"/>
    </row>
    <row r="4" spans="2:5" ht="8.25" customHeight="1" x14ac:dyDescent="0.3"/>
    <row r="5" spans="2:5" ht="27" customHeight="1" x14ac:dyDescent="0.3">
      <c r="B5" s="21" t="s">
        <v>259</v>
      </c>
      <c r="C5" s="20"/>
      <c r="D5" s="19"/>
      <c r="E5" s="19"/>
    </row>
    <row r="6" spans="2:5" ht="19.5" customHeight="1" thickBot="1" x14ac:dyDescent="0.35">
      <c r="C6" s="7" t="s">
        <v>226</v>
      </c>
      <c r="D6" s="7" t="s">
        <v>256</v>
      </c>
      <c r="E6" s="8" t="s">
        <v>224</v>
      </c>
    </row>
    <row r="7" spans="2:5" ht="19.5" customHeight="1" thickBot="1" x14ac:dyDescent="0.35">
      <c r="B7" s="18" t="s">
        <v>135</v>
      </c>
      <c r="C7" s="42" t="s">
        <v>280</v>
      </c>
      <c r="D7" s="42"/>
      <c r="E7" s="43"/>
    </row>
    <row r="8" spans="2:5" x14ac:dyDescent="0.3">
      <c r="B8" s="17">
        <v>1</v>
      </c>
      <c r="C8" s="9" t="s">
        <v>227</v>
      </c>
      <c r="D8" s="10" t="s">
        <v>273</v>
      </c>
      <c r="E8" s="15" t="s">
        <v>274</v>
      </c>
    </row>
    <row r="9" spans="2:5" ht="15" customHeight="1" x14ac:dyDescent="0.3">
      <c r="B9" s="10">
        <v>2</v>
      </c>
      <c r="C9" s="9" t="s">
        <v>227</v>
      </c>
      <c r="D9" s="10"/>
      <c r="E9" s="23" t="s">
        <v>278</v>
      </c>
    </row>
    <row r="10" spans="2:5" x14ac:dyDescent="0.3">
      <c r="B10" s="10">
        <v>3</v>
      </c>
      <c r="C10" s="9" t="s">
        <v>227</v>
      </c>
      <c r="D10" s="10"/>
      <c r="E10" s="15" t="s">
        <v>275</v>
      </c>
    </row>
    <row r="11" spans="2:5" x14ac:dyDescent="0.3">
      <c r="B11" s="10">
        <v>4</v>
      </c>
      <c r="C11" s="9" t="s">
        <v>227</v>
      </c>
      <c r="D11" s="10"/>
      <c r="E11" s="15" t="s">
        <v>276</v>
      </c>
    </row>
    <row r="12" spans="2:5" x14ac:dyDescent="0.3">
      <c r="B12" s="24">
        <v>5</v>
      </c>
      <c r="C12" s="25" t="s">
        <v>227</v>
      </c>
      <c r="D12" s="24"/>
      <c r="E12" s="26" t="s">
        <v>263</v>
      </c>
    </row>
    <row r="13" spans="2:5" ht="15" thickBot="1" x14ac:dyDescent="0.35">
      <c r="B13" s="13">
        <v>5</v>
      </c>
      <c r="C13" s="12" t="s">
        <v>227</v>
      </c>
      <c r="D13" s="13" t="s">
        <v>279</v>
      </c>
      <c r="E13" s="16" t="s">
        <v>277</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2:I15"/>
  <sheetViews>
    <sheetView workbookViewId="0">
      <selection activeCell="H4" sqref="H4"/>
    </sheetView>
  </sheetViews>
  <sheetFormatPr defaultRowHeight="14.4" x14ac:dyDescent="0.3"/>
  <cols>
    <col min="1" max="1" width="19" bestFit="1" customWidth="1"/>
    <col min="2" max="2" width="15.77734375" bestFit="1" customWidth="1"/>
    <col min="3" max="3" width="5.44140625" bestFit="1" customWidth="1"/>
    <col min="4" max="4" width="11" bestFit="1" customWidth="1"/>
    <col min="7" max="7" width="14.21875" bestFit="1" customWidth="1"/>
  </cols>
  <sheetData>
    <row r="2" spans="1:9" x14ac:dyDescent="0.3">
      <c r="H2" s="5" t="s">
        <v>287</v>
      </c>
    </row>
    <row r="3" spans="1:9" x14ac:dyDescent="0.3">
      <c r="A3" s="39" t="s">
        <v>286</v>
      </c>
      <c r="B3" s="39" t="s">
        <v>285</v>
      </c>
      <c r="G3" s="5" t="s">
        <v>228</v>
      </c>
      <c r="H3" s="40" t="s">
        <v>138</v>
      </c>
      <c r="I3" s="40" t="s">
        <v>142</v>
      </c>
    </row>
    <row r="4" spans="1:9" x14ac:dyDescent="0.3">
      <c r="A4" s="39" t="s">
        <v>283</v>
      </c>
      <c r="B4" t="s">
        <v>138</v>
      </c>
      <c r="C4" t="s">
        <v>142</v>
      </c>
      <c r="D4" t="s">
        <v>284</v>
      </c>
      <c r="G4" s="4" t="s">
        <v>140</v>
      </c>
      <c r="H4" s="3">
        <f>COUNTIFS(SPORTSMEN!$K$1:$K$51,ANALYSIS!$G4,SPORTSMEN!$I$1:$I$51,ANALYSIS!H$3)</f>
        <v>4</v>
      </c>
      <c r="I4" s="3">
        <f>COUNTIFS(SPORTSMEN!$K$1:$K$51,ANALYSIS!$G4,SPORTSMEN!$I$1:$I$51,ANALYSIS!I$3)</f>
        <v>3</v>
      </c>
    </row>
    <row r="5" spans="1:9" x14ac:dyDescent="0.3">
      <c r="A5" s="1" t="s">
        <v>159</v>
      </c>
      <c r="B5">
        <v>1</v>
      </c>
      <c r="C5">
        <v>2</v>
      </c>
      <c r="D5">
        <v>3</v>
      </c>
      <c r="G5" s="4" t="s">
        <v>144</v>
      </c>
      <c r="H5" s="3">
        <f>COUNTIFS(SPORTSMEN!$K$1:$K$51,ANALYSIS!$G5,SPORTSMEN!$I$1:$I$51,ANALYSIS!H$3)</f>
        <v>0</v>
      </c>
      <c r="I5" s="3">
        <f>COUNTIFS(SPORTSMEN!$K$1:$K$51,ANALYSIS!$G5,SPORTSMEN!$I$1:$I$51,ANALYSIS!I$3)</f>
        <v>2</v>
      </c>
    </row>
    <row r="6" spans="1:9" x14ac:dyDescent="0.3">
      <c r="A6" s="1" t="s">
        <v>151</v>
      </c>
      <c r="B6">
        <v>6</v>
      </c>
      <c r="C6">
        <v>2</v>
      </c>
      <c r="D6">
        <v>8</v>
      </c>
      <c r="G6" s="4" t="s">
        <v>146</v>
      </c>
      <c r="H6" s="3">
        <f>COUNTIFS(SPORTSMEN!$K$1:$K$51,ANALYSIS!$G6,SPORTSMEN!$I$1:$I$51,ANALYSIS!H$3)</f>
        <v>3</v>
      </c>
      <c r="I6" s="3">
        <f>COUNTIFS(SPORTSMEN!$K$1:$K$51,ANALYSIS!$G6,SPORTSMEN!$I$1:$I$51,ANALYSIS!I$3)</f>
        <v>2</v>
      </c>
    </row>
    <row r="7" spans="1:9" x14ac:dyDescent="0.3">
      <c r="A7" s="1" t="s">
        <v>153</v>
      </c>
      <c r="B7">
        <v>1</v>
      </c>
      <c r="C7">
        <v>2</v>
      </c>
      <c r="D7">
        <v>3</v>
      </c>
      <c r="G7" s="4" t="s">
        <v>149</v>
      </c>
      <c r="H7" s="3">
        <f>COUNTIFS(SPORTSMEN!$K$1:$K$51,ANALYSIS!$G7,SPORTSMEN!$I$1:$I$51,ANALYSIS!H$3)</f>
        <v>1</v>
      </c>
      <c r="I7" s="3">
        <f>COUNTIFS(SPORTSMEN!$K$1:$K$51,ANALYSIS!$G7,SPORTSMEN!$I$1:$I$51,ANALYSIS!I$3)</f>
        <v>4</v>
      </c>
    </row>
    <row r="8" spans="1:9" x14ac:dyDescent="0.3">
      <c r="A8" s="1" t="s">
        <v>144</v>
      </c>
      <c r="C8">
        <v>2</v>
      </c>
      <c r="D8">
        <v>2</v>
      </c>
      <c r="G8" s="4" t="s">
        <v>151</v>
      </c>
      <c r="H8" s="3">
        <f>COUNTIFS(SPORTSMEN!$K$1:$K$51,ANALYSIS!$G8,SPORTSMEN!$I$1:$I$51,ANALYSIS!H$3)</f>
        <v>6</v>
      </c>
      <c r="I8" s="3">
        <f>COUNTIFS(SPORTSMEN!$K$1:$K$51,ANALYSIS!$G8,SPORTSMEN!$I$1:$I$51,ANALYSIS!I$3)</f>
        <v>2</v>
      </c>
    </row>
    <row r="9" spans="1:9" x14ac:dyDescent="0.3">
      <c r="A9" s="1" t="s">
        <v>156</v>
      </c>
      <c r="B9">
        <v>3</v>
      </c>
      <c r="C9">
        <v>6</v>
      </c>
      <c r="D9">
        <v>9</v>
      </c>
      <c r="G9" s="4" t="s">
        <v>153</v>
      </c>
      <c r="H9" s="3">
        <f>COUNTIFS(SPORTSMEN!$K$1:$K$51,ANALYSIS!$G9,SPORTSMEN!$I$1:$I$51,ANALYSIS!H$3)</f>
        <v>1</v>
      </c>
      <c r="I9" s="3">
        <f>COUNTIFS(SPORTSMEN!$K$1:$K$51,ANALYSIS!$G9,SPORTSMEN!$I$1:$I$51,ANALYSIS!I$3)</f>
        <v>2</v>
      </c>
    </row>
    <row r="10" spans="1:9" x14ac:dyDescent="0.3">
      <c r="A10" s="1" t="s">
        <v>149</v>
      </c>
      <c r="B10">
        <v>1</v>
      </c>
      <c r="C10">
        <v>4</v>
      </c>
      <c r="D10">
        <v>5</v>
      </c>
      <c r="G10" s="4" t="s">
        <v>156</v>
      </c>
      <c r="H10" s="3">
        <f>COUNTIFS(SPORTSMEN!$K$1:$K$51,ANALYSIS!$G10,SPORTSMEN!$I$1:$I$51,ANALYSIS!H$3)</f>
        <v>3</v>
      </c>
      <c r="I10" s="3">
        <f>COUNTIFS(SPORTSMEN!$K$1:$K$51,ANALYSIS!$G10,SPORTSMEN!$I$1:$I$51,ANALYSIS!I$3)</f>
        <v>6</v>
      </c>
    </row>
    <row r="11" spans="1:9" x14ac:dyDescent="0.3">
      <c r="A11" s="1" t="s">
        <v>164</v>
      </c>
      <c r="B11">
        <v>2</v>
      </c>
      <c r="C11">
        <v>1</v>
      </c>
      <c r="D11">
        <v>3</v>
      </c>
      <c r="G11" s="4" t="s">
        <v>159</v>
      </c>
      <c r="H11" s="3">
        <f>COUNTIFS(SPORTSMEN!$K$1:$K$51,ANALYSIS!$G11,SPORTSMEN!$I$1:$I$51,ANALYSIS!H$3)</f>
        <v>1</v>
      </c>
      <c r="I11" s="3">
        <f>COUNTIFS(SPORTSMEN!$K$1:$K$51,ANALYSIS!$G11,SPORTSMEN!$I$1:$I$51,ANALYSIS!I$3)</f>
        <v>2</v>
      </c>
    </row>
    <row r="12" spans="1:9" x14ac:dyDescent="0.3">
      <c r="A12" s="1" t="s">
        <v>161</v>
      </c>
      <c r="B12">
        <v>3</v>
      </c>
      <c r="D12">
        <v>3</v>
      </c>
      <c r="G12" s="4" t="s">
        <v>161</v>
      </c>
      <c r="H12" s="3">
        <f>COUNTIFS(SPORTSMEN!$K$1:$K$51,ANALYSIS!$G12,SPORTSMEN!$I$1:$I$51,ANALYSIS!H$3)</f>
        <v>3</v>
      </c>
      <c r="I12" s="3">
        <f>COUNTIFS(SPORTSMEN!$K$1:$K$51,ANALYSIS!$G12,SPORTSMEN!$I$1:$I$51,ANALYSIS!I$3)</f>
        <v>0</v>
      </c>
    </row>
    <row r="13" spans="1:9" x14ac:dyDescent="0.3">
      <c r="A13" s="1" t="s">
        <v>167</v>
      </c>
      <c r="B13">
        <v>1</v>
      </c>
      <c r="C13">
        <v>1</v>
      </c>
      <c r="D13">
        <v>2</v>
      </c>
      <c r="G13" s="4" t="s">
        <v>164</v>
      </c>
      <c r="H13" s="3">
        <f>COUNTIFS(SPORTSMEN!$K$1:$K$51,ANALYSIS!$G13,SPORTSMEN!$I$1:$I$51,ANALYSIS!H$3)</f>
        <v>2</v>
      </c>
      <c r="I13" s="3">
        <f>COUNTIFS(SPORTSMEN!$K$1:$K$51,ANALYSIS!$G13,SPORTSMEN!$I$1:$I$51,ANALYSIS!I$3)</f>
        <v>1</v>
      </c>
    </row>
    <row r="14" spans="1:9" x14ac:dyDescent="0.3">
      <c r="A14" s="1" t="s">
        <v>146</v>
      </c>
      <c r="B14">
        <v>3</v>
      </c>
      <c r="C14">
        <v>2</v>
      </c>
      <c r="D14">
        <v>5</v>
      </c>
      <c r="G14" s="4" t="s">
        <v>167</v>
      </c>
      <c r="H14" s="3">
        <f>COUNTIFS(SPORTSMEN!$K$1:$K$51,ANALYSIS!$G14,SPORTSMEN!$I$1:$I$51,ANALYSIS!H$3)</f>
        <v>1</v>
      </c>
      <c r="I14" s="3">
        <f>COUNTIFS(SPORTSMEN!$K$1:$K$51,ANALYSIS!$G14,SPORTSMEN!$I$1:$I$51,ANALYSIS!I$3)</f>
        <v>1</v>
      </c>
    </row>
    <row r="15" spans="1:9" x14ac:dyDescent="0.3">
      <c r="A15" s="1" t="s">
        <v>140</v>
      </c>
      <c r="B15">
        <v>4</v>
      </c>
      <c r="C15">
        <v>3</v>
      </c>
      <c r="D15">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I15:Q267"/>
  <sheetViews>
    <sheetView topLeftCell="A13" workbookViewId="0">
      <selection activeCell="J15" sqref="J15"/>
    </sheetView>
  </sheetViews>
  <sheetFormatPr defaultRowHeight="14.4" x14ac:dyDescent="0.3"/>
  <cols>
    <col min="9" max="9" width="13.21875" bestFit="1" customWidth="1"/>
    <col min="10" max="10" width="32.109375" bestFit="1" customWidth="1"/>
    <col min="11" max="11" width="34.5546875" bestFit="1" customWidth="1"/>
    <col min="13" max="13" width="19.44140625" bestFit="1" customWidth="1"/>
    <col min="17" max="17" width="9.77734375" bestFit="1" customWidth="1"/>
  </cols>
  <sheetData>
    <row r="15" spans="9:10" x14ac:dyDescent="0.3">
      <c r="I15" s="39" t="s">
        <v>238</v>
      </c>
      <c r="J15" t="s">
        <v>576</v>
      </c>
    </row>
    <row r="17" spans="9:17" x14ac:dyDescent="0.3">
      <c r="I17" s="39" t="s">
        <v>222</v>
      </c>
      <c r="J17" s="39" t="s">
        <v>221</v>
      </c>
      <c r="K17" s="39" t="s">
        <v>233</v>
      </c>
      <c r="L17" s="39" t="s">
        <v>170</v>
      </c>
      <c r="M17" s="39" t="s">
        <v>423</v>
      </c>
      <c r="N17" s="39" t="s">
        <v>4</v>
      </c>
      <c r="O17" s="39" t="s">
        <v>228</v>
      </c>
      <c r="P17" s="39" t="s">
        <v>136</v>
      </c>
      <c r="Q17" s="39" t="s">
        <v>172</v>
      </c>
    </row>
    <row r="18" spans="9:17" x14ac:dyDescent="0.3">
      <c r="I18" s="41">
        <v>1</v>
      </c>
      <c r="J18" t="s">
        <v>288</v>
      </c>
      <c r="K18" t="s">
        <v>338</v>
      </c>
      <c r="L18" t="s">
        <v>138</v>
      </c>
      <c r="M18" t="s">
        <v>388</v>
      </c>
    </row>
    <row r="19" spans="9:17" x14ac:dyDescent="0.3">
      <c r="L19" t="s">
        <v>424</v>
      </c>
    </row>
    <row r="20" spans="9:17" x14ac:dyDescent="0.3">
      <c r="K20" t="s">
        <v>425</v>
      </c>
    </row>
    <row r="21" spans="9:17" x14ac:dyDescent="0.3">
      <c r="J21" t="s">
        <v>426</v>
      </c>
    </row>
    <row r="22" spans="9:17" x14ac:dyDescent="0.3">
      <c r="I22" s="41" t="s">
        <v>427</v>
      </c>
    </row>
    <row r="23" spans="9:17" x14ac:dyDescent="0.3">
      <c r="I23" s="41">
        <v>2</v>
      </c>
      <c r="J23" t="s">
        <v>289</v>
      </c>
      <c r="K23" t="s">
        <v>339</v>
      </c>
      <c r="L23" t="s">
        <v>138</v>
      </c>
      <c r="M23" t="s">
        <v>389</v>
      </c>
    </row>
    <row r="24" spans="9:17" x14ac:dyDescent="0.3">
      <c r="L24" t="s">
        <v>424</v>
      </c>
    </row>
    <row r="25" spans="9:17" x14ac:dyDescent="0.3">
      <c r="K25" t="s">
        <v>428</v>
      </c>
    </row>
    <row r="26" spans="9:17" x14ac:dyDescent="0.3">
      <c r="J26" t="s">
        <v>429</v>
      </c>
    </row>
    <row r="27" spans="9:17" x14ac:dyDescent="0.3">
      <c r="I27" s="41" t="s">
        <v>430</v>
      </c>
    </row>
    <row r="28" spans="9:17" x14ac:dyDescent="0.3">
      <c r="I28" s="41">
        <v>3</v>
      </c>
      <c r="J28" t="s">
        <v>290</v>
      </c>
      <c r="K28" t="s">
        <v>340</v>
      </c>
      <c r="L28" t="s">
        <v>142</v>
      </c>
      <c r="M28" t="s">
        <v>390</v>
      </c>
    </row>
    <row r="29" spans="9:17" x14ac:dyDescent="0.3">
      <c r="L29" t="s">
        <v>431</v>
      </c>
    </row>
    <row r="30" spans="9:17" x14ac:dyDescent="0.3">
      <c r="K30" t="s">
        <v>432</v>
      </c>
    </row>
    <row r="31" spans="9:17" x14ac:dyDescent="0.3">
      <c r="J31" t="s">
        <v>433</v>
      </c>
    </row>
    <row r="32" spans="9:17" x14ac:dyDescent="0.3">
      <c r="I32" s="41" t="s">
        <v>434</v>
      </c>
    </row>
    <row r="33" spans="9:13" x14ac:dyDescent="0.3">
      <c r="I33" s="41">
        <v>4</v>
      </c>
      <c r="J33" t="s">
        <v>291</v>
      </c>
      <c r="K33" t="s">
        <v>341</v>
      </c>
      <c r="L33" t="s">
        <v>138</v>
      </c>
      <c r="M33" t="s">
        <v>391</v>
      </c>
    </row>
    <row r="34" spans="9:13" x14ac:dyDescent="0.3">
      <c r="L34" t="s">
        <v>424</v>
      </c>
    </row>
    <row r="35" spans="9:13" x14ac:dyDescent="0.3">
      <c r="K35" t="s">
        <v>435</v>
      </c>
    </row>
    <row r="36" spans="9:13" x14ac:dyDescent="0.3">
      <c r="J36" t="s">
        <v>436</v>
      </c>
    </row>
    <row r="37" spans="9:13" x14ac:dyDescent="0.3">
      <c r="I37" s="41" t="s">
        <v>437</v>
      </c>
    </row>
    <row r="38" spans="9:13" x14ac:dyDescent="0.3">
      <c r="I38" s="41">
        <v>5</v>
      </c>
      <c r="J38" t="s">
        <v>292</v>
      </c>
      <c r="K38" t="s">
        <v>342</v>
      </c>
      <c r="L38" t="s">
        <v>142</v>
      </c>
      <c r="M38" t="s">
        <v>392</v>
      </c>
    </row>
    <row r="39" spans="9:13" x14ac:dyDescent="0.3">
      <c r="L39" t="s">
        <v>431</v>
      </c>
    </row>
    <row r="40" spans="9:13" x14ac:dyDescent="0.3">
      <c r="K40" t="s">
        <v>438</v>
      </c>
    </row>
    <row r="41" spans="9:13" x14ac:dyDescent="0.3">
      <c r="J41" t="s">
        <v>439</v>
      </c>
    </row>
    <row r="42" spans="9:13" x14ac:dyDescent="0.3">
      <c r="I42" s="41" t="s">
        <v>440</v>
      </c>
    </row>
    <row r="43" spans="9:13" x14ac:dyDescent="0.3">
      <c r="I43" s="41">
        <v>6</v>
      </c>
      <c r="J43" t="s">
        <v>293</v>
      </c>
      <c r="K43" t="s">
        <v>343</v>
      </c>
      <c r="L43" t="s">
        <v>142</v>
      </c>
      <c r="M43" t="s">
        <v>389</v>
      </c>
    </row>
    <row r="44" spans="9:13" x14ac:dyDescent="0.3">
      <c r="L44" t="s">
        <v>431</v>
      </c>
    </row>
    <row r="45" spans="9:13" x14ac:dyDescent="0.3">
      <c r="K45" t="s">
        <v>441</v>
      </c>
    </row>
    <row r="46" spans="9:13" x14ac:dyDescent="0.3">
      <c r="J46" t="s">
        <v>442</v>
      </c>
    </row>
    <row r="47" spans="9:13" x14ac:dyDescent="0.3">
      <c r="I47" s="41" t="s">
        <v>443</v>
      </c>
    </row>
    <row r="48" spans="9:13" x14ac:dyDescent="0.3">
      <c r="I48" s="41">
        <v>7</v>
      </c>
      <c r="J48" t="s">
        <v>294</v>
      </c>
      <c r="K48" t="s">
        <v>344</v>
      </c>
      <c r="L48" t="s">
        <v>138</v>
      </c>
      <c r="M48" t="s">
        <v>393</v>
      </c>
    </row>
    <row r="49" spans="9:13" x14ac:dyDescent="0.3">
      <c r="L49" t="s">
        <v>424</v>
      </c>
    </row>
    <row r="50" spans="9:13" x14ac:dyDescent="0.3">
      <c r="K50" t="s">
        <v>444</v>
      </c>
    </row>
    <row r="51" spans="9:13" x14ac:dyDescent="0.3">
      <c r="J51" t="s">
        <v>445</v>
      </c>
    </row>
    <row r="52" spans="9:13" x14ac:dyDescent="0.3">
      <c r="I52" s="41" t="s">
        <v>446</v>
      </c>
    </row>
    <row r="53" spans="9:13" x14ac:dyDescent="0.3">
      <c r="I53" s="41">
        <v>8</v>
      </c>
      <c r="J53" t="s">
        <v>295</v>
      </c>
      <c r="K53" t="s">
        <v>345</v>
      </c>
      <c r="L53" t="s">
        <v>142</v>
      </c>
      <c r="M53" t="s">
        <v>394</v>
      </c>
    </row>
    <row r="54" spans="9:13" x14ac:dyDescent="0.3">
      <c r="L54" t="s">
        <v>431</v>
      </c>
    </row>
    <row r="55" spans="9:13" x14ac:dyDescent="0.3">
      <c r="K55" t="s">
        <v>447</v>
      </c>
    </row>
    <row r="56" spans="9:13" x14ac:dyDescent="0.3">
      <c r="J56" t="s">
        <v>448</v>
      </c>
    </row>
    <row r="57" spans="9:13" x14ac:dyDescent="0.3">
      <c r="I57" s="41" t="s">
        <v>449</v>
      </c>
    </row>
    <row r="58" spans="9:13" x14ac:dyDescent="0.3">
      <c r="I58" s="41">
        <v>9</v>
      </c>
      <c r="J58" t="s">
        <v>296</v>
      </c>
      <c r="K58" t="s">
        <v>346</v>
      </c>
      <c r="L58" t="s">
        <v>138</v>
      </c>
      <c r="M58" t="s">
        <v>395</v>
      </c>
    </row>
    <row r="59" spans="9:13" x14ac:dyDescent="0.3">
      <c r="L59" t="s">
        <v>424</v>
      </c>
    </row>
    <row r="60" spans="9:13" x14ac:dyDescent="0.3">
      <c r="K60" t="s">
        <v>450</v>
      </c>
    </row>
    <row r="61" spans="9:13" x14ac:dyDescent="0.3">
      <c r="J61" t="s">
        <v>451</v>
      </c>
    </row>
    <row r="62" spans="9:13" x14ac:dyDescent="0.3">
      <c r="I62" s="41" t="s">
        <v>452</v>
      </c>
    </row>
    <row r="63" spans="9:13" x14ac:dyDescent="0.3">
      <c r="I63" s="41">
        <v>10</v>
      </c>
      <c r="J63" t="s">
        <v>297</v>
      </c>
      <c r="K63" t="s">
        <v>347</v>
      </c>
      <c r="L63" t="s">
        <v>142</v>
      </c>
      <c r="M63" t="s">
        <v>396</v>
      </c>
    </row>
    <row r="64" spans="9:13" x14ac:dyDescent="0.3">
      <c r="L64" t="s">
        <v>431</v>
      </c>
    </row>
    <row r="65" spans="9:13" x14ac:dyDescent="0.3">
      <c r="K65" t="s">
        <v>453</v>
      </c>
    </row>
    <row r="66" spans="9:13" x14ac:dyDescent="0.3">
      <c r="J66" t="s">
        <v>454</v>
      </c>
    </row>
    <row r="67" spans="9:13" x14ac:dyDescent="0.3">
      <c r="I67" s="41" t="s">
        <v>455</v>
      </c>
    </row>
    <row r="68" spans="9:13" x14ac:dyDescent="0.3">
      <c r="I68" s="41">
        <v>11</v>
      </c>
      <c r="J68" t="s">
        <v>298</v>
      </c>
      <c r="K68" t="s">
        <v>348</v>
      </c>
      <c r="L68" t="s">
        <v>142</v>
      </c>
      <c r="M68" t="s">
        <v>397</v>
      </c>
    </row>
    <row r="69" spans="9:13" x14ac:dyDescent="0.3">
      <c r="L69" t="s">
        <v>431</v>
      </c>
    </row>
    <row r="70" spans="9:13" x14ac:dyDescent="0.3">
      <c r="K70" t="s">
        <v>456</v>
      </c>
    </row>
    <row r="71" spans="9:13" x14ac:dyDescent="0.3">
      <c r="J71" t="s">
        <v>457</v>
      </c>
    </row>
    <row r="72" spans="9:13" x14ac:dyDescent="0.3">
      <c r="I72" s="41" t="s">
        <v>458</v>
      </c>
    </row>
    <row r="73" spans="9:13" x14ac:dyDescent="0.3">
      <c r="I73" s="41">
        <v>12</v>
      </c>
      <c r="J73" t="s">
        <v>299</v>
      </c>
      <c r="K73" t="s">
        <v>349</v>
      </c>
      <c r="L73" t="s">
        <v>138</v>
      </c>
      <c r="M73" t="s">
        <v>398</v>
      </c>
    </row>
    <row r="74" spans="9:13" x14ac:dyDescent="0.3">
      <c r="L74" t="s">
        <v>424</v>
      </c>
    </row>
    <row r="75" spans="9:13" x14ac:dyDescent="0.3">
      <c r="K75" t="s">
        <v>459</v>
      </c>
    </row>
    <row r="76" spans="9:13" x14ac:dyDescent="0.3">
      <c r="J76" t="s">
        <v>460</v>
      </c>
    </row>
    <row r="77" spans="9:13" x14ac:dyDescent="0.3">
      <c r="I77" s="41" t="s">
        <v>461</v>
      </c>
    </row>
    <row r="78" spans="9:13" x14ac:dyDescent="0.3">
      <c r="I78" s="41">
        <v>13</v>
      </c>
      <c r="J78" t="s">
        <v>300</v>
      </c>
      <c r="K78" t="s">
        <v>350</v>
      </c>
      <c r="L78" t="s">
        <v>138</v>
      </c>
      <c r="M78" t="s">
        <v>398</v>
      </c>
    </row>
    <row r="79" spans="9:13" x14ac:dyDescent="0.3">
      <c r="L79" t="s">
        <v>424</v>
      </c>
    </row>
    <row r="80" spans="9:13" x14ac:dyDescent="0.3">
      <c r="K80" t="s">
        <v>462</v>
      </c>
    </row>
    <row r="81" spans="9:13" x14ac:dyDescent="0.3">
      <c r="J81" t="s">
        <v>463</v>
      </c>
    </row>
    <row r="82" spans="9:13" x14ac:dyDescent="0.3">
      <c r="I82" s="41" t="s">
        <v>464</v>
      </c>
    </row>
    <row r="83" spans="9:13" x14ac:dyDescent="0.3">
      <c r="I83" s="41">
        <v>14</v>
      </c>
      <c r="J83" t="s">
        <v>301</v>
      </c>
      <c r="K83" t="s">
        <v>351</v>
      </c>
      <c r="L83" t="s">
        <v>142</v>
      </c>
      <c r="M83" t="s">
        <v>399</v>
      </c>
    </row>
    <row r="84" spans="9:13" x14ac:dyDescent="0.3">
      <c r="L84" t="s">
        <v>431</v>
      </c>
    </row>
    <row r="85" spans="9:13" x14ac:dyDescent="0.3">
      <c r="K85" t="s">
        <v>465</v>
      </c>
    </row>
    <row r="86" spans="9:13" x14ac:dyDescent="0.3">
      <c r="J86" t="s">
        <v>466</v>
      </c>
    </row>
    <row r="87" spans="9:13" x14ac:dyDescent="0.3">
      <c r="I87" s="41" t="s">
        <v>467</v>
      </c>
    </row>
    <row r="88" spans="9:13" x14ac:dyDescent="0.3">
      <c r="I88" s="41">
        <v>15</v>
      </c>
      <c r="J88" t="s">
        <v>302</v>
      </c>
      <c r="K88" t="s">
        <v>352</v>
      </c>
      <c r="L88" t="s">
        <v>138</v>
      </c>
      <c r="M88" t="s">
        <v>400</v>
      </c>
    </row>
    <row r="89" spans="9:13" x14ac:dyDescent="0.3">
      <c r="L89" t="s">
        <v>424</v>
      </c>
    </row>
    <row r="90" spans="9:13" x14ac:dyDescent="0.3">
      <c r="K90" t="s">
        <v>468</v>
      </c>
    </row>
    <row r="91" spans="9:13" x14ac:dyDescent="0.3">
      <c r="J91" t="s">
        <v>469</v>
      </c>
    </row>
    <row r="92" spans="9:13" x14ac:dyDescent="0.3">
      <c r="I92" s="41" t="s">
        <v>470</v>
      </c>
    </row>
    <row r="93" spans="9:13" x14ac:dyDescent="0.3">
      <c r="I93" s="41">
        <v>16</v>
      </c>
      <c r="J93" t="s">
        <v>303</v>
      </c>
      <c r="K93" t="s">
        <v>353</v>
      </c>
      <c r="L93" t="s">
        <v>142</v>
      </c>
      <c r="M93" t="s">
        <v>390</v>
      </c>
    </row>
    <row r="94" spans="9:13" x14ac:dyDescent="0.3">
      <c r="L94" t="s">
        <v>431</v>
      </c>
    </row>
    <row r="95" spans="9:13" x14ac:dyDescent="0.3">
      <c r="K95" t="s">
        <v>471</v>
      </c>
    </row>
    <row r="96" spans="9:13" x14ac:dyDescent="0.3">
      <c r="J96" t="s">
        <v>472</v>
      </c>
    </row>
    <row r="97" spans="9:13" x14ac:dyDescent="0.3">
      <c r="I97" s="41" t="s">
        <v>473</v>
      </c>
    </row>
    <row r="98" spans="9:13" x14ac:dyDescent="0.3">
      <c r="I98" s="41">
        <v>17</v>
      </c>
      <c r="J98" t="s">
        <v>304</v>
      </c>
      <c r="K98" t="s">
        <v>354</v>
      </c>
      <c r="L98" t="s">
        <v>142</v>
      </c>
      <c r="M98" t="s">
        <v>401</v>
      </c>
    </row>
    <row r="99" spans="9:13" x14ac:dyDescent="0.3">
      <c r="L99" t="s">
        <v>431</v>
      </c>
    </row>
    <row r="100" spans="9:13" x14ac:dyDescent="0.3">
      <c r="K100" t="s">
        <v>474</v>
      </c>
    </row>
    <row r="101" spans="9:13" x14ac:dyDescent="0.3">
      <c r="J101" t="s">
        <v>475</v>
      </c>
    </row>
    <row r="102" spans="9:13" x14ac:dyDescent="0.3">
      <c r="I102" s="41" t="s">
        <v>476</v>
      </c>
    </row>
    <row r="103" spans="9:13" x14ac:dyDescent="0.3">
      <c r="I103" s="41">
        <v>18</v>
      </c>
      <c r="J103" t="s">
        <v>305</v>
      </c>
      <c r="K103" t="s">
        <v>355</v>
      </c>
      <c r="L103" t="s">
        <v>142</v>
      </c>
      <c r="M103" t="s">
        <v>399</v>
      </c>
    </row>
    <row r="104" spans="9:13" x14ac:dyDescent="0.3">
      <c r="L104" t="s">
        <v>431</v>
      </c>
    </row>
    <row r="105" spans="9:13" x14ac:dyDescent="0.3">
      <c r="K105" t="s">
        <v>477</v>
      </c>
    </row>
    <row r="106" spans="9:13" x14ac:dyDescent="0.3">
      <c r="J106" t="s">
        <v>478</v>
      </c>
    </row>
    <row r="107" spans="9:13" x14ac:dyDescent="0.3">
      <c r="I107" s="41" t="s">
        <v>479</v>
      </c>
    </row>
    <row r="108" spans="9:13" x14ac:dyDescent="0.3">
      <c r="I108" s="41">
        <v>19</v>
      </c>
      <c r="J108" t="s">
        <v>306</v>
      </c>
      <c r="K108" t="s">
        <v>356</v>
      </c>
      <c r="L108" t="s">
        <v>138</v>
      </c>
      <c r="M108" t="s">
        <v>398</v>
      </c>
    </row>
    <row r="109" spans="9:13" x14ac:dyDescent="0.3">
      <c r="L109" t="s">
        <v>424</v>
      </c>
    </row>
    <row r="110" spans="9:13" x14ac:dyDescent="0.3">
      <c r="K110" t="s">
        <v>480</v>
      </c>
    </row>
    <row r="111" spans="9:13" x14ac:dyDescent="0.3">
      <c r="J111" t="s">
        <v>481</v>
      </c>
    </row>
    <row r="112" spans="9:13" x14ac:dyDescent="0.3">
      <c r="I112" s="41" t="s">
        <v>482</v>
      </c>
    </row>
    <row r="113" spans="9:13" x14ac:dyDescent="0.3">
      <c r="I113" s="41">
        <v>20</v>
      </c>
      <c r="J113" t="s">
        <v>307</v>
      </c>
      <c r="K113" t="s">
        <v>357</v>
      </c>
      <c r="L113" t="s">
        <v>142</v>
      </c>
      <c r="M113" t="s">
        <v>402</v>
      </c>
    </row>
    <row r="114" spans="9:13" x14ac:dyDescent="0.3">
      <c r="L114" t="s">
        <v>431</v>
      </c>
    </row>
    <row r="115" spans="9:13" x14ac:dyDescent="0.3">
      <c r="K115" t="s">
        <v>483</v>
      </c>
    </row>
    <row r="116" spans="9:13" x14ac:dyDescent="0.3">
      <c r="J116" t="s">
        <v>484</v>
      </c>
    </row>
    <row r="117" spans="9:13" x14ac:dyDescent="0.3">
      <c r="I117" s="41" t="s">
        <v>485</v>
      </c>
    </row>
    <row r="118" spans="9:13" x14ac:dyDescent="0.3">
      <c r="I118" s="41">
        <v>21</v>
      </c>
      <c r="J118" t="s">
        <v>308</v>
      </c>
      <c r="K118" t="s">
        <v>358</v>
      </c>
      <c r="L118" t="s">
        <v>142</v>
      </c>
      <c r="M118" t="s">
        <v>403</v>
      </c>
    </row>
    <row r="119" spans="9:13" x14ac:dyDescent="0.3">
      <c r="L119" t="s">
        <v>431</v>
      </c>
    </row>
    <row r="120" spans="9:13" x14ac:dyDescent="0.3">
      <c r="K120" t="s">
        <v>486</v>
      </c>
    </row>
    <row r="121" spans="9:13" x14ac:dyDescent="0.3">
      <c r="J121" t="s">
        <v>487</v>
      </c>
    </row>
    <row r="122" spans="9:13" x14ac:dyDescent="0.3">
      <c r="I122" s="41" t="s">
        <v>488</v>
      </c>
    </row>
    <row r="123" spans="9:13" x14ac:dyDescent="0.3">
      <c r="I123" s="41">
        <v>22</v>
      </c>
      <c r="J123" t="s">
        <v>309</v>
      </c>
      <c r="K123" t="s">
        <v>359</v>
      </c>
      <c r="L123" t="s">
        <v>138</v>
      </c>
      <c r="M123" t="s">
        <v>396</v>
      </c>
    </row>
    <row r="124" spans="9:13" x14ac:dyDescent="0.3">
      <c r="L124" t="s">
        <v>424</v>
      </c>
    </row>
    <row r="125" spans="9:13" x14ac:dyDescent="0.3">
      <c r="K125" t="s">
        <v>489</v>
      </c>
    </row>
    <row r="126" spans="9:13" x14ac:dyDescent="0.3">
      <c r="J126" t="s">
        <v>490</v>
      </c>
    </row>
    <row r="127" spans="9:13" x14ac:dyDescent="0.3">
      <c r="I127" s="41" t="s">
        <v>491</v>
      </c>
    </row>
    <row r="128" spans="9:13" x14ac:dyDescent="0.3">
      <c r="I128" s="41">
        <v>23</v>
      </c>
      <c r="J128" t="s">
        <v>310</v>
      </c>
      <c r="K128" t="s">
        <v>360</v>
      </c>
      <c r="L128" t="s">
        <v>138</v>
      </c>
      <c r="M128" t="s">
        <v>404</v>
      </c>
    </row>
    <row r="129" spans="9:13" x14ac:dyDescent="0.3">
      <c r="L129" t="s">
        <v>424</v>
      </c>
    </row>
    <row r="130" spans="9:13" x14ac:dyDescent="0.3">
      <c r="K130" t="s">
        <v>492</v>
      </c>
    </row>
    <row r="131" spans="9:13" x14ac:dyDescent="0.3">
      <c r="J131" t="s">
        <v>493</v>
      </c>
    </row>
    <row r="132" spans="9:13" x14ac:dyDescent="0.3">
      <c r="I132" s="41" t="s">
        <v>494</v>
      </c>
    </row>
    <row r="133" spans="9:13" x14ac:dyDescent="0.3">
      <c r="I133" s="41">
        <v>24</v>
      </c>
      <c r="J133" t="s">
        <v>311</v>
      </c>
      <c r="K133" t="s">
        <v>361</v>
      </c>
      <c r="L133" t="s">
        <v>138</v>
      </c>
      <c r="M133" t="s">
        <v>393</v>
      </c>
    </row>
    <row r="134" spans="9:13" x14ac:dyDescent="0.3">
      <c r="L134" t="s">
        <v>424</v>
      </c>
    </row>
    <row r="135" spans="9:13" x14ac:dyDescent="0.3">
      <c r="K135" t="s">
        <v>495</v>
      </c>
    </row>
    <row r="136" spans="9:13" x14ac:dyDescent="0.3">
      <c r="J136" t="s">
        <v>496</v>
      </c>
    </row>
    <row r="137" spans="9:13" x14ac:dyDescent="0.3">
      <c r="I137" s="41" t="s">
        <v>497</v>
      </c>
    </row>
    <row r="138" spans="9:13" x14ac:dyDescent="0.3">
      <c r="I138" s="41">
        <v>25</v>
      </c>
      <c r="J138" t="s">
        <v>312</v>
      </c>
      <c r="K138" t="s">
        <v>362</v>
      </c>
      <c r="L138" t="s">
        <v>138</v>
      </c>
      <c r="M138" t="s">
        <v>405</v>
      </c>
    </row>
    <row r="139" spans="9:13" x14ac:dyDescent="0.3">
      <c r="L139" t="s">
        <v>424</v>
      </c>
    </row>
    <row r="140" spans="9:13" x14ac:dyDescent="0.3">
      <c r="K140" t="s">
        <v>498</v>
      </c>
    </row>
    <row r="141" spans="9:13" x14ac:dyDescent="0.3">
      <c r="J141" t="s">
        <v>499</v>
      </c>
    </row>
    <row r="142" spans="9:13" x14ac:dyDescent="0.3">
      <c r="I142" s="41" t="s">
        <v>500</v>
      </c>
    </row>
    <row r="143" spans="9:13" x14ac:dyDescent="0.3">
      <c r="I143" s="41">
        <v>26</v>
      </c>
      <c r="J143" t="s">
        <v>313</v>
      </c>
      <c r="K143" t="s">
        <v>363</v>
      </c>
      <c r="L143" t="s">
        <v>138</v>
      </c>
      <c r="M143" t="s">
        <v>406</v>
      </c>
    </row>
    <row r="144" spans="9:13" x14ac:dyDescent="0.3">
      <c r="L144" t="s">
        <v>424</v>
      </c>
    </row>
    <row r="145" spans="9:13" x14ac:dyDescent="0.3">
      <c r="K145" t="s">
        <v>501</v>
      </c>
    </row>
    <row r="146" spans="9:13" x14ac:dyDescent="0.3">
      <c r="J146" t="s">
        <v>502</v>
      </c>
    </row>
    <row r="147" spans="9:13" x14ac:dyDescent="0.3">
      <c r="I147" s="41" t="s">
        <v>503</v>
      </c>
    </row>
    <row r="148" spans="9:13" x14ac:dyDescent="0.3">
      <c r="I148" s="41">
        <v>27</v>
      </c>
      <c r="J148" t="s">
        <v>314</v>
      </c>
      <c r="K148" t="s">
        <v>364</v>
      </c>
      <c r="L148" t="s">
        <v>142</v>
      </c>
      <c r="M148" t="s">
        <v>392</v>
      </c>
    </row>
    <row r="149" spans="9:13" x14ac:dyDescent="0.3">
      <c r="L149" t="s">
        <v>431</v>
      </c>
    </row>
    <row r="150" spans="9:13" x14ac:dyDescent="0.3">
      <c r="K150" t="s">
        <v>504</v>
      </c>
    </row>
    <row r="151" spans="9:13" x14ac:dyDescent="0.3">
      <c r="J151" t="s">
        <v>505</v>
      </c>
    </row>
    <row r="152" spans="9:13" x14ac:dyDescent="0.3">
      <c r="I152" s="41" t="s">
        <v>506</v>
      </c>
    </row>
    <row r="153" spans="9:13" x14ac:dyDescent="0.3">
      <c r="I153" s="41">
        <v>28</v>
      </c>
      <c r="J153" t="s">
        <v>315</v>
      </c>
      <c r="K153" t="s">
        <v>365</v>
      </c>
      <c r="L153" t="s">
        <v>142</v>
      </c>
      <c r="M153" t="s">
        <v>407</v>
      </c>
    </row>
    <row r="154" spans="9:13" x14ac:dyDescent="0.3">
      <c r="L154" t="s">
        <v>431</v>
      </c>
    </row>
    <row r="155" spans="9:13" x14ac:dyDescent="0.3">
      <c r="K155" t="s">
        <v>507</v>
      </c>
    </row>
    <row r="156" spans="9:13" x14ac:dyDescent="0.3">
      <c r="J156" t="s">
        <v>508</v>
      </c>
    </row>
    <row r="157" spans="9:13" x14ac:dyDescent="0.3">
      <c r="I157" s="41" t="s">
        <v>509</v>
      </c>
    </row>
    <row r="158" spans="9:13" x14ac:dyDescent="0.3">
      <c r="I158" s="41">
        <v>29</v>
      </c>
      <c r="J158" t="s">
        <v>316</v>
      </c>
      <c r="K158" t="s">
        <v>366</v>
      </c>
      <c r="L158" t="s">
        <v>138</v>
      </c>
      <c r="M158" t="s">
        <v>408</v>
      </c>
    </row>
    <row r="159" spans="9:13" x14ac:dyDescent="0.3">
      <c r="L159" t="s">
        <v>424</v>
      </c>
    </row>
    <row r="160" spans="9:13" x14ac:dyDescent="0.3">
      <c r="K160" t="s">
        <v>510</v>
      </c>
    </row>
    <row r="161" spans="9:13" x14ac:dyDescent="0.3">
      <c r="J161" t="s">
        <v>511</v>
      </c>
    </row>
    <row r="162" spans="9:13" x14ac:dyDescent="0.3">
      <c r="I162" s="41" t="s">
        <v>512</v>
      </c>
    </row>
    <row r="163" spans="9:13" x14ac:dyDescent="0.3">
      <c r="I163" s="41">
        <v>30</v>
      </c>
      <c r="J163" t="s">
        <v>317</v>
      </c>
      <c r="K163" t="s">
        <v>367</v>
      </c>
      <c r="L163" t="s">
        <v>138</v>
      </c>
      <c r="M163" t="s">
        <v>409</v>
      </c>
    </row>
    <row r="164" spans="9:13" x14ac:dyDescent="0.3">
      <c r="L164" t="s">
        <v>424</v>
      </c>
    </row>
    <row r="165" spans="9:13" x14ac:dyDescent="0.3">
      <c r="K165" t="s">
        <v>513</v>
      </c>
    </row>
    <row r="166" spans="9:13" x14ac:dyDescent="0.3">
      <c r="J166" t="s">
        <v>514</v>
      </c>
    </row>
    <row r="167" spans="9:13" x14ac:dyDescent="0.3">
      <c r="I167" s="41" t="s">
        <v>515</v>
      </c>
    </row>
    <row r="168" spans="9:13" x14ac:dyDescent="0.3">
      <c r="I168" s="41">
        <v>31</v>
      </c>
      <c r="J168" t="s">
        <v>318</v>
      </c>
      <c r="K168" t="s">
        <v>368</v>
      </c>
      <c r="L168" t="s">
        <v>138</v>
      </c>
      <c r="M168" t="s">
        <v>410</v>
      </c>
    </row>
    <row r="169" spans="9:13" x14ac:dyDescent="0.3">
      <c r="L169" t="s">
        <v>424</v>
      </c>
    </row>
    <row r="170" spans="9:13" x14ac:dyDescent="0.3">
      <c r="K170" t="s">
        <v>516</v>
      </c>
    </row>
    <row r="171" spans="9:13" x14ac:dyDescent="0.3">
      <c r="J171" t="s">
        <v>517</v>
      </c>
    </row>
    <row r="172" spans="9:13" x14ac:dyDescent="0.3">
      <c r="I172" s="41" t="s">
        <v>518</v>
      </c>
    </row>
    <row r="173" spans="9:13" x14ac:dyDescent="0.3">
      <c r="I173" s="41">
        <v>32</v>
      </c>
      <c r="J173" t="s">
        <v>319</v>
      </c>
      <c r="K173" t="s">
        <v>369</v>
      </c>
      <c r="L173" t="s">
        <v>138</v>
      </c>
      <c r="M173" t="s">
        <v>392</v>
      </c>
    </row>
    <row r="174" spans="9:13" x14ac:dyDescent="0.3">
      <c r="L174" t="s">
        <v>424</v>
      </c>
    </row>
    <row r="175" spans="9:13" x14ac:dyDescent="0.3">
      <c r="K175" t="s">
        <v>519</v>
      </c>
    </row>
    <row r="176" spans="9:13" x14ac:dyDescent="0.3">
      <c r="J176" t="s">
        <v>520</v>
      </c>
    </row>
    <row r="177" spans="9:13" x14ac:dyDescent="0.3">
      <c r="I177" s="41" t="s">
        <v>521</v>
      </c>
    </row>
    <row r="178" spans="9:13" x14ac:dyDescent="0.3">
      <c r="I178" s="41">
        <v>33</v>
      </c>
      <c r="J178" t="s">
        <v>320</v>
      </c>
      <c r="K178" t="s">
        <v>370</v>
      </c>
      <c r="L178" t="s">
        <v>142</v>
      </c>
      <c r="M178" t="s">
        <v>411</v>
      </c>
    </row>
    <row r="179" spans="9:13" x14ac:dyDescent="0.3">
      <c r="L179" t="s">
        <v>431</v>
      </c>
    </row>
    <row r="180" spans="9:13" x14ac:dyDescent="0.3">
      <c r="K180" t="s">
        <v>522</v>
      </c>
    </row>
    <row r="181" spans="9:13" x14ac:dyDescent="0.3">
      <c r="J181" t="s">
        <v>523</v>
      </c>
    </row>
    <row r="182" spans="9:13" x14ac:dyDescent="0.3">
      <c r="I182" s="41" t="s">
        <v>524</v>
      </c>
    </row>
    <row r="183" spans="9:13" x14ac:dyDescent="0.3">
      <c r="I183" s="41">
        <v>34</v>
      </c>
      <c r="J183" t="s">
        <v>321</v>
      </c>
      <c r="K183" t="s">
        <v>371</v>
      </c>
      <c r="L183" t="s">
        <v>142</v>
      </c>
      <c r="M183" t="s">
        <v>412</v>
      </c>
    </row>
    <row r="184" spans="9:13" x14ac:dyDescent="0.3">
      <c r="L184" t="s">
        <v>431</v>
      </c>
    </row>
    <row r="185" spans="9:13" x14ac:dyDescent="0.3">
      <c r="K185" t="s">
        <v>525</v>
      </c>
    </row>
    <row r="186" spans="9:13" x14ac:dyDescent="0.3">
      <c r="J186" t="s">
        <v>526</v>
      </c>
    </row>
    <row r="187" spans="9:13" x14ac:dyDescent="0.3">
      <c r="I187" s="41" t="s">
        <v>527</v>
      </c>
    </row>
    <row r="188" spans="9:13" x14ac:dyDescent="0.3">
      <c r="I188" s="41">
        <v>35</v>
      </c>
      <c r="J188" t="s">
        <v>322</v>
      </c>
      <c r="K188" t="s">
        <v>372</v>
      </c>
      <c r="L188" t="s">
        <v>142</v>
      </c>
      <c r="M188" t="s">
        <v>404</v>
      </c>
    </row>
    <row r="189" spans="9:13" x14ac:dyDescent="0.3">
      <c r="L189" t="s">
        <v>431</v>
      </c>
    </row>
    <row r="190" spans="9:13" x14ac:dyDescent="0.3">
      <c r="K190" t="s">
        <v>528</v>
      </c>
    </row>
    <row r="191" spans="9:13" x14ac:dyDescent="0.3">
      <c r="J191" t="s">
        <v>529</v>
      </c>
    </row>
    <row r="192" spans="9:13" x14ac:dyDescent="0.3">
      <c r="I192" s="41" t="s">
        <v>530</v>
      </c>
    </row>
    <row r="193" spans="9:13" x14ac:dyDescent="0.3">
      <c r="I193" s="41">
        <v>36</v>
      </c>
      <c r="J193" t="s">
        <v>323</v>
      </c>
      <c r="K193" t="s">
        <v>373</v>
      </c>
      <c r="L193" t="s">
        <v>142</v>
      </c>
      <c r="M193" t="s">
        <v>391</v>
      </c>
    </row>
    <row r="194" spans="9:13" x14ac:dyDescent="0.3">
      <c r="L194" t="s">
        <v>431</v>
      </c>
    </row>
    <row r="195" spans="9:13" x14ac:dyDescent="0.3">
      <c r="K195" t="s">
        <v>531</v>
      </c>
    </row>
    <row r="196" spans="9:13" x14ac:dyDescent="0.3">
      <c r="J196" t="s">
        <v>532</v>
      </c>
    </row>
    <row r="197" spans="9:13" x14ac:dyDescent="0.3">
      <c r="I197" s="41" t="s">
        <v>533</v>
      </c>
    </row>
    <row r="198" spans="9:13" x14ac:dyDescent="0.3">
      <c r="I198" s="41">
        <v>37</v>
      </c>
      <c r="J198" t="s">
        <v>324</v>
      </c>
      <c r="K198" t="s">
        <v>374</v>
      </c>
      <c r="L198" t="s">
        <v>142</v>
      </c>
      <c r="M198" t="s">
        <v>397</v>
      </c>
    </row>
    <row r="199" spans="9:13" x14ac:dyDescent="0.3">
      <c r="L199" t="s">
        <v>431</v>
      </c>
    </row>
    <row r="200" spans="9:13" x14ac:dyDescent="0.3">
      <c r="K200" t="s">
        <v>534</v>
      </c>
    </row>
    <row r="201" spans="9:13" x14ac:dyDescent="0.3">
      <c r="J201" t="s">
        <v>535</v>
      </c>
    </row>
    <row r="202" spans="9:13" x14ac:dyDescent="0.3">
      <c r="I202" s="41" t="s">
        <v>536</v>
      </c>
    </row>
    <row r="203" spans="9:13" x14ac:dyDescent="0.3">
      <c r="I203" s="41">
        <v>38</v>
      </c>
      <c r="J203" t="s">
        <v>325</v>
      </c>
      <c r="K203" t="s">
        <v>375</v>
      </c>
      <c r="L203" t="s">
        <v>142</v>
      </c>
      <c r="M203" t="s">
        <v>413</v>
      </c>
    </row>
    <row r="204" spans="9:13" x14ac:dyDescent="0.3">
      <c r="L204" t="s">
        <v>431</v>
      </c>
    </row>
    <row r="205" spans="9:13" x14ac:dyDescent="0.3">
      <c r="K205" t="s">
        <v>537</v>
      </c>
    </row>
    <row r="206" spans="9:13" x14ac:dyDescent="0.3">
      <c r="J206" t="s">
        <v>538</v>
      </c>
    </row>
    <row r="207" spans="9:13" x14ac:dyDescent="0.3">
      <c r="I207" s="41" t="s">
        <v>539</v>
      </c>
    </row>
    <row r="208" spans="9:13" x14ac:dyDescent="0.3">
      <c r="I208" s="41">
        <v>39</v>
      </c>
      <c r="J208" t="s">
        <v>326</v>
      </c>
      <c r="K208" t="s">
        <v>376</v>
      </c>
      <c r="L208" t="s">
        <v>142</v>
      </c>
      <c r="M208" t="s">
        <v>414</v>
      </c>
    </row>
    <row r="209" spans="9:13" x14ac:dyDescent="0.3">
      <c r="L209" t="s">
        <v>431</v>
      </c>
    </row>
    <row r="210" spans="9:13" x14ac:dyDescent="0.3">
      <c r="K210" t="s">
        <v>540</v>
      </c>
    </row>
    <row r="211" spans="9:13" x14ac:dyDescent="0.3">
      <c r="J211" t="s">
        <v>541</v>
      </c>
    </row>
    <row r="212" spans="9:13" x14ac:dyDescent="0.3">
      <c r="I212" s="41" t="s">
        <v>542</v>
      </c>
    </row>
    <row r="213" spans="9:13" x14ac:dyDescent="0.3">
      <c r="I213" s="41">
        <v>40</v>
      </c>
      <c r="J213" t="s">
        <v>327</v>
      </c>
      <c r="K213" t="s">
        <v>377</v>
      </c>
      <c r="L213" t="s">
        <v>142</v>
      </c>
      <c r="M213" t="s">
        <v>415</v>
      </c>
    </row>
    <row r="214" spans="9:13" x14ac:dyDescent="0.3">
      <c r="L214" t="s">
        <v>431</v>
      </c>
    </row>
    <row r="215" spans="9:13" x14ac:dyDescent="0.3">
      <c r="K215" t="s">
        <v>543</v>
      </c>
    </row>
    <row r="216" spans="9:13" x14ac:dyDescent="0.3">
      <c r="J216" t="s">
        <v>544</v>
      </c>
    </row>
    <row r="217" spans="9:13" x14ac:dyDescent="0.3">
      <c r="I217" s="41" t="s">
        <v>545</v>
      </c>
    </row>
    <row r="218" spans="9:13" x14ac:dyDescent="0.3">
      <c r="I218" s="41">
        <v>41</v>
      </c>
      <c r="J218" t="s">
        <v>328</v>
      </c>
      <c r="K218" t="s">
        <v>378</v>
      </c>
      <c r="L218" t="s">
        <v>138</v>
      </c>
      <c r="M218" t="s">
        <v>416</v>
      </c>
    </row>
    <row r="219" spans="9:13" x14ac:dyDescent="0.3">
      <c r="L219" t="s">
        <v>424</v>
      </c>
    </row>
    <row r="220" spans="9:13" x14ac:dyDescent="0.3">
      <c r="K220" t="s">
        <v>546</v>
      </c>
    </row>
    <row r="221" spans="9:13" x14ac:dyDescent="0.3">
      <c r="J221" t="s">
        <v>547</v>
      </c>
    </row>
    <row r="222" spans="9:13" x14ac:dyDescent="0.3">
      <c r="I222" s="41" t="s">
        <v>548</v>
      </c>
    </row>
    <row r="223" spans="9:13" x14ac:dyDescent="0.3">
      <c r="I223" s="41">
        <v>42</v>
      </c>
      <c r="J223" t="s">
        <v>329</v>
      </c>
      <c r="K223" t="s">
        <v>379</v>
      </c>
      <c r="L223" t="s">
        <v>138</v>
      </c>
      <c r="M223" t="s">
        <v>417</v>
      </c>
    </row>
    <row r="224" spans="9:13" x14ac:dyDescent="0.3">
      <c r="L224" t="s">
        <v>424</v>
      </c>
    </row>
    <row r="225" spans="9:13" x14ac:dyDescent="0.3">
      <c r="K225" t="s">
        <v>549</v>
      </c>
    </row>
    <row r="226" spans="9:13" x14ac:dyDescent="0.3">
      <c r="J226" t="s">
        <v>550</v>
      </c>
    </row>
    <row r="227" spans="9:13" x14ac:dyDescent="0.3">
      <c r="I227" s="41" t="s">
        <v>551</v>
      </c>
    </row>
    <row r="228" spans="9:13" x14ac:dyDescent="0.3">
      <c r="I228" s="41">
        <v>43</v>
      </c>
      <c r="J228" t="s">
        <v>330</v>
      </c>
      <c r="K228" t="s">
        <v>380</v>
      </c>
      <c r="L228" t="s">
        <v>138</v>
      </c>
      <c r="M228" t="s">
        <v>418</v>
      </c>
    </row>
    <row r="229" spans="9:13" x14ac:dyDescent="0.3">
      <c r="L229" t="s">
        <v>424</v>
      </c>
    </row>
    <row r="230" spans="9:13" x14ac:dyDescent="0.3">
      <c r="K230" t="s">
        <v>552</v>
      </c>
    </row>
    <row r="231" spans="9:13" x14ac:dyDescent="0.3">
      <c r="J231" t="s">
        <v>553</v>
      </c>
    </row>
    <row r="232" spans="9:13" x14ac:dyDescent="0.3">
      <c r="I232" s="41" t="s">
        <v>554</v>
      </c>
    </row>
    <row r="233" spans="9:13" x14ac:dyDescent="0.3">
      <c r="I233" s="41">
        <v>44</v>
      </c>
      <c r="J233" t="s">
        <v>331</v>
      </c>
      <c r="K233" t="s">
        <v>381</v>
      </c>
      <c r="L233" t="s">
        <v>138</v>
      </c>
      <c r="M233" t="s">
        <v>400</v>
      </c>
    </row>
    <row r="234" spans="9:13" x14ac:dyDescent="0.3">
      <c r="L234" t="s">
        <v>424</v>
      </c>
    </row>
    <row r="235" spans="9:13" x14ac:dyDescent="0.3">
      <c r="K235" t="s">
        <v>555</v>
      </c>
    </row>
    <row r="236" spans="9:13" x14ac:dyDescent="0.3">
      <c r="J236" t="s">
        <v>556</v>
      </c>
    </row>
    <row r="237" spans="9:13" x14ac:dyDescent="0.3">
      <c r="I237" s="41" t="s">
        <v>557</v>
      </c>
    </row>
    <row r="238" spans="9:13" x14ac:dyDescent="0.3">
      <c r="I238" s="41">
        <v>45</v>
      </c>
      <c r="J238" t="s">
        <v>332</v>
      </c>
      <c r="K238" t="s">
        <v>382</v>
      </c>
      <c r="L238" t="s">
        <v>138</v>
      </c>
      <c r="M238" t="s">
        <v>418</v>
      </c>
    </row>
    <row r="239" spans="9:13" x14ac:dyDescent="0.3">
      <c r="L239" t="s">
        <v>424</v>
      </c>
    </row>
    <row r="240" spans="9:13" x14ac:dyDescent="0.3">
      <c r="K240" t="s">
        <v>558</v>
      </c>
    </row>
    <row r="241" spans="9:13" x14ac:dyDescent="0.3">
      <c r="J241" t="s">
        <v>559</v>
      </c>
    </row>
    <row r="242" spans="9:13" x14ac:dyDescent="0.3">
      <c r="I242" s="41" t="s">
        <v>560</v>
      </c>
    </row>
    <row r="243" spans="9:13" x14ac:dyDescent="0.3">
      <c r="I243" s="41">
        <v>46</v>
      </c>
      <c r="J243" t="s">
        <v>333</v>
      </c>
      <c r="K243" t="s">
        <v>383</v>
      </c>
      <c r="L243" t="s">
        <v>142</v>
      </c>
      <c r="M243" t="s">
        <v>419</v>
      </c>
    </row>
    <row r="244" spans="9:13" x14ac:dyDescent="0.3">
      <c r="L244" t="s">
        <v>431</v>
      </c>
    </row>
    <row r="245" spans="9:13" x14ac:dyDescent="0.3">
      <c r="K245" t="s">
        <v>561</v>
      </c>
    </row>
    <row r="246" spans="9:13" x14ac:dyDescent="0.3">
      <c r="J246" t="s">
        <v>562</v>
      </c>
    </row>
    <row r="247" spans="9:13" x14ac:dyDescent="0.3">
      <c r="I247" s="41" t="s">
        <v>563</v>
      </c>
    </row>
    <row r="248" spans="9:13" x14ac:dyDescent="0.3">
      <c r="I248" s="41">
        <v>47</v>
      </c>
      <c r="J248" t="s">
        <v>334</v>
      </c>
      <c r="K248" t="s">
        <v>384</v>
      </c>
      <c r="L248" t="s">
        <v>138</v>
      </c>
      <c r="M248" t="s">
        <v>420</v>
      </c>
    </row>
    <row r="249" spans="9:13" x14ac:dyDescent="0.3">
      <c r="L249" t="s">
        <v>424</v>
      </c>
    </row>
    <row r="250" spans="9:13" x14ac:dyDescent="0.3">
      <c r="K250" t="s">
        <v>564</v>
      </c>
    </row>
    <row r="251" spans="9:13" x14ac:dyDescent="0.3">
      <c r="J251" t="s">
        <v>565</v>
      </c>
    </row>
    <row r="252" spans="9:13" x14ac:dyDescent="0.3">
      <c r="I252" s="41" t="s">
        <v>566</v>
      </c>
    </row>
    <row r="253" spans="9:13" x14ac:dyDescent="0.3">
      <c r="I253" s="41">
        <v>48</v>
      </c>
      <c r="J253" t="s">
        <v>335</v>
      </c>
      <c r="K253" t="s">
        <v>385</v>
      </c>
      <c r="L253" t="s">
        <v>138</v>
      </c>
      <c r="M253" t="s">
        <v>388</v>
      </c>
    </row>
    <row r="254" spans="9:13" x14ac:dyDescent="0.3">
      <c r="L254" t="s">
        <v>424</v>
      </c>
    </row>
    <row r="255" spans="9:13" x14ac:dyDescent="0.3">
      <c r="K255" t="s">
        <v>567</v>
      </c>
    </row>
    <row r="256" spans="9:13" x14ac:dyDescent="0.3">
      <c r="J256" t="s">
        <v>568</v>
      </c>
    </row>
    <row r="257" spans="9:13" x14ac:dyDescent="0.3">
      <c r="I257" s="41" t="s">
        <v>569</v>
      </c>
    </row>
    <row r="258" spans="9:13" x14ac:dyDescent="0.3">
      <c r="I258" s="41">
        <v>49</v>
      </c>
      <c r="J258" t="s">
        <v>336</v>
      </c>
      <c r="K258" t="s">
        <v>386</v>
      </c>
      <c r="L258" t="s">
        <v>142</v>
      </c>
      <c r="M258" t="s">
        <v>421</v>
      </c>
    </row>
    <row r="259" spans="9:13" x14ac:dyDescent="0.3">
      <c r="L259" t="s">
        <v>431</v>
      </c>
    </row>
    <row r="260" spans="9:13" x14ac:dyDescent="0.3">
      <c r="K260" t="s">
        <v>570</v>
      </c>
    </row>
    <row r="261" spans="9:13" x14ac:dyDescent="0.3">
      <c r="J261" t="s">
        <v>571</v>
      </c>
    </row>
    <row r="262" spans="9:13" x14ac:dyDescent="0.3">
      <c r="I262" s="41" t="s">
        <v>572</v>
      </c>
    </row>
    <row r="263" spans="9:13" x14ac:dyDescent="0.3">
      <c r="I263" s="41">
        <v>50</v>
      </c>
      <c r="J263" t="s">
        <v>337</v>
      </c>
      <c r="K263" t="s">
        <v>387</v>
      </c>
      <c r="L263" t="s">
        <v>142</v>
      </c>
      <c r="M263" t="s">
        <v>422</v>
      </c>
    </row>
    <row r="264" spans="9:13" x14ac:dyDescent="0.3">
      <c r="L264" t="s">
        <v>431</v>
      </c>
    </row>
    <row r="265" spans="9:13" x14ac:dyDescent="0.3">
      <c r="K265" t="s">
        <v>573</v>
      </c>
    </row>
    <row r="266" spans="9:13" x14ac:dyDescent="0.3">
      <c r="J266" t="s">
        <v>574</v>
      </c>
    </row>
    <row r="267" spans="9:13" x14ac:dyDescent="0.3">
      <c r="I267" s="41" t="s">
        <v>575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2"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31" t="s">
        <v>222</v>
      </c>
      <c r="B1" s="6" t="s">
        <v>221</v>
      </c>
      <c r="C1" s="5" t="s">
        <v>0</v>
      </c>
      <c r="D1" s="5" t="s">
        <v>1</v>
      </c>
      <c r="E1" s="5" t="s">
        <v>2</v>
      </c>
      <c r="F1" s="5" t="s">
        <v>3</v>
      </c>
      <c r="G1" s="33" t="s">
        <v>4</v>
      </c>
      <c r="H1" s="5" t="s">
        <v>5</v>
      </c>
      <c r="I1" s="5" t="s">
        <v>170</v>
      </c>
      <c r="J1" s="5" t="s">
        <v>137</v>
      </c>
      <c r="K1" s="5" t="s">
        <v>228</v>
      </c>
      <c r="L1" s="5" t="s">
        <v>136</v>
      </c>
      <c r="M1" s="5" t="s">
        <v>233</v>
      </c>
      <c r="N1" s="35" t="s">
        <v>245</v>
      </c>
      <c r="O1" s="5" t="s">
        <v>207</v>
      </c>
      <c r="P1" s="5" t="s">
        <v>208</v>
      </c>
      <c r="Q1" s="5" t="s">
        <v>238</v>
      </c>
      <c r="R1" s="5" t="s">
        <v>172</v>
      </c>
      <c r="S1" s="37" t="s">
        <v>282</v>
      </c>
    </row>
    <row r="2" spans="1:19" x14ac:dyDescent="0.3">
      <c r="A2" s="32">
        <v>1</v>
      </c>
      <c r="B2" s="3" t="str">
        <f t="shared" ref="B2:B51" si="0">UPPER(_xlfn.CONCAT(C2," ",D2," ",F2))</f>
        <v>MS. ANNIE ABBOTT</v>
      </c>
      <c r="C2" s="3" t="s">
        <v>6</v>
      </c>
      <c r="D2" s="3" t="s">
        <v>7</v>
      </c>
      <c r="E2" s="3"/>
      <c r="F2" s="3" t="s">
        <v>8</v>
      </c>
      <c r="G2" s="34">
        <v>35699</v>
      </c>
      <c r="H2" s="3" t="s">
        <v>9</v>
      </c>
      <c r="I2" s="3" t="s">
        <v>138</v>
      </c>
      <c r="J2" s="4" t="s">
        <v>141</v>
      </c>
      <c r="K2" s="4" t="str">
        <f>HLOOKUP($J2,LOCATION!$A$2:$M$3,2,0)</f>
        <v>USA</v>
      </c>
      <c r="L2" s="4" t="str">
        <f>INDEX(LOCATION!$A$1:$M$1,1,(MATCH(J2,LOCATION!$A$2:$M$2,0) ))</f>
        <v>English</v>
      </c>
      <c r="M2" s="4" t="str">
        <f>LOWER(_xlfn.CONCAT(SPORTSMEN!F2,".",SPORTSMEN!D2,"@xyz", IF(L2="English",".org",".com")))</f>
        <v>abbott.annie@xyz.org</v>
      </c>
      <c r="N2" s="36">
        <v>94</v>
      </c>
      <c r="O2" s="3" t="s">
        <v>209</v>
      </c>
      <c r="P2" s="3" t="s">
        <v>210</v>
      </c>
      <c r="Q2" s="3" t="str">
        <f>INDEX(SPORT!$A$1:$A$33,(MATCH(R2,SPORT!$B$1:$B$33,0)))</f>
        <v>INDOOR</v>
      </c>
      <c r="R2" s="3" t="s">
        <v>174</v>
      </c>
      <c r="S2" s="38">
        <v>80727</v>
      </c>
    </row>
    <row r="3" spans="1:19" x14ac:dyDescent="0.3">
      <c r="A3" s="32">
        <v>2</v>
      </c>
      <c r="B3" s="3" t="str">
        <f t="shared" si="0"/>
        <v>MS. AURELIE LIESUCHKE</v>
      </c>
      <c r="C3" s="2" t="s">
        <v>6</v>
      </c>
      <c r="D3" s="2" t="s">
        <v>10</v>
      </c>
      <c r="E3" s="2"/>
      <c r="F3" s="2" t="s">
        <v>11</v>
      </c>
      <c r="G3" s="34">
        <v>33641</v>
      </c>
      <c r="H3" s="2" t="s">
        <v>12</v>
      </c>
      <c r="I3" s="2" t="s">
        <v>138</v>
      </c>
      <c r="J3" s="4" t="s">
        <v>141</v>
      </c>
      <c r="K3" s="4" t="str">
        <f>HLOOKUP($J3,LOCATION!$A$2:$M$3,2,0)</f>
        <v>USA</v>
      </c>
      <c r="L3" s="4" t="str">
        <f>INDEX(LOCATION!$A$1:$M$1,1,MATCH(J3,LOCATION!$A$2:$M$2,0))</f>
        <v>English</v>
      </c>
      <c r="M3" s="4" t="str">
        <f>LOWER(_xlfn.CONCAT(SPORTSMEN!F3,".",SPORTSMEN!D3,"@xyz", IF(L3="English",".org",".com")))</f>
        <v>liesuchke.aurelie@xyz.org</v>
      </c>
      <c r="N3" s="36">
        <v>84.2</v>
      </c>
      <c r="O3" s="2" t="s">
        <v>211</v>
      </c>
      <c r="P3" s="2" t="s">
        <v>212</v>
      </c>
      <c r="Q3" s="3" t="str">
        <f>INDEX(SPORT!$A$1:$A$33,(MATCH(R3,SPORT!$B$1:$B$33,0)))</f>
        <v>INDOOR</v>
      </c>
      <c r="R3" s="2" t="s">
        <v>175</v>
      </c>
      <c r="S3" s="38">
        <v>87471</v>
      </c>
    </row>
    <row r="4" spans="1:19" x14ac:dyDescent="0.3">
      <c r="A4" s="32">
        <v>3</v>
      </c>
      <c r="B4" s="3" t="str">
        <f t="shared" si="0"/>
        <v>SR. TOMAS FILHO</v>
      </c>
      <c r="C4" s="2" t="s">
        <v>13</v>
      </c>
      <c r="D4" s="2" t="s">
        <v>14</v>
      </c>
      <c r="E4" s="2" t="s">
        <v>15</v>
      </c>
      <c r="F4" s="2" t="s">
        <v>16</v>
      </c>
      <c r="G4" s="34">
        <v>25394</v>
      </c>
      <c r="H4" s="2" t="s">
        <v>17</v>
      </c>
      <c r="I4" s="2" t="s">
        <v>142</v>
      </c>
      <c r="J4" s="4" t="s">
        <v>145</v>
      </c>
      <c r="K4" s="4" t="str">
        <f>HLOOKUP($J4,LOCATION!$A$2:$M$3,2,0)</f>
        <v>BRAZIL</v>
      </c>
      <c r="L4" s="4" t="str">
        <f>INDEX(LOCATION!$A$1:$M$1,1,MATCH(J4,LOCATION!$A$2:$M$2,0))</f>
        <v>Portuguese</v>
      </c>
      <c r="M4" s="4" t="str">
        <f>LOWER(_xlfn.CONCAT(SPORTSMEN!F4,".",SPORTSMEN!D4,"@xyz", IF(L4="English",".org",".com")))</f>
        <v>filho.tomas@xyz.com</v>
      </c>
      <c r="N4" s="36">
        <v>52.9</v>
      </c>
      <c r="O4" s="2" t="s">
        <v>213</v>
      </c>
      <c r="P4" s="2" t="s">
        <v>210</v>
      </c>
      <c r="Q4" s="3" t="str">
        <f>INDEX(SPORT!$A$1:$A$33,(MATCH(R4,SPORT!$B$1:$B$33,0)))</f>
        <v>OUTDOOR</v>
      </c>
      <c r="R4" s="2" t="s">
        <v>177</v>
      </c>
      <c r="S4" s="38">
        <v>64724</v>
      </c>
    </row>
    <row r="5" spans="1:19" x14ac:dyDescent="0.3">
      <c r="A5" s="32">
        <v>4</v>
      </c>
      <c r="B5" s="3" t="str">
        <f t="shared" si="0"/>
        <v>MS. DARBY CRUICKSHANK</v>
      </c>
      <c r="C5" s="2" t="s">
        <v>6</v>
      </c>
      <c r="D5" s="2" t="s">
        <v>18</v>
      </c>
      <c r="E5" s="2"/>
      <c r="F5" s="2" t="s">
        <v>19</v>
      </c>
      <c r="G5" s="34">
        <v>27532</v>
      </c>
      <c r="H5" s="2" t="s">
        <v>20</v>
      </c>
      <c r="I5" s="2" t="s">
        <v>138</v>
      </c>
      <c r="J5" s="4" t="s">
        <v>141</v>
      </c>
      <c r="K5" s="4" t="str">
        <f>HLOOKUP($J5,LOCATION!$A$2:$M$3,2,0)</f>
        <v>USA</v>
      </c>
      <c r="L5" s="4" t="str">
        <f>INDEX(LOCATION!$A$1:$M$1,1,MATCH(J5,LOCATION!$A$2:$M$2,0))</f>
        <v>English</v>
      </c>
      <c r="M5" s="4" t="str">
        <f>LOWER(_xlfn.CONCAT(SPORTSMEN!F5,".",SPORTSMEN!D5,"@xyz", IF(L5="English",".org",".com")))</f>
        <v>cruickshank.darby@xyz.org</v>
      </c>
      <c r="N5" s="36">
        <v>48.9</v>
      </c>
      <c r="O5" s="2" t="s">
        <v>209</v>
      </c>
      <c r="P5" s="2" t="s">
        <v>212</v>
      </c>
      <c r="Q5" s="3" t="str">
        <f>INDEX(SPORT!$A$1:$A$33,(MATCH(R5,SPORT!$B$1:$B$33,0)))</f>
        <v>OUTDOOR</v>
      </c>
      <c r="R5" s="2" t="s">
        <v>178</v>
      </c>
      <c r="S5" s="38">
        <v>110823</v>
      </c>
    </row>
    <row r="6" spans="1:19" x14ac:dyDescent="0.3">
      <c r="A6" s="32">
        <v>5</v>
      </c>
      <c r="B6" s="3" t="str">
        <f t="shared" si="0"/>
        <v>DR. JAYDON BORER</v>
      </c>
      <c r="C6" s="2" t="s">
        <v>21</v>
      </c>
      <c r="D6" s="2" t="s">
        <v>22</v>
      </c>
      <c r="E6" s="2"/>
      <c r="F6" s="2" t="s">
        <v>23</v>
      </c>
      <c r="G6" s="34">
        <v>25706</v>
      </c>
      <c r="H6" s="2" t="s">
        <v>20</v>
      </c>
      <c r="I6" s="2" t="s">
        <v>142</v>
      </c>
      <c r="J6" s="4" t="s">
        <v>141</v>
      </c>
      <c r="K6" s="4" t="str">
        <f>HLOOKUP($J6,LOCATION!$A$2:$M$3,2,0)</f>
        <v>USA</v>
      </c>
      <c r="L6" s="4" t="str">
        <f>INDEX(LOCATION!$A$1:$M$1,1,MATCH(J6,LOCATION!$A$2:$M$2,0))</f>
        <v>English</v>
      </c>
      <c r="M6" s="4" t="str">
        <f>LOWER(_xlfn.CONCAT(SPORTSMEN!F6,".",SPORTSMEN!D6,"@xyz", IF(L6="English",".org",".com")))</f>
        <v>borer.jaydon@xyz.org</v>
      </c>
      <c r="N6" s="36">
        <v>84.8</v>
      </c>
      <c r="O6" s="2" t="s">
        <v>214</v>
      </c>
      <c r="P6" s="2" t="s">
        <v>215</v>
      </c>
      <c r="Q6" s="3" t="str">
        <f>INDEX(SPORT!$A$1:$A$33,(MATCH(R6,SPORT!$B$1:$B$33,0)))</f>
        <v>INDOOR</v>
      </c>
      <c r="R6" s="2" t="s">
        <v>179</v>
      </c>
      <c r="S6" s="38">
        <v>56916</v>
      </c>
    </row>
    <row r="7" spans="1:19" x14ac:dyDescent="0.3">
      <c r="A7" s="32">
        <v>6</v>
      </c>
      <c r="B7" s="3" t="str">
        <f t="shared" si="0"/>
        <v>MR. MORIAH  LYNCH</v>
      </c>
      <c r="C7" s="2" t="s">
        <v>24</v>
      </c>
      <c r="D7" s="2" t="s">
        <v>25</v>
      </c>
      <c r="E7" s="2"/>
      <c r="F7" s="2" t="s">
        <v>26</v>
      </c>
      <c r="G7" s="34">
        <v>33944</v>
      </c>
      <c r="H7" s="2" t="s">
        <v>27</v>
      </c>
      <c r="I7" s="2" t="s">
        <v>142</v>
      </c>
      <c r="J7" s="4" t="s">
        <v>141</v>
      </c>
      <c r="K7" s="4" t="str">
        <f>HLOOKUP($J7,LOCATION!$A$2:$M$3,2,0)</f>
        <v>USA</v>
      </c>
      <c r="L7" s="4" t="str">
        <f>INDEX(LOCATION!$A$1:$M$1,1,MATCH(J7,LOCATION!$A$2:$M$2,0))</f>
        <v>English</v>
      </c>
      <c r="M7" s="4" t="str">
        <f>LOWER(_xlfn.CONCAT(SPORTSMEN!F7,".",SPORTSMEN!D7,"@xyz", IF(L7="English",".org",".com")))</f>
        <v>lynch.moriah @xyz.org</v>
      </c>
      <c r="N7" s="36">
        <v>83.2</v>
      </c>
      <c r="O7" s="2" t="s">
        <v>214</v>
      </c>
      <c r="P7" s="2" t="s">
        <v>212</v>
      </c>
      <c r="Q7" s="3" t="str">
        <f>INDEX(SPORT!$A$1:$A$33,(MATCH(R7,SPORT!$B$1:$B$33,0)))</f>
        <v>INDOOR</v>
      </c>
      <c r="R7" s="2" t="s">
        <v>180</v>
      </c>
      <c r="S7" s="38">
        <v>51133</v>
      </c>
    </row>
    <row r="8" spans="1:19" x14ac:dyDescent="0.3">
      <c r="A8" s="32">
        <v>7</v>
      </c>
      <c r="B8" s="3" t="str">
        <f t="shared" si="0"/>
        <v>MS. AMIYA EICHMANN</v>
      </c>
      <c r="C8" s="2" t="s">
        <v>6</v>
      </c>
      <c r="D8" s="2" t="s">
        <v>28</v>
      </c>
      <c r="E8" s="2"/>
      <c r="F8" s="2" t="s">
        <v>29</v>
      </c>
      <c r="G8" s="34">
        <v>36370</v>
      </c>
      <c r="H8" s="2" t="s">
        <v>30</v>
      </c>
      <c r="I8" s="2" t="s">
        <v>138</v>
      </c>
      <c r="J8" s="4" t="s">
        <v>141</v>
      </c>
      <c r="K8" s="4" t="str">
        <f>HLOOKUP($J8,LOCATION!$A$2:$M$3,2,0)</f>
        <v>USA</v>
      </c>
      <c r="L8" s="4" t="str">
        <f>INDEX(LOCATION!$A$1:$M$1,1,MATCH(J8,LOCATION!$A$2:$M$2,0))</f>
        <v>English</v>
      </c>
      <c r="M8" s="4" t="str">
        <f>LOWER(_xlfn.CONCAT(SPORTSMEN!F8,".",SPORTSMEN!D8,"@xyz", IF(L8="English",".org",".com")))</f>
        <v>eichmann.amiya@xyz.org</v>
      </c>
      <c r="N8" s="36">
        <v>61.1</v>
      </c>
      <c r="O8" s="2" t="s">
        <v>214</v>
      </c>
      <c r="P8" s="2" t="s">
        <v>215</v>
      </c>
      <c r="Q8" s="3" t="str">
        <f>INDEX(SPORT!$A$1:$A$33,(MATCH(R8,SPORT!$B$1:$B$33,0)))</f>
        <v>OUTDOOR</v>
      </c>
      <c r="R8" s="2" t="s">
        <v>181</v>
      </c>
      <c r="S8" s="38">
        <v>65465</v>
      </c>
    </row>
    <row r="9" spans="1:19" x14ac:dyDescent="0.3">
      <c r="A9" s="32">
        <v>8</v>
      </c>
      <c r="B9" s="3" t="str">
        <f t="shared" si="0"/>
        <v>MR. PIERCE RAU</v>
      </c>
      <c r="C9" s="2" t="s">
        <v>24</v>
      </c>
      <c r="D9" s="2" t="s">
        <v>31</v>
      </c>
      <c r="E9" s="2"/>
      <c r="F9" s="2" t="s">
        <v>32</v>
      </c>
      <c r="G9" s="34">
        <v>23141</v>
      </c>
      <c r="H9" s="2" t="s">
        <v>20</v>
      </c>
      <c r="I9" s="2" t="s">
        <v>142</v>
      </c>
      <c r="J9" s="4" t="s">
        <v>141</v>
      </c>
      <c r="K9" s="4" t="str">
        <f>HLOOKUP($J9,LOCATION!$A$2:$M$3,2,0)</f>
        <v>USA</v>
      </c>
      <c r="L9" s="4" t="str">
        <f>INDEX(LOCATION!$A$1:$M$1,1,MATCH(J9,LOCATION!$A$2:$M$2,0))</f>
        <v>English</v>
      </c>
      <c r="M9" s="4" t="str">
        <f>LOWER(_xlfn.CONCAT(SPORTSMEN!F9,".",SPORTSMEN!D9,"@xyz", IF(L9="English",".org",".com")))</f>
        <v>rau.pierce@xyz.org</v>
      </c>
      <c r="N9" s="36">
        <v>105.7</v>
      </c>
      <c r="O9" s="2" t="s">
        <v>213</v>
      </c>
      <c r="P9" s="2" t="s">
        <v>216</v>
      </c>
      <c r="Q9" s="3" t="str">
        <f>INDEX(SPORT!$A$1:$A$33,(MATCH(R9,SPORT!$B$1:$B$33,0)))</f>
        <v>INDOOR</v>
      </c>
      <c r="R9" s="2" t="s">
        <v>182</v>
      </c>
      <c r="S9" s="38">
        <v>109885</v>
      </c>
    </row>
    <row r="10" spans="1:19" x14ac:dyDescent="0.3">
      <c r="A10" s="32">
        <v>9</v>
      </c>
      <c r="B10" s="3" t="str">
        <f t="shared" si="0"/>
        <v>MS. AMELIA STEVENS</v>
      </c>
      <c r="C10" s="2" t="s">
        <v>6</v>
      </c>
      <c r="D10" s="2" t="s">
        <v>33</v>
      </c>
      <c r="E10" s="2"/>
      <c r="F10" s="2" t="s">
        <v>34</v>
      </c>
      <c r="G10" s="34">
        <v>25965</v>
      </c>
      <c r="H10" s="2" t="s">
        <v>12</v>
      </c>
      <c r="I10" s="2" t="s">
        <v>138</v>
      </c>
      <c r="J10" s="4" t="s">
        <v>147</v>
      </c>
      <c r="K10" s="4" t="str">
        <f>HLOOKUP($J10,LOCATION!$A$2:$M$3,2,0)</f>
        <v>UK</v>
      </c>
      <c r="L10" s="4" t="str">
        <f>INDEX(LOCATION!$A$1:$M$1,1,MATCH(J10,LOCATION!$A$2:$M$2,0))</f>
        <v>English</v>
      </c>
      <c r="M10" s="4" t="str">
        <f>LOWER(_xlfn.CONCAT(SPORTSMEN!F10,".",SPORTSMEN!D10,"@xyz", IF(L10="English",".org",".com")))</f>
        <v>stevens.amelia@xyz.org</v>
      </c>
      <c r="N10" s="36">
        <v>65.3</v>
      </c>
      <c r="O10" s="2" t="s">
        <v>214</v>
      </c>
      <c r="P10" s="2" t="s">
        <v>216</v>
      </c>
      <c r="Q10" s="3" t="str">
        <f>INDEX(SPORT!$A$1:$A$33,(MATCH(R10,SPORT!$B$1:$B$33,0)))</f>
        <v>INDOOR</v>
      </c>
      <c r="R10" s="2" t="s">
        <v>183</v>
      </c>
      <c r="S10" s="38">
        <v>60061</v>
      </c>
    </row>
    <row r="11" spans="1:19" x14ac:dyDescent="0.3">
      <c r="A11" s="32">
        <v>10</v>
      </c>
      <c r="B11" s="3" t="str">
        <f t="shared" si="0"/>
        <v>MR. TOBY SIMPSON</v>
      </c>
      <c r="C11" s="2" t="s">
        <v>24</v>
      </c>
      <c r="D11" s="2" t="s">
        <v>35</v>
      </c>
      <c r="E11" s="2"/>
      <c r="F11" s="2" t="s">
        <v>36</v>
      </c>
      <c r="G11" s="34">
        <v>23732</v>
      </c>
      <c r="H11" s="2" t="s">
        <v>27</v>
      </c>
      <c r="I11" s="2" t="s">
        <v>142</v>
      </c>
      <c r="J11" s="4" t="s">
        <v>147</v>
      </c>
      <c r="K11" s="4" t="str">
        <f>HLOOKUP($J11,LOCATION!$A$2:$M$3,2,0)</f>
        <v>UK</v>
      </c>
      <c r="L11" s="4" t="str">
        <f>INDEX(LOCATION!$A$1:$M$1,1,MATCH(J11,LOCATION!$A$2:$M$2,0))</f>
        <v>English</v>
      </c>
      <c r="M11" s="4" t="str">
        <f>LOWER(_xlfn.CONCAT(SPORTSMEN!F11,".",SPORTSMEN!D11,"@xyz", IF(L11="English",".org",".com")))</f>
        <v>simpson.toby@xyz.org</v>
      </c>
      <c r="N11" s="36">
        <v>62.9</v>
      </c>
      <c r="O11" s="2" t="s">
        <v>213</v>
      </c>
      <c r="P11" s="2" t="s">
        <v>217</v>
      </c>
      <c r="Q11" s="3" t="str">
        <f>INDEX(SPORT!$A$1:$A$33,(MATCH(R11,SPORT!$B$1:$B$33,0)))</f>
        <v>OUTDOOR</v>
      </c>
      <c r="R11" s="2" t="s">
        <v>181</v>
      </c>
      <c r="S11" s="38">
        <v>32758</v>
      </c>
    </row>
    <row r="12" spans="1:19" x14ac:dyDescent="0.3">
      <c r="A12" s="32">
        <v>11</v>
      </c>
      <c r="B12" s="3" t="str">
        <f t="shared" si="0"/>
        <v>SIR ETHAN MURPHY</v>
      </c>
      <c r="C12" s="2" t="s">
        <v>37</v>
      </c>
      <c r="D12" s="2" t="s">
        <v>38</v>
      </c>
      <c r="E12" s="2"/>
      <c r="F12" s="2" t="s">
        <v>39</v>
      </c>
      <c r="G12" s="34">
        <v>31733</v>
      </c>
      <c r="H12" s="2" t="s">
        <v>40</v>
      </c>
      <c r="I12" s="2" t="s">
        <v>142</v>
      </c>
      <c r="J12" s="4" t="s">
        <v>147</v>
      </c>
      <c r="K12" s="4" t="str">
        <f>HLOOKUP($J12,LOCATION!$A$2:$M$3,2,0)</f>
        <v>UK</v>
      </c>
      <c r="L12" s="4" t="str">
        <f>INDEX(LOCATION!$A$1:$M$1,1,MATCH(J12,LOCATION!$A$2:$M$2,0))</f>
        <v>English</v>
      </c>
      <c r="M12" s="4" t="str">
        <f>LOWER(_xlfn.CONCAT(SPORTSMEN!F12,".",SPORTSMEN!D12,"@xyz", IF(L12="English",".org",".com")))</f>
        <v>murphy.ethan@xyz.org</v>
      </c>
      <c r="N12" s="36">
        <v>104.3</v>
      </c>
      <c r="O12" s="2" t="s">
        <v>211</v>
      </c>
      <c r="P12" s="2" t="s">
        <v>217</v>
      </c>
      <c r="Q12" s="3" t="str">
        <f>INDEX(SPORT!$A$1:$A$33,(MATCH(R12,SPORT!$B$1:$B$33,0)))</f>
        <v>OUTDOOR</v>
      </c>
      <c r="R12" s="2" t="s">
        <v>184</v>
      </c>
      <c r="S12" s="38">
        <v>99613</v>
      </c>
    </row>
    <row r="13" spans="1:19" x14ac:dyDescent="0.3">
      <c r="A13" s="32">
        <v>12</v>
      </c>
      <c r="B13" s="3" t="str">
        <f t="shared" si="0"/>
        <v>MRS. ASHLEY WOOD</v>
      </c>
      <c r="C13" s="2" t="s">
        <v>41</v>
      </c>
      <c r="D13" s="2" t="s">
        <v>42</v>
      </c>
      <c r="E13" s="2"/>
      <c r="F13" s="2" t="s">
        <v>43</v>
      </c>
      <c r="G13" s="34">
        <v>28412</v>
      </c>
      <c r="H13" s="2" t="s">
        <v>9</v>
      </c>
      <c r="I13" s="2" t="s">
        <v>138</v>
      </c>
      <c r="J13" s="4" t="s">
        <v>147</v>
      </c>
      <c r="K13" s="4" t="str">
        <f>HLOOKUP($J13,LOCATION!$A$2:$M$3,2,0)</f>
        <v>UK</v>
      </c>
      <c r="L13" s="4" t="str">
        <f>INDEX(LOCATION!$A$1:$M$1,1,MATCH(J13,LOCATION!$A$2:$M$2,0))</f>
        <v>English</v>
      </c>
      <c r="M13" s="4" t="str">
        <f>LOWER(_xlfn.CONCAT(SPORTSMEN!F13,".",SPORTSMEN!D13,"@xyz", IF(L13="English",".org",".com")))</f>
        <v>wood.ashley@xyz.org</v>
      </c>
      <c r="N13" s="36">
        <v>100.7</v>
      </c>
      <c r="O13" s="2" t="s">
        <v>211</v>
      </c>
      <c r="P13" s="2" t="s">
        <v>217</v>
      </c>
      <c r="Q13" s="3" t="str">
        <f>INDEX(SPORT!$A$1:$A$33,(MATCH(R13,SPORT!$B$1:$B$33,0)))</f>
        <v>OUTDOOR</v>
      </c>
      <c r="R13" s="2" t="s">
        <v>185</v>
      </c>
      <c r="S13" s="38">
        <v>56595</v>
      </c>
    </row>
    <row r="14" spans="1:19" x14ac:dyDescent="0.3">
      <c r="A14" s="32">
        <v>13</v>
      </c>
      <c r="B14" s="3" t="str">
        <f t="shared" si="0"/>
        <v>MS. MEGAN SCOTT</v>
      </c>
      <c r="C14" s="2" t="s">
        <v>6</v>
      </c>
      <c r="D14" s="2" t="s">
        <v>44</v>
      </c>
      <c r="E14" s="2"/>
      <c r="F14" s="2" t="s">
        <v>45</v>
      </c>
      <c r="G14" s="34">
        <v>28168</v>
      </c>
      <c r="H14" s="2" t="s">
        <v>12</v>
      </c>
      <c r="I14" s="2" t="s">
        <v>138</v>
      </c>
      <c r="J14" s="4" t="s">
        <v>147</v>
      </c>
      <c r="K14" s="4" t="str">
        <f>HLOOKUP($J14,LOCATION!$A$2:$M$3,2,0)</f>
        <v>UK</v>
      </c>
      <c r="L14" s="4" t="str">
        <f>INDEX(LOCATION!$A$1:$M$1,1,MATCH(J14,LOCATION!$A$2:$M$2,0))</f>
        <v>English</v>
      </c>
      <c r="M14" s="4" t="str">
        <f>LOWER(_xlfn.CONCAT(SPORTSMEN!F14,".",SPORTSMEN!D14,"@xyz", IF(L14="English",".org",".com")))</f>
        <v>scott.megan@xyz.org</v>
      </c>
      <c r="N14" s="36">
        <v>70.900000000000006</v>
      </c>
      <c r="O14" s="2" t="s">
        <v>209</v>
      </c>
      <c r="P14" s="2" t="s">
        <v>210</v>
      </c>
      <c r="Q14" s="3" t="str">
        <f>INDEX(SPORT!$A$1:$A$33,(MATCH(R14,SPORT!$B$1:$B$33,0)))</f>
        <v>OUTDOOR</v>
      </c>
      <c r="R14" s="2" t="s">
        <v>186</v>
      </c>
      <c r="S14" s="38">
        <v>117408</v>
      </c>
    </row>
    <row r="15" spans="1:19" x14ac:dyDescent="0.3">
      <c r="A15" s="32">
        <v>14</v>
      </c>
      <c r="B15" s="3" t="str">
        <f t="shared" si="0"/>
        <v>HR. HELMUT WEINHAE</v>
      </c>
      <c r="C15" s="2" t="s">
        <v>46</v>
      </c>
      <c r="D15" s="2" t="s">
        <v>47</v>
      </c>
      <c r="E15" s="2"/>
      <c r="F15" s="2" t="s">
        <v>48</v>
      </c>
      <c r="G15" s="34">
        <v>21788</v>
      </c>
      <c r="H15" s="2" t="s">
        <v>49</v>
      </c>
      <c r="I15" s="2" t="s">
        <v>142</v>
      </c>
      <c r="J15" s="4" t="s">
        <v>150</v>
      </c>
      <c r="K15" s="4" t="str">
        <f>HLOOKUP($J15,LOCATION!$A$2:$M$3,2,0)</f>
        <v>GERMANY</v>
      </c>
      <c r="L15" s="4" t="str">
        <f>INDEX(LOCATION!$A$1:$M$1,1,MATCH(J15,LOCATION!$A$2:$M$2,0))</f>
        <v>German</v>
      </c>
      <c r="M15" s="4" t="str">
        <f>LOWER(_xlfn.CONCAT(SPORTSMEN!F15,".",SPORTSMEN!D15,"@xyz", IF(L15="English",".org",".com")))</f>
        <v>weinhae.helmut@xyz.com</v>
      </c>
      <c r="N15" s="36">
        <v>68.3</v>
      </c>
      <c r="O15" s="2" t="s">
        <v>218</v>
      </c>
      <c r="P15" s="2" t="s">
        <v>216</v>
      </c>
      <c r="Q15" s="3" t="str">
        <f>INDEX(SPORT!$A$1:$A$33,(MATCH(R15,SPORT!$B$1:$B$33,0)))</f>
        <v>OUTDOOR</v>
      </c>
      <c r="R15" s="2" t="s">
        <v>187</v>
      </c>
      <c r="S15" s="38">
        <v>64862</v>
      </c>
    </row>
    <row r="16" spans="1:19" x14ac:dyDescent="0.3">
      <c r="A16" s="32">
        <v>15</v>
      </c>
      <c r="B16" s="3" t="str">
        <f t="shared" si="0"/>
        <v>PROF. MILENA SCHOTIN</v>
      </c>
      <c r="C16" s="2" t="s">
        <v>50</v>
      </c>
      <c r="D16" s="2" t="s">
        <v>51</v>
      </c>
      <c r="E16" s="2"/>
      <c r="F16" s="2" t="s">
        <v>52</v>
      </c>
      <c r="G16" s="34">
        <v>23804</v>
      </c>
      <c r="H16" s="2" t="s">
        <v>53</v>
      </c>
      <c r="I16" s="2" t="s">
        <v>138</v>
      </c>
      <c r="J16" s="4" t="s">
        <v>150</v>
      </c>
      <c r="K16" s="4" t="str">
        <f>HLOOKUP($J16,LOCATION!$A$2:$M$3,2,0)</f>
        <v>GERMANY</v>
      </c>
      <c r="L16" s="4" t="str">
        <f>INDEX(LOCATION!$A$1:$M$1,1,MATCH(J16,LOCATION!$A$2:$M$2,0))</f>
        <v>German</v>
      </c>
      <c r="M16" s="4" t="str">
        <f>LOWER(_xlfn.CONCAT(SPORTSMEN!F16,".",SPORTSMEN!D16,"@xyz", IF(L16="English",".org",".com")))</f>
        <v>schotin.milena@xyz.com</v>
      </c>
      <c r="N16" s="36">
        <v>105.3</v>
      </c>
      <c r="O16" s="2" t="s">
        <v>218</v>
      </c>
      <c r="P16" s="2" t="s">
        <v>217</v>
      </c>
      <c r="Q16" s="3" t="str">
        <f>INDEX(SPORT!$A$1:$A$33,(MATCH(R16,SPORT!$B$1:$B$33,0)))</f>
        <v>INDOOR</v>
      </c>
      <c r="R16" s="2" t="s">
        <v>188</v>
      </c>
      <c r="S16" s="38">
        <v>10241</v>
      </c>
    </row>
    <row r="17" spans="1:19" x14ac:dyDescent="0.3">
      <c r="A17" s="32">
        <v>16</v>
      </c>
      <c r="B17" s="3" t="str">
        <f t="shared" si="0"/>
        <v>HR. LOTHAR BIRNBAUM</v>
      </c>
      <c r="C17" s="2" t="s">
        <v>46</v>
      </c>
      <c r="D17" s="2" t="s">
        <v>54</v>
      </c>
      <c r="E17" s="2"/>
      <c r="F17" s="2" t="s">
        <v>55</v>
      </c>
      <c r="G17" s="34">
        <v>25405</v>
      </c>
      <c r="H17" s="2" t="s">
        <v>17</v>
      </c>
      <c r="I17" s="2" t="s">
        <v>142</v>
      </c>
      <c r="J17" s="4" t="s">
        <v>150</v>
      </c>
      <c r="K17" s="4" t="str">
        <f>HLOOKUP($J17,LOCATION!$A$2:$M$3,2,0)</f>
        <v>GERMANY</v>
      </c>
      <c r="L17" s="4" t="str">
        <f>INDEX(LOCATION!$A$1:$M$1,1,MATCH(J17,LOCATION!$A$2:$M$2,0))</f>
        <v>German</v>
      </c>
      <c r="M17" s="4" t="str">
        <f>LOWER(_xlfn.CONCAT(SPORTSMEN!F17,".",SPORTSMEN!D17,"@xyz", IF(L17="English",".org",".com")))</f>
        <v>birnbaum.lothar@xyz.com</v>
      </c>
      <c r="N17" s="36">
        <v>48.6</v>
      </c>
      <c r="O17" s="2" t="s">
        <v>214</v>
      </c>
      <c r="P17" s="2" t="s">
        <v>217</v>
      </c>
      <c r="Q17" s="3" t="str">
        <f>INDEX(SPORT!$A$1:$A$33,(MATCH(R17,SPORT!$B$1:$B$33,0)))</f>
        <v>OUTDOOR</v>
      </c>
      <c r="R17" s="2" t="s">
        <v>178</v>
      </c>
      <c r="S17" s="38">
        <v>88762</v>
      </c>
    </row>
    <row r="18" spans="1:19" x14ac:dyDescent="0.3">
      <c r="A18" s="32">
        <v>17</v>
      </c>
      <c r="B18" s="3" t="str">
        <f t="shared" si="0"/>
        <v>HR. PIETRO STOLZE</v>
      </c>
      <c r="C18" s="2" t="s">
        <v>46</v>
      </c>
      <c r="D18" s="2" t="s">
        <v>56</v>
      </c>
      <c r="E18" s="2"/>
      <c r="F18" s="2" t="s">
        <v>57</v>
      </c>
      <c r="G18" s="34">
        <v>26582</v>
      </c>
      <c r="H18" s="2" t="s">
        <v>9</v>
      </c>
      <c r="I18" s="2" t="s">
        <v>142</v>
      </c>
      <c r="J18" s="4" t="s">
        <v>150</v>
      </c>
      <c r="K18" s="4" t="str">
        <f>HLOOKUP($J18,LOCATION!$A$2:$M$3,2,0)</f>
        <v>GERMANY</v>
      </c>
      <c r="L18" s="4" t="str">
        <f>INDEX(LOCATION!$A$1:$M$1,1,MATCH(J18,LOCATION!$A$2:$M$2,0))</f>
        <v>German</v>
      </c>
      <c r="M18" s="4" t="str">
        <f>LOWER(_xlfn.CONCAT(SPORTSMEN!F18,".",SPORTSMEN!D18,"@xyz", IF(L18="English",".org",".com")))</f>
        <v>stolze.pietro@xyz.com</v>
      </c>
      <c r="N18" s="36">
        <v>105.9</v>
      </c>
      <c r="O18" s="2" t="s">
        <v>214</v>
      </c>
      <c r="P18" s="2" t="s">
        <v>210</v>
      </c>
      <c r="Q18" s="3" t="str">
        <f>INDEX(SPORT!$A$1:$A$33,(MATCH(R18,SPORT!$B$1:$B$33,0)))</f>
        <v>INDOOR</v>
      </c>
      <c r="R18" s="2" t="s">
        <v>189</v>
      </c>
      <c r="S18" s="38">
        <v>80757</v>
      </c>
    </row>
    <row r="19" spans="1:19" x14ac:dyDescent="0.3">
      <c r="A19" s="32">
        <v>18</v>
      </c>
      <c r="B19" s="3" t="str">
        <f t="shared" si="0"/>
        <v>HR. RICHARD  TLUSTEK</v>
      </c>
      <c r="C19" s="2" t="s">
        <v>46</v>
      </c>
      <c r="D19" s="2" t="s">
        <v>58</v>
      </c>
      <c r="E19" s="2"/>
      <c r="F19" s="2" t="s">
        <v>59</v>
      </c>
      <c r="G19" s="34">
        <v>21793</v>
      </c>
      <c r="H19" s="2" t="s">
        <v>49</v>
      </c>
      <c r="I19" s="2" t="s">
        <v>142</v>
      </c>
      <c r="J19" s="4" t="s">
        <v>150</v>
      </c>
      <c r="K19" s="4" t="str">
        <f>HLOOKUP($J19,LOCATION!$A$2:$M$3,2,0)</f>
        <v>GERMANY</v>
      </c>
      <c r="L19" s="4" t="str">
        <f>INDEX(LOCATION!$A$1:$M$1,1,MATCH(J19,LOCATION!$A$2:$M$2,0))</f>
        <v>German</v>
      </c>
      <c r="M19" s="4" t="str">
        <f>LOWER(_xlfn.CONCAT(SPORTSMEN!F19,".",SPORTSMEN!D19,"@xyz", IF(L19="English",".org",".com")))</f>
        <v>tlustek.richard @xyz.com</v>
      </c>
      <c r="N19" s="36">
        <v>71.099999999999994</v>
      </c>
      <c r="O19" s="2" t="s">
        <v>214</v>
      </c>
      <c r="P19" s="2" t="s">
        <v>210</v>
      </c>
      <c r="Q19" s="3" t="str">
        <f>INDEX(SPORT!$A$1:$A$33,(MATCH(R19,SPORT!$B$1:$B$33,0)))</f>
        <v>OUTDOOR</v>
      </c>
      <c r="R19" s="2" t="s">
        <v>190</v>
      </c>
      <c r="S19" s="38">
        <v>88794</v>
      </c>
    </row>
    <row r="20" spans="1:19" x14ac:dyDescent="0.3">
      <c r="A20" s="32">
        <v>19</v>
      </c>
      <c r="B20" s="3" t="str">
        <f t="shared" si="0"/>
        <v>DR. EARNESTINE RAYNOR</v>
      </c>
      <c r="C20" s="2" t="s">
        <v>21</v>
      </c>
      <c r="D20" s="2" t="s">
        <v>60</v>
      </c>
      <c r="E20" s="2"/>
      <c r="F20" s="2" t="s">
        <v>61</v>
      </c>
      <c r="G20" s="34">
        <v>28262</v>
      </c>
      <c r="H20" s="2" t="s">
        <v>20</v>
      </c>
      <c r="I20" s="2" t="s">
        <v>138</v>
      </c>
      <c r="J20" s="4" t="s">
        <v>152</v>
      </c>
      <c r="K20" s="4" t="str">
        <f>HLOOKUP($J20,LOCATION!$A$2:$M$3,2,0)</f>
        <v>AUSTRALIA</v>
      </c>
      <c r="L20" s="4" t="str">
        <f>INDEX(LOCATION!$A$1:$M$1,1,MATCH(J20,LOCATION!$A$2:$M$2,0))</f>
        <v>English</v>
      </c>
      <c r="M20" s="4" t="str">
        <f>LOWER(_xlfn.CONCAT(SPORTSMEN!F20,".",SPORTSMEN!D20,"@xyz", IF(L20="English",".org",".com")))</f>
        <v>raynor.earnestine@xyz.org</v>
      </c>
      <c r="N20" s="36">
        <v>70.3</v>
      </c>
      <c r="O20" s="2" t="s">
        <v>214</v>
      </c>
      <c r="P20" s="2" t="s">
        <v>216</v>
      </c>
      <c r="Q20" s="3" t="str">
        <f>INDEX(SPORT!$A$1:$A$33,(MATCH(R20,SPORT!$B$1:$B$33,0)))</f>
        <v>INDOOR</v>
      </c>
      <c r="R20" s="2" t="s">
        <v>191</v>
      </c>
      <c r="S20" s="38">
        <v>63526</v>
      </c>
    </row>
    <row r="21" spans="1:19" x14ac:dyDescent="0.3">
      <c r="A21" s="32">
        <v>20</v>
      </c>
      <c r="B21" s="3" t="str">
        <f t="shared" si="0"/>
        <v>MR. JASON GAYLORD</v>
      </c>
      <c r="C21" s="2" t="s">
        <v>24</v>
      </c>
      <c r="D21" s="2" t="s">
        <v>62</v>
      </c>
      <c r="E21" s="2"/>
      <c r="F21" s="2" t="s">
        <v>63</v>
      </c>
      <c r="G21" s="34">
        <v>27767</v>
      </c>
      <c r="H21" s="2" t="s">
        <v>64</v>
      </c>
      <c r="I21" s="2" t="s">
        <v>142</v>
      </c>
      <c r="J21" s="4" t="s">
        <v>152</v>
      </c>
      <c r="K21" s="4" t="str">
        <f>HLOOKUP($J21,LOCATION!$A$2:$M$3,2,0)</f>
        <v>AUSTRALIA</v>
      </c>
      <c r="L21" s="4" t="str">
        <f>INDEX(LOCATION!$A$1:$M$1,1,MATCH(J21,LOCATION!$A$2:$M$2,0))</f>
        <v>English</v>
      </c>
      <c r="M21" s="4" t="str">
        <f>LOWER(_xlfn.CONCAT(SPORTSMEN!F21,".",SPORTSMEN!D21,"@xyz", IF(L21="English",".org",".com")))</f>
        <v>gaylord.jason@xyz.org</v>
      </c>
      <c r="N21" s="36">
        <v>54.7</v>
      </c>
      <c r="O21" s="2" t="s">
        <v>211</v>
      </c>
      <c r="P21" s="2" t="s">
        <v>212</v>
      </c>
      <c r="Q21" s="3" t="str">
        <f>INDEX(SPORT!$A$1:$A$33,(MATCH(R21,SPORT!$B$1:$B$33,0)))</f>
        <v>INDOOR</v>
      </c>
      <c r="R21" s="2" t="s">
        <v>192</v>
      </c>
      <c r="S21" s="38">
        <v>46352</v>
      </c>
    </row>
    <row r="22" spans="1:19" x14ac:dyDescent="0.3">
      <c r="A22" s="32">
        <v>21</v>
      </c>
      <c r="B22" s="3" t="str">
        <f t="shared" si="0"/>
        <v>MR. KENDRICK SAUER</v>
      </c>
      <c r="C22" s="2" t="s">
        <v>24</v>
      </c>
      <c r="D22" s="2" t="s">
        <v>65</v>
      </c>
      <c r="E22" s="2"/>
      <c r="F22" s="2" t="s">
        <v>66</v>
      </c>
      <c r="G22" s="34">
        <v>35268</v>
      </c>
      <c r="H22" s="2" t="s">
        <v>17</v>
      </c>
      <c r="I22" s="2" t="s">
        <v>142</v>
      </c>
      <c r="J22" s="4" t="s">
        <v>152</v>
      </c>
      <c r="K22" s="4" t="str">
        <f>HLOOKUP($J22,LOCATION!$A$2:$M$3,2,0)</f>
        <v>AUSTRALIA</v>
      </c>
      <c r="L22" s="4" t="str">
        <f>INDEX(LOCATION!$A$1:$M$1,1,MATCH(J22,LOCATION!$A$2:$M$2,0))</f>
        <v>English</v>
      </c>
      <c r="M22" s="4" t="str">
        <f>LOWER(_xlfn.CONCAT(SPORTSMEN!F22,".",SPORTSMEN!D22,"@xyz", IF(L22="English",".org",".com")))</f>
        <v>sauer.kendrick@xyz.org</v>
      </c>
      <c r="N22" s="36">
        <v>100.9</v>
      </c>
      <c r="O22" s="2" t="s">
        <v>214</v>
      </c>
      <c r="P22" s="2" t="s">
        <v>215</v>
      </c>
      <c r="Q22" s="3" t="str">
        <f>INDEX(SPORT!$A$1:$A$33,(MATCH(R22,SPORT!$B$1:$B$33,0)))</f>
        <v>OUTDOOR</v>
      </c>
      <c r="R22" s="2" t="s">
        <v>193</v>
      </c>
      <c r="S22" s="38">
        <v>106808</v>
      </c>
    </row>
    <row r="23" spans="1:19" x14ac:dyDescent="0.3">
      <c r="A23" s="32">
        <v>22</v>
      </c>
      <c r="B23" s="3" t="str">
        <f t="shared" si="0"/>
        <v>DR. ANNABELL OLSON</v>
      </c>
      <c r="C23" s="2" t="s">
        <v>21</v>
      </c>
      <c r="D23" s="2" t="s">
        <v>67</v>
      </c>
      <c r="E23" s="2"/>
      <c r="F23" s="2" t="s">
        <v>68</v>
      </c>
      <c r="G23" s="34">
        <v>23483</v>
      </c>
      <c r="H23" s="2" t="s">
        <v>69</v>
      </c>
      <c r="I23" s="2" t="s">
        <v>138</v>
      </c>
      <c r="J23" s="4" t="s">
        <v>152</v>
      </c>
      <c r="K23" s="4" t="str">
        <f>HLOOKUP($J23,LOCATION!$A$2:$M$3,2,0)</f>
        <v>AUSTRALIA</v>
      </c>
      <c r="L23" s="4" t="str">
        <f>INDEX(LOCATION!$A$1:$M$1,1,MATCH(J23,LOCATION!$A$2:$M$2,0))</f>
        <v>English</v>
      </c>
      <c r="M23" s="4" t="str">
        <f>LOWER(_xlfn.CONCAT(SPORTSMEN!F23,".",SPORTSMEN!D23,"@xyz", IF(L23="English",".org",".com")))</f>
        <v>olson.annabell@xyz.org</v>
      </c>
      <c r="N23" s="36">
        <v>84.3</v>
      </c>
      <c r="O23" s="2" t="s">
        <v>209</v>
      </c>
      <c r="P23" s="2" t="s">
        <v>216</v>
      </c>
      <c r="Q23" s="3" t="str">
        <f>INDEX(SPORT!$A$1:$A$33,(MATCH(R23,SPORT!$B$1:$B$33,0)))</f>
        <v>OUTDOOR</v>
      </c>
      <c r="R23" s="2" t="s">
        <v>194</v>
      </c>
      <c r="S23" s="38">
        <v>96468</v>
      </c>
    </row>
    <row r="24" spans="1:19" x14ac:dyDescent="0.3">
      <c r="A24" s="32">
        <v>23</v>
      </c>
      <c r="B24" s="3" t="str">
        <f t="shared" si="0"/>
        <v>DR. JENA UPTON</v>
      </c>
      <c r="C24" s="2" t="s">
        <v>21</v>
      </c>
      <c r="D24" s="2" t="s">
        <v>70</v>
      </c>
      <c r="E24" s="2"/>
      <c r="F24" s="2" t="s">
        <v>71</v>
      </c>
      <c r="G24" s="34">
        <v>20437</v>
      </c>
      <c r="H24" s="2" t="s">
        <v>27</v>
      </c>
      <c r="I24" s="2" t="s">
        <v>138</v>
      </c>
      <c r="J24" s="4" t="s">
        <v>152</v>
      </c>
      <c r="K24" s="4" t="str">
        <f>HLOOKUP($J24,LOCATION!$A$2:$M$3,2,0)</f>
        <v>AUSTRALIA</v>
      </c>
      <c r="L24" s="4" t="str">
        <f>INDEX(LOCATION!$A$1:$M$1,1,MATCH(J24,LOCATION!$A$2:$M$2,0))</f>
        <v>English</v>
      </c>
      <c r="M24" s="4" t="str">
        <f>LOWER(_xlfn.CONCAT(SPORTSMEN!F24,".",SPORTSMEN!D24,"@xyz", IF(L24="English",".org",".com")))</f>
        <v>upton.jena@xyz.org</v>
      </c>
      <c r="N24" s="36">
        <v>66.8</v>
      </c>
      <c r="O24" s="2" t="s">
        <v>214</v>
      </c>
      <c r="P24" s="2" t="s">
        <v>217</v>
      </c>
      <c r="Q24" s="3" t="str">
        <f>INDEX(SPORT!$A$1:$A$33,(MATCH(R24,SPORT!$B$1:$B$33,0)))</f>
        <v>OUTDOOR</v>
      </c>
      <c r="R24" s="2" t="s">
        <v>195</v>
      </c>
      <c r="S24" s="38">
        <v>16526</v>
      </c>
    </row>
    <row r="25" spans="1:19" x14ac:dyDescent="0.3">
      <c r="A25" s="32">
        <v>24</v>
      </c>
      <c r="B25" s="3" t="str">
        <f t="shared" si="0"/>
        <v>DR. SHANNY BINS</v>
      </c>
      <c r="C25" s="2" t="s">
        <v>21</v>
      </c>
      <c r="D25" s="2" t="s">
        <v>72</v>
      </c>
      <c r="E25" s="2"/>
      <c r="F25" s="2" t="s">
        <v>73</v>
      </c>
      <c r="G25" s="34">
        <v>36400</v>
      </c>
      <c r="H25" s="2" t="s">
        <v>49</v>
      </c>
      <c r="I25" s="2" t="s">
        <v>138</v>
      </c>
      <c r="J25" s="4" t="s">
        <v>152</v>
      </c>
      <c r="K25" s="4" t="str">
        <f>HLOOKUP($J25,LOCATION!$A$2:$M$3,2,0)</f>
        <v>AUSTRALIA</v>
      </c>
      <c r="L25" s="4" t="str">
        <f>INDEX(LOCATION!$A$1:$M$1,1,MATCH(J25,LOCATION!$A$2:$M$2,0))</f>
        <v>English</v>
      </c>
      <c r="M25" s="4" t="str">
        <f>LOWER(_xlfn.CONCAT(SPORTSMEN!F25,".",SPORTSMEN!D25,"@xyz", IF(L25="English",".org",".com")))</f>
        <v>bins.shanny@xyz.org</v>
      </c>
      <c r="N25" s="36">
        <v>59.4</v>
      </c>
      <c r="O25" s="2" t="s">
        <v>213</v>
      </c>
      <c r="P25" s="2" t="s">
        <v>215</v>
      </c>
      <c r="Q25" s="3" t="str">
        <f>INDEX(SPORT!$A$1:$A$33,(MATCH(R25,SPORT!$B$1:$B$33,0)))</f>
        <v>OUTDOOR</v>
      </c>
      <c r="R25" s="2" t="s">
        <v>196</v>
      </c>
      <c r="S25" s="38">
        <v>21891</v>
      </c>
    </row>
    <row r="26" spans="1:19" x14ac:dyDescent="0.3">
      <c r="A26" s="32">
        <v>25</v>
      </c>
      <c r="B26" s="3" t="str">
        <f t="shared" si="0"/>
        <v>DR. TIA ABSHIRE</v>
      </c>
      <c r="C26" s="2" t="s">
        <v>21</v>
      </c>
      <c r="D26" s="2" t="s">
        <v>74</v>
      </c>
      <c r="E26" s="2"/>
      <c r="F26" s="2" t="s">
        <v>75</v>
      </c>
      <c r="G26" s="34">
        <v>24309</v>
      </c>
      <c r="H26" s="2" t="s">
        <v>17</v>
      </c>
      <c r="I26" s="2" t="s">
        <v>138</v>
      </c>
      <c r="J26" s="4" t="s">
        <v>152</v>
      </c>
      <c r="K26" s="4" t="str">
        <f>HLOOKUP($J26,LOCATION!$A$2:$M$3,2,0)</f>
        <v>AUSTRALIA</v>
      </c>
      <c r="L26" s="4" t="str">
        <f>INDEX(LOCATION!$A$1:$M$1,1,MATCH(J26,LOCATION!$A$2:$M$2,0))</f>
        <v>English</v>
      </c>
      <c r="M26" s="4" t="str">
        <f>LOWER(_xlfn.CONCAT(SPORTSMEN!F26,".",SPORTSMEN!D26,"@xyz", IF(L26="English",".org",".com")))</f>
        <v>abshire.tia@xyz.org</v>
      </c>
      <c r="N26" s="36">
        <v>77.8</v>
      </c>
      <c r="O26" s="2" t="s">
        <v>213</v>
      </c>
      <c r="P26" s="2" t="s">
        <v>216</v>
      </c>
      <c r="Q26" s="3" t="str">
        <f>INDEX(SPORT!$A$1:$A$33,(MATCH(R26,SPORT!$B$1:$B$33,0)))</f>
        <v>OUTDOOR</v>
      </c>
      <c r="R26" s="2" t="s">
        <v>181</v>
      </c>
      <c r="S26" s="38">
        <v>62037</v>
      </c>
    </row>
    <row r="27" spans="1:19" x14ac:dyDescent="0.3">
      <c r="A27" s="32">
        <v>26</v>
      </c>
      <c r="B27" s="3" t="str">
        <f t="shared" si="0"/>
        <v>MS. ISABEL RUNOLFSDOTTIR</v>
      </c>
      <c r="C27" s="2" t="s">
        <v>6</v>
      </c>
      <c r="D27" s="2" t="s">
        <v>76</v>
      </c>
      <c r="E27" s="2"/>
      <c r="F27" s="2" t="s">
        <v>77</v>
      </c>
      <c r="G27" s="34">
        <v>28570</v>
      </c>
      <c r="H27" s="2" t="s">
        <v>69</v>
      </c>
      <c r="I27" s="2" t="s">
        <v>138</v>
      </c>
      <c r="J27" s="4" t="s">
        <v>152</v>
      </c>
      <c r="K27" s="4" t="str">
        <f>HLOOKUP($J27,LOCATION!$A$2:$M$3,2,0)</f>
        <v>AUSTRALIA</v>
      </c>
      <c r="L27" s="4" t="str">
        <f>INDEX(LOCATION!$A$1:$M$1,1,MATCH(J27,LOCATION!$A$2:$M$2,0))</f>
        <v>English</v>
      </c>
      <c r="M27" s="4" t="str">
        <f>LOWER(_xlfn.CONCAT(SPORTSMEN!F27,".",SPORTSMEN!D27,"@xyz", IF(L27="English",".org",".com")))</f>
        <v>runolfsdottir.isabel@xyz.org</v>
      </c>
      <c r="N27" s="36">
        <v>85.9</v>
      </c>
      <c r="O27" s="2" t="s">
        <v>214</v>
      </c>
      <c r="P27" s="2" t="s">
        <v>219</v>
      </c>
      <c r="Q27" s="3" t="str">
        <f>INDEX(SPORT!$A$1:$A$33,(MATCH(R27,SPORT!$B$1:$B$33,0)))</f>
        <v>INDOOR</v>
      </c>
      <c r="R27" s="2" t="s">
        <v>174</v>
      </c>
      <c r="S27" s="38">
        <v>89737</v>
      </c>
    </row>
    <row r="28" spans="1:19" x14ac:dyDescent="0.3">
      <c r="A28" s="32">
        <v>27</v>
      </c>
      <c r="B28" s="3" t="str">
        <f t="shared" si="0"/>
        <v>HR. BARNEY WESACK</v>
      </c>
      <c r="C28" s="2" t="s">
        <v>46</v>
      </c>
      <c r="D28" s="2" t="s">
        <v>78</v>
      </c>
      <c r="E28" s="2"/>
      <c r="F28" s="2" t="s">
        <v>79</v>
      </c>
      <c r="G28" s="34">
        <v>25767</v>
      </c>
      <c r="H28" s="2" t="s">
        <v>17</v>
      </c>
      <c r="I28" s="2" t="s">
        <v>142</v>
      </c>
      <c r="J28" s="4" t="s">
        <v>154</v>
      </c>
      <c r="K28" s="4" t="str">
        <f>HLOOKUP($J28,LOCATION!$A$2:$M$3,2,0)</f>
        <v>AUSTRIA</v>
      </c>
      <c r="L28" s="4" t="str">
        <f>INDEX(LOCATION!$A$1:$M$1,1,MATCH(J28,LOCATION!$A$2:$M$2,0))</f>
        <v>German</v>
      </c>
      <c r="M28" s="4" t="str">
        <f>LOWER(_xlfn.CONCAT(SPORTSMEN!F28,".",SPORTSMEN!D28,"@xyz", IF(L28="English",".org",".com")))</f>
        <v>wesack.barney@xyz.com</v>
      </c>
      <c r="N28" s="36">
        <v>93.4</v>
      </c>
      <c r="O28" s="2" t="s">
        <v>213</v>
      </c>
      <c r="P28" s="2" t="s">
        <v>219</v>
      </c>
      <c r="Q28" s="3" t="str">
        <f>INDEX(SPORT!$A$1:$A$33,(MATCH(R28,SPORT!$B$1:$B$33,0)))</f>
        <v>INDOOR</v>
      </c>
      <c r="R28" s="2" t="s">
        <v>197</v>
      </c>
      <c r="S28" s="38">
        <v>41039</v>
      </c>
    </row>
    <row r="29" spans="1:19" x14ac:dyDescent="0.3">
      <c r="A29" s="32">
        <v>28</v>
      </c>
      <c r="B29" s="3" t="str">
        <f t="shared" si="0"/>
        <v>HR. BARUCH KADE</v>
      </c>
      <c r="C29" s="2" t="s">
        <v>46</v>
      </c>
      <c r="D29" s="2" t="s">
        <v>80</v>
      </c>
      <c r="E29" s="2"/>
      <c r="F29" s="2" t="s">
        <v>81</v>
      </c>
      <c r="G29" s="34">
        <v>30020</v>
      </c>
      <c r="H29" s="2" t="s">
        <v>53</v>
      </c>
      <c r="I29" s="2" t="s">
        <v>142</v>
      </c>
      <c r="J29" s="4" t="s">
        <v>154</v>
      </c>
      <c r="K29" s="4" t="str">
        <f>HLOOKUP($J29,LOCATION!$A$2:$M$3,2,0)</f>
        <v>AUSTRIA</v>
      </c>
      <c r="L29" s="4" t="str">
        <f>INDEX(LOCATION!$A$1:$M$1,1,MATCH(J29,LOCATION!$A$2:$M$2,0))</f>
        <v>German</v>
      </c>
      <c r="M29" s="4" t="str">
        <f>LOWER(_xlfn.CONCAT(SPORTSMEN!F29,".",SPORTSMEN!D29,"@xyz", IF(L29="English",".org",".com")))</f>
        <v>kade.baruch@xyz.com</v>
      </c>
      <c r="N29" s="36">
        <v>95.5</v>
      </c>
      <c r="O29" s="2" t="s">
        <v>218</v>
      </c>
      <c r="P29" s="2" t="s">
        <v>212</v>
      </c>
      <c r="Q29" s="3" t="str">
        <f>INDEX(SPORT!$A$1:$A$33,(MATCH(R29,SPORT!$B$1:$B$33,0)))</f>
        <v>OUTDOOR</v>
      </c>
      <c r="R29" s="2" t="s">
        <v>186</v>
      </c>
      <c r="S29" s="38">
        <v>28458</v>
      </c>
    </row>
    <row r="30" spans="1:19" x14ac:dyDescent="0.3">
      <c r="A30" s="32">
        <v>29</v>
      </c>
      <c r="B30" s="3" t="str">
        <f t="shared" si="0"/>
        <v>PROF. LIESBETH ROSEMANN</v>
      </c>
      <c r="C30" s="2" t="s">
        <v>50</v>
      </c>
      <c r="D30" s="2" t="s">
        <v>82</v>
      </c>
      <c r="E30" s="2"/>
      <c r="F30" s="2" t="s">
        <v>83</v>
      </c>
      <c r="G30" s="34">
        <v>34361</v>
      </c>
      <c r="H30" s="2" t="s">
        <v>12</v>
      </c>
      <c r="I30" s="2" t="s">
        <v>138</v>
      </c>
      <c r="J30" s="4" t="s">
        <v>154</v>
      </c>
      <c r="K30" s="4" t="str">
        <f>HLOOKUP($J30,LOCATION!$A$2:$M$3,2,0)</f>
        <v>AUSTRIA</v>
      </c>
      <c r="L30" s="4" t="str">
        <f>INDEX(LOCATION!$A$1:$M$1,1,MATCH(J30,LOCATION!$A$2:$M$2,0))</f>
        <v>German</v>
      </c>
      <c r="M30" s="4" t="str">
        <f>LOWER(_xlfn.CONCAT(SPORTSMEN!F30,".",SPORTSMEN!D30,"@xyz", IF(L30="English",".org",".com")))</f>
        <v>rosemann.liesbeth@xyz.com</v>
      </c>
      <c r="N30" s="36">
        <v>52.2</v>
      </c>
      <c r="O30" s="2" t="s">
        <v>214</v>
      </c>
      <c r="P30" s="2" t="s">
        <v>217</v>
      </c>
      <c r="Q30" s="3" t="str">
        <f>INDEX(SPORT!$A$1:$A$33,(MATCH(R30,SPORT!$B$1:$B$33,0)))</f>
        <v>OUTDOOR</v>
      </c>
      <c r="R30" s="2" t="s">
        <v>181</v>
      </c>
      <c r="S30" s="38">
        <v>55007</v>
      </c>
    </row>
    <row r="31" spans="1:19" x14ac:dyDescent="0.3">
      <c r="A31" s="32">
        <v>30</v>
      </c>
      <c r="B31" s="3" t="str">
        <f t="shared" si="0"/>
        <v>MME. VALENTINE MOREAU</v>
      </c>
      <c r="C31" s="2" t="s">
        <v>84</v>
      </c>
      <c r="D31" s="2" t="s">
        <v>85</v>
      </c>
      <c r="E31" s="2"/>
      <c r="F31" s="2" t="s">
        <v>86</v>
      </c>
      <c r="G31" s="34">
        <v>29137</v>
      </c>
      <c r="H31" s="2" t="s">
        <v>9</v>
      </c>
      <c r="I31" s="2" t="s">
        <v>138</v>
      </c>
      <c r="J31" s="4" t="s">
        <v>157</v>
      </c>
      <c r="K31" s="4" t="str">
        <f>HLOOKUP($J31,LOCATION!$A$2:$M$3,2,0)</f>
        <v>FRANCE</v>
      </c>
      <c r="L31" s="4" t="str">
        <f>INDEX(LOCATION!$A$1:$M$1,1,MATCH(J31,LOCATION!$A$2:$M$2,0))</f>
        <v>French</v>
      </c>
      <c r="M31" s="4" t="str">
        <f>LOWER(_xlfn.CONCAT(SPORTSMEN!F31,".",SPORTSMEN!D31,"@xyz", IF(L31="English",".org",".com")))</f>
        <v>moreau.valentine@xyz.com</v>
      </c>
      <c r="N31" s="36">
        <v>74.599999999999994</v>
      </c>
      <c r="O31" s="2" t="s">
        <v>214</v>
      </c>
      <c r="P31" s="2" t="s">
        <v>219</v>
      </c>
      <c r="Q31" s="3" t="str">
        <f>INDEX(SPORT!$A$1:$A$33,(MATCH(R31,SPORT!$B$1:$B$33,0)))</f>
        <v>OUTDOOR</v>
      </c>
      <c r="R31" s="2" t="s">
        <v>198</v>
      </c>
      <c r="S31" s="38">
        <v>69041</v>
      </c>
    </row>
    <row r="32" spans="1:19" x14ac:dyDescent="0.3">
      <c r="A32" s="32">
        <v>31</v>
      </c>
      <c r="B32" s="3" t="str">
        <f t="shared" si="0"/>
        <v>MME. PAULETTE DURAND</v>
      </c>
      <c r="C32" s="2" t="s">
        <v>84</v>
      </c>
      <c r="D32" s="2" t="s">
        <v>87</v>
      </c>
      <c r="E32" s="2"/>
      <c r="F32" s="2" t="s">
        <v>88</v>
      </c>
      <c r="G32" s="34">
        <v>32867</v>
      </c>
      <c r="H32" s="2" t="s">
        <v>64</v>
      </c>
      <c r="I32" s="2" t="s">
        <v>138</v>
      </c>
      <c r="J32" s="4" t="s">
        <v>157</v>
      </c>
      <c r="K32" s="4" t="str">
        <f>HLOOKUP($J32,LOCATION!$A$2:$M$3,2,0)</f>
        <v>FRANCE</v>
      </c>
      <c r="L32" s="4" t="str">
        <f>INDEX(LOCATION!$A$1:$M$1,1,MATCH(J32,LOCATION!$A$2:$M$2,0))</f>
        <v>French</v>
      </c>
      <c r="M32" s="4" t="str">
        <f>LOWER(_xlfn.CONCAT(SPORTSMEN!F32,".",SPORTSMEN!D32,"@xyz", IF(L32="English",".org",".com")))</f>
        <v>durand.paulette@xyz.com</v>
      </c>
      <c r="N32" s="36">
        <v>81.7</v>
      </c>
      <c r="O32" s="2" t="s">
        <v>213</v>
      </c>
      <c r="P32" s="2" t="s">
        <v>212</v>
      </c>
      <c r="Q32" s="3" t="str">
        <f>INDEX(SPORT!$A$1:$A$33,(MATCH(R32,SPORT!$B$1:$B$33,0)))</f>
        <v>INDOOR</v>
      </c>
      <c r="R32" s="2" t="s">
        <v>197</v>
      </c>
      <c r="S32" s="38">
        <v>86262</v>
      </c>
    </row>
    <row r="33" spans="1:19" x14ac:dyDescent="0.3">
      <c r="A33" s="32">
        <v>32</v>
      </c>
      <c r="B33" s="3" t="str">
        <f t="shared" si="0"/>
        <v>MME. LAURE-ALIX CHEVALIER</v>
      </c>
      <c r="C33" s="2" t="s">
        <v>84</v>
      </c>
      <c r="D33" s="2" t="s">
        <v>89</v>
      </c>
      <c r="E33" s="2"/>
      <c r="F33" s="2" t="s">
        <v>90</v>
      </c>
      <c r="G33" s="34">
        <v>25925</v>
      </c>
      <c r="H33" s="2" t="s">
        <v>64</v>
      </c>
      <c r="I33" s="2" t="s">
        <v>138</v>
      </c>
      <c r="J33" s="4" t="s">
        <v>157</v>
      </c>
      <c r="K33" s="4" t="str">
        <f>HLOOKUP($J33,LOCATION!$A$2:$M$3,2,0)</f>
        <v>FRANCE</v>
      </c>
      <c r="L33" s="4" t="str">
        <f>INDEX(LOCATION!$A$1:$M$1,1,MATCH(J33,LOCATION!$A$2:$M$2,0))</f>
        <v>French</v>
      </c>
      <c r="M33" s="4" t="str">
        <f>LOWER(_xlfn.CONCAT(SPORTSMEN!F33,".",SPORTSMEN!D33,"@xyz", IF(L33="English",".org",".com")))</f>
        <v>chevalier.laure-alix@xyz.com</v>
      </c>
      <c r="N33" s="36">
        <v>78.099999999999994</v>
      </c>
      <c r="O33" s="2" t="s">
        <v>214</v>
      </c>
      <c r="P33" s="2" t="s">
        <v>217</v>
      </c>
      <c r="Q33" s="3" t="str">
        <f>INDEX(SPORT!$A$1:$A$33,(MATCH(R33,SPORT!$B$1:$B$33,0)))</f>
        <v>OUTDOOR</v>
      </c>
      <c r="R33" s="2" t="s">
        <v>195</v>
      </c>
      <c r="S33" s="38">
        <v>19234</v>
      </c>
    </row>
    <row r="34" spans="1:19" x14ac:dyDescent="0.3">
      <c r="A34" s="32">
        <v>33</v>
      </c>
      <c r="B34" s="3" t="str">
        <f t="shared" si="0"/>
        <v>M. CLAUDE TOUSSAINT</v>
      </c>
      <c r="C34" s="2" t="s">
        <v>91</v>
      </c>
      <c r="D34" s="2" t="s">
        <v>92</v>
      </c>
      <c r="E34" s="2"/>
      <c r="F34" s="2" t="s">
        <v>93</v>
      </c>
      <c r="G34" s="34">
        <v>29529</v>
      </c>
      <c r="H34" s="2" t="s">
        <v>40</v>
      </c>
      <c r="I34" s="2" t="s">
        <v>142</v>
      </c>
      <c r="J34" s="4" t="s">
        <v>157</v>
      </c>
      <c r="K34" s="4" t="str">
        <f>HLOOKUP($J34,LOCATION!$A$2:$M$3,2,0)</f>
        <v>FRANCE</v>
      </c>
      <c r="L34" s="4" t="str">
        <f>INDEX(LOCATION!$A$1:$M$1,1,MATCH(J34,LOCATION!$A$2:$M$2,0))</f>
        <v>French</v>
      </c>
      <c r="M34" s="4" t="str">
        <f>LOWER(_xlfn.CONCAT(SPORTSMEN!F34,".",SPORTSMEN!D34,"@xyz", IF(L34="English",".org",".com")))</f>
        <v>toussaint.claude@xyz.com</v>
      </c>
      <c r="N34" s="36">
        <v>57.1</v>
      </c>
      <c r="O34" s="2" t="s">
        <v>209</v>
      </c>
      <c r="P34" s="2" t="s">
        <v>217</v>
      </c>
      <c r="Q34" s="3" t="str">
        <f>INDEX(SPORT!$A$1:$A$33,(MATCH(R34,SPORT!$B$1:$B$33,0)))</f>
        <v>INDOOR</v>
      </c>
      <c r="R34" s="2" t="s">
        <v>199</v>
      </c>
      <c r="S34" s="38">
        <v>95123</v>
      </c>
    </row>
    <row r="35" spans="1:19" x14ac:dyDescent="0.3">
      <c r="A35" s="32">
        <v>34</v>
      </c>
      <c r="B35" s="3" t="str">
        <f t="shared" si="0"/>
        <v>M. VICTOR LENOIR</v>
      </c>
      <c r="C35" s="2" t="s">
        <v>91</v>
      </c>
      <c r="D35" s="2" t="s">
        <v>94</v>
      </c>
      <c r="E35" s="2"/>
      <c r="F35" s="2" t="s">
        <v>95</v>
      </c>
      <c r="G35" s="34">
        <v>29875</v>
      </c>
      <c r="H35" s="2" t="s">
        <v>9</v>
      </c>
      <c r="I35" s="2" t="s">
        <v>142</v>
      </c>
      <c r="J35" s="4" t="s">
        <v>157</v>
      </c>
      <c r="K35" s="4" t="str">
        <f>HLOOKUP($J35,LOCATION!$A$2:$M$3,2,0)</f>
        <v>FRANCE</v>
      </c>
      <c r="L35" s="4" t="str">
        <f>INDEX(LOCATION!$A$1:$M$1,1,MATCH(J35,LOCATION!$A$2:$M$2,0))</f>
        <v>French</v>
      </c>
      <c r="M35" s="4" t="str">
        <f>LOWER(_xlfn.CONCAT(SPORTSMEN!F35,".",SPORTSMEN!D35,"@xyz", IF(L35="English",".org",".com")))</f>
        <v>lenoir.victor@xyz.com</v>
      </c>
      <c r="N35" s="36">
        <v>56</v>
      </c>
      <c r="O35" s="2" t="s">
        <v>214</v>
      </c>
      <c r="P35" s="2" t="s">
        <v>219</v>
      </c>
      <c r="Q35" s="3" t="str">
        <f>INDEX(SPORT!$A$1:$A$33,(MATCH(R35,SPORT!$B$1:$B$33,0)))</f>
        <v>OUTDOOR</v>
      </c>
      <c r="R35" s="2" t="s">
        <v>193</v>
      </c>
      <c r="S35" s="38">
        <v>62761</v>
      </c>
    </row>
    <row r="36" spans="1:19" x14ac:dyDescent="0.3">
      <c r="A36" s="32">
        <v>35</v>
      </c>
      <c r="B36" s="3" t="str">
        <f t="shared" si="0"/>
        <v>M. ARTHUR LENOIR</v>
      </c>
      <c r="C36" s="2" t="s">
        <v>91</v>
      </c>
      <c r="D36" s="2" t="s">
        <v>96</v>
      </c>
      <c r="E36" s="2"/>
      <c r="F36" s="2" t="s">
        <v>95</v>
      </c>
      <c r="G36" s="34">
        <v>20300</v>
      </c>
      <c r="H36" s="2" t="s">
        <v>30</v>
      </c>
      <c r="I36" s="2" t="s">
        <v>142</v>
      </c>
      <c r="J36" s="4" t="s">
        <v>157</v>
      </c>
      <c r="K36" s="4" t="str">
        <f>HLOOKUP($J36,LOCATION!$A$2:$M$3,2,0)</f>
        <v>FRANCE</v>
      </c>
      <c r="L36" s="4" t="str">
        <f>INDEX(LOCATION!$A$1:$M$1,1,MATCH(J36,LOCATION!$A$2:$M$2,0))</f>
        <v>French</v>
      </c>
      <c r="M36" s="4" t="str">
        <f>LOWER(_xlfn.CONCAT(SPORTSMEN!F36,".",SPORTSMEN!D36,"@xyz", IF(L36="English",".org",".com")))</f>
        <v>lenoir.arthur@xyz.com</v>
      </c>
      <c r="N36" s="36">
        <v>88.6</v>
      </c>
      <c r="O36" s="2" t="s">
        <v>213</v>
      </c>
      <c r="P36" s="2" t="s">
        <v>217</v>
      </c>
      <c r="Q36" s="3" t="str">
        <f>INDEX(SPORT!$A$1:$A$33,(MATCH(R36,SPORT!$B$1:$B$33,0)))</f>
        <v>OUTDOOR</v>
      </c>
      <c r="R36" s="2" t="s">
        <v>200</v>
      </c>
      <c r="S36" s="38">
        <v>108431</v>
      </c>
    </row>
    <row r="37" spans="1:19" x14ac:dyDescent="0.3">
      <c r="A37" s="32">
        <v>36</v>
      </c>
      <c r="B37" s="3" t="str">
        <f t="shared" si="0"/>
        <v>M. BENJAMIN LEBRUN-BRUN</v>
      </c>
      <c r="C37" s="2" t="s">
        <v>91</v>
      </c>
      <c r="D37" s="2" t="s">
        <v>97</v>
      </c>
      <c r="E37" s="2"/>
      <c r="F37" s="2" t="s">
        <v>98</v>
      </c>
      <c r="G37" s="34">
        <v>27428</v>
      </c>
      <c r="H37" s="2" t="s">
        <v>12</v>
      </c>
      <c r="I37" s="2" t="s">
        <v>142</v>
      </c>
      <c r="J37" s="4" t="s">
        <v>157</v>
      </c>
      <c r="K37" s="4" t="str">
        <f>HLOOKUP($J37,LOCATION!$A$2:$M$3,2,0)</f>
        <v>FRANCE</v>
      </c>
      <c r="L37" s="4" t="str">
        <f>INDEX(LOCATION!$A$1:$M$1,1,MATCH(J37,LOCATION!$A$2:$M$2,0))</f>
        <v>French</v>
      </c>
      <c r="M37" s="4" t="str">
        <f>LOWER(_xlfn.CONCAT(SPORTSMEN!F37,".",SPORTSMEN!D37,"@xyz", IF(L37="English",".org",".com")))</f>
        <v>lebrun-brun.benjamin@xyz.com</v>
      </c>
      <c r="N37" s="36">
        <v>78.2</v>
      </c>
      <c r="O37" s="2" t="s">
        <v>211</v>
      </c>
      <c r="P37" s="2" t="s">
        <v>212</v>
      </c>
      <c r="Q37" s="3" t="str">
        <f>INDEX(SPORT!$A$1:$A$33,(MATCH(R37,SPORT!$B$1:$B$33,0)))</f>
        <v>OUTDOOR</v>
      </c>
      <c r="R37" s="2" t="s">
        <v>193</v>
      </c>
      <c r="S37" s="38">
        <v>66268</v>
      </c>
    </row>
    <row r="38" spans="1:19" x14ac:dyDescent="0.3">
      <c r="A38" s="32">
        <v>37</v>
      </c>
      <c r="B38" s="3" t="str">
        <f t="shared" si="0"/>
        <v>M. ANTOINE MAILLARD</v>
      </c>
      <c r="C38" s="2" t="s">
        <v>91</v>
      </c>
      <c r="D38" s="2" t="s">
        <v>99</v>
      </c>
      <c r="E38" s="2"/>
      <c r="F38" s="2" t="s">
        <v>100</v>
      </c>
      <c r="G38" s="34">
        <v>31585</v>
      </c>
      <c r="H38" s="2" t="s">
        <v>17</v>
      </c>
      <c r="I38" s="2" t="s">
        <v>142</v>
      </c>
      <c r="J38" s="4" t="s">
        <v>157</v>
      </c>
      <c r="K38" s="4" t="str">
        <f>HLOOKUP($J38,LOCATION!$A$2:$M$3,2,0)</f>
        <v>FRANCE</v>
      </c>
      <c r="L38" s="4" t="str">
        <f>INDEX(LOCATION!$A$1:$M$1,1,MATCH(J38,LOCATION!$A$2:$M$2,0))</f>
        <v>French</v>
      </c>
      <c r="M38" s="4" t="str">
        <f>LOWER(_xlfn.CONCAT(SPORTSMEN!F38,".",SPORTSMEN!D38,"@xyz", IF(L38="English",".org",".com")))</f>
        <v>maillard.antoine@xyz.com</v>
      </c>
      <c r="N38" s="36">
        <v>95.8</v>
      </c>
      <c r="O38" s="2" t="s">
        <v>214</v>
      </c>
      <c r="P38" s="2" t="s">
        <v>215</v>
      </c>
      <c r="Q38" s="3" t="str">
        <f>INDEX(SPORT!$A$1:$A$33,(MATCH(R38,SPORT!$B$1:$B$33,0)))</f>
        <v>OUTDOOR</v>
      </c>
      <c r="R38" s="2" t="s">
        <v>201</v>
      </c>
      <c r="S38" s="38">
        <v>33970</v>
      </c>
    </row>
    <row r="39" spans="1:19" x14ac:dyDescent="0.3">
      <c r="A39" s="32">
        <v>38</v>
      </c>
      <c r="B39" s="3" t="str">
        <f t="shared" si="0"/>
        <v>M. BERNARD HOARAU-GUYON</v>
      </c>
      <c r="C39" s="2" t="s">
        <v>91</v>
      </c>
      <c r="D39" s="2" t="s">
        <v>101</v>
      </c>
      <c r="E39" s="2"/>
      <c r="F39" s="2" t="s">
        <v>102</v>
      </c>
      <c r="G39" s="34">
        <v>30327</v>
      </c>
      <c r="H39" s="2" t="s">
        <v>64</v>
      </c>
      <c r="I39" s="2" t="s">
        <v>142</v>
      </c>
      <c r="J39" s="4" t="s">
        <v>157</v>
      </c>
      <c r="K39" s="4" t="str">
        <f>HLOOKUP($J39,LOCATION!$A$2:$M$3,2,0)</f>
        <v>FRANCE</v>
      </c>
      <c r="L39" s="4" t="str">
        <f>INDEX(LOCATION!$A$1:$M$1,1,MATCH(J39,LOCATION!$A$2:$M$2,0))</f>
        <v>French</v>
      </c>
      <c r="M39" s="4" t="str">
        <f>LOWER(_xlfn.CONCAT(SPORTSMEN!F39,".",SPORTSMEN!D39,"@xyz", IF(L39="English",".org",".com")))</f>
        <v>hoarau-guyon.bernard@xyz.com</v>
      </c>
      <c r="N39" s="36">
        <v>59.7</v>
      </c>
      <c r="O39" s="2" t="s">
        <v>218</v>
      </c>
      <c r="P39" s="2" t="s">
        <v>212</v>
      </c>
      <c r="Q39" s="3" t="str">
        <f>INDEX(SPORT!$A$1:$A$33,(MATCH(R39,SPORT!$B$1:$B$33,0)))</f>
        <v>INDOOR</v>
      </c>
      <c r="R39" s="2" t="s">
        <v>174</v>
      </c>
      <c r="S39" s="38">
        <v>71352</v>
      </c>
    </row>
    <row r="40" spans="1:19" x14ac:dyDescent="0.3">
      <c r="A40" s="32">
        <v>39</v>
      </c>
      <c r="B40" s="3" t="str">
        <f t="shared" si="0"/>
        <v>SR. HIDALGO TERCERO</v>
      </c>
      <c r="C40" s="2" t="s">
        <v>13</v>
      </c>
      <c r="D40" s="2" t="s">
        <v>103</v>
      </c>
      <c r="E40" s="2" t="s">
        <v>104</v>
      </c>
      <c r="F40" s="2" t="s">
        <v>105</v>
      </c>
      <c r="G40" s="34">
        <v>31016</v>
      </c>
      <c r="H40" s="2" t="s">
        <v>27</v>
      </c>
      <c r="I40" s="2" t="s">
        <v>142</v>
      </c>
      <c r="J40" s="4" t="s">
        <v>160</v>
      </c>
      <c r="K40" s="4" t="str">
        <f>HLOOKUP($J40,LOCATION!$A$2:$M$3,2,0)</f>
        <v>ARGENTINA</v>
      </c>
      <c r="L40" s="4" t="str">
        <f>INDEX(LOCATION!$A$1:$M$1,1,MATCH(J40,LOCATION!$A$2:$M$2,0))</f>
        <v>Spanish</v>
      </c>
      <c r="M40" s="4" t="str">
        <f>LOWER(_xlfn.CONCAT(SPORTSMEN!F40,".",SPORTSMEN!D40,"@xyz", IF(L40="English",".org",".com")))</f>
        <v>tercero.hidalgo@xyz.com</v>
      </c>
      <c r="N40" s="36">
        <v>77.7</v>
      </c>
      <c r="O40" s="2" t="s">
        <v>218</v>
      </c>
      <c r="P40" s="2" t="s">
        <v>215</v>
      </c>
      <c r="Q40" s="3" t="str">
        <f>INDEX(SPORT!$A$1:$A$33,(MATCH(R40,SPORT!$B$1:$B$33,0)))</f>
        <v>OUTDOOR</v>
      </c>
      <c r="R40" s="2" t="s">
        <v>196</v>
      </c>
      <c r="S40" s="38">
        <v>116376</v>
      </c>
    </row>
    <row r="41" spans="1:19" x14ac:dyDescent="0.3">
      <c r="A41" s="32">
        <v>40</v>
      </c>
      <c r="B41" s="3" t="str">
        <f t="shared" si="0"/>
        <v>SR. HADALGO POLANCO</v>
      </c>
      <c r="C41" s="2" t="s">
        <v>13</v>
      </c>
      <c r="D41" s="2" t="s">
        <v>106</v>
      </c>
      <c r="E41" s="2"/>
      <c r="F41" s="2" t="s">
        <v>107</v>
      </c>
      <c r="G41" s="34">
        <v>32314</v>
      </c>
      <c r="H41" s="2" t="s">
        <v>108</v>
      </c>
      <c r="I41" s="2" t="s">
        <v>142</v>
      </c>
      <c r="J41" s="4" t="s">
        <v>160</v>
      </c>
      <c r="K41" s="4" t="str">
        <f>HLOOKUP($J41,LOCATION!$A$2:$M$3,2,0)</f>
        <v>ARGENTINA</v>
      </c>
      <c r="L41" s="4" t="str">
        <f>INDEX(LOCATION!$A$1:$M$1,1,MATCH(J41,LOCATION!$A$2:$M$2,0))</f>
        <v>Spanish</v>
      </c>
      <c r="M41" s="4" t="str">
        <f>LOWER(_xlfn.CONCAT(SPORTSMEN!F41,".",SPORTSMEN!D41,"@xyz", IF(L41="English",".org",".com")))</f>
        <v>polanco.hadalgo@xyz.com</v>
      </c>
      <c r="N41" s="36">
        <v>98</v>
      </c>
      <c r="O41" s="2" t="s">
        <v>214</v>
      </c>
      <c r="P41" s="2" t="s">
        <v>210</v>
      </c>
      <c r="Q41" s="3" t="str">
        <f>INDEX(SPORT!$A$1:$A$33,(MATCH(R41,SPORT!$B$1:$B$33,0)))</f>
        <v>OUTDOOR</v>
      </c>
      <c r="R41" s="2" t="s">
        <v>195</v>
      </c>
      <c r="S41" s="38">
        <v>114144</v>
      </c>
    </row>
    <row r="42" spans="1:19" x14ac:dyDescent="0.3">
      <c r="A42" s="32">
        <v>41</v>
      </c>
      <c r="B42" s="3" t="str">
        <f t="shared" si="0"/>
        <v>SRA. LAURA OLIVIERA</v>
      </c>
      <c r="C42" s="2" t="s">
        <v>109</v>
      </c>
      <c r="D42" s="2" t="s">
        <v>110</v>
      </c>
      <c r="E42" s="2"/>
      <c r="F42" s="2" t="s">
        <v>111</v>
      </c>
      <c r="G42" s="34">
        <v>27076</v>
      </c>
      <c r="H42" s="2" t="s">
        <v>12</v>
      </c>
      <c r="I42" s="2" t="s">
        <v>138</v>
      </c>
      <c r="J42" s="4" t="s">
        <v>160</v>
      </c>
      <c r="K42" s="4" t="str">
        <f>HLOOKUP($J42,LOCATION!$A$2:$M$3,2,0)</f>
        <v>ARGENTINA</v>
      </c>
      <c r="L42" s="4" t="str">
        <f>INDEX(LOCATION!$A$1:$M$1,1,MATCH(J42,LOCATION!$A$2:$M$2,0))</f>
        <v>Spanish</v>
      </c>
      <c r="M42" s="4" t="str">
        <f>LOWER(_xlfn.CONCAT(SPORTSMEN!F42,".",SPORTSMEN!D42,"@xyz", IF(L42="English",".org",".com")))</f>
        <v>oliviera.laura@xyz.com</v>
      </c>
      <c r="N42" s="36">
        <v>51.9</v>
      </c>
      <c r="O42" s="2" t="s">
        <v>213</v>
      </c>
      <c r="P42" s="2" t="s">
        <v>212</v>
      </c>
      <c r="Q42" s="3" t="str">
        <f>INDEX(SPORT!$A$1:$A$33,(MATCH(R42,SPORT!$B$1:$B$33,0)))</f>
        <v>OUTDOOR</v>
      </c>
      <c r="R42" s="2" t="s">
        <v>202</v>
      </c>
      <c r="S42" s="38">
        <v>79872</v>
      </c>
    </row>
    <row r="43" spans="1:19" x14ac:dyDescent="0.3">
      <c r="A43" s="32">
        <v>42</v>
      </c>
      <c r="B43" s="3" t="str">
        <f t="shared" si="0"/>
        <v>SRA. AINHOA GARZA</v>
      </c>
      <c r="C43" s="2" t="s">
        <v>109</v>
      </c>
      <c r="D43" s="2" t="s">
        <v>112</v>
      </c>
      <c r="E43" s="2"/>
      <c r="F43" s="2" t="s">
        <v>113</v>
      </c>
      <c r="G43" s="34">
        <v>32941</v>
      </c>
      <c r="H43" s="2" t="s">
        <v>53</v>
      </c>
      <c r="I43" s="2" t="s">
        <v>138</v>
      </c>
      <c r="J43" s="4" t="s">
        <v>162</v>
      </c>
      <c r="K43" s="4" t="str">
        <f>HLOOKUP($J43,LOCATION!$A$2:$M$3,2,0)</f>
        <v>SPAIN</v>
      </c>
      <c r="L43" s="4" t="str">
        <f>INDEX(LOCATION!$A$1:$M$1,1,MATCH(J43,LOCATION!$A$2:$M$2,0))</f>
        <v>Spanish</v>
      </c>
      <c r="M43" s="4" t="str">
        <f>LOWER(_xlfn.CONCAT(SPORTSMEN!F43,".",SPORTSMEN!D43,"@xyz", IF(L43="English",".org",".com")))</f>
        <v>garza.ainhoa@xyz.com</v>
      </c>
      <c r="N43" s="36">
        <v>55.6</v>
      </c>
      <c r="O43" s="2" t="s">
        <v>211</v>
      </c>
      <c r="P43" s="2" t="s">
        <v>217</v>
      </c>
      <c r="Q43" s="3" t="str">
        <f>INDEX(SPORT!$A$1:$A$33,(MATCH(R43,SPORT!$B$1:$B$33,0)))</f>
        <v>INDOOR</v>
      </c>
      <c r="R43" s="2" t="s">
        <v>203</v>
      </c>
      <c r="S43" s="38">
        <v>101969</v>
      </c>
    </row>
    <row r="44" spans="1:19" x14ac:dyDescent="0.3">
      <c r="A44" s="32">
        <v>43</v>
      </c>
      <c r="B44" s="3" t="str">
        <f t="shared" si="0"/>
        <v>SRA. ISABEL BANDA</v>
      </c>
      <c r="C44" s="2" t="s">
        <v>109</v>
      </c>
      <c r="D44" s="2" t="s">
        <v>76</v>
      </c>
      <c r="E44" s="2"/>
      <c r="F44" s="2" t="s">
        <v>114</v>
      </c>
      <c r="G44" s="34">
        <v>21927</v>
      </c>
      <c r="H44" s="2" t="s">
        <v>64</v>
      </c>
      <c r="I44" s="2" t="s">
        <v>138</v>
      </c>
      <c r="J44" s="4" t="s">
        <v>162</v>
      </c>
      <c r="K44" s="4" t="str">
        <f>HLOOKUP($J44,LOCATION!$A$2:$M$3,2,0)</f>
        <v>SPAIN</v>
      </c>
      <c r="L44" s="4" t="str">
        <f>INDEX(LOCATION!$A$1:$M$1,1,MATCH(J44,LOCATION!$A$2:$M$2,0))</f>
        <v>Spanish</v>
      </c>
      <c r="M44" s="4" t="str">
        <f>LOWER(_xlfn.CONCAT(SPORTSMEN!F44,".",SPORTSMEN!D44,"@xyz", IF(L44="English",".org",".com")))</f>
        <v>banda.isabel@xyz.com</v>
      </c>
      <c r="N44" s="36">
        <v>102.3</v>
      </c>
      <c r="O44" s="2" t="s">
        <v>213</v>
      </c>
      <c r="P44" s="2" t="s">
        <v>217</v>
      </c>
      <c r="Q44" s="3" t="str">
        <f>INDEX(SPORT!$A$1:$A$33,(MATCH(R44,SPORT!$B$1:$B$33,0)))</f>
        <v>OUTDOOR</v>
      </c>
      <c r="R44" s="2" t="s">
        <v>196</v>
      </c>
      <c r="S44" s="38">
        <v>50659</v>
      </c>
    </row>
    <row r="45" spans="1:19" x14ac:dyDescent="0.3">
      <c r="A45" s="32">
        <v>44</v>
      </c>
      <c r="B45" s="3" t="str">
        <f t="shared" si="0"/>
        <v>SRA. CAROLOTA MATEOS</v>
      </c>
      <c r="C45" s="2" t="s">
        <v>109</v>
      </c>
      <c r="D45" s="2" t="s">
        <v>115</v>
      </c>
      <c r="E45" s="2"/>
      <c r="F45" s="2" t="s">
        <v>116</v>
      </c>
      <c r="G45" s="34">
        <v>23952</v>
      </c>
      <c r="H45" s="2" t="s">
        <v>30</v>
      </c>
      <c r="I45" s="2" t="s">
        <v>138</v>
      </c>
      <c r="J45" s="4" t="s">
        <v>162</v>
      </c>
      <c r="K45" s="4" t="str">
        <f>HLOOKUP($J45,LOCATION!$A$2:$M$3,2,0)</f>
        <v>SPAIN</v>
      </c>
      <c r="L45" s="4" t="str">
        <f>INDEX(LOCATION!$A$1:$M$1,1,MATCH(J45,LOCATION!$A$2:$M$2,0))</f>
        <v>Spanish</v>
      </c>
      <c r="M45" s="4" t="str">
        <f>LOWER(_xlfn.CONCAT(SPORTSMEN!F45,".",SPORTSMEN!D45,"@xyz", IF(L45="English",".org",".com")))</f>
        <v>mateos.carolota@xyz.com</v>
      </c>
      <c r="N45" s="36">
        <v>58.8</v>
      </c>
      <c r="O45" s="2" t="s">
        <v>218</v>
      </c>
      <c r="P45" s="2" t="s">
        <v>212</v>
      </c>
      <c r="Q45" s="3" t="str">
        <f>INDEX(SPORT!$A$1:$A$33,(MATCH(R45,SPORT!$B$1:$B$33,0)))</f>
        <v>OUTDOOR</v>
      </c>
      <c r="R45" s="2" t="s">
        <v>202</v>
      </c>
      <c r="S45" s="38">
        <v>58215</v>
      </c>
    </row>
    <row r="46" spans="1:19" x14ac:dyDescent="0.3">
      <c r="A46" s="32">
        <v>45</v>
      </c>
      <c r="B46" s="3" t="str">
        <f t="shared" si="0"/>
        <v>MW. ELIZE PRINS</v>
      </c>
      <c r="C46" s="2" t="s">
        <v>117</v>
      </c>
      <c r="D46" s="2" t="s">
        <v>118</v>
      </c>
      <c r="E46" s="2"/>
      <c r="F46" s="2" t="s">
        <v>119</v>
      </c>
      <c r="G46" s="34">
        <v>22044</v>
      </c>
      <c r="H46" s="2" t="s">
        <v>20</v>
      </c>
      <c r="I46" s="2" t="s">
        <v>138</v>
      </c>
      <c r="J46" s="4" t="s">
        <v>165</v>
      </c>
      <c r="K46" s="4" t="str">
        <f>HLOOKUP($J46,LOCATION!$A$2:$M$3,2,0)</f>
        <v>NETHERLANDS</v>
      </c>
      <c r="L46" s="4" t="str">
        <f>INDEX(LOCATION!$A$1:$M$1,1,MATCH(J46,LOCATION!$A$2:$M$2,0))</f>
        <v>Dutch</v>
      </c>
      <c r="M46" s="4" t="str">
        <f>LOWER(_xlfn.CONCAT(SPORTSMEN!F46,".",SPORTSMEN!D46,"@xyz", IF(L46="English",".org",".com")))</f>
        <v>prins.elize@xyz.com</v>
      </c>
      <c r="N46" s="36">
        <v>63.8</v>
      </c>
      <c r="O46" s="2" t="s">
        <v>214</v>
      </c>
      <c r="P46" s="2" t="s">
        <v>217</v>
      </c>
      <c r="Q46" s="3" t="str">
        <f>INDEX(SPORT!$A$1:$A$33,(MATCH(R46,SPORT!$B$1:$B$33,0)))</f>
        <v>INDOOR</v>
      </c>
      <c r="R46" s="2" t="s">
        <v>204</v>
      </c>
      <c r="S46" s="38">
        <v>39935</v>
      </c>
    </row>
    <row r="47" spans="1:19" x14ac:dyDescent="0.3">
      <c r="A47" s="32">
        <v>46</v>
      </c>
      <c r="B47" s="3" t="str">
        <f t="shared" si="0"/>
        <v>DHR. RYAN PHAM</v>
      </c>
      <c r="C47" s="2" t="s">
        <v>120</v>
      </c>
      <c r="D47" s="2" t="s">
        <v>121</v>
      </c>
      <c r="E47" s="2"/>
      <c r="F47" s="2" t="s">
        <v>122</v>
      </c>
      <c r="G47" s="34">
        <v>26940</v>
      </c>
      <c r="H47" s="2" t="s">
        <v>9</v>
      </c>
      <c r="I47" s="2" t="s">
        <v>142</v>
      </c>
      <c r="J47" s="4" t="s">
        <v>165</v>
      </c>
      <c r="K47" s="4" t="str">
        <f>HLOOKUP($J47,LOCATION!$A$2:$M$3,2,0)</f>
        <v>NETHERLANDS</v>
      </c>
      <c r="L47" s="4" t="str">
        <f>INDEX(LOCATION!$A$1:$M$1,1,MATCH(J47,LOCATION!$A$2:$M$2,0))</f>
        <v>Dutch</v>
      </c>
      <c r="M47" s="4" t="str">
        <f>LOWER(_xlfn.CONCAT(SPORTSMEN!F47,".",SPORTSMEN!D47,"@xyz", IF(L47="English",".org",".com")))</f>
        <v>pham.ryan@xyz.com</v>
      </c>
      <c r="N47" s="36">
        <v>98.6</v>
      </c>
      <c r="O47" s="2" t="s">
        <v>213</v>
      </c>
      <c r="P47" s="2" t="s">
        <v>219</v>
      </c>
      <c r="Q47" s="3" t="str">
        <f>INDEX(SPORT!$A$1:$A$33,(MATCH(R47,SPORT!$B$1:$B$33,0)))</f>
        <v>OUTDOOR</v>
      </c>
      <c r="R47" s="2" t="s">
        <v>195</v>
      </c>
      <c r="S47" s="38">
        <v>44865</v>
      </c>
    </row>
    <row r="48" spans="1:19" x14ac:dyDescent="0.3">
      <c r="A48" s="32">
        <v>47</v>
      </c>
      <c r="B48" s="3" t="str">
        <f t="shared" si="0"/>
        <v>MW ELISE ROTTEVEEL</v>
      </c>
      <c r="C48" s="2" t="s">
        <v>123</v>
      </c>
      <c r="D48" s="2" t="s">
        <v>124</v>
      </c>
      <c r="E48" s="2"/>
      <c r="F48" s="2" t="s">
        <v>125</v>
      </c>
      <c r="G48" s="34">
        <v>24936</v>
      </c>
      <c r="H48" s="2" t="s">
        <v>69</v>
      </c>
      <c r="I48" s="2" t="s">
        <v>138</v>
      </c>
      <c r="J48" s="4" t="s">
        <v>165</v>
      </c>
      <c r="K48" s="4" t="str">
        <f>HLOOKUP($J48,LOCATION!$A$2:$M$3,2,0)</f>
        <v>NETHERLANDS</v>
      </c>
      <c r="L48" s="4" t="str">
        <f>INDEX(LOCATION!$A$1:$M$1,1,MATCH(J48,LOCATION!$A$2:$M$2,0))</f>
        <v>Dutch</v>
      </c>
      <c r="M48" s="4" t="str">
        <f>LOWER(_xlfn.CONCAT(SPORTSMEN!F48,".",SPORTSMEN!D48,"@xyz", IF(L48="English",".org",".com")))</f>
        <v>rotteveel.elise@xyz.com</v>
      </c>
      <c r="N48" s="36">
        <v>61.8</v>
      </c>
      <c r="O48" s="2" t="s">
        <v>218</v>
      </c>
      <c r="P48" s="2" t="s">
        <v>212</v>
      </c>
      <c r="Q48" s="3" t="str">
        <f>INDEX(SPORT!$A$1:$A$33,(MATCH(R48,SPORT!$B$1:$B$33,0)))</f>
        <v>OUTDOOR</v>
      </c>
      <c r="R48" s="2" t="s">
        <v>195</v>
      </c>
      <c r="S48" s="38">
        <v>90478</v>
      </c>
    </row>
    <row r="49" spans="1:19" x14ac:dyDescent="0.3">
      <c r="A49" s="32">
        <v>48</v>
      </c>
      <c r="B49" s="3" t="str">
        <f t="shared" si="0"/>
        <v>FRU. MIRJAM SODERBERG</v>
      </c>
      <c r="C49" s="2" t="s">
        <v>126</v>
      </c>
      <c r="D49" s="2" t="s">
        <v>127</v>
      </c>
      <c r="E49" s="2"/>
      <c r="F49" s="2" t="s">
        <v>128</v>
      </c>
      <c r="G49" s="34">
        <v>35567</v>
      </c>
      <c r="H49" s="2" t="s">
        <v>20</v>
      </c>
      <c r="I49" s="2" t="s">
        <v>138</v>
      </c>
      <c r="J49" s="4" t="s">
        <v>168</v>
      </c>
      <c r="K49" s="4" t="str">
        <f>HLOOKUP($J49,LOCATION!$A$2:$M$3,2,0)</f>
        <v>SWEDEN</v>
      </c>
      <c r="L49" s="4" t="str">
        <f>INDEX(LOCATION!$A$1:$M$1,1,MATCH(J49,LOCATION!$A$2:$M$2,0))</f>
        <v>Swedish</v>
      </c>
      <c r="M49" s="4" t="str">
        <f>LOWER(_xlfn.CONCAT(SPORTSMEN!F49,".",SPORTSMEN!D49,"@xyz", IF(L49="English",".org",".com")))</f>
        <v>soderberg.mirjam@xyz.com</v>
      </c>
      <c r="N49" s="36">
        <v>50</v>
      </c>
      <c r="O49" s="2" t="s">
        <v>213</v>
      </c>
      <c r="P49" s="2" t="s">
        <v>217</v>
      </c>
      <c r="Q49" s="3" t="str">
        <f>INDEX(SPORT!$A$1:$A$33,(MATCH(R49,SPORT!$B$1:$B$33,0)))</f>
        <v>OUTDOOR</v>
      </c>
      <c r="R49" s="2" t="s">
        <v>177</v>
      </c>
      <c r="S49" s="38">
        <v>38965</v>
      </c>
    </row>
    <row r="50" spans="1:19" x14ac:dyDescent="0.3">
      <c r="A50" s="32">
        <v>49</v>
      </c>
      <c r="B50" s="3" t="str">
        <f t="shared" si="0"/>
        <v>H. BERNDT PALSSON</v>
      </c>
      <c r="C50" s="2" t="s">
        <v>129</v>
      </c>
      <c r="D50" s="2" t="s">
        <v>130</v>
      </c>
      <c r="E50" s="2"/>
      <c r="F50" s="2" t="s">
        <v>131</v>
      </c>
      <c r="G50" s="34">
        <v>31832</v>
      </c>
      <c r="H50" s="2" t="s">
        <v>53</v>
      </c>
      <c r="I50" s="2" t="s">
        <v>142</v>
      </c>
      <c r="J50" s="4" t="s">
        <v>168</v>
      </c>
      <c r="K50" s="4" t="str">
        <f>HLOOKUP($J50,LOCATION!$A$2:$M$3,2,0)</f>
        <v>SWEDEN</v>
      </c>
      <c r="L50" s="4" t="str">
        <f>INDEX(LOCATION!$A$1:$M$1,1,MATCH(J50,LOCATION!$A$2:$M$2,0))</f>
        <v>Swedish</v>
      </c>
      <c r="M50" s="4" t="str">
        <f>LOWER(_xlfn.CONCAT(SPORTSMEN!F50,".",SPORTSMEN!D50,"@xyz", IF(L50="English",".org",".com")))</f>
        <v>palsson.berndt@xyz.com</v>
      </c>
      <c r="N50" s="36">
        <v>45.9</v>
      </c>
      <c r="O50" s="2" t="s">
        <v>214</v>
      </c>
      <c r="P50" s="2" t="s">
        <v>210</v>
      </c>
      <c r="Q50" s="3" t="str">
        <f>INDEX(SPORT!$A$1:$A$33,(MATCH(R50,SPORT!$B$1:$B$33,0)))</f>
        <v>OUTDOOR</v>
      </c>
      <c r="R50" s="2" t="s">
        <v>205</v>
      </c>
      <c r="S50" s="38">
        <v>35387</v>
      </c>
    </row>
    <row r="51" spans="1:19" x14ac:dyDescent="0.3">
      <c r="A51" s="32">
        <v>50</v>
      </c>
      <c r="B51" s="3" t="str">
        <f t="shared" si="0"/>
        <v>SR. ADRIANO SOBRINHO</v>
      </c>
      <c r="C51" s="2" t="s">
        <v>13</v>
      </c>
      <c r="D51" s="2" t="s">
        <v>132</v>
      </c>
      <c r="E51" s="2" t="s">
        <v>133</v>
      </c>
      <c r="F51" s="2" t="s">
        <v>134</v>
      </c>
      <c r="G51" s="34">
        <v>34178</v>
      </c>
      <c r="H51" s="2" t="s">
        <v>30</v>
      </c>
      <c r="I51" s="2" t="s">
        <v>142</v>
      </c>
      <c r="J51" s="4" t="s">
        <v>169</v>
      </c>
      <c r="K51" s="4" t="str">
        <f>HLOOKUP($J51,LOCATION!$A$2:$M$3,2,0)</f>
        <v>BRAZIL</v>
      </c>
      <c r="L51" s="4" t="str">
        <f>INDEX(LOCATION!$A$1:$M$1,1,MATCH(J51,LOCATION!$A$2:$M$2,0))</f>
        <v>Portuguese</v>
      </c>
      <c r="M51" s="4" t="str">
        <f>LOWER(_xlfn.CONCAT(SPORTSMEN!F51,".",SPORTSMEN!D51,"@xyz", IF(L51="English",".org",".com")))</f>
        <v>sobrinho.adriano@xyz.com</v>
      </c>
      <c r="N51" s="36">
        <v>92.5</v>
      </c>
      <c r="O51" s="2" t="s">
        <v>209</v>
      </c>
      <c r="P51" s="2" t="s">
        <v>216</v>
      </c>
      <c r="Q51" s="3" t="str">
        <f>INDEX(SPORT!$A$1:$A$33,(MATCH(R51,SPORT!$B$1:$B$33,0)))</f>
        <v>INDOOR</v>
      </c>
      <c r="R51" s="2" t="s">
        <v>206</v>
      </c>
      <c r="S51" s="38">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28" t="s">
        <v>171</v>
      </c>
      <c r="B1" s="28" t="s">
        <v>172</v>
      </c>
    </row>
    <row r="2" spans="1:2" x14ac:dyDescent="0.3">
      <c r="A2" s="29" t="s">
        <v>173</v>
      </c>
      <c r="B2" s="29" t="s">
        <v>174</v>
      </c>
    </row>
    <row r="3" spans="1:2" x14ac:dyDescent="0.3">
      <c r="A3" s="30" t="s">
        <v>173</v>
      </c>
      <c r="B3" s="30" t="s">
        <v>175</v>
      </c>
    </row>
    <row r="4" spans="1:2" x14ac:dyDescent="0.3">
      <c r="A4" s="30" t="s">
        <v>176</v>
      </c>
      <c r="B4" s="30" t="s">
        <v>177</v>
      </c>
    </row>
    <row r="5" spans="1:2" x14ac:dyDescent="0.3">
      <c r="A5" s="30" t="s">
        <v>176</v>
      </c>
      <c r="B5" s="30" t="s">
        <v>178</v>
      </c>
    </row>
    <row r="6" spans="1:2" x14ac:dyDescent="0.3">
      <c r="A6" s="30" t="s">
        <v>173</v>
      </c>
      <c r="B6" s="30" t="s">
        <v>179</v>
      </c>
    </row>
    <row r="7" spans="1:2" x14ac:dyDescent="0.3">
      <c r="A7" s="30" t="s">
        <v>173</v>
      </c>
      <c r="B7" s="30" t="s">
        <v>180</v>
      </c>
    </row>
    <row r="8" spans="1:2" x14ac:dyDescent="0.3">
      <c r="A8" s="30" t="s">
        <v>176</v>
      </c>
      <c r="B8" s="30" t="s">
        <v>181</v>
      </c>
    </row>
    <row r="9" spans="1:2" x14ac:dyDescent="0.3">
      <c r="A9" s="30" t="s">
        <v>173</v>
      </c>
      <c r="B9" s="30" t="s">
        <v>182</v>
      </c>
    </row>
    <row r="10" spans="1:2" x14ac:dyDescent="0.3">
      <c r="A10" s="30" t="s">
        <v>173</v>
      </c>
      <c r="B10" s="30" t="s">
        <v>183</v>
      </c>
    </row>
    <row r="11" spans="1:2" x14ac:dyDescent="0.3">
      <c r="A11" s="30" t="s">
        <v>176</v>
      </c>
      <c r="B11" s="30" t="s">
        <v>184</v>
      </c>
    </row>
    <row r="12" spans="1:2" x14ac:dyDescent="0.3">
      <c r="A12" s="30" t="s">
        <v>176</v>
      </c>
      <c r="B12" s="30" t="s">
        <v>185</v>
      </c>
    </row>
    <row r="13" spans="1:2" x14ac:dyDescent="0.3">
      <c r="A13" s="30" t="s">
        <v>176</v>
      </c>
      <c r="B13" s="30" t="s">
        <v>186</v>
      </c>
    </row>
    <row r="14" spans="1:2" x14ac:dyDescent="0.3">
      <c r="A14" s="30" t="s">
        <v>176</v>
      </c>
      <c r="B14" s="30" t="s">
        <v>187</v>
      </c>
    </row>
    <row r="15" spans="1:2" x14ac:dyDescent="0.3">
      <c r="A15" s="30" t="s">
        <v>173</v>
      </c>
      <c r="B15" s="30" t="s">
        <v>188</v>
      </c>
    </row>
    <row r="16" spans="1:2" x14ac:dyDescent="0.3">
      <c r="A16" s="30" t="s">
        <v>173</v>
      </c>
      <c r="B16" s="30" t="s">
        <v>189</v>
      </c>
    </row>
    <row r="17" spans="1:2" x14ac:dyDescent="0.3">
      <c r="A17" s="30" t="s">
        <v>176</v>
      </c>
      <c r="B17" s="30" t="s">
        <v>190</v>
      </c>
    </row>
    <row r="18" spans="1:2" x14ac:dyDescent="0.3">
      <c r="A18" s="30" t="s">
        <v>173</v>
      </c>
      <c r="B18" s="30" t="s">
        <v>191</v>
      </c>
    </row>
    <row r="19" spans="1:2" x14ac:dyDescent="0.3">
      <c r="A19" s="30" t="s">
        <v>173</v>
      </c>
      <c r="B19" s="30" t="s">
        <v>192</v>
      </c>
    </row>
    <row r="20" spans="1:2" x14ac:dyDescent="0.3">
      <c r="A20" s="30" t="s">
        <v>176</v>
      </c>
      <c r="B20" s="30" t="s">
        <v>193</v>
      </c>
    </row>
    <row r="21" spans="1:2" x14ac:dyDescent="0.3">
      <c r="A21" s="30" t="s">
        <v>176</v>
      </c>
      <c r="B21" s="30" t="s">
        <v>194</v>
      </c>
    </row>
    <row r="22" spans="1:2" x14ac:dyDescent="0.3">
      <c r="A22" s="30" t="s">
        <v>176</v>
      </c>
      <c r="B22" s="30" t="s">
        <v>195</v>
      </c>
    </row>
    <row r="23" spans="1:2" x14ac:dyDescent="0.3">
      <c r="A23" s="30" t="s">
        <v>176</v>
      </c>
      <c r="B23" s="30" t="s">
        <v>196</v>
      </c>
    </row>
    <row r="24" spans="1:2" x14ac:dyDescent="0.3">
      <c r="A24" s="30" t="s">
        <v>173</v>
      </c>
      <c r="B24" s="30" t="s">
        <v>197</v>
      </c>
    </row>
    <row r="25" spans="1:2" x14ac:dyDescent="0.3">
      <c r="A25" s="30" t="s">
        <v>176</v>
      </c>
      <c r="B25" s="30" t="s">
        <v>198</v>
      </c>
    </row>
    <row r="26" spans="1:2" x14ac:dyDescent="0.3">
      <c r="A26" s="30" t="s">
        <v>173</v>
      </c>
      <c r="B26" s="30" t="s">
        <v>199</v>
      </c>
    </row>
    <row r="27" spans="1:2" x14ac:dyDescent="0.3">
      <c r="A27" s="30" t="s">
        <v>176</v>
      </c>
      <c r="B27" s="30" t="s">
        <v>200</v>
      </c>
    </row>
    <row r="28" spans="1:2" x14ac:dyDescent="0.3">
      <c r="A28" s="30" t="s">
        <v>176</v>
      </c>
      <c r="B28" s="30" t="s">
        <v>201</v>
      </c>
    </row>
    <row r="29" spans="1:2" x14ac:dyDescent="0.3">
      <c r="A29" s="30" t="s">
        <v>176</v>
      </c>
      <c r="B29" s="30" t="s">
        <v>202</v>
      </c>
    </row>
    <row r="30" spans="1:2" x14ac:dyDescent="0.3">
      <c r="A30" s="30" t="s">
        <v>173</v>
      </c>
      <c r="B30" s="30" t="s">
        <v>203</v>
      </c>
    </row>
    <row r="31" spans="1:2" x14ac:dyDescent="0.3">
      <c r="A31" s="30" t="s">
        <v>173</v>
      </c>
      <c r="B31" s="30" t="s">
        <v>204</v>
      </c>
    </row>
    <row r="32" spans="1:2" x14ac:dyDescent="0.3">
      <c r="A32" s="30" t="s">
        <v>176</v>
      </c>
      <c r="B32" s="30" t="s">
        <v>205</v>
      </c>
    </row>
    <row r="33" spans="1:2" x14ac:dyDescent="0.3">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abSelected="1"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Anjali Kundra</cp:lastModifiedBy>
  <dcterms:created xsi:type="dcterms:W3CDTF">2019-05-28T07:07:38Z</dcterms:created>
  <dcterms:modified xsi:type="dcterms:W3CDTF">2023-11-20T14:05:31Z</dcterms:modified>
</cp:coreProperties>
</file>