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5"/>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649A6C80-E6DA-4ECF-939E-E718143FD686}" xr6:coauthVersionLast="36" xr6:coauthVersionMax="36" xr10:uidLastSave="{00000000-0000-0000-0000-000000000000}"/>
  <bookViews>
    <workbookView xWindow="0" yWindow="0" windowWidth="18350" windowHeight="6920" activeTab="2" xr2:uid="{00000000-000D-0000-FFFF-FFFF00000000}"/>
  </bookViews>
  <sheets>
    <sheet name="workings" sheetId="5" r:id="rId1"/>
    <sheet name="Data" sheetId="1" r:id="rId2"/>
    <sheet name="Dashboard" sheetId="4" r:id="rId3"/>
  </sheets>
  <definedNames>
    <definedName name="Slicer_Manager">#N/A</definedName>
    <definedName name="Slicer_Proje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H41" i="1" l="1"/>
  <c r="F41" i="1"/>
  <c r="H40" i="1"/>
  <c r="F40" i="1"/>
  <c r="H39" i="1"/>
  <c r="F39" i="1"/>
  <c r="H38" i="1"/>
  <c r="F38" i="1"/>
  <c r="H37" i="1"/>
  <c r="F37" i="1"/>
  <c r="H36" i="1"/>
  <c r="F36" i="1"/>
  <c r="H35" i="1"/>
  <c r="F35" i="1"/>
  <c r="H34" i="1"/>
  <c r="F34" i="1"/>
  <c r="H33" i="1"/>
  <c r="F33" i="1"/>
  <c r="H32" i="1"/>
  <c r="F32" i="1"/>
  <c r="H31" i="1"/>
  <c r="F31" i="1"/>
  <c r="H30" i="1"/>
  <c r="F30" i="1"/>
  <c r="H29" i="1"/>
  <c r="F29" i="1"/>
  <c r="H28" i="1"/>
  <c r="F28" i="1"/>
  <c r="H27" i="1"/>
  <c r="F27" i="1"/>
  <c r="H26" i="1"/>
  <c r="F26" i="1"/>
  <c r="H25" i="1"/>
  <c r="F25" i="1"/>
  <c r="H24" i="1"/>
  <c r="F24" i="1"/>
  <c r="H23" i="1"/>
  <c r="F23" i="1"/>
  <c r="H22" i="1"/>
  <c r="F22" i="1"/>
  <c r="H21" i="1"/>
  <c r="F21" i="1"/>
  <c r="H20" i="1"/>
  <c r="F20" i="1"/>
  <c r="H19" i="1"/>
  <c r="F19" i="1"/>
  <c r="H18" i="1"/>
  <c r="F18" i="1"/>
  <c r="H17" i="1"/>
  <c r="F17" i="1"/>
  <c r="H16" i="1"/>
  <c r="F16" i="1"/>
  <c r="H15" i="1"/>
  <c r="F15" i="1"/>
  <c r="H14" i="1"/>
  <c r="F14" i="1"/>
  <c r="H13" i="1"/>
  <c r="F13" i="1"/>
  <c r="H12" i="1"/>
  <c r="F12" i="1"/>
  <c r="H11" i="1"/>
  <c r="F11" i="1"/>
  <c r="H10" i="1"/>
  <c r="F10" i="1"/>
  <c r="H9" i="1"/>
  <c r="F9" i="1"/>
  <c r="H8" i="1"/>
  <c r="F8" i="1"/>
  <c r="H7" i="1"/>
  <c r="F7" i="1"/>
  <c r="H6" i="1"/>
  <c r="F6" i="1"/>
  <c r="H5" i="1"/>
  <c r="F5" i="1"/>
  <c r="H4" i="1"/>
  <c r="F4" i="1"/>
  <c r="H3" i="1"/>
  <c r="F3" i="1"/>
  <c r="H2" i="1"/>
  <c r="F2" i="1"/>
  <c r="B5" i="5"/>
  <c r="B4" i="5"/>
  <c r="B3" i="5"/>
  <c r="K7" i="4"/>
  <c r="L7" i="4" s="1"/>
  <c r="M7" i="4" s="1"/>
  <c r="N7" i="4" s="1"/>
  <c r="O7" i="4" s="1"/>
  <c r="P7" i="4" s="1"/>
  <c r="Q7" i="4" s="1"/>
  <c r="R7" i="4" s="1"/>
  <c r="S7" i="4" s="1"/>
  <c r="T7" i="4" s="1"/>
  <c r="U7" i="4" s="1"/>
  <c r="V7" i="4" s="1"/>
  <c r="D11" i="5"/>
  <c r="H4" i="5"/>
  <c r="B49" i="4"/>
  <c r="H5" i="5" l="1"/>
  <c r="E11" i="5"/>
  <c r="B6" i="5"/>
  <c r="B7" i="5"/>
</calcChain>
</file>

<file path=xl/sharedStrings.xml><?xml version="1.0" encoding="utf-8"?>
<sst xmlns="http://schemas.openxmlformats.org/spreadsheetml/2006/main" count="242" uniqueCount="47">
  <si>
    <t>Project Management</t>
  </si>
  <si>
    <t>Project</t>
  </si>
  <si>
    <t>Task</t>
  </si>
  <si>
    <t>Manager</t>
  </si>
  <si>
    <t>StartDate</t>
  </si>
  <si>
    <t>End Date</t>
  </si>
  <si>
    <t>Duration</t>
  </si>
  <si>
    <t>Days completed</t>
  </si>
  <si>
    <t>Progress</t>
  </si>
  <si>
    <t>Sum of Budget</t>
  </si>
  <si>
    <t>Sum of Actual</t>
  </si>
  <si>
    <t>Alpha</t>
  </si>
  <si>
    <t>Task 1</t>
  </si>
  <si>
    <t>McFay</t>
  </si>
  <si>
    <t>Task 2</t>
  </si>
  <si>
    <t>Wood</t>
  </si>
  <si>
    <t>Task 3</t>
  </si>
  <si>
    <t>Ladd</t>
  </si>
  <si>
    <t>Task 4</t>
  </si>
  <si>
    <t>Hirsch</t>
  </si>
  <si>
    <t>Task 5</t>
  </si>
  <si>
    <t>Samora</t>
  </si>
  <si>
    <t>Task 6</t>
  </si>
  <si>
    <t>Task 7</t>
  </si>
  <si>
    <t>Task 8</t>
  </si>
  <si>
    <t>Delta</t>
  </si>
  <si>
    <t>Gemini</t>
  </si>
  <si>
    <t>Task 10</t>
  </si>
  <si>
    <t>Task 9</t>
  </si>
  <si>
    <t>Orion</t>
  </si>
  <si>
    <t>Vega</t>
  </si>
  <si>
    <t>Grand Total</t>
  </si>
  <si>
    <t xml:space="preserve">Not Started </t>
  </si>
  <si>
    <t>In Progress</t>
  </si>
  <si>
    <t>Values</t>
  </si>
  <si>
    <t>Days Completed</t>
  </si>
  <si>
    <t>Completed</t>
  </si>
  <si>
    <t>Sum of Days completed</t>
  </si>
  <si>
    <t>Days Remaining</t>
  </si>
  <si>
    <t>Remaining</t>
  </si>
  <si>
    <t>Sum of Duration</t>
  </si>
  <si>
    <t>Total Tasks</t>
  </si>
  <si>
    <t>SCROLL BAR</t>
  </si>
  <si>
    <t>Bar Chart</t>
  </si>
  <si>
    <t>Doughnut</t>
  </si>
  <si>
    <t>Budget</t>
  </si>
  <si>
    <t>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</si>
</sst>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M;\-0.0,,\M"/>
  </numFmts>
  <fonts count="6">
    <font>
      <sz val="11"/>
      <color theme="1"/>
      <name val="Tw Cen MT"/>
      <charset val="134"/>
      <scheme val="minor"/>
    </font>
    <font>
      <sz val="11"/>
      <color indexed="8"/>
      <name val="Calibri"/>
      <charset val="134"/>
    </font>
    <font>
      <sz val="26"/>
      <color theme="0"/>
      <name val="Arial"/>
      <charset val="134"/>
    </font>
    <font>
      <sz val="11"/>
      <color theme="0"/>
      <name val="Tw Cen MT"/>
      <charset val="134"/>
      <scheme val="minor"/>
    </font>
    <font>
      <sz val="22"/>
      <color theme="0"/>
      <name val="Arial"/>
      <charset val="134"/>
    </font>
    <font>
      <sz val="11"/>
      <color theme="1"/>
      <name val="Tw Cen MT"/>
      <charset val="134"/>
      <scheme val="minor"/>
    </font>
  </fonts>
  <fills count="4">
    <fill>
      <patternFill patternType="none"/>
    </fill>
    <fill>
      <patternFill patternType="gray125"/>
    </fill>
    <fill>
      <patternFill patternType="solid">
        <fgColor theme="1" tint="0.499984740745262"/>
        <bgColor indexed="64"/>
      </patternFill>
    </fill>
    <fill>
      <patternFill patternType="solid">
        <fgColor theme="0"/>
        <bgColor indexed="64"/>
      </patternFill>
    </fill>
  </fills>
  <borders count="2">
    <border>
      <left/>
      <right/>
      <top/>
      <bottom/>
      <diagonal/>
    </border>
    <border>
      <left/>
      <right/>
      <top style="thin">
        <color auto="1"/>
      </top>
      <bottom/>
      <diagonal/>
    </border>
  </borders>
  <cellStyleXfs count="2">
    <xf numFmtId="0" fontId="0" fillId="0" borderId="0"/>
    <xf numFmtId="9" fontId="5" fillId="0" borderId="0" applyFont="0" applyFill="0" applyBorder="0" applyAlignment="0" applyProtection="0"/>
  </cellStyleXfs>
  <cellXfs count="29">
    <xf numFmtId="0" fontId="0" fillId="0" borderId="0" xfId="0"/>
    <xf numFmtId="0" fontId="1" fillId="0" borderId="0" xfId="0" applyNumberFormat="1" applyFont="1" applyFill="1" applyBorder="1" applyAlignment="1" applyProtection="1"/>
    <xf numFmtId="164" fontId="1" fillId="0" borderId="0" xfId="0" applyNumberFormat="1" applyFont="1" applyFill="1" applyBorder="1" applyAlignment="1" applyProtection="1"/>
    <xf numFmtId="14" fontId="1" fillId="0" borderId="0" xfId="0" applyNumberFormat="1" applyFont="1" applyFill="1" applyBorder="1" applyAlignment="1" applyProtection="1"/>
    <xf numFmtId="3" fontId="1" fillId="0" borderId="0" xfId="0" applyNumberFormat="1" applyFont="1" applyFill="1" applyBorder="1" applyAlignment="1" applyProtection="1"/>
    <xf numFmtId="9" fontId="1" fillId="0" borderId="0" xfId="0" applyNumberFormat="1" applyFont="1" applyFill="1" applyBorder="1" applyAlignment="1" applyProtection="1"/>
    <xf numFmtId="9" fontId="0" fillId="0" borderId="0" xfId="1" applyFont="1"/>
    <xf numFmtId="0" fontId="0" fillId="0" borderId="0" xfId="0" applyAlignment="1">
      <alignment horizontal="left"/>
    </xf>
    <xf numFmtId="0" fontId="0" fillId="0" borderId="0" xfId="0" applyNumberFormat="1"/>
    <xf numFmtId="0" fontId="0" fillId="0" borderId="1" xfId="0" applyBorder="1"/>
    <xf numFmtId="165" fontId="0" fillId="0" borderId="0" xfId="0" applyNumberFormat="1"/>
    <xf numFmtId="0" fontId="3" fillId="3" borderId="0" xfId="0" applyFont="1" applyFill="1" applyAlignment="1">
      <alignment horizontal="left"/>
    </xf>
    <xf numFmtId="0" fontId="4" fillId="3" borderId="0" xfId="0" applyFont="1" applyFill="1" applyAlignment="1"/>
    <xf numFmtId="0" fontId="3" fillId="3" borderId="0" xfId="0" applyFont="1" applyFill="1" applyAlignment="1"/>
    <xf numFmtId="14" fontId="0" fillId="0" borderId="0" xfId="0" applyNumberFormat="1"/>
    <xf numFmtId="3" fontId="0" fillId="0" borderId="0" xfId="0" applyNumberFormat="1"/>
    <xf numFmtId="9" fontId="0" fillId="0" borderId="0" xfId="0" applyNumberFormat="1"/>
    <xf numFmtId="16" fontId="0" fillId="0" borderId="0" xfId="0" applyNumberFormat="1"/>
    <xf numFmtId="0" fontId="3" fillId="3" borderId="0" xfId="0" applyFont="1" applyFill="1" applyAlignment="1">
      <alignment horizontal="center"/>
    </xf>
    <xf numFmtId="0" fontId="0" fillId="3" borderId="0" xfId="0" applyFont="1" applyFill="1" applyAlignment="1">
      <alignment horizontal="center"/>
    </xf>
    <xf numFmtId="0" fontId="0" fillId="3" borderId="0" xfId="0" applyFont="1" applyFill="1" applyBorder="1" applyAlignment="1">
      <alignment horizontal="center"/>
    </xf>
    <xf numFmtId="0" fontId="0" fillId="0" borderId="0" xfId="0" applyAlignment="1"/>
    <xf numFmtId="16" fontId="0" fillId="3" borderId="0" xfId="0" applyNumberFormat="1" applyFont="1" applyFill="1" applyAlignment="1">
      <alignment horizontal="center"/>
    </xf>
    <xf numFmtId="0" fontId="0" fillId="0" borderId="0" xfId="0" pivotButton="1"/>
    <xf numFmtId="3" fontId="0" fillId="0" borderId="0" xfId="0" applyNumberFormat="1" applyBorder="1"/>
    <xf numFmtId="0" fontId="2" fillId="2" borderId="0" xfId="0" applyFont="1" applyFill="1" applyAlignment="1">
      <alignment horizontal="left"/>
    </xf>
    <xf numFmtId="0" fontId="3" fillId="2" borderId="0" xfId="0" applyFont="1" applyFill="1" applyAlignment="1">
      <alignment horizontal="left"/>
    </xf>
    <xf numFmtId="0" fontId="0" fillId="2" borderId="0" xfId="0" applyFill="1" applyAlignment="1">
      <alignment horizontal="center"/>
    </xf>
    <xf numFmtId="0" fontId="0" fillId="0" borderId="0" xfId="0" applyAlignment="1">
      <alignment horizontal="center"/>
    </xf>
  </cellXfs>
  <cellStyles count="2">
    <cellStyle name="Normal" xfId="0" builtinId="0"/>
    <cellStyle name="Percent" xfId="1" builtinId="5"/>
  </cellStyles>
  <dxfs count="19">
    <dxf>
      <border>
        <right/>
      </border>
    </dxf>
    <dxf>
      <border>
        <right/>
      </border>
    </dxf>
    <dxf>
      <fill>
        <patternFill>
          <bgColor theme="8"/>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none">
          <bgColor auto="1"/>
        </patternFill>
      </fill>
      <border>
        <left style="thin">
          <color theme="6"/>
        </left>
        <right style="thin">
          <color theme="6"/>
        </right>
        <top style="thin">
          <color theme="6"/>
        </top>
        <bottom style="thin">
          <color theme="6"/>
        </bottom>
        <vertical/>
        <horizontal/>
      </border>
    </dxf>
    <dxf>
      <fill>
        <patternFill patternType="lightTrellis"/>
      </fill>
    </dxf>
    <dxf>
      <fill>
        <patternFill>
          <bgColor theme="0" tint="-0.14996795556505021"/>
        </patternFill>
      </fill>
      <border>
        <vertical/>
        <horizontal/>
      </border>
    </dxf>
    <dxf>
      <fill>
        <patternFill>
          <bgColor theme="4" tint="0.39994506668294322"/>
        </patternFill>
      </fill>
      <border>
        <top style="thin">
          <color theme="0"/>
        </top>
        <bottom style="thin">
          <color theme="0"/>
        </bottom>
        <vertical/>
        <horizontal/>
      </border>
    </dxf>
    <dxf>
      <fill>
        <patternFill>
          <bgColor theme="4" tint="0.39994506668294322"/>
        </patternFill>
      </fill>
      <border>
        <left style="thin">
          <color theme="0"/>
        </left>
        <right style="thin">
          <color theme="0"/>
        </right>
        <vertical/>
        <horizontal/>
      </border>
    </dxf>
    <dxf>
      <font>
        <b val="0"/>
        <i val="0"/>
        <strike val="0"/>
        <u val="none"/>
        <sz val="11"/>
        <color indexed="8"/>
        <name val="Calibri"/>
        <charset val="134"/>
        <scheme val="none"/>
      </font>
      <numFmt numFmtId="3" formatCode="#,##0"/>
      <fill>
        <patternFill patternType="none"/>
      </fill>
    </dxf>
    <dxf>
      <font>
        <b val="0"/>
        <i val="0"/>
        <strike val="0"/>
        <u val="none"/>
        <sz val="11"/>
        <color indexed="8"/>
        <name val="Calibri"/>
        <charset val="134"/>
        <scheme val="none"/>
      </font>
      <numFmt numFmtId="3" formatCode="#,##0"/>
      <fill>
        <patternFill patternType="none"/>
      </fill>
    </dxf>
    <dxf>
      <font>
        <b val="0"/>
        <i val="0"/>
        <strike val="0"/>
        <u val="none"/>
        <sz val="11"/>
        <color indexed="8"/>
        <name val="Calibri"/>
        <charset val="134"/>
        <scheme val="none"/>
      </font>
      <numFmt numFmtId="13" formatCode="0%"/>
      <fill>
        <patternFill patternType="none"/>
      </fill>
    </dxf>
    <dxf>
      <font>
        <b val="0"/>
        <i val="0"/>
        <strike val="0"/>
        <u val="none"/>
        <sz val="11"/>
        <color indexed="8"/>
        <name val="Calibri"/>
        <charset val="134"/>
        <scheme val="none"/>
      </font>
      <numFmt numFmtId="3" formatCode="#,##0"/>
      <fill>
        <patternFill patternType="none"/>
      </fill>
    </dxf>
    <dxf>
      <font>
        <b val="0"/>
        <i val="0"/>
        <strike val="0"/>
        <u val="none"/>
        <sz val="11"/>
        <color indexed="8"/>
        <name val="Calibri"/>
        <charset val="134"/>
        <scheme val="none"/>
      </font>
      <numFmt numFmtId="19" formatCode="dd/mm/yyyy"/>
      <fill>
        <patternFill patternType="none"/>
      </fill>
    </dxf>
    <dxf>
      <font>
        <b val="0"/>
        <i val="0"/>
        <strike val="0"/>
        <u val="none"/>
        <sz val="11"/>
        <color indexed="8"/>
        <name val="Calibri"/>
        <charset val="134"/>
        <scheme val="none"/>
      </font>
      <numFmt numFmtId="0" formatCode="General"/>
      <fill>
        <patternFill patternType="none"/>
      </fill>
    </dxf>
    <dxf>
      <font>
        <b val="0"/>
        <i val="0"/>
        <strike val="0"/>
        <u val="none"/>
        <sz val="11"/>
        <color indexed="8"/>
        <name val="Calibri"/>
        <charset val="134"/>
        <scheme val="none"/>
      </font>
      <numFmt numFmtId="19" formatCode="dd/mm/yyyy"/>
      <fill>
        <patternFill patternType="none"/>
      </fill>
    </dxf>
    <dxf>
      <font>
        <b val="0"/>
        <i val="0"/>
        <strike val="0"/>
        <u val="none"/>
        <sz val="11"/>
        <color indexed="8"/>
        <name val="Calibri"/>
        <charset val="134"/>
        <scheme val="none"/>
      </font>
      <numFmt numFmtId="0" formatCode="General"/>
      <fill>
        <patternFill patternType="none"/>
      </fill>
    </dxf>
    <dxf>
      <font>
        <b val="0"/>
        <i val="0"/>
        <strike val="0"/>
        <u val="none"/>
        <sz val="11"/>
        <color indexed="8"/>
        <name val="Calibri"/>
        <charset val="134"/>
        <scheme val="none"/>
      </font>
      <numFmt numFmtId="0" formatCode="General"/>
      <fill>
        <patternFill patternType="none"/>
      </fill>
    </dxf>
    <dxf>
      <font>
        <b val="0"/>
        <i val="0"/>
        <strike val="0"/>
        <u val="none"/>
        <sz val="11"/>
        <color indexed="8"/>
        <name val="Calibri"/>
        <charset val="134"/>
        <scheme val="none"/>
      </font>
      <numFmt numFmtId="0" formatCode="General"/>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r>
              <a:rPr lang="en-US">
                <a:solidFill>
                  <a:schemeClr val="bg1"/>
                </a:solidFill>
              </a:rPr>
              <a:t>OVERALL</a:t>
            </a:r>
            <a:r>
              <a:rPr lang="en-US" baseline="0">
                <a:solidFill>
                  <a:schemeClr val="bg1"/>
                </a:solidFill>
              </a:rPr>
              <a:t> TASK PROGRESS</a:t>
            </a:r>
            <a:endParaRPr lang="en-US">
              <a:solidFill>
                <a:schemeClr val="bg1"/>
              </a:solidFill>
            </a:endParaRPr>
          </a:p>
        </c:rich>
      </c:tx>
      <c:layout>
        <c:manualLayout>
          <c:xMode val="edge"/>
          <c:yMode val="edge"/>
          <c:x val="5.8704320987654303E-2"/>
          <c:y val="9.4578492701817105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title>
    <c:autoTitleDeleted val="0"/>
    <c:plotArea>
      <c:layout>
        <c:manualLayout>
          <c:layoutTarget val="inner"/>
          <c:xMode val="edge"/>
          <c:yMode val="edge"/>
          <c:x val="4.49452242382746E-2"/>
          <c:y val="0.594921478885023"/>
          <c:w val="0.90922329056149698"/>
          <c:h val="0.201055086657701"/>
        </c:manualLayout>
      </c:layout>
      <c:barChart>
        <c:barDir val="bar"/>
        <c:grouping val="stacked"/>
        <c:varyColors val="0"/>
        <c:ser>
          <c:idx val="0"/>
          <c:order val="0"/>
          <c:tx>
            <c:strRef>
              <c:f>workings!$A$3</c:f>
              <c:strCache>
                <c:ptCount val="1"/>
                <c:pt idx="0">
                  <c:v>Not Started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workings!$B$3</c:f>
              <c:numCache>
                <c:formatCode>General</c:formatCode>
                <c:ptCount val="1"/>
                <c:pt idx="0">
                  <c:v>4</c:v>
                </c:pt>
              </c:numCache>
            </c:numRef>
          </c:val>
          <c:extLst>
            <c:ext xmlns:c16="http://schemas.microsoft.com/office/drawing/2014/chart" uri="{C3380CC4-5D6E-409C-BE32-E72D297353CC}">
              <c16:uniqueId val="{00000000-D7E4-496C-8C74-224DADEFD336}"/>
            </c:ext>
          </c:extLst>
        </c:ser>
        <c:ser>
          <c:idx val="1"/>
          <c:order val="1"/>
          <c:tx>
            <c:strRef>
              <c:f>workings!$A$4</c:f>
              <c:strCache>
                <c:ptCount val="1"/>
                <c:pt idx="0">
                  <c:v>In Progress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workings!$B$4</c:f>
              <c:numCache>
                <c:formatCode>General</c:formatCode>
                <c:ptCount val="1"/>
                <c:pt idx="0">
                  <c:v>33</c:v>
                </c:pt>
              </c:numCache>
            </c:numRef>
          </c:val>
          <c:extLst>
            <c:ext xmlns:c16="http://schemas.microsoft.com/office/drawing/2014/chart" uri="{C3380CC4-5D6E-409C-BE32-E72D297353CC}">
              <c16:uniqueId val="{00000001-D7E4-496C-8C74-224DADEFD336}"/>
            </c:ext>
          </c:extLst>
        </c:ser>
        <c:ser>
          <c:idx val="2"/>
          <c:order val="2"/>
          <c:tx>
            <c:strRef>
              <c:f>workings!$A$5</c:f>
              <c:strCache>
                <c:ptCount val="1"/>
                <c:pt idx="0">
                  <c:v>Completed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workings!$B$5</c:f>
              <c:numCache>
                <c:formatCode>General</c:formatCode>
                <c:ptCount val="1"/>
                <c:pt idx="0">
                  <c:v>3</c:v>
                </c:pt>
              </c:numCache>
            </c:numRef>
          </c:val>
          <c:extLst>
            <c:ext xmlns:c16="http://schemas.microsoft.com/office/drawing/2014/chart" uri="{C3380CC4-5D6E-409C-BE32-E72D297353CC}">
              <c16:uniqueId val="{00000002-D7E4-496C-8C74-224DADEFD336}"/>
            </c:ext>
          </c:extLst>
        </c:ser>
        <c:dLbls>
          <c:showLegendKey val="0"/>
          <c:showVal val="1"/>
          <c:showCatName val="0"/>
          <c:showSerName val="0"/>
          <c:showPercent val="0"/>
          <c:showBubbleSize val="0"/>
        </c:dLbls>
        <c:gapWidth val="0"/>
        <c:overlap val="100"/>
        <c:axId val="88296111"/>
        <c:axId val="1352305455"/>
      </c:barChart>
      <c:catAx>
        <c:axId val="88296111"/>
        <c:scaling>
          <c:orientation val="minMax"/>
        </c:scaling>
        <c:delete val="1"/>
        <c:axPos val="l"/>
        <c:numFmt formatCode="General" sourceLinked="1"/>
        <c:majorTickMark val="none"/>
        <c:minorTickMark val="none"/>
        <c:tickLblPos val="nextTo"/>
        <c:crossAx val="1352305455"/>
        <c:crosses val="autoZero"/>
        <c:auto val="1"/>
        <c:lblAlgn val="ctr"/>
        <c:lblOffset val="100"/>
        <c:noMultiLvlLbl val="0"/>
      </c:catAx>
      <c:valAx>
        <c:axId val="1352305455"/>
        <c:scaling>
          <c:orientation val="minMax"/>
        </c:scaling>
        <c:delete val="1"/>
        <c:axPos val="b"/>
        <c:numFmt formatCode="General" sourceLinked="1"/>
        <c:majorTickMark val="none"/>
        <c:minorTickMark val="none"/>
        <c:tickLblPos val="nextTo"/>
        <c:crossAx val="88296111"/>
        <c:crosses val="autoZero"/>
        <c:crossBetween val="between"/>
      </c:valAx>
      <c:spPr>
        <a:noFill/>
        <a:ln>
          <a:noFill/>
        </a:ln>
        <a:effectLst/>
      </c:spPr>
    </c:plotArea>
    <c:legend>
      <c:legendPos val="t"/>
      <c:layout>
        <c:manualLayout>
          <c:xMode val="edge"/>
          <c:yMode val="edge"/>
          <c:x val="3.0891133173570701E-2"/>
          <c:y val="0.31716864821030699"/>
          <c:w val="0.80778295104416298"/>
          <c:h val="0.16678898097266701"/>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f99e0e2f-aba6-403d-8ccc-ca66cae4773f}"/>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038060716848002"/>
          <c:y val="0.41469013918154501"/>
          <c:w val="0.43154211117886698"/>
          <c:h val="0.49732609845442599"/>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A4-4FCD-90EB-4CB0A509C8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A4-4FCD-90EB-4CB0A509C8E6}"/>
              </c:ext>
            </c:extLst>
          </c:dPt>
          <c:cat>
            <c:strRef>
              <c:f>workings!$G$4:$G$5</c:f>
              <c:strCache>
                <c:ptCount val="2"/>
                <c:pt idx="0">
                  <c:v>Days Completed</c:v>
                </c:pt>
                <c:pt idx="1">
                  <c:v>Days Remaining</c:v>
                </c:pt>
              </c:strCache>
            </c:strRef>
          </c:cat>
          <c:val>
            <c:numRef>
              <c:f>workings!$H$4:$H$5</c:f>
              <c:numCache>
                <c:formatCode>0%</c:formatCode>
                <c:ptCount val="2"/>
                <c:pt idx="0">
                  <c:v>0.42105263157894735</c:v>
                </c:pt>
                <c:pt idx="1">
                  <c:v>0.57894736842105265</c:v>
                </c:pt>
              </c:numCache>
            </c:numRef>
          </c:val>
          <c:extLst>
            <c:ext xmlns:c16="http://schemas.microsoft.com/office/drawing/2014/chart" uri="{C3380CC4-5D6E-409C-BE32-E72D297353CC}">
              <c16:uniqueId val="{00000004-5EA4-4FCD-90EB-4CB0A509C8E6}"/>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2.0739172191010999E-2"/>
          <c:y val="1.1186147949355799E-2"/>
          <c:w val="0.83563002523148999"/>
          <c:h val="0.25989490489529699"/>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legend>
    <c:plotVisOnly val="1"/>
    <c:dispBlanksAs val="gap"/>
    <c:showDLblsOverMax val="0"/>
    <c:extLst>
      <c:ext uri="{0b15fc19-7d7d-44ad-8c2d-2c3a37ce22c3}">
        <chartProps xmlns="https://web.wps.cn/et/2018/main" chartId="{a5d285e5-3a0f-444a-8aa3-9b713bea0e02}"/>
      </c:ext>
    </c:extLst>
  </c:chart>
  <c:spPr>
    <a:noFill/>
    <a:ln w="9525" cap="flat" cmpd="sng" algn="ctr">
      <a:noFill/>
      <a:round/>
    </a:ln>
    <a:effectLst/>
  </c:spPr>
  <c:txPr>
    <a:bodyPr/>
    <a:lstStyle/>
    <a:p>
      <a:pPr>
        <a:defRPr lang="en-US">
          <a:solidFill>
            <a:schemeClr val="bg1"/>
          </a:solidFil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Budget</a:t>
            </a:r>
            <a:r>
              <a:rPr lang="en-US" sz="1200" baseline="0">
                <a:solidFill>
                  <a:schemeClr val="bg1"/>
                </a:solidFill>
              </a:rPr>
              <a:t> Spent</a:t>
            </a:r>
            <a:endParaRPr lang="en-US" sz="1200">
              <a:solidFill>
                <a:schemeClr val="bg1"/>
              </a:solidFill>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40363184079602"/>
          <c:y val="0.354357379767828"/>
          <c:w val="0.51927446102819197"/>
          <c:h val="0.5192744610281919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6B-4F73-95F8-C7B79E4832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76B-4F73-95F8-C7B79E4832E7}"/>
              </c:ext>
            </c:extLst>
          </c:dPt>
          <c:val>
            <c:numRef>
              <c:f>workings!$D$11:$E$11</c:f>
              <c:numCache>
                <c:formatCode>0%</c:formatCode>
                <c:ptCount val="2"/>
                <c:pt idx="0">
                  <c:v>0.42347250571210965</c:v>
                </c:pt>
                <c:pt idx="1">
                  <c:v>0.57652749428789041</c:v>
                </c:pt>
              </c:numCache>
            </c:numRef>
          </c:val>
          <c:extLst>
            <c:ext xmlns:c16="http://schemas.microsoft.com/office/drawing/2014/chart" uri="{C3380CC4-5D6E-409C-BE32-E72D297353CC}">
              <c16:uniqueId val="{00000004-776B-4F73-95F8-C7B79E4832E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uri="{0b15fc19-7d7d-44ad-8c2d-2c3a37ce22c3}">
        <chartProps xmlns="https://web.wps.cn/et/2018/main" chartId="{f4425af7-b375-4a30-b1fe-663e7a72f7db}"/>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management.xlsx]workings!PivotTable2</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solidFill>
                  <a:schemeClr val="bg1"/>
                </a:solidFill>
              </a:rPr>
              <a:t>BUDGET</a:t>
            </a:r>
            <a:r>
              <a:rPr lang="en-US" baseline="0">
                <a:solidFill>
                  <a:schemeClr val="bg1"/>
                </a:solidFill>
              </a:rPr>
              <a:t> VS ACTUAL</a:t>
            </a:r>
            <a:endParaRPr lang="en-US">
              <a:solidFill>
                <a:schemeClr val="bg1"/>
              </a:solidFill>
            </a:endParaRP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workings!$D$9</c:f>
              <c:strCache>
                <c:ptCount val="1"/>
                <c:pt idx="0">
                  <c:v>Sum of Actual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6F8E-41AD-986C-2931C0C98DD3}"/>
              </c:ext>
            </c:extLst>
          </c:dPt>
          <c:dLbls>
            <c:dLbl>
              <c:idx val="0"/>
              <c:dLblPos val="outEnd"/>
              <c:showLegendKey val="0"/>
              <c:showVal val="1"/>
              <c:showCatName val="0"/>
              <c:showSerName val="1"/>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6F8E-41AD-986C-2931C0C98DD3}"/>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workings!$D$10</c:f>
              <c:strCache>
                <c:ptCount val="1"/>
                <c:pt idx="0">
                  <c:v>Total</c:v>
                </c:pt>
              </c:strCache>
            </c:strRef>
          </c:cat>
          <c:val>
            <c:numRef>
              <c:f>workings!$D$10</c:f>
              <c:numCache>
                <c:formatCode>0.0,,\M;\-0.0,,\M</c:formatCode>
                <c:ptCount val="1"/>
                <c:pt idx="0">
                  <c:v>8340291</c:v>
                </c:pt>
              </c:numCache>
            </c:numRef>
          </c:val>
          <c:extLst>
            <c:ext xmlns:c16="http://schemas.microsoft.com/office/drawing/2014/chart" uri="{C3380CC4-5D6E-409C-BE32-E72D297353CC}">
              <c16:uniqueId val="{00000002-6F8E-41AD-986C-2931C0C98DD3}"/>
            </c:ext>
          </c:extLst>
        </c:ser>
        <c:ser>
          <c:idx val="1"/>
          <c:order val="1"/>
          <c:tx>
            <c:strRef>
              <c:f>workings!$E$9</c:f>
              <c:strCache>
                <c:ptCount val="1"/>
                <c:pt idx="0">
                  <c:v>Sum of Budget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workings!$D$10</c:f>
              <c:strCache>
                <c:ptCount val="1"/>
                <c:pt idx="0">
                  <c:v>Total</c:v>
                </c:pt>
              </c:strCache>
            </c:strRef>
          </c:cat>
          <c:val>
            <c:numRef>
              <c:f>workings!$E$10</c:f>
              <c:numCache>
                <c:formatCode>0.0,,\M;\-0.0,,\M</c:formatCode>
                <c:ptCount val="1"/>
                <c:pt idx="0">
                  <c:v>19695000</c:v>
                </c:pt>
              </c:numCache>
            </c:numRef>
          </c:val>
          <c:extLst>
            <c:ext xmlns:c16="http://schemas.microsoft.com/office/drawing/2014/chart" uri="{C3380CC4-5D6E-409C-BE32-E72D297353CC}">
              <c16:uniqueId val="{00000003-6F8E-41AD-986C-2931C0C98DD3}"/>
            </c:ext>
          </c:extLst>
        </c:ser>
        <c:dLbls>
          <c:showLegendKey val="0"/>
          <c:showVal val="1"/>
          <c:showCatName val="0"/>
          <c:showSerName val="0"/>
          <c:showPercent val="0"/>
          <c:showBubbleSize val="0"/>
        </c:dLbls>
        <c:gapWidth val="0"/>
        <c:overlap val="-30"/>
        <c:axId val="2034337935"/>
        <c:axId val="2131756463"/>
      </c:barChart>
      <c:catAx>
        <c:axId val="2034337935"/>
        <c:scaling>
          <c:orientation val="minMax"/>
        </c:scaling>
        <c:delete val="1"/>
        <c:axPos val="l"/>
        <c:numFmt formatCode="General" sourceLinked="1"/>
        <c:majorTickMark val="none"/>
        <c:minorTickMark val="none"/>
        <c:tickLblPos val="nextTo"/>
        <c:crossAx val="2131756463"/>
        <c:crosses val="autoZero"/>
        <c:auto val="1"/>
        <c:lblAlgn val="ctr"/>
        <c:lblOffset val="100"/>
        <c:noMultiLvlLbl val="0"/>
      </c:catAx>
      <c:valAx>
        <c:axId val="2131756463"/>
        <c:scaling>
          <c:orientation val="minMax"/>
        </c:scaling>
        <c:delete val="1"/>
        <c:axPos val="b"/>
        <c:numFmt formatCode="0.0,,\M;\-0.0,,\M" sourceLinked="1"/>
        <c:majorTickMark val="none"/>
        <c:minorTickMark val="none"/>
        <c:tickLblPos val="nextTo"/>
        <c:crossAx val="2034337935"/>
        <c:crosses val="autoZero"/>
        <c:crossBetween val="between"/>
      </c:valAx>
      <c:spPr>
        <a:noFill/>
        <a:ln>
          <a:noFill/>
        </a:ln>
        <a:effectLst/>
      </c:spPr>
    </c:plotArea>
    <c:plotVisOnly val="1"/>
    <c:dispBlanksAs val="gap"/>
    <c:showDLblsOverMax val="0"/>
    <c:extLst>
      <c:ext uri="{0b15fc19-7d7d-44ad-8c2d-2c3a37ce22c3}">
        <chartProps xmlns="https://web.wps.cn/et/2018/main" chartId="{0d430a78-0c63-42f4-ad9f-5f1e67e2480b}"/>
      </c:ext>
    </c:extLst>
  </c:chart>
  <c:spPr>
    <a:noFill/>
    <a:ln w="9525" cap="flat" cmpd="sng" algn="ctr">
      <a:no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31" fmlaLink="workings!$G$9"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126501</xdr:colOff>
      <xdr:row>0</xdr:row>
      <xdr:rowOff>0</xdr:rowOff>
    </xdr:from>
    <xdr:to>
      <xdr:col>15</xdr:col>
      <xdr:colOff>343148</xdr:colOff>
      <xdr:row>5</xdr:row>
      <xdr:rowOff>169334</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739215</xdr:colOff>
      <xdr:row>0</xdr:row>
      <xdr:rowOff>59267</xdr:rowOff>
    </xdr:from>
    <xdr:to>
      <xdr:col>11</xdr:col>
      <xdr:colOff>417979</xdr:colOff>
      <xdr:row>5</xdr:row>
      <xdr:rowOff>135467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440267</xdr:colOff>
      <xdr:row>0</xdr:row>
      <xdr:rowOff>0</xdr:rowOff>
    </xdr:from>
    <xdr:to>
      <xdr:col>16</xdr:col>
      <xdr:colOff>427067</xdr:colOff>
      <xdr:row>6</xdr:row>
      <xdr:rowOff>88400</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482601</xdr:colOff>
      <xdr:row>0</xdr:row>
      <xdr:rowOff>0</xdr:rowOff>
    </xdr:from>
    <xdr:to>
      <xdr:col>20</xdr:col>
      <xdr:colOff>204201</xdr:colOff>
      <xdr:row>6</xdr:row>
      <xdr:rowOff>0</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42333</xdr:colOff>
      <xdr:row>2</xdr:row>
      <xdr:rowOff>23286</xdr:rowOff>
    </xdr:from>
    <xdr:to>
      <xdr:col>3</xdr:col>
      <xdr:colOff>874183</xdr:colOff>
      <xdr:row>6</xdr:row>
      <xdr:rowOff>8469</xdr:rowOff>
    </xdr:to>
    <mc:AlternateContent xmlns:mc="http://schemas.openxmlformats.org/markup-compatibility/2006" xmlns:a14="http://schemas.microsoft.com/office/drawing/2010/main">
      <mc:Choice Requires="a14">
        <xdr:graphicFrame macro="">
          <xdr:nvGraphicFramePr>
            <xdr:cNvPr id="2" name="Projec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r="http://schemas.openxmlformats.org/officeDocument/2006/relationships" xmlns="">
        <xdr:sp macro="" textlink="">
          <xdr:nvSpPr>
            <xdr:cNvPr id="0" name=""/>
            <xdr:cNvSpPr>
              <a:spLocks noTextEdit="1"/>
            </xdr:cNvSpPr>
          </xdr:nvSpPr>
          <xdr:spPr>
            <a:xfrm>
              <a:off x="41910" y="391160"/>
              <a:ext cx="3748405" cy="6985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4</xdr:col>
      <xdr:colOff>287865</xdr:colOff>
      <xdr:row>2</xdr:row>
      <xdr:rowOff>8467</xdr:rowOff>
    </xdr:from>
    <xdr:to>
      <xdr:col>9</xdr:col>
      <xdr:colOff>668866</xdr:colOff>
      <xdr:row>6</xdr:row>
      <xdr:rowOff>8467</xdr:rowOff>
    </xdr:to>
    <mc:AlternateContent xmlns:mc="http://schemas.openxmlformats.org/markup-compatibility/2006" xmlns:a14="http://schemas.microsoft.com/office/drawing/2010/main">
      <mc:Choice Requires="a14">
        <xdr:graphicFrame macro="">
          <xdr:nvGraphicFramePr>
            <xdr:cNvPr id="9" name="Manager">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4131732" y="364067"/>
              <a:ext cx="5037667" cy="719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634999</xdr:colOff>
      <xdr:row>0</xdr:row>
      <xdr:rowOff>16933</xdr:rowOff>
    </xdr:from>
    <xdr:to>
      <xdr:col>9</xdr:col>
      <xdr:colOff>59266</xdr:colOff>
      <xdr:row>1</xdr:row>
      <xdr:rowOff>152399</xdr:rowOff>
    </xdr:to>
    <xdr:sp macro="" textlink="$G$55">
      <xdr:nvSpPr>
        <xdr:cNvPr id="10" name="TextBox 9">
          <a:extLst>
            <a:ext uri="{FF2B5EF4-FFF2-40B4-BE49-F238E27FC236}">
              <a16:creationId xmlns:a16="http://schemas.microsoft.com/office/drawing/2014/main" id="{00000000-0008-0000-0200-00000A000000}"/>
            </a:ext>
          </a:extLst>
        </xdr:cNvPr>
        <xdr:cNvSpPr txBox="1"/>
      </xdr:nvSpPr>
      <xdr:spPr>
        <a:xfrm>
          <a:off x="4177665" y="16510"/>
          <a:ext cx="3863340" cy="319405"/>
        </a:xfrm>
        <a:prstGeom prst="rect">
          <a:avLst/>
        </a:prstGeom>
        <a:solidFill>
          <a:schemeClr val="tx1">
            <a:lumMod val="50000"/>
            <a:lumOff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C227A1-E070-4B46-AAC4-A2E1950C0A05}" type="TxLink">
            <a:rPr lang="en-US" sz="2400" b="0" i="0" u="none" strike="noStrike">
              <a:solidFill>
                <a:schemeClr val="bg1"/>
              </a:solidFill>
              <a:latin typeface="Calibri" panose="020F0502020204030204"/>
              <a:cs typeface="Calibri" panose="020F0502020204030204"/>
            </a:rPr>
            <a:pPr/>
            <a:t> </a:t>
          </a:fld>
          <a:endParaRPr lang="en-US" sz="2400">
            <a:solidFill>
              <a:schemeClr val="bg1"/>
            </a:solidFill>
          </a:endParaRPr>
        </a:p>
      </xdr:txBody>
    </xdr:sp>
    <xdr:clientData/>
  </xdr:twoCellAnchor>
  <mc:AlternateContent xmlns:mc="http://schemas.openxmlformats.org/markup-compatibility/2006">
    <mc:Choice xmlns:a14="http://schemas.microsoft.com/office/drawing/2010/main" Requires="a14">
      <xdr:twoCellAnchor editAs="oneCell">
        <xdr:from>
          <xdr:col>8</xdr:col>
          <xdr:colOff>349250</xdr:colOff>
          <xdr:row>0</xdr:row>
          <xdr:rowOff>57150</xdr:rowOff>
        </xdr:from>
        <xdr:to>
          <xdr:col>9</xdr:col>
          <xdr:colOff>850900</xdr:colOff>
          <xdr:row>1</xdr:row>
          <xdr:rowOff>127000</xdr:rowOff>
        </xdr:to>
        <xdr:sp macro="" textlink="">
          <xdr:nvSpPr>
            <xdr:cNvPr id="1025" name="Scroll Bar 1" hidden="1">
              <a:extLst>
                <a:ext uri="{63B3BB69-23CF-44E3-9099-C40C66FF867C}">
                  <a14:compatExt spid="_x0000_s1025"/>
                </a:ext>
                <a:ext uri="{FF2B5EF4-FFF2-40B4-BE49-F238E27FC236}">
                  <a16:creationId xmlns:a16="http://schemas.microsoft.com/office/drawing/2014/main" id="{00000000-0008-0000-0200-00000104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0.03835</cdr:x>
      <cdr:y>0</cdr:y>
    </cdr:from>
    <cdr:to>
      <cdr:x>1</cdr:x>
      <cdr:y>0.78218</cdr:y>
    </cdr:to>
    <cdr:sp macro="" textlink="">
      <cdr:nvSpPr>
        <cdr:cNvPr id="2" name="Rectangles 1"/>
        <cdr:cNvSpPr/>
      </cdr:nvSpPr>
      <cdr:spPr>
        <a:xfrm xmlns:a="http://schemas.openxmlformats.org/drawingml/2006/main">
          <a:off x="41275" y="0"/>
          <a:ext cx="1035051" cy="1003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0.3759</cdr:x>
      <cdr:y>0.54782</cdr:y>
    </cdr:from>
    <cdr:to>
      <cdr:x>0.83907</cdr:x>
      <cdr:y>0.97479</cdr:y>
    </cdr:to>
    <cdr:sp macro="" textlink="workings!$H$4">
      <cdr:nvSpPr>
        <cdr:cNvPr id="3" name="Rectangles 2"/>
        <cdr:cNvSpPr/>
      </cdr:nvSpPr>
      <cdr:spPr>
        <a:xfrm xmlns:a="http://schemas.openxmlformats.org/drawingml/2006/main">
          <a:off x="598519" y="533399"/>
          <a:ext cx="737474" cy="41572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BB962C8B-B14F-4D97-AF65-F5344CB8AC3E}" type="TxLink">
            <a:rPr lang="en-US" sz="1100" b="0" i="0" u="none" strike="noStrike">
              <a:solidFill>
                <a:srgbClr val="000000"/>
              </a:solidFill>
              <a:latin typeface="Calibri" panose="020F0502020204030204"/>
              <a:cs typeface="Calibri" panose="020F0502020204030204"/>
            </a:rPr>
            <a:pPr/>
            <a:t>42%</a:t>
          </a:fld>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0.33698</cdr:x>
      <cdr:y>0.50547</cdr:y>
    </cdr:from>
    <cdr:to>
      <cdr:x>0.7898</cdr:x>
      <cdr:y>0.86352</cdr:y>
    </cdr:to>
    <cdr:sp macro="" textlink="workings!$D$11">
      <cdr:nvSpPr>
        <cdr:cNvPr id="2" name="Rectangles 1"/>
        <cdr:cNvSpPr/>
      </cdr:nvSpPr>
      <cdr:spPr>
        <a:xfrm xmlns:a="http://schemas.openxmlformats.org/drawingml/2006/main">
          <a:off x="406400" y="609600"/>
          <a:ext cx="546100" cy="431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8E7EB83A-282E-423F-BF1D-031354AD6817}" type="TxLink">
            <a:rPr lang="en-US" sz="1100" b="0" i="0" u="none" strike="noStrike">
              <a:solidFill>
                <a:srgbClr val="000000"/>
              </a:solidFill>
              <a:latin typeface="Calibri" panose="020F0502020204030204"/>
              <a:cs typeface="Calibri" panose="020F0502020204030204"/>
            </a:rPr>
            <a:pPr/>
            <a:t>42%</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7.909968402797" createdVersion="6" refreshedVersion="6" minRefreshableVersion="3" recordCount="40" xr:uid="{00000000-000A-0000-FFFF-FFFF0000000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Date" numFmtId="14">
      <sharedItems containsSemiMixedTypes="0" containsNonDate="0" containsDate="1" containsString="0" minDate="2020-02-17T00:00:00" maxDate="2020-03-02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0" maxValue="10" count="8">
        <n v="5"/>
        <n v="6"/>
        <n v="10"/>
        <n v="9"/>
        <n v="4"/>
        <n v="7"/>
        <n v="8"/>
        <n v="3"/>
      </sharedItems>
    </cacheField>
    <cacheField name="End Date" numFmtId="14">
      <sharedItems containsSemiMixedTypes="0" containsNonDate="0" containsDate="1" containsString="0" minDate="2020-02-20T00:00:00" maxDate="2020-03-16T00:00:00" count="15">
        <d v="2020-02-24T00:00:00"/>
        <d v="2020-02-25T00:00:00"/>
        <d v="2020-03-03T00:00:00"/>
        <d v="2020-03-05T00:00:00"/>
        <d v="2020-02-21T00:00:00"/>
        <d v="2020-02-28T00:00:00"/>
        <d v="2020-03-02T00:00:00"/>
        <d v="2020-03-06T00:00:00"/>
        <d v="2020-02-27T00:00:00"/>
        <d v="2020-03-09T00:00:00"/>
        <d v="2020-02-20T00:00:00"/>
        <d v="2020-03-04T00:00:00"/>
        <d v="2020-03-13T00:00:00"/>
        <d v="2020-03-16T00:00:00"/>
        <d v="2020-03-11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298"/>
        <n v="0.25"/>
        <n v="0"/>
        <n v="0.42857142857142899"/>
        <n v="0.11111111111111099"/>
        <n v="1"/>
        <n v="0.44444444444444398"/>
        <n v="0.83333333333333304"/>
        <n v="0.8"/>
        <n v="0.28571428571428598"/>
        <n v="0.66666666666666696"/>
        <n v="0.88888888888888895"/>
        <n v="0.2"/>
        <n v="0.625"/>
        <n v="0.3"/>
        <n v="0.375"/>
        <n v="0.6"/>
      </sharedItems>
    </cacheField>
    <cacheField name="Budget" numFmtId="3">
      <sharedItems containsSemiMixedTypes="0" containsNonDate="0" containsString="0" containsNumber="1" containsInteger="1" minValue="50000" maxValue="990000"/>
    </cacheField>
    <cacheField name="Actual" numFmtId="3">
      <sharedItems containsSemiMixedTypes="0" containsNonDate="0" containsString="0" containsNumber="1" containsInteger="1" minValue="0" maxValue="80706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dataOnRows="1" applyNumberFormats="0" applyBorderFormats="0" applyFontFormats="0" applyPatternFormats="0" applyAlignmentFormats="0" applyWidthHeightFormats="1" dataCaption="Values" updatedVersion="6" minRefreshableVersion="3" useAutoFormatting="1" createdVersion="6" indent="0" outline="1" outlineData="1" multipleFieldFilters="0">
  <location ref="D4:E6"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items count="9">
        <item x="7"/>
        <item x="4"/>
        <item x="0"/>
        <item x="1"/>
        <item x="5"/>
        <item x="6"/>
        <item x="3"/>
        <item x="2"/>
        <item t="default"/>
      </items>
    </pivotField>
    <pivotField numFmtId="14" showAll="0"/>
    <pivotField dataField="1" numFmtId="3" showAll="0">
      <items count="9">
        <item x="4"/>
        <item x="3"/>
        <item x="0"/>
        <item x="1"/>
        <item x="2"/>
        <item x="6"/>
        <item x="5"/>
        <item x="7"/>
        <item t="default"/>
      </items>
    </pivotField>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createdVersion="6" indent="0" outline="1" outlineData="1" multipleFieldFilters="0" chartFormat="3">
  <location ref="D9:E10"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Sum of Actual" fld="9" baseField="0" baseItem="1" numFmtId="165"/>
    <dataField name="Sum of Budget" fld="8" baseField="0" baseItem="1" numFmtId="165"/>
  </dataFields>
  <chartFormats count="3">
    <chartFormat chart="2" format="0" series="1">
      <pivotArea type="data" outline="0" fieldPosition="0">
        <references count="1">
          <reference field="4294967294" count="1" selected="0">
            <x v="0"/>
          </reference>
        </references>
      </pivotArea>
    </chartFormat>
    <chartFormat chart="2" format="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showDrill="0" useAutoFormatting="1" createdVersion="6" indent="0" compact="0" compactData="0" multipleFieldFilters="0">
  <location ref="A7:J48"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Sum of Budget" fld="8" baseField="7" baseItem="7" numFmtId="3"/>
    <dataField name="Sum of Actual" fld="9" baseField="7" baseItem="7" numFmtId="3"/>
  </dataFields>
  <formats count="2">
    <format dxfId="1">
      <pivotArea collapsedLevelsAreSubtotals="1" fieldPosition="0">
        <references count="9">
          <reference field="4294967294" count="1" selected="0">
            <x v="1"/>
          </reference>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 dxfId="0">
      <pivotArea collapsedLevelsAreSubtotals="1" fieldPosition="0">
        <references count="9">
          <reference field="4294967294" count="1" selected="0">
            <x v="1"/>
          </reference>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00000000-0013-0000-FFFF-FFFF01000000}" sourceName="Project">
  <pivotTables>
    <pivotTable tabId="4" name="PivotTable3"/>
    <pivotTable tabId="5" name="PivotTable1"/>
    <pivotTable tabId="5" name="PivotTable2"/>
  </pivotTables>
  <data>
    <tabular pivotCacheId="1">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00000000-0013-0000-FFFF-FFFF02000000}" sourceName="Manager">
  <pivotTables>
    <pivotTable tabId="4" name="PivotTable3"/>
    <pivotTable tabId="5" name="PivotTable1"/>
    <pivotTable tabId="5" name="PivotTable2"/>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00000000-0014-0000-FFFF-FFFF01000000}" cache="Slicer_Project" caption="Project" columnCount="5" rowHeight="241300"/>
  <slicer name="Manager" xr10:uid="{00000000-0014-0000-FFFF-FFFF02000000}" cache="Slicer_Manager" caption="Manager"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J41" totalsRowShown="0">
  <autoFilter ref="A1:J41" xr:uid="{00000000-0009-0000-0100-000002000000}"/>
  <tableColumns count="10">
    <tableColumn id="1" xr3:uid="{00000000-0010-0000-0000-000001000000}" name="Project" dataDxfId="18"/>
    <tableColumn id="2" xr3:uid="{00000000-0010-0000-0000-000002000000}" name="Task" dataDxfId="17"/>
    <tableColumn id="3" xr3:uid="{00000000-0010-0000-0000-000003000000}" name="Manager" dataDxfId="16"/>
    <tableColumn id="4" xr3:uid="{00000000-0010-0000-0000-000004000000}" name="StartDate" dataDxfId="15"/>
    <tableColumn id="5" xr3:uid="{00000000-0010-0000-0000-000005000000}" name="Duration" dataDxfId="14"/>
    <tableColumn id="6" xr3:uid="{00000000-0010-0000-0000-000006000000}" name="End Date" dataDxfId="13">
      <calculatedColumnFormula>WORKDAY.INTL(D2,E2,1)</calculatedColumnFormula>
    </tableColumn>
    <tableColumn id="7" xr3:uid="{00000000-0010-0000-0000-000007000000}" name="Days completed" dataDxfId="12"/>
    <tableColumn id="8" xr3:uid="{00000000-0010-0000-0000-000008000000}" name="Progress" dataDxfId="11">
      <calculatedColumnFormula>G2/E2</calculatedColumnFormula>
    </tableColumn>
    <tableColumn id="9" xr3:uid="{00000000-0010-0000-0000-000009000000}" name="Budget" dataDxfId="10"/>
    <tableColumn id="10" xr3:uid="{00000000-0010-0000-0000-00000A000000}" name="Actual" dataDxfId="9"/>
  </tableColumns>
  <tableStyleInfo name="TableStyleMedium28"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H11"/>
  <sheetViews>
    <sheetView workbookViewId="0">
      <selection activeCell="E11" sqref="E11"/>
    </sheetView>
  </sheetViews>
  <sheetFormatPr defaultColWidth="8.9140625" defaultRowHeight="14"/>
  <cols>
    <col min="4" max="4" width="11.58203125" bestFit="1" customWidth="1"/>
    <col min="5" max="5" width="12" bestFit="1" customWidth="1"/>
    <col min="7" max="7" width="14.4140625" customWidth="1"/>
  </cols>
  <sheetData>
    <row r="3" spans="1:8">
      <c r="A3" t="s">
        <v>32</v>
      </c>
      <c r="B3">
        <f>COUNTIFS(Dashboard!H8:H50,"="&amp;0)</f>
        <v>4</v>
      </c>
    </row>
    <row r="4" spans="1:8">
      <c r="A4" t="s">
        <v>33</v>
      </c>
      <c r="B4">
        <f>COUNTIFS(Dashboard!H8:H60,"&lt;&gt;"&amp;0,Dashboard!H8:H60,"&lt;"&amp;1)</f>
        <v>33</v>
      </c>
      <c r="D4" s="23" t="s">
        <v>34</v>
      </c>
      <c r="G4" t="s">
        <v>35</v>
      </c>
      <c r="H4" s="6">
        <f>GETPIVOTDATA("Sum of Days completed",$D$4)/GETPIVOTDATA("Sum of Duration",$D$4)</f>
        <v>0.42105263157894735</v>
      </c>
    </row>
    <row r="5" spans="1:8">
      <c r="A5" t="s">
        <v>36</v>
      </c>
      <c r="B5">
        <f>COUNTIFS(Dashboard!H8:H60,"="&amp;1)</f>
        <v>3</v>
      </c>
      <c r="D5" s="7" t="s">
        <v>37</v>
      </c>
      <c r="E5" s="8">
        <v>112</v>
      </c>
      <c r="G5" t="s">
        <v>38</v>
      </c>
      <c r="H5" s="6">
        <f>1-H4</f>
        <v>0.57894736842105265</v>
      </c>
    </row>
    <row r="6" spans="1:8">
      <c r="A6" t="s">
        <v>39</v>
      </c>
      <c r="B6">
        <f>B3+B4</f>
        <v>37</v>
      </c>
      <c r="D6" s="7" t="s">
        <v>40</v>
      </c>
      <c r="E6" s="8">
        <v>266</v>
      </c>
    </row>
    <row r="7" spans="1:8">
      <c r="A7" t="s">
        <v>41</v>
      </c>
      <c r="B7" s="9">
        <f>SUM(B3:B5)</f>
        <v>40</v>
      </c>
    </row>
    <row r="8" spans="1:8">
      <c r="G8" t="s">
        <v>42</v>
      </c>
    </row>
    <row r="9" spans="1:8">
      <c r="D9" t="s">
        <v>10</v>
      </c>
      <c r="E9" t="s">
        <v>9</v>
      </c>
      <c r="G9">
        <v>0</v>
      </c>
    </row>
    <row r="10" spans="1:8">
      <c r="C10" t="s">
        <v>43</v>
      </c>
      <c r="D10" s="10">
        <v>8340291</v>
      </c>
      <c r="E10" s="10">
        <v>19695000</v>
      </c>
    </row>
    <row r="11" spans="1:8">
      <c r="C11" t="s">
        <v>44</v>
      </c>
      <c r="D11" s="6">
        <f>GETPIVOTDATA("Sum of Actual",$D$9)/GETPIVOTDATA("Sum of Budget",$D$9)</f>
        <v>0.42347250571210965</v>
      </c>
      <c r="E11" s="6">
        <f>1-D11</f>
        <v>0.57652749428789041</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3"/>
  <sheetViews>
    <sheetView topLeftCell="A7" workbookViewId="0">
      <selection activeCell="U7" sqref="U7"/>
    </sheetView>
  </sheetViews>
  <sheetFormatPr defaultColWidth="8.9140625" defaultRowHeight="14"/>
  <cols>
    <col min="1" max="1" width="8.75" customWidth="1"/>
    <col min="3" max="3" width="10.25" customWidth="1"/>
    <col min="4" max="4" width="10.83203125" customWidth="1"/>
    <col min="5" max="5" width="10.25" customWidth="1"/>
    <col min="6" max="6" width="10.4140625" customWidth="1"/>
    <col min="7" max="7" width="16.1640625" customWidth="1"/>
    <col min="8" max="8" width="9.9140625" customWidth="1"/>
  </cols>
  <sheetData>
    <row r="1" spans="1:10" ht="14.5">
      <c r="A1" s="1" t="s">
        <v>1</v>
      </c>
      <c r="B1" s="1" t="s">
        <v>2</v>
      </c>
      <c r="C1" s="1" t="s">
        <v>3</v>
      </c>
      <c r="D1" s="2" t="s">
        <v>4</v>
      </c>
      <c r="E1" s="1" t="s">
        <v>6</v>
      </c>
      <c r="F1" s="3" t="s">
        <v>5</v>
      </c>
      <c r="G1" s="4" t="s">
        <v>7</v>
      </c>
      <c r="H1" s="1" t="s">
        <v>8</v>
      </c>
      <c r="I1" s="1" t="s">
        <v>45</v>
      </c>
      <c r="J1" s="1" t="s">
        <v>46</v>
      </c>
    </row>
    <row r="2" spans="1:10" ht="14.5">
      <c r="A2" s="1" t="s">
        <v>26</v>
      </c>
      <c r="B2" s="1" t="s">
        <v>12</v>
      </c>
      <c r="C2" s="1" t="s">
        <v>19</v>
      </c>
      <c r="D2" s="3">
        <v>43878</v>
      </c>
      <c r="E2" s="1">
        <v>5</v>
      </c>
      <c r="F2" s="3">
        <f>WORKDAY.INTL(D2,E2,1)</f>
        <v>43885</v>
      </c>
      <c r="G2" s="4">
        <v>2</v>
      </c>
      <c r="H2" s="5">
        <f>G2/E2</f>
        <v>0.4</v>
      </c>
      <c r="I2" s="4">
        <v>218000</v>
      </c>
      <c r="J2" s="4">
        <v>97337</v>
      </c>
    </row>
    <row r="3" spans="1:10" ht="14.5">
      <c r="A3" s="1" t="s">
        <v>26</v>
      </c>
      <c r="B3" s="1" t="s">
        <v>14</v>
      </c>
      <c r="C3" s="1" t="s">
        <v>21</v>
      </c>
      <c r="D3" s="3">
        <v>43878</v>
      </c>
      <c r="E3" s="1">
        <v>6</v>
      </c>
      <c r="F3" s="3">
        <f t="shared" ref="F3:F41" si="0">WORKDAY.INTL(D3,E3,1)</f>
        <v>43886</v>
      </c>
      <c r="G3" s="4">
        <v>3</v>
      </c>
      <c r="H3" s="5">
        <f t="shared" ref="H3:H41" si="1">G3/E3</f>
        <v>0.5</v>
      </c>
      <c r="I3" s="4">
        <v>393000</v>
      </c>
      <c r="J3" s="4">
        <v>177440</v>
      </c>
    </row>
    <row r="4" spans="1:10" ht="14.5">
      <c r="A4" s="1" t="s">
        <v>26</v>
      </c>
      <c r="B4" s="1" t="s">
        <v>16</v>
      </c>
      <c r="C4" s="1" t="s">
        <v>13</v>
      </c>
      <c r="D4" s="3">
        <v>43879</v>
      </c>
      <c r="E4" s="1">
        <v>10</v>
      </c>
      <c r="F4" s="3">
        <f t="shared" si="0"/>
        <v>43893</v>
      </c>
      <c r="G4" s="4">
        <v>4</v>
      </c>
      <c r="H4" s="5">
        <f t="shared" si="1"/>
        <v>0.4</v>
      </c>
      <c r="I4" s="4">
        <v>86000</v>
      </c>
      <c r="J4" s="4">
        <v>31046</v>
      </c>
    </row>
    <row r="5" spans="1:10" ht="14.5">
      <c r="A5" s="1" t="s">
        <v>26</v>
      </c>
      <c r="B5" s="1" t="s">
        <v>18</v>
      </c>
      <c r="C5" s="1" t="s">
        <v>15</v>
      </c>
      <c r="D5" s="3">
        <v>43882</v>
      </c>
      <c r="E5" s="1">
        <v>9</v>
      </c>
      <c r="F5" s="3">
        <f t="shared" si="0"/>
        <v>43895</v>
      </c>
      <c r="G5" s="4">
        <v>3</v>
      </c>
      <c r="H5" s="5">
        <f t="shared" si="1"/>
        <v>0.33333333333333298</v>
      </c>
      <c r="I5" s="4">
        <v>732000</v>
      </c>
      <c r="J5" s="4">
        <v>261324</v>
      </c>
    </row>
    <row r="6" spans="1:10" ht="14.5">
      <c r="A6" s="1" t="s">
        <v>26</v>
      </c>
      <c r="B6" s="1" t="s">
        <v>20</v>
      </c>
      <c r="C6" s="1" t="s">
        <v>17</v>
      </c>
      <c r="D6" s="3">
        <v>43878</v>
      </c>
      <c r="E6" s="1">
        <v>4</v>
      </c>
      <c r="F6" s="3">
        <f t="shared" si="0"/>
        <v>43882</v>
      </c>
      <c r="G6" s="4">
        <v>1</v>
      </c>
      <c r="H6" s="5">
        <f t="shared" si="1"/>
        <v>0.25</v>
      </c>
      <c r="I6" s="4">
        <v>492000</v>
      </c>
      <c r="J6" s="4">
        <v>116850</v>
      </c>
    </row>
    <row r="7" spans="1:10" ht="14.5">
      <c r="A7" s="1" t="s">
        <v>26</v>
      </c>
      <c r="B7" s="1" t="s">
        <v>22</v>
      </c>
      <c r="C7" s="1" t="s">
        <v>19</v>
      </c>
      <c r="D7" s="3">
        <v>43881</v>
      </c>
      <c r="E7" s="1">
        <v>6</v>
      </c>
      <c r="F7" s="3">
        <f t="shared" si="0"/>
        <v>43889</v>
      </c>
      <c r="G7" s="4">
        <v>0</v>
      </c>
      <c r="H7" s="5">
        <f t="shared" si="1"/>
        <v>0</v>
      </c>
      <c r="I7" s="4">
        <v>188000</v>
      </c>
      <c r="J7" s="4">
        <v>0</v>
      </c>
    </row>
    <row r="8" spans="1:10" ht="14.5">
      <c r="A8" s="1" t="s">
        <v>26</v>
      </c>
      <c r="B8" s="1" t="s">
        <v>23</v>
      </c>
      <c r="C8" s="1" t="s">
        <v>21</v>
      </c>
      <c r="D8" s="3">
        <v>43881</v>
      </c>
      <c r="E8" s="1">
        <v>7</v>
      </c>
      <c r="F8" s="3">
        <f t="shared" si="0"/>
        <v>43892</v>
      </c>
      <c r="G8" s="4">
        <v>3</v>
      </c>
      <c r="H8" s="5">
        <f t="shared" si="1"/>
        <v>0.42857142857142899</v>
      </c>
      <c r="I8" s="4">
        <v>180000</v>
      </c>
      <c r="J8" s="4">
        <v>79380</v>
      </c>
    </row>
    <row r="9" spans="1:10" ht="14.5">
      <c r="A9" s="1" t="s">
        <v>26</v>
      </c>
      <c r="B9" s="1" t="s">
        <v>24</v>
      </c>
      <c r="C9" s="1" t="s">
        <v>13</v>
      </c>
      <c r="D9" s="3">
        <v>43885</v>
      </c>
      <c r="E9" s="1">
        <v>5</v>
      </c>
      <c r="F9" s="3">
        <f t="shared" si="0"/>
        <v>43892</v>
      </c>
      <c r="G9" s="4">
        <v>2</v>
      </c>
      <c r="H9" s="5">
        <f t="shared" si="1"/>
        <v>0.4</v>
      </c>
      <c r="I9" s="4">
        <v>582000</v>
      </c>
      <c r="J9" s="4">
        <v>195231</v>
      </c>
    </row>
    <row r="10" spans="1:10" ht="14.5">
      <c r="A10" s="1" t="s">
        <v>26</v>
      </c>
      <c r="B10" s="1" t="s">
        <v>28</v>
      </c>
      <c r="C10" s="1" t="s">
        <v>15</v>
      </c>
      <c r="D10" s="3">
        <v>43885</v>
      </c>
      <c r="E10" s="1">
        <v>9</v>
      </c>
      <c r="F10" s="3">
        <f t="shared" si="0"/>
        <v>43896</v>
      </c>
      <c r="G10" s="4">
        <v>1</v>
      </c>
      <c r="H10" s="5">
        <f t="shared" si="1"/>
        <v>0.11111111111111099</v>
      </c>
      <c r="I10" s="4">
        <v>562000</v>
      </c>
      <c r="J10" s="4">
        <v>74746</v>
      </c>
    </row>
    <row r="11" spans="1:10" ht="14.5">
      <c r="A11" s="1" t="s">
        <v>26</v>
      </c>
      <c r="B11" s="1" t="s">
        <v>27</v>
      </c>
      <c r="C11" s="1" t="s">
        <v>17</v>
      </c>
      <c r="D11" s="3">
        <v>43885</v>
      </c>
      <c r="E11" s="1">
        <v>6</v>
      </c>
      <c r="F11" s="3">
        <f t="shared" si="0"/>
        <v>43893</v>
      </c>
      <c r="G11" s="4">
        <v>3</v>
      </c>
      <c r="H11" s="5">
        <f t="shared" si="1"/>
        <v>0.5</v>
      </c>
      <c r="I11" s="4">
        <v>416000</v>
      </c>
      <c r="J11" s="4">
        <v>175015</v>
      </c>
    </row>
    <row r="12" spans="1:10" ht="14.5">
      <c r="A12" s="1" t="s">
        <v>29</v>
      </c>
      <c r="B12" s="1" t="s">
        <v>12</v>
      </c>
      <c r="C12" s="1" t="s">
        <v>19</v>
      </c>
      <c r="D12" s="3">
        <v>43879</v>
      </c>
      <c r="E12" s="1">
        <v>7</v>
      </c>
      <c r="F12" s="3">
        <f t="shared" si="0"/>
        <v>43888</v>
      </c>
      <c r="G12" s="4">
        <v>7</v>
      </c>
      <c r="H12" s="5">
        <f t="shared" si="1"/>
        <v>1</v>
      </c>
      <c r="I12" s="4">
        <v>293000</v>
      </c>
      <c r="J12" s="4">
        <v>273001</v>
      </c>
    </row>
    <row r="13" spans="1:10" ht="14.5">
      <c r="A13" s="1" t="s">
        <v>29</v>
      </c>
      <c r="B13" s="1" t="s">
        <v>14</v>
      </c>
      <c r="C13" s="1" t="s">
        <v>21</v>
      </c>
      <c r="D13" s="3">
        <v>43878</v>
      </c>
      <c r="E13" s="1">
        <v>9</v>
      </c>
      <c r="F13" s="3">
        <f t="shared" si="0"/>
        <v>43889</v>
      </c>
      <c r="G13" s="4">
        <v>4</v>
      </c>
      <c r="H13" s="5">
        <f t="shared" si="1"/>
        <v>0.44444444444444398</v>
      </c>
      <c r="I13" s="4">
        <v>224000</v>
      </c>
      <c r="J13" s="4">
        <v>57910</v>
      </c>
    </row>
    <row r="14" spans="1:10" ht="14.5">
      <c r="A14" s="1" t="s">
        <v>29</v>
      </c>
      <c r="B14" s="1" t="s">
        <v>16</v>
      </c>
      <c r="C14" s="1" t="s">
        <v>13</v>
      </c>
      <c r="D14" s="3">
        <v>43879</v>
      </c>
      <c r="E14" s="1">
        <v>8</v>
      </c>
      <c r="F14" s="3">
        <f t="shared" si="0"/>
        <v>43889</v>
      </c>
      <c r="G14" s="4">
        <v>0</v>
      </c>
      <c r="H14" s="5">
        <f t="shared" si="1"/>
        <v>0</v>
      </c>
      <c r="I14" s="4">
        <v>978000</v>
      </c>
      <c r="J14" s="4">
        <v>0</v>
      </c>
    </row>
    <row r="15" spans="1:10" ht="14.5">
      <c r="A15" s="1" t="s">
        <v>29</v>
      </c>
      <c r="B15" s="1" t="s">
        <v>18</v>
      </c>
      <c r="C15" s="1" t="s">
        <v>15</v>
      </c>
      <c r="D15" s="3">
        <v>43881</v>
      </c>
      <c r="E15" s="1">
        <v>7</v>
      </c>
      <c r="F15" s="3">
        <f t="shared" si="0"/>
        <v>43892</v>
      </c>
      <c r="G15" s="4">
        <v>3</v>
      </c>
      <c r="H15" s="5">
        <f t="shared" si="1"/>
        <v>0.42857142857142899</v>
      </c>
      <c r="I15" s="4">
        <v>932000</v>
      </c>
      <c r="J15" s="4">
        <v>379157</v>
      </c>
    </row>
    <row r="16" spans="1:10" ht="14.5">
      <c r="A16" s="1" t="s">
        <v>29</v>
      </c>
      <c r="B16" s="1" t="s">
        <v>20</v>
      </c>
      <c r="C16" s="1" t="s">
        <v>17</v>
      </c>
      <c r="D16" s="3">
        <v>43882</v>
      </c>
      <c r="E16" s="1">
        <v>4</v>
      </c>
      <c r="F16" s="3">
        <f t="shared" si="0"/>
        <v>43888</v>
      </c>
      <c r="G16" s="4">
        <v>1</v>
      </c>
      <c r="H16" s="5">
        <f t="shared" si="1"/>
        <v>0.25</v>
      </c>
      <c r="I16" s="4">
        <v>854000</v>
      </c>
      <c r="J16" s="4">
        <v>322812</v>
      </c>
    </row>
    <row r="17" spans="1:10" ht="14.5">
      <c r="A17" s="1" t="s">
        <v>29</v>
      </c>
      <c r="B17" s="1" t="s">
        <v>22</v>
      </c>
      <c r="C17" s="1" t="s">
        <v>19</v>
      </c>
      <c r="D17" s="3">
        <v>43882</v>
      </c>
      <c r="E17" s="1">
        <v>6</v>
      </c>
      <c r="F17" s="3">
        <f t="shared" si="0"/>
        <v>43892</v>
      </c>
      <c r="G17" s="4">
        <v>3</v>
      </c>
      <c r="H17" s="5">
        <f t="shared" si="1"/>
        <v>0.5</v>
      </c>
      <c r="I17" s="4">
        <v>81000</v>
      </c>
      <c r="J17" s="4">
        <v>38461</v>
      </c>
    </row>
    <row r="18" spans="1:10" ht="14.5">
      <c r="A18" s="1" t="s">
        <v>29</v>
      </c>
      <c r="B18" s="1" t="s">
        <v>23</v>
      </c>
      <c r="C18" s="1" t="s">
        <v>21</v>
      </c>
      <c r="D18" s="3">
        <v>43885</v>
      </c>
      <c r="E18" s="1">
        <v>6</v>
      </c>
      <c r="F18" s="3">
        <f t="shared" si="0"/>
        <v>43893</v>
      </c>
      <c r="G18" s="4">
        <v>5</v>
      </c>
      <c r="H18" s="5">
        <f t="shared" si="1"/>
        <v>0.83333333333333304</v>
      </c>
      <c r="I18" s="4">
        <v>169000</v>
      </c>
      <c r="J18" s="4">
        <v>136468</v>
      </c>
    </row>
    <row r="19" spans="1:10" ht="14.5">
      <c r="A19" s="1" t="s">
        <v>29</v>
      </c>
      <c r="B19" s="1" t="s">
        <v>24</v>
      </c>
      <c r="C19" s="1" t="s">
        <v>13</v>
      </c>
      <c r="D19" s="3">
        <v>43886</v>
      </c>
      <c r="E19" s="1">
        <v>4</v>
      </c>
      <c r="F19" s="3">
        <f t="shared" si="0"/>
        <v>43892</v>
      </c>
      <c r="G19" s="4">
        <v>1</v>
      </c>
      <c r="H19" s="5">
        <f t="shared" si="1"/>
        <v>0.25</v>
      </c>
      <c r="I19" s="4">
        <v>61000</v>
      </c>
      <c r="J19" s="4">
        <v>12078</v>
      </c>
    </row>
    <row r="20" spans="1:10" ht="14.5">
      <c r="A20" s="1" t="s">
        <v>29</v>
      </c>
      <c r="B20" s="1" t="s">
        <v>28</v>
      </c>
      <c r="C20" s="1" t="s">
        <v>15</v>
      </c>
      <c r="D20" s="3">
        <v>43888</v>
      </c>
      <c r="E20" s="1">
        <v>7</v>
      </c>
      <c r="F20" s="3">
        <f t="shared" si="0"/>
        <v>43899</v>
      </c>
      <c r="G20" s="4">
        <v>3</v>
      </c>
      <c r="H20" s="5">
        <f t="shared" si="1"/>
        <v>0.42857142857142899</v>
      </c>
      <c r="I20" s="4">
        <v>645000</v>
      </c>
      <c r="J20" s="4">
        <v>273048</v>
      </c>
    </row>
    <row r="21" spans="1:10" ht="14.5">
      <c r="A21" s="1" t="s">
        <v>29</v>
      </c>
      <c r="B21" s="1" t="s">
        <v>27</v>
      </c>
      <c r="C21" s="1" t="s">
        <v>17</v>
      </c>
      <c r="D21" s="3">
        <v>43878</v>
      </c>
      <c r="E21" s="1">
        <v>3</v>
      </c>
      <c r="F21" s="3">
        <f t="shared" si="0"/>
        <v>43881</v>
      </c>
      <c r="G21" s="4">
        <v>3</v>
      </c>
      <c r="H21" s="5">
        <f t="shared" si="1"/>
        <v>1</v>
      </c>
      <c r="I21" s="4">
        <v>68000</v>
      </c>
      <c r="J21" s="4">
        <v>64987</v>
      </c>
    </row>
    <row r="22" spans="1:10" ht="14.5">
      <c r="A22" s="1" t="s">
        <v>30</v>
      </c>
      <c r="B22" s="1" t="s">
        <v>12</v>
      </c>
      <c r="C22" s="1" t="s">
        <v>19</v>
      </c>
      <c r="D22" s="3">
        <v>43878</v>
      </c>
      <c r="E22" s="1">
        <v>10</v>
      </c>
      <c r="F22" s="3">
        <f t="shared" si="0"/>
        <v>43892</v>
      </c>
      <c r="G22" s="4">
        <v>5</v>
      </c>
      <c r="H22" s="5">
        <f t="shared" si="1"/>
        <v>0.5</v>
      </c>
      <c r="I22" s="4">
        <v>839000</v>
      </c>
      <c r="J22" s="4">
        <v>406974</v>
      </c>
    </row>
    <row r="23" spans="1:10" ht="14.5">
      <c r="A23" s="1" t="s">
        <v>30</v>
      </c>
      <c r="B23" s="1" t="s">
        <v>14</v>
      </c>
      <c r="C23" s="1" t="s">
        <v>21</v>
      </c>
      <c r="D23" s="3">
        <v>43882</v>
      </c>
      <c r="E23" s="1">
        <v>5</v>
      </c>
      <c r="F23" s="3">
        <f t="shared" si="0"/>
        <v>43889</v>
      </c>
      <c r="G23" s="4">
        <v>4</v>
      </c>
      <c r="H23" s="5">
        <f t="shared" si="1"/>
        <v>0.8</v>
      </c>
      <c r="I23" s="4">
        <v>729000</v>
      </c>
      <c r="J23" s="4">
        <v>487139</v>
      </c>
    </row>
    <row r="24" spans="1:10" ht="14.5">
      <c r="A24" s="1" t="s">
        <v>30</v>
      </c>
      <c r="B24" s="1" t="s">
        <v>16</v>
      </c>
      <c r="C24" s="1" t="s">
        <v>13</v>
      </c>
      <c r="D24" s="3">
        <v>43885</v>
      </c>
      <c r="E24" s="1">
        <v>7</v>
      </c>
      <c r="F24" s="3">
        <f t="shared" si="0"/>
        <v>43894</v>
      </c>
      <c r="G24" s="4">
        <v>3</v>
      </c>
      <c r="H24" s="5">
        <f t="shared" si="1"/>
        <v>0.42857142857142899</v>
      </c>
      <c r="I24" s="4">
        <v>826000</v>
      </c>
      <c r="J24" s="4">
        <v>298186</v>
      </c>
    </row>
    <row r="25" spans="1:10" ht="14.5">
      <c r="A25" s="1" t="s">
        <v>30</v>
      </c>
      <c r="B25" s="1" t="s">
        <v>18</v>
      </c>
      <c r="C25" s="1" t="s">
        <v>15</v>
      </c>
      <c r="D25" s="3">
        <v>43887</v>
      </c>
      <c r="E25" s="1">
        <v>7</v>
      </c>
      <c r="F25" s="3">
        <f t="shared" si="0"/>
        <v>43896</v>
      </c>
      <c r="G25" s="4">
        <v>2</v>
      </c>
      <c r="H25" s="5">
        <f t="shared" si="1"/>
        <v>0.28571428571428598</v>
      </c>
      <c r="I25" s="4">
        <v>895000</v>
      </c>
      <c r="J25" s="4">
        <v>280583</v>
      </c>
    </row>
    <row r="26" spans="1:10" ht="14.5">
      <c r="A26" s="1" t="s">
        <v>30</v>
      </c>
      <c r="B26" s="1" t="s">
        <v>20</v>
      </c>
      <c r="C26" s="1" t="s">
        <v>17</v>
      </c>
      <c r="D26" s="3">
        <v>43889</v>
      </c>
      <c r="E26" s="1">
        <v>3</v>
      </c>
      <c r="F26" s="3">
        <f t="shared" si="0"/>
        <v>43894</v>
      </c>
      <c r="G26" s="4">
        <v>2</v>
      </c>
      <c r="H26" s="5">
        <f t="shared" si="1"/>
        <v>0.66666666666666696</v>
      </c>
      <c r="I26" s="4">
        <v>341000</v>
      </c>
      <c r="J26" s="4">
        <v>129785</v>
      </c>
    </row>
    <row r="27" spans="1:10" ht="14.5">
      <c r="A27" s="1" t="s">
        <v>25</v>
      </c>
      <c r="B27" s="1" t="s">
        <v>12</v>
      </c>
      <c r="C27" s="1" t="s">
        <v>19</v>
      </c>
      <c r="D27" s="3">
        <v>43892</v>
      </c>
      <c r="E27" s="1">
        <v>9</v>
      </c>
      <c r="F27" s="3">
        <f t="shared" si="0"/>
        <v>43903</v>
      </c>
      <c r="G27" s="4">
        <v>8</v>
      </c>
      <c r="H27" s="5">
        <f t="shared" si="1"/>
        <v>0.88888888888888895</v>
      </c>
      <c r="I27" s="4">
        <v>787000</v>
      </c>
      <c r="J27" s="4">
        <v>727188</v>
      </c>
    </row>
    <row r="28" spans="1:10" ht="14.5">
      <c r="A28" s="1" t="s">
        <v>25</v>
      </c>
      <c r="B28" s="1" t="s">
        <v>14</v>
      </c>
      <c r="C28" s="1" t="s">
        <v>21</v>
      </c>
      <c r="D28" s="3">
        <v>43892</v>
      </c>
      <c r="E28" s="1">
        <v>10</v>
      </c>
      <c r="F28" s="3">
        <f t="shared" si="0"/>
        <v>43906</v>
      </c>
      <c r="G28" s="4">
        <v>2</v>
      </c>
      <c r="H28" s="5">
        <f t="shared" si="1"/>
        <v>0.2</v>
      </c>
      <c r="I28" s="4">
        <v>228000</v>
      </c>
      <c r="J28" s="4">
        <v>47880</v>
      </c>
    </row>
    <row r="29" spans="1:10" ht="14.5">
      <c r="A29" s="1" t="s">
        <v>25</v>
      </c>
      <c r="B29" s="1" t="s">
        <v>16</v>
      </c>
      <c r="C29" s="1" t="s">
        <v>13</v>
      </c>
      <c r="D29" s="3">
        <v>43878</v>
      </c>
      <c r="E29" s="1">
        <v>4</v>
      </c>
      <c r="F29" s="3">
        <f t="shared" si="0"/>
        <v>43882</v>
      </c>
      <c r="G29" s="4">
        <v>0</v>
      </c>
      <c r="H29" s="5">
        <f t="shared" si="1"/>
        <v>0</v>
      </c>
      <c r="I29" s="4">
        <v>147000</v>
      </c>
      <c r="J29" s="4">
        <v>0</v>
      </c>
    </row>
    <row r="30" spans="1:10" ht="14.5">
      <c r="A30" s="1" t="s">
        <v>25</v>
      </c>
      <c r="B30" s="1" t="s">
        <v>18</v>
      </c>
      <c r="C30" s="1" t="s">
        <v>15</v>
      </c>
      <c r="D30" s="3">
        <v>43880</v>
      </c>
      <c r="E30" s="1">
        <v>8</v>
      </c>
      <c r="F30" s="3">
        <f t="shared" si="0"/>
        <v>43892</v>
      </c>
      <c r="G30" s="4">
        <v>5</v>
      </c>
      <c r="H30" s="5">
        <f t="shared" si="1"/>
        <v>0.625</v>
      </c>
      <c r="I30" s="4">
        <v>338000</v>
      </c>
      <c r="J30" s="4">
        <v>205123</v>
      </c>
    </row>
    <row r="31" spans="1:10" ht="14.5">
      <c r="A31" s="1" t="s">
        <v>25</v>
      </c>
      <c r="B31" s="1" t="s">
        <v>20</v>
      </c>
      <c r="C31" s="1" t="s">
        <v>17</v>
      </c>
      <c r="D31" s="3">
        <v>43885</v>
      </c>
      <c r="E31" s="1">
        <v>10</v>
      </c>
      <c r="F31" s="3">
        <f t="shared" si="0"/>
        <v>43899</v>
      </c>
      <c r="G31" s="4">
        <v>3</v>
      </c>
      <c r="H31" s="5">
        <f t="shared" si="1"/>
        <v>0.3</v>
      </c>
      <c r="I31" s="4">
        <v>857000</v>
      </c>
      <c r="J31" s="4">
        <v>305949</v>
      </c>
    </row>
    <row r="32" spans="1:10" ht="14.5">
      <c r="A32" s="1" t="s">
        <v>25</v>
      </c>
      <c r="B32" s="1" t="s">
        <v>22</v>
      </c>
      <c r="C32" s="1" t="s">
        <v>19</v>
      </c>
      <c r="D32" s="3">
        <v>43886</v>
      </c>
      <c r="E32" s="1">
        <v>6</v>
      </c>
      <c r="F32" s="3">
        <f t="shared" si="0"/>
        <v>43894</v>
      </c>
      <c r="G32" s="4">
        <v>3</v>
      </c>
      <c r="H32" s="5">
        <f t="shared" si="1"/>
        <v>0.5</v>
      </c>
      <c r="I32" s="4">
        <v>602000</v>
      </c>
      <c r="J32" s="4">
        <v>322371</v>
      </c>
    </row>
    <row r="33" spans="1:10" ht="14.5">
      <c r="A33" s="1" t="s">
        <v>25</v>
      </c>
      <c r="B33" s="1" t="s">
        <v>23</v>
      </c>
      <c r="C33" s="1" t="s">
        <v>21</v>
      </c>
      <c r="D33" s="3">
        <v>43886</v>
      </c>
      <c r="E33" s="1">
        <v>4</v>
      </c>
      <c r="F33" s="3">
        <f t="shared" si="0"/>
        <v>43892</v>
      </c>
      <c r="G33" s="4">
        <v>2</v>
      </c>
      <c r="H33" s="5">
        <f t="shared" si="1"/>
        <v>0.5</v>
      </c>
      <c r="I33" s="4">
        <v>990000</v>
      </c>
      <c r="J33" s="4">
        <v>451440</v>
      </c>
    </row>
    <row r="34" spans="1:10" ht="14.5">
      <c r="A34" s="1" t="s">
        <v>11</v>
      </c>
      <c r="B34" s="1" t="s">
        <v>12</v>
      </c>
      <c r="C34" s="1" t="s">
        <v>13</v>
      </c>
      <c r="D34" s="3">
        <v>43889</v>
      </c>
      <c r="E34" s="1">
        <v>8</v>
      </c>
      <c r="F34" s="3">
        <f t="shared" si="0"/>
        <v>43901</v>
      </c>
      <c r="G34" s="4">
        <v>3</v>
      </c>
      <c r="H34" s="5">
        <f t="shared" si="1"/>
        <v>0.375</v>
      </c>
      <c r="I34" s="4">
        <v>96000</v>
      </c>
      <c r="J34" s="4">
        <v>32256</v>
      </c>
    </row>
    <row r="35" spans="1:10" ht="14.5">
      <c r="A35" s="1" t="s">
        <v>11</v>
      </c>
      <c r="B35" s="1" t="s">
        <v>14</v>
      </c>
      <c r="C35" s="1" t="s">
        <v>15</v>
      </c>
      <c r="D35" s="3">
        <v>43892</v>
      </c>
      <c r="E35" s="1">
        <v>9</v>
      </c>
      <c r="F35" s="3">
        <f t="shared" si="0"/>
        <v>43903</v>
      </c>
      <c r="G35" s="4">
        <v>4</v>
      </c>
      <c r="H35" s="5">
        <f t="shared" si="1"/>
        <v>0.44444444444444398</v>
      </c>
      <c r="I35" s="4">
        <v>513000</v>
      </c>
      <c r="J35" s="4">
        <v>226233</v>
      </c>
    </row>
    <row r="36" spans="1:10" ht="14.5">
      <c r="A36" s="1" t="s">
        <v>11</v>
      </c>
      <c r="B36" s="1" t="s">
        <v>16</v>
      </c>
      <c r="C36" s="1" t="s">
        <v>17</v>
      </c>
      <c r="D36" s="3">
        <v>43881</v>
      </c>
      <c r="E36" s="1">
        <v>5</v>
      </c>
      <c r="F36" s="3">
        <f t="shared" si="0"/>
        <v>43888</v>
      </c>
      <c r="G36" s="4">
        <v>3</v>
      </c>
      <c r="H36" s="5">
        <f t="shared" si="1"/>
        <v>0.6</v>
      </c>
      <c r="I36" s="4">
        <v>616000</v>
      </c>
      <c r="J36" s="4">
        <v>401579</v>
      </c>
    </row>
    <row r="37" spans="1:10" ht="14.5">
      <c r="A37" s="1" t="s">
        <v>11</v>
      </c>
      <c r="B37" s="1" t="s">
        <v>18</v>
      </c>
      <c r="C37" s="1" t="s">
        <v>19</v>
      </c>
      <c r="D37" s="3">
        <v>43880</v>
      </c>
      <c r="E37" s="1">
        <v>3</v>
      </c>
      <c r="F37" s="3">
        <f t="shared" si="0"/>
        <v>43885</v>
      </c>
      <c r="G37" s="4">
        <v>3</v>
      </c>
      <c r="H37" s="5">
        <f t="shared" si="1"/>
        <v>1</v>
      </c>
      <c r="I37" s="4">
        <v>817000</v>
      </c>
      <c r="J37" s="4">
        <v>807069</v>
      </c>
    </row>
    <row r="38" spans="1:10" ht="14.5">
      <c r="A38" s="1" t="s">
        <v>11</v>
      </c>
      <c r="B38" s="1" t="s">
        <v>20</v>
      </c>
      <c r="C38" s="1" t="s">
        <v>21</v>
      </c>
      <c r="D38" s="3">
        <v>43882</v>
      </c>
      <c r="E38" s="1">
        <v>7</v>
      </c>
      <c r="F38" s="3">
        <f t="shared" si="0"/>
        <v>43893</v>
      </c>
      <c r="G38" s="4">
        <v>3</v>
      </c>
      <c r="H38" s="5">
        <f t="shared" si="1"/>
        <v>0.42857142857142899</v>
      </c>
      <c r="I38" s="4">
        <v>372000</v>
      </c>
      <c r="J38" s="4">
        <v>173166</v>
      </c>
    </row>
    <row r="39" spans="1:10" ht="14.5">
      <c r="A39" s="1" t="s">
        <v>11</v>
      </c>
      <c r="B39" s="1" t="s">
        <v>22</v>
      </c>
      <c r="C39" s="1" t="s">
        <v>13</v>
      </c>
      <c r="D39" s="3">
        <v>43885</v>
      </c>
      <c r="E39" s="1">
        <v>10</v>
      </c>
      <c r="F39" s="3">
        <f t="shared" si="0"/>
        <v>43899</v>
      </c>
      <c r="G39" s="4">
        <v>2</v>
      </c>
      <c r="H39" s="5">
        <f t="shared" si="1"/>
        <v>0.2</v>
      </c>
      <c r="I39" s="4">
        <v>50000</v>
      </c>
      <c r="J39" s="4">
        <v>8400</v>
      </c>
    </row>
    <row r="40" spans="1:10" ht="14.5">
      <c r="A40" s="1" t="s">
        <v>11</v>
      </c>
      <c r="B40" s="1" t="s">
        <v>23</v>
      </c>
      <c r="C40" s="1" t="s">
        <v>15</v>
      </c>
      <c r="D40" s="3">
        <v>43885</v>
      </c>
      <c r="E40" s="1">
        <v>10</v>
      </c>
      <c r="F40" s="3">
        <f t="shared" si="0"/>
        <v>43899</v>
      </c>
      <c r="G40" s="4">
        <v>3</v>
      </c>
      <c r="H40" s="5">
        <f t="shared" si="1"/>
        <v>0.3</v>
      </c>
      <c r="I40" s="4">
        <v>807000</v>
      </c>
      <c r="J40" s="4">
        <v>262679</v>
      </c>
    </row>
    <row r="41" spans="1:10" ht="14.5">
      <c r="A41" s="1" t="s">
        <v>11</v>
      </c>
      <c r="B41" s="1" t="s">
        <v>24</v>
      </c>
      <c r="C41" s="1" t="s">
        <v>17</v>
      </c>
      <c r="D41" s="3">
        <v>43885</v>
      </c>
      <c r="E41" s="1">
        <v>3</v>
      </c>
      <c r="F41" s="3">
        <f t="shared" si="0"/>
        <v>43888</v>
      </c>
      <c r="G41" s="4">
        <v>0</v>
      </c>
      <c r="H41" s="5">
        <f t="shared" si="1"/>
        <v>0</v>
      </c>
      <c r="I41" s="4">
        <v>691000</v>
      </c>
      <c r="J41" s="4">
        <v>0</v>
      </c>
    </row>
    <row r="42" spans="1:10" ht="14.5">
      <c r="A42" s="1"/>
      <c r="B42" s="1"/>
      <c r="C42" s="1"/>
      <c r="D42" s="2"/>
      <c r="E42" s="1"/>
      <c r="F42" s="3"/>
      <c r="G42" s="4"/>
      <c r="H42" s="1"/>
      <c r="I42" s="1"/>
      <c r="J42" s="1"/>
    </row>
    <row r="43" spans="1:10" ht="14.5">
      <c r="A43" s="1"/>
      <c r="B43" s="1"/>
      <c r="C43" s="1"/>
      <c r="D43" s="2"/>
      <c r="E43" s="1"/>
      <c r="F43" s="3"/>
      <c r="G43" s="4"/>
      <c r="H43" s="1"/>
      <c r="I43" s="1"/>
      <c r="J43" s="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5"/>
  <sheetViews>
    <sheetView tabSelected="1" zoomScale="75" zoomScaleNormal="75" workbookViewId="0">
      <pane ySplit="7" topLeftCell="A8" activePane="bottomLeft" state="frozen"/>
      <selection pane="bottomLeft" activeCell="I7" sqref="I7"/>
    </sheetView>
  </sheetViews>
  <sheetFormatPr defaultColWidth="8.9140625" defaultRowHeight="14"/>
  <cols>
    <col min="1" max="1" width="12.9140625" customWidth="1"/>
    <col min="2" max="2" width="13" customWidth="1"/>
    <col min="3" max="3" width="12.33203125" customWidth="1"/>
    <col min="4" max="4" width="12.25" customWidth="1"/>
    <col min="5" max="5" width="11.33203125" customWidth="1"/>
    <col min="6" max="6" width="10.5" customWidth="1"/>
    <col min="7" max="7" width="16.5" customWidth="1"/>
    <col min="8" max="8" width="10.33203125" bestFit="1" customWidth="1"/>
    <col min="9" max="9" width="12.33203125" bestFit="1" customWidth="1"/>
    <col min="10" max="10" width="12" bestFit="1" customWidth="1"/>
    <col min="11" max="12" width="12.33203125" customWidth="1"/>
  </cols>
  <sheetData>
    <row r="1" spans="1:24">
      <c r="A1" s="25" t="s">
        <v>0</v>
      </c>
      <c r="B1" s="26"/>
      <c r="C1" s="26"/>
      <c r="D1" s="26"/>
      <c r="E1" s="26"/>
      <c r="F1" s="26"/>
      <c r="G1" s="26"/>
      <c r="H1" s="26"/>
      <c r="I1" s="26"/>
      <c r="J1" s="26"/>
      <c r="K1" s="26"/>
      <c r="L1" s="26"/>
      <c r="M1" s="26"/>
      <c r="N1" s="26"/>
      <c r="O1" s="26"/>
      <c r="P1" s="26"/>
      <c r="Q1" s="26"/>
      <c r="R1" s="27"/>
      <c r="S1" s="27"/>
      <c r="T1" s="27"/>
      <c r="U1" s="27"/>
      <c r="V1" s="27"/>
    </row>
    <row r="2" spans="1:24">
      <c r="A2" s="26"/>
      <c r="B2" s="26"/>
      <c r="C2" s="26"/>
      <c r="D2" s="26"/>
      <c r="E2" s="26"/>
      <c r="F2" s="26"/>
      <c r="G2" s="26"/>
      <c r="H2" s="26"/>
      <c r="I2" s="26"/>
      <c r="J2" s="26"/>
      <c r="K2" s="26"/>
      <c r="L2" s="26"/>
      <c r="M2" s="26"/>
      <c r="N2" s="26"/>
      <c r="O2" s="26"/>
      <c r="P2" s="26"/>
      <c r="Q2" s="26"/>
      <c r="R2" s="27"/>
      <c r="S2" s="27"/>
      <c r="T2" s="27"/>
      <c r="U2" s="27"/>
      <c r="V2" s="27"/>
    </row>
    <row r="3" spans="1:24">
      <c r="A3" s="11"/>
      <c r="B3" s="11"/>
      <c r="C3" s="11"/>
      <c r="D3" s="11"/>
      <c r="E3" s="11"/>
      <c r="F3" s="11"/>
      <c r="G3" s="11"/>
      <c r="I3" s="11"/>
      <c r="J3" s="11"/>
      <c r="K3" s="18"/>
      <c r="L3" s="18"/>
      <c r="M3" s="18"/>
      <c r="N3" s="18"/>
      <c r="O3" s="18"/>
      <c r="P3" s="18"/>
      <c r="Q3" s="18"/>
      <c r="R3" s="18"/>
      <c r="S3" s="18"/>
      <c r="T3" s="18"/>
      <c r="U3" s="18"/>
      <c r="V3" s="18"/>
      <c r="W3" s="18"/>
      <c r="X3" s="18"/>
    </row>
    <row r="4" spans="1:24">
      <c r="A4" s="11"/>
      <c r="B4" s="11"/>
      <c r="C4" s="11"/>
      <c r="D4" s="11"/>
      <c r="E4" s="11"/>
      <c r="F4" s="11"/>
      <c r="G4" s="11"/>
      <c r="H4" s="11"/>
      <c r="I4" s="11"/>
      <c r="J4" s="11"/>
      <c r="K4" s="18"/>
      <c r="L4" s="18"/>
      <c r="M4" s="18"/>
      <c r="N4" s="18"/>
      <c r="O4" s="18"/>
      <c r="P4" s="18"/>
      <c r="Q4" s="18"/>
      <c r="R4" s="18"/>
      <c r="S4" s="18"/>
      <c r="T4" s="18"/>
      <c r="U4" s="18"/>
      <c r="V4" s="18"/>
      <c r="W4" s="18"/>
      <c r="X4" s="18"/>
    </row>
    <row r="5" spans="1:24" ht="14.5" customHeight="1">
      <c r="A5" s="12"/>
      <c r="B5" s="13"/>
      <c r="C5" s="13"/>
      <c r="D5" s="13"/>
      <c r="E5" s="13"/>
      <c r="F5" s="13"/>
      <c r="G5" s="13"/>
      <c r="H5" s="13"/>
      <c r="I5" s="13"/>
      <c r="J5" s="13"/>
      <c r="K5" s="18"/>
      <c r="L5" s="18"/>
      <c r="M5" s="18"/>
      <c r="N5" s="18"/>
      <c r="O5" s="18"/>
      <c r="P5" s="18"/>
      <c r="Q5" s="18"/>
      <c r="R5" s="18"/>
      <c r="S5" s="18"/>
      <c r="T5" s="18"/>
      <c r="U5" s="18"/>
      <c r="V5" s="18"/>
      <c r="W5" s="18"/>
      <c r="X5" s="18"/>
    </row>
    <row r="6" spans="1:24">
      <c r="A6" s="13"/>
      <c r="B6" s="13"/>
      <c r="C6" s="13"/>
      <c r="D6" s="13"/>
      <c r="E6" s="13"/>
      <c r="F6" s="13"/>
      <c r="G6" s="13"/>
      <c r="H6" s="13"/>
      <c r="I6" s="13"/>
      <c r="J6" s="13"/>
      <c r="K6" s="18"/>
      <c r="L6" s="18"/>
      <c r="M6" s="18"/>
      <c r="N6" s="18"/>
      <c r="O6" s="18"/>
      <c r="P6" s="18"/>
      <c r="Q6" s="18"/>
      <c r="R6" s="18"/>
      <c r="S6" s="18"/>
      <c r="T6" s="18"/>
      <c r="U6" s="18"/>
      <c r="V6" s="18"/>
      <c r="W6" s="18"/>
      <c r="X6" s="18"/>
    </row>
    <row r="7" spans="1:24">
      <c r="A7" s="23" t="s">
        <v>1</v>
      </c>
      <c r="B7" s="23" t="s">
        <v>2</v>
      </c>
      <c r="C7" s="23" t="s">
        <v>3</v>
      </c>
      <c r="D7" s="23" t="s">
        <v>4</v>
      </c>
      <c r="E7" s="23" t="s">
        <v>5</v>
      </c>
      <c r="F7" s="23" t="s">
        <v>6</v>
      </c>
      <c r="G7" s="23" t="s">
        <v>7</v>
      </c>
      <c r="H7" s="23" t="s">
        <v>8</v>
      </c>
      <c r="I7" t="s">
        <v>9</v>
      </c>
      <c r="J7" t="s">
        <v>10</v>
      </c>
      <c r="K7" s="22">
        <f>MIN(D8:D49)+workings!G9</f>
        <v>43878</v>
      </c>
      <c r="L7" s="22">
        <f>+K7+1</f>
        <v>43879</v>
      </c>
      <c r="M7" s="22">
        <f t="shared" ref="M7:V7" si="0">+L7+1</f>
        <v>43880</v>
      </c>
      <c r="N7" s="22">
        <f t="shared" si="0"/>
        <v>43881</v>
      </c>
      <c r="O7" s="22">
        <f t="shared" si="0"/>
        <v>43882</v>
      </c>
      <c r="P7" s="22">
        <f t="shared" si="0"/>
        <v>43883</v>
      </c>
      <c r="Q7" s="22">
        <f t="shared" si="0"/>
        <v>43884</v>
      </c>
      <c r="R7" s="22">
        <f t="shared" si="0"/>
        <v>43885</v>
      </c>
      <c r="S7" s="22">
        <f t="shared" si="0"/>
        <v>43886</v>
      </c>
      <c r="T7" s="22">
        <f t="shared" si="0"/>
        <v>43887</v>
      </c>
      <c r="U7" s="22">
        <f t="shared" si="0"/>
        <v>43888</v>
      </c>
      <c r="V7" s="22">
        <f t="shared" si="0"/>
        <v>43889</v>
      </c>
      <c r="W7" s="19"/>
      <c r="X7" s="19"/>
    </row>
    <row r="8" spans="1:24">
      <c r="A8" t="s">
        <v>11</v>
      </c>
      <c r="B8" t="s">
        <v>12</v>
      </c>
      <c r="C8" t="s">
        <v>13</v>
      </c>
      <c r="D8" s="14">
        <v>43889</v>
      </c>
      <c r="E8" s="14">
        <v>43901</v>
      </c>
      <c r="F8">
        <v>8</v>
      </c>
      <c r="G8" s="15">
        <v>3</v>
      </c>
      <c r="H8" s="16">
        <v>0.375</v>
      </c>
      <c r="I8" s="15">
        <v>96000</v>
      </c>
      <c r="J8" s="24">
        <v>32256</v>
      </c>
      <c r="K8" s="20"/>
      <c r="L8" s="19"/>
      <c r="M8" s="19"/>
      <c r="N8" s="19"/>
      <c r="O8" s="19"/>
      <c r="P8" s="19"/>
      <c r="Q8" s="19"/>
      <c r="R8" s="19"/>
      <c r="S8" s="19"/>
      <c r="T8" s="19"/>
      <c r="U8" s="19"/>
      <c r="V8" s="20"/>
      <c r="W8" s="19"/>
      <c r="X8" s="19"/>
    </row>
    <row r="9" spans="1:24">
      <c r="B9" t="s">
        <v>14</v>
      </c>
      <c r="C9" t="s">
        <v>15</v>
      </c>
      <c r="D9" s="14">
        <v>43892</v>
      </c>
      <c r="E9" s="14">
        <v>43903</v>
      </c>
      <c r="F9">
        <v>9</v>
      </c>
      <c r="G9" s="15">
        <v>4</v>
      </c>
      <c r="H9" s="16">
        <v>0.44444444444444398</v>
      </c>
      <c r="I9" s="15">
        <v>513000</v>
      </c>
      <c r="J9" s="15">
        <v>226233</v>
      </c>
      <c r="K9" s="19"/>
      <c r="L9" s="19"/>
      <c r="M9" s="19"/>
      <c r="N9" s="19"/>
      <c r="O9" s="19"/>
      <c r="P9" s="19"/>
      <c r="Q9" s="19"/>
      <c r="R9" s="19"/>
      <c r="S9" s="19"/>
      <c r="T9" s="19"/>
      <c r="U9" s="19"/>
      <c r="V9" s="19"/>
      <c r="W9" s="19"/>
      <c r="X9" s="19"/>
    </row>
    <row r="10" spans="1:24">
      <c r="B10" t="s">
        <v>16</v>
      </c>
      <c r="C10" t="s">
        <v>17</v>
      </c>
      <c r="D10" s="14">
        <v>43881</v>
      </c>
      <c r="E10" s="14">
        <v>43888</v>
      </c>
      <c r="F10">
        <v>5</v>
      </c>
      <c r="G10" s="15">
        <v>3</v>
      </c>
      <c r="H10" s="16">
        <v>0.6</v>
      </c>
      <c r="I10" s="15">
        <v>616000</v>
      </c>
      <c r="J10" s="15">
        <v>401579</v>
      </c>
      <c r="K10" s="19"/>
      <c r="L10" s="19"/>
      <c r="M10" s="19"/>
      <c r="N10" s="19"/>
      <c r="O10" s="19"/>
      <c r="P10" s="19"/>
      <c r="Q10" s="19"/>
      <c r="R10" s="19"/>
      <c r="S10" s="19"/>
      <c r="T10" s="19"/>
      <c r="U10" s="19"/>
      <c r="V10" s="19"/>
      <c r="W10" s="19"/>
      <c r="X10" s="19"/>
    </row>
    <row r="11" spans="1:24">
      <c r="B11" t="s">
        <v>18</v>
      </c>
      <c r="C11" t="s">
        <v>19</v>
      </c>
      <c r="D11" s="14">
        <v>43880</v>
      </c>
      <c r="E11" s="14">
        <v>43885</v>
      </c>
      <c r="F11">
        <v>3</v>
      </c>
      <c r="G11" s="15">
        <v>3</v>
      </c>
      <c r="H11" s="16">
        <v>1</v>
      </c>
      <c r="I11" s="15">
        <v>817000</v>
      </c>
      <c r="J11" s="15">
        <v>807069</v>
      </c>
      <c r="K11" s="19"/>
      <c r="L11" s="19"/>
      <c r="M11" s="19"/>
      <c r="N11" s="19"/>
      <c r="O11" s="19"/>
      <c r="P11" s="19"/>
      <c r="Q11" s="19"/>
      <c r="R11" s="19"/>
      <c r="S11" s="19"/>
      <c r="T11" s="19"/>
      <c r="U11" s="19"/>
      <c r="V11" s="19"/>
      <c r="W11" s="19"/>
      <c r="X11" s="19"/>
    </row>
    <row r="12" spans="1:24">
      <c r="B12" t="s">
        <v>20</v>
      </c>
      <c r="C12" t="s">
        <v>21</v>
      </c>
      <c r="D12" s="14">
        <v>43882</v>
      </c>
      <c r="E12" s="14">
        <v>43893</v>
      </c>
      <c r="F12">
        <v>7</v>
      </c>
      <c r="G12" s="15">
        <v>3</v>
      </c>
      <c r="H12" s="16">
        <v>0.42857142857142899</v>
      </c>
      <c r="I12" s="15">
        <v>372000</v>
      </c>
      <c r="J12" s="15">
        <v>173166</v>
      </c>
      <c r="K12" s="19"/>
      <c r="L12" s="19"/>
      <c r="M12" s="19"/>
      <c r="N12" s="19"/>
      <c r="O12" s="19"/>
      <c r="P12" s="19"/>
      <c r="Q12" s="19"/>
      <c r="R12" s="19"/>
      <c r="S12" s="19"/>
      <c r="T12" s="19"/>
      <c r="U12" s="19"/>
      <c r="V12" s="19"/>
      <c r="W12" s="19"/>
      <c r="X12" s="19"/>
    </row>
    <row r="13" spans="1:24">
      <c r="B13" t="s">
        <v>22</v>
      </c>
      <c r="C13" t="s">
        <v>13</v>
      </c>
      <c r="D13" s="14">
        <v>43885</v>
      </c>
      <c r="E13" s="14">
        <v>43899</v>
      </c>
      <c r="F13">
        <v>10</v>
      </c>
      <c r="G13" s="15">
        <v>2</v>
      </c>
      <c r="H13" s="16">
        <v>0.2</v>
      </c>
      <c r="I13" s="15">
        <v>50000</v>
      </c>
      <c r="J13" s="15">
        <v>8400</v>
      </c>
      <c r="K13" s="19"/>
      <c r="L13" s="19"/>
      <c r="M13" s="19"/>
      <c r="N13" s="19"/>
      <c r="O13" s="19"/>
      <c r="P13" s="19"/>
      <c r="Q13" s="19"/>
      <c r="R13" s="19"/>
      <c r="S13" s="19"/>
      <c r="T13" s="19"/>
      <c r="U13" s="19"/>
      <c r="V13" s="19"/>
      <c r="W13" s="19"/>
      <c r="X13" s="19"/>
    </row>
    <row r="14" spans="1:24">
      <c r="B14" t="s">
        <v>23</v>
      </c>
      <c r="C14" t="s">
        <v>15</v>
      </c>
      <c r="D14" s="14">
        <v>43885</v>
      </c>
      <c r="E14" s="14">
        <v>43899</v>
      </c>
      <c r="F14">
        <v>10</v>
      </c>
      <c r="G14" s="15">
        <v>3</v>
      </c>
      <c r="H14" s="16">
        <v>0.3</v>
      </c>
      <c r="I14" s="15">
        <v>807000</v>
      </c>
      <c r="J14" s="15">
        <v>262679</v>
      </c>
      <c r="K14" s="19"/>
      <c r="L14" s="19"/>
      <c r="M14" s="19"/>
      <c r="N14" s="19"/>
      <c r="O14" s="19"/>
      <c r="P14" s="19"/>
      <c r="Q14" s="19"/>
      <c r="R14" s="19"/>
      <c r="S14" s="19"/>
      <c r="T14" s="19"/>
      <c r="U14" s="19"/>
      <c r="V14" s="19"/>
      <c r="W14" s="19"/>
      <c r="X14" s="19"/>
    </row>
    <row r="15" spans="1:24">
      <c r="B15" t="s">
        <v>24</v>
      </c>
      <c r="C15" t="s">
        <v>17</v>
      </c>
      <c r="D15" s="14">
        <v>43885</v>
      </c>
      <c r="E15" s="14">
        <v>43888</v>
      </c>
      <c r="F15">
        <v>3</v>
      </c>
      <c r="G15" s="15">
        <v>0</v>
      </c>
      <c r="H15" s="16">
        <v>0</v>
      </c>
      <c r="I15" s="15">
        <v>691000</v>
      </c>
      <c r="J15" s="15">
        <v>0</v>
      </c>
      <c r="K15" s="19"/>
      <c r="L15" s="19"/>
      <c r="M15" s="19"/>
      <c r="N15" s="19"/>
      <c r="O15" s="19"/>
      <c r="P15" s="19"/>
      <c r="Q15" s="19"/>
      <c r="R15" s="19"/>
      <c r="S15" s="19"/>
      <c r="T15" s="19"/>
      <c r="U15" s="19"/>
      <c r="V15" s="19"/>
      <c r="W15" s="19"/>
      <c r="X15" s="19"/>
    </row>
    <row r="16" spans="1:24">
      <c r="A16" t="s">
        <v>25</v>
      </c>
      <c r="B16" t="s">
        <v>12</v>
      </c>
      <c r="C16" t="s">
        <v>19</v>
      </c>
      <c r="D16" s="14">
        <v>43892</v>
      </c>
      <c r="E16" s="14">
        <v>43903</v>
      </c>
      <c r="F16">
        <v>9</v>
      </c>
      <c r="G16" s="15">
        <v>8</v>
      </c>
      <c r="H16" s="16">
        <v>0.88888888888888895</v>
      </c>
      <c r="I16" s="15">
        <v>787000</v>
      </c>
      <c r="J16" s="15">
        <v>727188</v>
      </c>
      <c r="K16" s="19"/>
      <c r="L16" s="19"/>
      <c r="M16" s="19"/>
      <c r="N16" s="19"/>
      <c r="O16" s="19"/>
      <c r="P16" s="19"/>
      <c r="Q16" s="19"/>
      <c r="R16" s="19"/>
      <c r="S16" s="19"/>
      <c r="T16" s="19"/>
      <c r="U16" s="19"/>
      <c r="V16" s="19"/>
      <c r="W16" s="19"/>
      <c r="X16" s="19"/>
    </row>
    <row r="17" spans="1:24">
      <c r="B17" t="s">
        <v>14</v>
      </c>
      <c r="C17" t="s">
        <v>21</v>
      </c>
      <c r="D17" s="14">
        <v>43892</v>
      </c>
      <c r="E17" s="14">
        <v>43906</v>
      </c>
      <c r="F17">
        <v>10</v>
      </c>
      <c r="G17" s="15">
        <v>2</v>
      </c>
      <c r="H17" s="16">
        <v>0.2</v>
      </c>
      <c r="I17" s="15">
        <v>228000</v>
      </c>
      <c r="J17" s="15">
        <v>47880</v>
      </c>
      <c r="K17" s="19"/>
      <c r="L17" s="19"/>
      <c r="M17" s="19"/>
      <c r="N17" s="19"/>
      <c r="O17" s="19"/>
      <c r="P17" s="19"/>
      <c r="Q17" s="19"/>
      <c r="R17" s="19"/>
      <c r="S17" s="19"/>
      <c r="T17" s="19"/>
      <c r="U17" s="19"/>
      <c r="V17" s="19"/>
      <c r="W17" s="19"/>
      <c r="X17" s="19"/>
    </row>
    <row r="18" spans="1:24">
      <c r="B18" t="s">
        <v>16</v>
      </c>
      <c r="C18" t="s">
        <v>13</v>
      </c>
      <c r="D18" s="14">
        <v>43878</v>
      </c>
      <c r="E18" s="14">
        <v>43882</v>
      </c>
      <c r="F18">
        <v>4</v>
      </c>
      <c r="G18" s="15">
        <v>0</v>
      </c>
      <c r="H18" s="16">
        <v>0</v>
      </c>
      <c r="I18" s="15">
        <v>147000</v>
      </c>
      <c r="J18" s="15">
        <v>0</v>
      </c>
      <c r="K18" s="19"/>
      <c r="L18" s="19"/>
      <c r="M18" s="19"/>
      <c r="N18" s="19"/>
      <c r="O18" s="19"/>
      <c r="P18" s="19"/>
      <c r="Q18" s="19"/>
      <c r="R18" s="19"/>
      <c r="S18" s="19"/>
      <c r="T18" s="19"/>
      <c r="U18" s="19"/>
      <c r="V18" s="19"/>
      <c r="W18" s="19"/>
      <c r="X18" s="19"/>
    </row>
    <row r="19" spans="1:24">
      <c r="B19" t="s">
        <v>18</v>
      </c>
      <c r="C19" t="s">
        <v>15</v>
      </c>
      <c r="D19" s="14">
        <v>43880</v>
      </c>
      <c r="E19" s="14">
        <v>43892</v>
      </c>
      <c r="F19">
        <v>8</v>
      </c>
      <c r="G19" s="15">
        <v>5</v>
      </c>
      <c r="H19" s="16">
        <v>0.625</v>
      </c>
      <c r="I19" s="15">
        <v>338000</v>
      </c>
      <c r="J19" s="15">
        <v>205123</v>
      </c>
      <c r="K19" s="19"/>
      <c r="L19" s="19"/>
      <c r="M19" s="19"/>
      <c r="N19" s="19"/>
      <c r="O19" s="19"/>
      <c r="P19" s="19"/>
      <c r="Q19" s="19"/>
      <c r="R19" s="19"/>
      <c r="S19" s="19"/>
      <c r="T19" s="19"/>
      <c r="U19" s="19"/>
      <c r="V19" s="19"/>
      <c r="W19" s="19"/>
      <c r="X19" s="19"/>
    </row>
    <row r="20" spans="1:24">
      <c r="B20" t="s">
        <v>20</v>
      </c>
      <c r="C20" t="s">
        <v>17</v>
      </c>
      <c r="D20" s="14">
        <v>43885</v>
      </c>
      <c r="E20" s="14">
        <v>43899</v>
      </c>
      <c r="F20">
        <v>10</v>
      </c>
      <c r="G20" s="15">
        <v>3</v>
      </c>
      <c r="H20" s="16">
        <v>0.3</v>
      </c>
      <c r="I20" s="15">
        <v>857000</v>
      </c>
      <c r="J20" s="15">
        <v>305949</v>
      </c>
      <c r="K20" s="19"/>
      <c r="L20" s="19"/>
      <c r="M20" s="19"/>
      <c r="N20" s="19"/>
      <c r="O20" s="19"/>
      <c r="P20" s="19"/>
      <c r="Q20" s="19"/>
      <c r="R20" s="19"/>
      <c r="S20" s="19"/>
      <c r="T20" s="19"/>
      <c r="U20" s="19"/>
      <c r="V20" s="19"/>
      <c r="W20" s="19"/>
      <c r="X20" s="19"/>
    </row>
    <row r="21" spans="1:24">
      <c r="B21" t="s">
        <v>22</v>
      </c>
      <c r="C21" t="s">
        <v>19</v>
      </c>
      <c r="D21" s="14">
        <v>43886</v>
      </c>
      <c r="E21" s="14">
        <v>43894</v>
      </c>
      <c r="F21">
        <v>6</v>
      </c>
      <c r="G21" s="15">
        <v>3</v>
      </c>
      <c r="H21" s="16">
        <v>0.5</v>
      </c>
      <c r="I21" s="15">
        <v>602000</v>
      </c>
      <c r="J21" s="15">
        <v>322371</v>
      </c>
      <c r="K21" s="19"/>
      <c r="L21" s="19"/>
      <c r="M21" s="19"/>
      <c r="N21" s="19"/>
      <c r="O21" s="19"/>
      <c r="P21" s="19"/>
      <c r="Q21" s="19"/>
      <c r="R21" s="19"/>
      <c r="S21" s="19"/>
      <c r="T21" s="19"/>
      <c r="U21" s="19"/>
      <c r="V21" s="19"/>
      <c r="W21" s="19"/>
      <c r="X21" s="19"/>
    </row>
    <row r="22" spans="1:24">
      <c r="B22" t="s">
        <v>23</v>
      </c>
      <c r="C22" t="s">
        <v>21</v>
      </c>
      <c r="D22" s="14">
        <v>43886</v>
      </c>
      <c r="E22" s="14">
        <v>43892</v>
      </c>
      <c r="F22">
        <v>4</v>
      </c>
      <c r="G22" s="15">
        <v>2</v>
      </c>
      <c r="H22" s="16">
        <v>0.5</v>
      </c>
      <c r="I22" s="15">
        <v>990000</v>
      </c>
      <c r="J22" s="15">
        <v>451440</v>
      </c>
      <c r="K22" s="19"/>
      <c r="L22" s="19"/>
      <c r="M22" s="19"/>
      <c r="N22" s="19"/>
      <c r="O22" s="19"/>
      <c r="P22" s="19"/>
      <c r="Q22" s="19"/>
      <c r="R22" s="19"/>
      <c r="S22" s="19"/>
      <c r="T22" s="19"/>
      <c r="U22" s="19"/>
      <c r="V22" s="19"/>
      <c r="W22" s="19"/>
      <c r="X22" s="19"/>
    </row>
    <row r="23" spans="1:24">
      <c r="A23" t="s">
        <v>26</v>
      </c>
      <c r="B23" t="s">
        <v>12</v>
      </c>
      <c r="C23" t="s">
        <v>19</v>
      </c>
      <c r="D23" s="14">
        <v>43878</v>
      </c>
      <c r="E23" s="14">
        <v>43885</v>
      </c>
      <c r="F23">
        <v>5</v>
      </c>
      <c r="G23" s="15">
        <v>2</v>
      </c>
      <c r="H23" s="16">
        <v>0.4</v>
      </c>
      <c r="I23" s="15">
        <v>218000</v>
      </c>
      <c r="J23" s="15">
        <v>97337</v>
      </c>
      <c r="K23" s="19"/>
      <c r="L23" s="19"/>
      <c r="M23" s="19"/>
      <c r="N23" s="19"/>
      <c r="O23" s="19"/>
      <c r="P23" s="19"/>
      <c r="Q23" s="19"/>
      <c r="R23" s="19"/>
      <c r="S23" s="19"/>
      <c r="T23" s="19"/>
      <c r="U23" s="19"/>
      <c r="V23" s="19"/>
      <c r="W23" s="19"/>
      <c r="X23" s="19"/>
    </row>
    <row r="24" spans="1:24">
      <c r="B24" t="s">
        <v>27</v>
      </c>
      <c r="C24" t="s">
        <v>17</v>
      </c>
      <c r="D24" s="14">
        <v>43885</v>
      </c>
      <c r="E24" s="14">
        <v>43893</v>
      </c>
      <c r="F24">
        <v>6</v>
      </c>
      <c r="G24" s="15">
        <v>3</v>
      </c>
      <c r="H24" s="16">
        <v>0.5</v>
      </c>
      <c r="I24" s="15">
        <v>416000</v>
      </c>
      <c r="J24" s="15">
        <v>175015</v>
      </c>
      <c r="K24" s="19"/>
      <c r="L24" s="19"/>
      <c r="M24" s="19"/>
      <c r="N24" s="19"/>
      <c r="O24" s="19"/>
      <c r="P24" s="19"/>
      <c r="Q24" s="19"/>
      <c r="R24" s="19"/>
      <c r="S24" s="19"/>
      <c r="T24" s="19"/>
      <c r="U24" s="19"/>
      <c r="V24" s="19"/>
      <c r="W24" s="19"/>
      <c r="X24" s="19"/>
    </row>
    <row r="25" spans="1:24">
      <c r="B25" t="s">
        <v>14</v>
      </c>
      <c r="C25" t="s">
        <v>21</v>
      </c>
      <c r="D25" s="14">
        <v>43878</v>
      </c>
      <c r="E25" s="14">
        <v>43886</v>
      </c>
      <c r="F25">
        <v>6</v>
      </c>
      <c r="G25" s="15">
        <v>3</v>
      </c>
      <c r="H25" s="16">
        <v>0.5</v>
      </c>
      <c r="I25" s="15">
        <v>393000</v>
      </c>
      <c r="J25" s="15">
        <v>177440</v>
      </c>
      <c r="K25" s="19"/>
      <c r="L25" s="19"/>
      <c r="M25" s="19"/>
      <c r="N25" s="19"/>
      <c r="O25" s="19"/>
      <c r="P25" s="19"/>
      <c r="Q25" s="19"/>
      <c r="R25" s="19"/>
      <c r="S25" s="19"/>
      <c r="T25" s="19"/>
      <c r="U25" s="19"/>
      <c r="V25" s="19"/>
      <c r="W25" s="19"/>
      <c r="X25" s="19"/>
    </row>
    <row r="26" spans="1:24">
      <c r="B26" t="s">
        <v>16</v>
      </c>
      <c r="C26" t="s">
        <v>13</v>
      </c>
      <c r="D26" s="14">
        <v>43879</v>
      </c>
      <c r="E26" s="14">
        <v>43893</v>
      </c>
      <c r="F26">
        <v>10</v>
      </c>
      <c r="G26" s="15">
        <v>4</v>
      </c>
      <c r="H26" s="16">
        <v>0.4</v>
      </c>
      <c r="I26" s="15">
        <v>86000</v>
      </c>
      <c r="J26" s="15">
        <v>31046</v>
      </c>
      <c r="K26" s="19"/>
      <c r="L26" s="19"/>
      <c r="M26" s="19"/>
      <c r="N26" s="19"/>
      <c r="O26" s="19"/>
      <c r="P26" s="19"/>
      <c r="Q26" s="19"/>
      <c r="R26" s="19"/>
      <c r="S26" s="19"/>
      <c r="T26" s="19"/>
      <c r="U26" s="19"/>
      <c r="V26" s="19"/>
      <c r="W26" s="19"/>
      <c r="X26" s="19"/>
    </row>
    <row r="27" spans="1:24">
      <c r="B27" t="s">
        <v>18</v>
      </c>
      <c r="C27" t="s">
        <v>15</v>
      </c>
      <c r="D27" s="14">
        <v>43882</v>
      </c>
      <c r="E27" s="14">
        <v>43895</v>
      </c>
      <c r="F27">
        <v>9</v>
      </c>
      <c r="G27" s="15">
        <v>3</v>
      </c>
      <c r="H27" s="16">
        <v>0.33333333333333298</v>
      </c>
      <c r="I27" s="15">
        <v>732000</v>
      </c>
      <c r="J27" s="15">
        <v>261324</v>
      </c>
      <c r="K27" s="19"/>
      <c r="L27" s="19"/>
      <c r="M27" s="19"/>
      <c r="N27" s="19"/>
      <c r="O27" s="19"/>
      <c r="P27" s="19"/>
      <c r="Q27" s="19"/>
      <c r="R27" s="19"/>
      <c r="S27" s="19"/>
      <c r="T27" s="19"/>
      <c r="U27" s="19"/>
      <c r="V27" s="19"/>
      <c r="W27" s="19"/>
      <c r="X27" s="19"/>
    </row>
    <row r="28" spans="1:24">
      <c r="B28" t="s">
        <v>20</v>
      </c>
      <c r="C28" t="s">
        <v>17</v>
      </c>
      <c r="D28" s="14">
        <v>43878</v>
      </c>
      <c r="E28" s="14">
        <v>43882</v>
      </c>
      <c r="F28">
        <v>4</v>
      </c>
      <c r="G28" s="15">
        <v>1</v>
      </c>
      <c r="H28" s="16">
        <v>0.25</v>
      </c>
      <c r="I28" s="15">
        <v>492000</v>
      </c>
      <c r="J28" s="15">
        <v>116850</v>
      </c>
      <c r="K28" s="19"/>
      <c r="L28" s="19"/>
      <c r="M28" s="19"/>
      <c r="N28" s="19"/>
      <c r="O28" s="19"/>
      <c r="P28" s="19"/>
      <c r="Q28" s="19"/>
      <c r="R28" s="19"/>
      <c r="S28" s="19"/>
      <c r="T28" s="19"/>
      <c r="U28" s="19"/>
      <c r="V28" s="19"/>
      <c r="W28" s="19"/>
      <c r="X28" s="19"/>
    </row>
    <row r="29" spans="1:24">
      <c r="B29" t="s">
        <v>22</v>
      </c>
      <c r="C29" t="s">
        <v>19</v>
      </c>
      <c r="D29" s="14">
        <v>43881</v>
      </c>
      <c r="E29" s="14">
        <v>43889</v>
      </c>
      <c r="F29">
        <v>6</v>
      </c>
      <c r="G29" s="15">
        <v>0</v>
      </c>
      <c r="H29" s="16">
        <v>0</v>
      </c>
      <c r="I29" s="15">
        <v>188000</v>
      </c>
      <c r="J29" s="15">
        <v>0</v>
      </c>
      <c r="K29" s="19"/>
      <c r="L29" s="19"/>
      <c r="M29" s="19"/>
      <c r="N29" s="19"/>
      <c r="O29" s="19"/>
      <c r="P29" s="19"/>
      <c r="Q29" s="19"/>
      <c r="R29" s="19"/>
      <c r="S29" s="19"/>
      <c r="T29" s="19"/>
      <c r="U29" s="19"/>
      <c r="V29" s="19"/>
      <c r="W29" s="19"/>
      <c r="X29" s="19"/>
    </row>
    <row r="30" spans="1:24">
      <c r="B30" t="s">
        <v>23</v>
      </c>
      <c r="C30" t="s">
        <v>21</v>
      </c>
      <c r="D30" s="14">
        <v>43881</v>
      </c>
      <c r="E30" s="14">
        <v>43892</v>
      </c>
      <c r="F30">
        <v>7</v>
      </c>
      <c r="G30" s="15">
        <v>3</v>
      </c>
      <c r="H30" s="16">
        <v>0.42857142857142899</v>
      </c>
      <c r="I30" s="15">
        <v>180000</v>
      </c>
      <c r="J30" s="15">
        <v>79380</v>
      </c>
      <c r="K30" s="19"/>
      <c r="L30" s="19"/>
      <c r="M30" s="19"/>
      <c r="N30" s="19"/>
      <c r="O30" s="19"/>
      <c r="P30" s="19"/>
      <c r="Q30" s="19"/>
      <c r="R30" s="19"/>
      <c r="S30" s="19"/>
      <c r="T30" s="19"/>
      <c r="U30" s="19"/>
      <c r="V30" s="19"/>
      <c r="W30" s="19"/>
      <c r="X30" s="19"/>
    </row>
    <row r="31" spans="1:24">
      <c r="B31" t="s">
        <v>24</v>
      </c>
      <c r="C31" t="s">
        <v>13</v>
      </c>
      <c r="D31" s="14">
        <v>43885</v>
      </c>
      <c r="E31" s="14">
        <v>43892</v>
      </c>
      <c r="F31">
        <v>5</v>
      </c>
      <c r="G31" s="15">
        <v>2</v>
      </c>
      <c r="H31" s="16">
        <v>0.4</v>
      </c>
      <c r="I31" s="15">
        <v>582000</v>
      </c>
      <c r="J31" s="15">
        <v>195231</v>
      </c>
      <c r="K31" s="19"/>
      <c r="L31" s="19"/>
      <c r="M31" s="19"/>
      <c r="N31" s="19"/>
      <c r="O31" s="19"/>
      <c r="P31" s="19"/>
      <c r="Q31" s="19"/>
      <c r="R31" s="19"/>
      <c r="S31" s="19"/>
      <c r="T31" s="19"/>
      <c r="U31" s="19"/>
      <c r="V31" s="19"/>
      <c r="W31" s="19"/>
      <c r="X31" s="19"/>
    </row>
    <row r="32" spans="1:24">
      <c r="B32" t="s">
        <v>28</v>
      </c>
      <c r="C32" t="s">
        <v>15</v>
      </c>
      <c r="D32" s="14">
        <v>43885</v>
      </c>
      <c r="E32" s="14">
        <v>43896</v>
      </c>
      <c r="F32">
        <v>9</v>
      </c>
      <c r="G32" s="15">
        <v>1</v>
      </c>
      <c r="H32" s="16">
        <v>0.11111111111111099</v>
      </c>
      <c r="I32" s="15">
        <v>562000</v>
      </c>
      <c r="J32" s="15">
        <v>74746</v>
      </c>
      <c r="K32" s="19"/>
      <c r="L32" s="19"/>
      <c r="M32" s="19"/>
      <c r="N32" s="19"/>
      <c r="O32" s="19"/>
      <c r="P32" s="19"/>
      <c r="Q32" s="19"/>
      <c r="R32" s="19"/>
      <c r="S32" s="19"/>
      <c r="T32" s="19"/>
      <c r="U32" s="19"/>
      <c r="V32" s="19"/>
      <c r="W32" s="19"/>
      <c r="X32" s="19"/>
    </row>
    <row r="33" spans="1:24">
      <c r="A33" t="s">
        <v>29</v>
      </c>
      <c r="B33" t="s">
        <v>12</v>
      </c>
      <c r="C33" t="s">
        <v>19</v>
      </c>
      <c r="D33" s="14">
        <v>43879</v>
      </c>
      <c r="E33" s="14">
        <v>43888</v>
      </c>
      <c r="F33">
        <v>7</v>
      </c>
      <c r="G33" s="15">
        <v>7</v>
      </c>
      <c r="H33" s="16">
        <v>1</v>
      </c>
      <c r="I33" s="15">
        <v>293000</v>
      </c>
      <c r="J33" s="15">
        <v>273001</v>
      </c>
      <c r="K33" s="19"/>
      <c r="L33" s="19"/>
      <c r="M33" s="19"/>
      <c r="N33" s="19"/>
      <c r="O33" s="19"/>
      <c r="P33" s="19"/>
      <c r="Q33" s="19"/>
      <c r="R33" s="19"/>
      <c r="S33" s="19"/>
      <c r="T33" s="19"/>
      <c r="U33" s="19"/>
      <c r="V33" s="19"/>
      <c r="W33" s="19"/>
      <c r="X33" s="19"/>
    </row>
    <row r="34" spans="1:24">
      <c r="B34" t="s">
        <v>27</v>
      </c>
      <c r="C34" t="s">
        <v>17</v>
      </c>
      <c r="D34" s="14">
        <v>43878</v>
      </c>
      <c r="E34" s="14">
        <v>43881</v>
      </c>
      <c r="F34">
        <v>3</v>
      </c>
      <c r="G34" s="15">
        <v>3</v>
      </c>
      <c r="H34" s="16">
        <v>1</v>
      </c>
      <c r="I34" s="15">
        <v>68000</v>
      </c>
      <c r="J34" s="15">
        <v>64987</v>
      </c>
      <c r="K34" s="19"/>
      <c r="L34" s="19"/>
      <c r="M34" s="19"/>
      <c r="N34" s="19"/>
      <c r="O34" s="19"/>
      <c r="P34" s="19"/>
      <c r="Q34" s="19"/>
      <c r="R34" s="19"/>
      <c r="S34" s="19"/>
      <c r="T34" s="19"/>
      <c r="U34" s="19"/>
      <c r="V34" s="19"/>
      <c r="W34" s="19"/>
      <c r="X34" s="19"/>
    </row>
    <row r="35" spans="1:24">
      <c r="B35" t="s">
        <v>14</v>
      </c>
      <c r="C35" t="s">
        <v>21</v>
      </c>
      <c r="D35" s="14">
        <v>43878</v>
      </c>
      <c r="E35" s="14">
        <v>43889</v>
      </c>
      <c r="F35">
        <v>9</v>
      </c>
      <c r="G35" s="15">
        <v>4</v>
      </c>
      <c r="H35" s="16">
        <v>0.44444444444444398</v>
      </c>
      <c r="I35" s="15">
        <v>224000</v>
      </c>
      <c r="J35" s="15">
        <v>57910</v>
      </c>
      <c r="K35" s="19"/>
      <c r="L35" s="19"/>
      <c r="M35" s="19"/>
      <c r="N35" s="19"/>
      <c r="O35" s="19"/>
      <c r="P35" s="19"/>
      <c r="Q35" s="19"/>
      <c r="R35" s="19"/>
      <c r="S35" s="19"/>
      <c r="T35" s="19"/>
      <c r="U35" s="19"/>
      <c r="V35" s="19"/>
      <c r="W35" s="19"/>
      <c r="X35" s="19"/>
    </row>
    <row r="36" spans="1:24">
      <c r="B36" t="s">
        <v>16</v>
      </c>
      <c r="C36" t="s">
        <v>13</v>
      </c>
      <c r="D36" s="14">
        <v>43879</v>
      </c>
      <c r="E36" s="14">
        <v>43889</v>
      </c>
      <c r="F36">
        <v>8</v>
      </c>
      <c r="G36" s="15">
        <v>0</v>
      </c>
      <c r="H36" s="16">
        <v>0</v>
      </c>
      <c r="I36" s="15">
        <v>978000</v>
      </c>
      <c r="J36" s="15">
        <v>0</v>
      </c>
      <c r="K36" s="19"/>
      <c r="L36" s="19"/>
      <c r="M36" s="19"/>
      <c r="N36" s="19"/>
      <c r="O36" s="19"/>
      <c r="P36" s="19"/>
      <c r="Q36" s="19"/>
      <c r="R36" s="19"/>
      <c r="S36" s="19"/>
      <c r="T36" s="19"/>
      <c r="U36" s="19"/>
      <c r="V36" s="19"/>
      <c r="W36" s="19"/>
      <c r="X36" s="19"/>
    </row>
    <row r="37" spans="1:24">
      <c r="B37" t="s">
        <v>18</v>
      </c>
      <c r="C37" t="s">
        <v>15</v>
      </c>
      <c r="D37" s="14">
        <v>43881</v>
      </c>
      <c r="E37" s="14">
        <v>43892</v>
      </c>
      <c r="F37">
        <v>7</v>
      </c>
      <c r="G37" s="15">
        <v>3</v>
      </c>
      <c r="H37" s="16">
        <v>0.42857142857142899</v>
      </c>
      <c r="I37" s="15">
        <v>932000</v>
      </c>
      <c r="J37" s="15">
        <v>379157</v>
      </c>
      <c r="K37" s="19"/>
      <c r="L37" s="19"/>
      <c r="M37" s="19"/>
      <c r="N37" s="19"/>
      <c r="O37" s="19"/>
      <c r="P37" s="19"/>
      <c r="Q37" s="19"/>
      <c r="R37" s="19"/>
      <c r="S37" s="19"/>
      <c r="T37" s="19"/>
      <c r="U37" s="19"/>
      <c r="V37" s="19"/>
      <c r="W37" s="19"/>
      <c r="X37" s="19"/>
    </row>
    <row r="38" spans="1:24">
      <c r="B38" t="s">
        <v>20</v>
      </c>
      <c r="C38" t="s">
        <v>17</v>
      </c>
      <c r="D38" s="14">
        <v>43882</v>
      </c>
      <c r="E38" s="14">
        <v>43888</v>
      </c>
      <c r="F38">
        <v>4</v>
      </c>
      <c r="G38" s="15">
        <v>1</v>
      </c>
      <c r="H38" s="16">
        <v>0.25</v>
      </c>
      <c r="I38" s="15">
        <v>854000</v>
      </c>
      <c r="J38" s="15">
        <v>322812</v>
      </c>
      <c r="K38" s="19"/>
      <c r="L38" s="19"/>
      <c r="M38" s="19"/>
      <c r="N38" s="19"/>
      <c r="O38" s="19"/>
      <c r="P38" s="19"/>
      <c r="Q38" s="19"/>
      <c r="R38" s="19"/>
      <c r="S38" s="19"/>
      <c r="T38" s="19"/>
      <c r="U38" s="19"/>
      <c r="V38" s="19"/>
      <c r="W38" s="19"/>
      <c r="X38" s="19"/>
    </row>
    <row r="39" spans="1:24">
      <c r="B39" t="s">
        <v>22</v>
      </c>
      <c r="C39" t="s">
        <v>19</v>
      </c>
      <c r="D39" s="14">
        <v>43882</v>
      </c>
      <c r="E39" s="14">
        <v>43892</v>
      </c>
      <c r="F39">
        <v>6</v>
      </c>
      <c r="G39" s="15">
        <v>3</v>
      </c>
      <c r="H39" s="16">
        <v>0.5</v>
      </c>
      <c r="I39" s="15">
        <v>81000</v>
      </c>
      <c r="J39" s="15">
        <v>38461</v>
      </c>
      <c r="K39" s="19"/>
      <c r="L39" s="19"/>
      <c r="M39" s="19"/>
      <c r="N39" s="19"/>
      <c r="O39" s="19"/>
      <c r="P39" s="19"/>
      <c r="Q39" s="19"/>
      <c r="R39" s="19"/>
      <c r="S39" s="19"/>
      <c r="T39" s="19"/>
      <c r="U39" s="19"/>
      <c r="V39" s="19"/>
      <c r="W39" s="19"/>
      <c r="X39" s="19"/>
    </row>
    <row r="40" spans="1:24">
      <c r="B40" t="s">
        <v>23</v>
      </c>
      <c r="C40" t="s">
        <v>21</v>
      </c>
      <c r="D40" s="14">
        <v>43885</v>
      </c>
      <c r="E40" s="14">
        <v>43893</v>
      </c>
      <c r="F40">
        <v>6</v>
      </c>
      <c r="G40" s="15">
        <v>5</v>
      </c>
      <c r="H40" s="16">
        <v>0.83333333333333304</v>
      </c>
      <c r="I40" s="15">
        <v>169000</v>
      </c>
      <c r="J40" s="15">
        <v>136468</v>
      </c>
      <c r="K40" s="19"/>
      <c r="L40" s="19"/>
      <c r="M40" s="19"/>
      <c r="N40" s="19"/>
      <c r="O40" s="19"/>
      <c r="P40" s="19"/>
      <c r="Q40" s="19"/>
      <c r="R40" s="19"/>
      <c r="S40" s="19"/>
      <c r="T40" s="19"/>
      <c r="U40" s="19"/>
      <c r="V40" s="19"/>
      <c r="W40" s="19"/>
      <c r="X40" s="19"/>
    </row>
    <row r="41" spans="1:24">
      <c r="B41" t="s">
        <v>24</v>
      </c>
      <c r="C41" t="s">
        <v>13</v>
      </c>
      <c r="D41" s="14">
        <v>43886</v>
      </c>
      <c r="E41" s="14">
        <v>43892</v>
      </c>
      <c r="F41">
        <v>4</v>
      </c>
      <c r="G41" s="15">
        <v>1</v>
      </c>
      <c r="H41" s="16">
        <v>0.25</v>
      </c>
      <c r="I41" s="15">
        <v>61000</v>
      </c>
      <c r="J41" s="15">
        <v>12078</v>
      </c>
      <c r="K41" s="19"/>
      <c r="L41" s="19"/>
      <c r="M41" s="19"/>
      <c r="N41" s="19"/>
      <c r="O41" s="19"/>
      <c r="P41" s="19"/>
      <c r="Q41" s="19"/>
      <c r="R41" s="19"/>
      <c r="S41" s="19"/>
      <c r="T41" s="19"/>
      <c r="U41" s="19"/>
      <c r="V41" s="19"/>
      <c r="W41" s="19"/>
      <c r="X41" s="19"/>
    </row>
    <row r="42" spans="1:24">
      <c r="B42" t="s">
        <v>28</v>
      </c>
      <c r="C42" t="s">
        <v>15</v>
      </c>
      <c r="D42" s="14">
        <v>43888</v>
      </c>
      <c r="E42" s="14">
        <v>43899</v>
      </c>
      <c r="F42">
        <v>7</v>
      </c>
      <c r="G42" s="15">
        <v>3</v>
      </c>
      <c r="H42" s="16">
        <v>0.42857142857142899</v>
      </c>
      <c r="I42" s="15">
        <v>645000</v>
      </c>
      <c r="J42" s="15">
        <v>273048</v>
      </c>
      <c r="K42" s="19"/>
      <c r="L42" s="19"/>
      <c r="M42" s="19"/>
      <c r="N42" s="19"/>
      <c r="O42" s="19"/>
      <c r="P42" s="19"/>
      <c r="Q42" s="19"/>
      <c r="R42" s="19"/>
      <c r="S42" s="19"/>
      <c r="T42" s="19"/>
      <c r="U42" s="19"/>
      <c r="V42" s="19"/>
      <c r="W42" s="19"/>
      <c r="X42" s="19"/>
    </row>
    <row r="43" spans="1:24">
      <c r="A43" t="s">
        <v>30</v>
      </c>
      <c r="B43" t="s">
        <v>12</v>
      </c>
      <c r="C43" t="s">
        <v>19</v>
      </c>
      <c r="D43" s="14">
        <v>43878</v>
      </c>
      <c r="E43" s="14">
        <v>43892</v>
      </c>
      <c r="F43">
        <v>10</v>
      </c>
      <c r="G43" s="15">
        <v>5</v>
      </c>
      <c r="H43" s="16">
        <v>0.5</v>
      </c>
      <c r="I43" s="15">
        <v>839000</v>
      </c>
      <c r="J43" s="15">
        <v>406974</v>
      </c>
      <c r="K43" s="19"/>
      <c r="L43" s="19"/>
      <c r="M43" s="19"/>
      <c r="N43" s="19"/>
      <c r="O43" s="19"/>
      <c r="P43" s="19"/>
      <c r="Q43" s="19"/>
      <c r="R43" s="19"/>
      <c r="S43" s="19"/>
      <c r="T43" s="19"/>
      <c r="U43" s="19"/>
      <c r="V43" s="19"/>
      <c r="W43" s="19"/>
      <c r="X43" s="19"/>
    </row>
    <row r="44" spans="1:24">
      <c r="B44" t="s">
        <v>14</v>
      </c>
      <c r="C44" t="s">
        <v>21</v>
      </c>
      <c r="D44" s="14">
        <v>43882</v>
      </c>
      <c r="E44" s="14">
        <v>43889</v>
      </c>
      <c r="F44">
        <v>5</v>
      </c>
      <c r="G44" s="15">
        <v>4</v>
      </c>
      <c r="H44" s="16">
        <v>0.8</v>
      </c>
      <c r="I44" s="15">
        <v>729000</v>
      </c>
      <c r="J44" s="15">
        <v>487139</v>
      </c>
      <c r="K44" s="19"/>
      <c r="L44" s="19"/>
      <c r="M44" s="19"/>
      <c r="N44" s="19"/>
      <c r="O44" s="19"/>
      <c r="P44" s="19"/>
      <c r="Q44" s="19"/>
      <c r="R44" s="19"/>
      <c r="S44" s="19"/>
      <c r="T44" s="19"/>
      <c r="U44" s="19"/>
      <c r="V44" s="19"/>
      <c r="W44" s="19"/>
      <c r="X44" s="19"/>
    </row>
    <row r="45" spans="1:24">
      <c r="B45" t="s">
        <v>16</v>
      </c>
      <c r="C45" t="s">
        <v>13</v>
      </c>
      <c r="D45" s="14">
        <v>43885</v>
      </c>
      <c r="E45" s="14">
        <v>43894</v>
      </c>
      <c r="F45">
        <v>7</v>
      </c>
      <c r="G45" s="15">
        <v>3</v>
      </c>
      <c r="H45" s="16">
        <v>0.42857142857142899</v>
      </c>
      <c r="I45" s="15">
        <v>826000</v>
      </c>
      <c r="J45" s="15">
        <v>298186</v>
      </c>
      <c r="K45" s="19"/>
      <c r="L45" s="19"/>
      <c r="M45" s="19"/>
      <c r="N45" s="19"/>
      <c r="O45" s="19"/>
      <c r="P45" s="19"/>
      <c r="Q45" s="19"/>
      <c r="R45" s="19"/>
      <c r="S45" s="19"/>
      <c r="T45" s="19"/>
      <c r="U45" s="19"/>
      <c r="V45" s="19"/>
      <c r="W45" s="19"/>
      <c r="X45" s="19"/>
    </row>
    <row r="46" spans="1:24">
      <c r="B46" t="s">
        <v>18</v>
      </c>
      <c r="C46" t="s">
        <v>15</v>
      </c>
      <c r="D46" s="14">
        <v>43887</v>
      </c>
      <c r="E46" s="14">
        <v>43896</v>
      </c>
      <c r="F46">
        <v>7</v>
      </c>
      <c r="G46" s="15">
        <v>2</v>
      </c>
      <c r="H46" s="16">
        <v>0.28571428571428598</v>
      </c>
      <c r="I46" s="15">
        <v>895000</v>
      </c>
      <c r="J46" s="15">
        <v>280583</v>
      </c>
      <c r="K46" s="19"/>
      <c r="L46" s="19"/>
      <c r="M46" s="19"/>
      <c r="N46" s="19"/>
      <c r="O46" s="19"/>
      <c r="P46" s="19"/>
      <c r="Q46" s="19"/>
      <c r="R46" s="19"/>
      <c r="S46" s="19"/>
      <c r="T46" s="19"/>
      <c r="U46" s="19"/>
      <c r="V46" s="19"/>
      <c r="W46" s="19"/>
      <c r="X46" s="19"/>
    </row>
    <row r="47" spans="1:24">
      <c r="B47" t="s">
        <v>20</v>
      </c>
      <c r="C47" t="s">
        <v>17</v>
      </c>
      <c r="D47" s="14">
        <v>43889</v>
      </c>
      <c r="E47" s="14">
        <v>43894</v>
      </c>
      <c r="F47">
        <v>3</v>
      </c>
      <c r="G47" s="15">
        <v>2</v>
      </c>
      <c r="H47" s="16">
        <v>0.66666666666666696</v>
      </c>
      <c r="I47" s="15">
        <v>341000</v>
      </c>
      <c r="J47" s="15">
        <v>129785</v>
      </c>
      <c r="K47" s="19"/>
      <c r="L47" s="19"/>
      <c r="M47" s="19"/>
      <c r="N47" s="19"/>
      <c r="O47" s="19"/>
      <c r="P47" s="19"/>
      <c r="Q47" s="19"/>
      <c r="R47" s="19"/>
      <c r="S47" s="19"/>
      <c r="T47" s="19"/>
      <c r="U47" s="19"/>
      <c r="V47" s="19"/>
      <c r="W47" s="19"/>
      <c r="X47" s="19"/>
    </row>
    <row r="48" spans="1:24">
      <c r="A48" t="s">
        <v>31</v>
      </c>
      <c r="I48" s="15">
        <v>19695000</v>
      </c>
      <c r="J48" s="15">
        <v>8340291</v>
      </c>
      <c r="K48" s="19"/>
      <c r="L48" s="19"/>
      <c r="M48" s="19"/>
      <c r="N48" s="19"/>
      <c r="O48" s="19"/>
      <c r="P48" s="19"/>
      <c r="Q48" s="19"/>
      <c r="R48" s="19"/>
      <c r="S48" s="19"/>
      <c r="T48" s="19"/>
      <c r="U48" s="19"/>
      <c r="V48" s="19"/>
      <c r="W48" s="19"/>
      <c r="X48" s="19"/>
    </row>
    <row r="49" spans="1:24">
      <c r="B49" s="28">
        <f ca="1">ROW(INDIRECT("D8:D49"))</f>
        <v>8</v>
      </c>
      <c r="C49" s="28"/>
      <c r="D49" s="28"/>
      <c r="E49" s="28"/>
      <c r="F49" s="28"/>
      <c r="G49" s="28"/>
      <c r="H49" s="28"/>
      <c r="I49" s="28"/>
      <c r="J49" s="28"/>
      <c r="K49" s="19"/>
      <c r="L49" s="19"/>
      <c r="M49" s="19"/>
      <c r="N49" s="19"/>
      <c r="O49" s="19"/>
      <c r="P49" s="19"/>
      <c r="Q49" s="19"/>
      <c r="R49" s="19"/>
      <c r="S49" s="19"/>
      <c r="T49" s="19"/>
      <c r="U49" s="19"/>
      <c r="V49" s="19"/>
      <c r="W49" s="19"/>
      <c r="X49" s="19"/>
    </row>
    <row r="50" spans="1:24">
      <c r="B50" s="28"/>
      <c r="C50" s="28"/>
      <c r="D50" s="28"/>
      <c r="E50" s="28"/>
      <c r="F50" s="28"/>
      <c r="G50" s="28"/>
      <c r="H50" s="28"/>
      <c r="I50" s="28"/>
      <c r="J50" s="28"/>
      <c r="K50" s="19"/>
      <c r="L50" s="19"/>
      <c r="M50" s="19"/>
      <c r="N50" s="19"/>
      <c r="O50" s="19"/>
      <c r="P50" s="19"/>
      <c r="Q50" s="19"/>
      <c r="R50" s="19"/>
      <c r="S50" s="19"/>
      <c r="T50" s="19"/>
      <c r="U50" s="19"/>
      <c r="V50" s="19"/>
      <c r="W50" s="19"/>
      <c r="X50" s="19"/>
    </row>
    <row r="51" spans="1:24">
      <c r="A51" s="17"/>
      <c r="B51" s="28"/>
      <c r="C51" s="28"/>
      <c r="D51" s="28"/>
      <c r="E51" s="28"/>
      <c r="F51" s="28"/>
      <c r="G51" s="28"/>
      <c r="H51" s="28"/>
      <c r="I51" s="28"/>
      <c r="J51" s="28"/>
      <c r="K51" s="19"/>
      <c r="L51" s="19"/>
      <c r="M51" s="19"/>
      <c r="N51" s="19"/>
      <c r="O51" s="19"/>
      <c r="P51" s="19"/>
      <c r="Q51" s="19"/>
      <c r="R51" s="19"/>
      <c r="S51" s="19"/>
      <c r="T51" s="19"/>
      <c r="U51" s="19"/>
      <c r="V51" s="19"/>
      <c r="W51" s="19"/>
      <c r="X51" s="19"/>
    </row>
    <row r="52" spans="1:24">
      <c r="B52" s="28"/>
      <c r="C52" s="28"/>
      <c r="D52" s="28"/>
      <c r="E52" s="28"/>
      <c r="F52" s="28"/>
      <c r="G52" s="28"/>
      <c r="H52" s="28"/>
      <c r="I52" s="28"/>
      <c r="J52" s="28"/>
      <c r="K52" s="19"/>
      <c r="L52" s="19"/>
      <c r="M52" s="19"/>
      <c r="N52" s="19"/>
      <c r="O52" s="19"/>
      <c r="P52" s="19"/>
      <c r="Q52" s="19"/>
      <c r="R52" s="19"/>
      <c r="S52" s="19"/>
      <c r="T52" s="19"/>
      <c r="U52" s="19"/>
      <c r="V52" s="19"/>
      <c r="W52" s="19"/>
      <c r="X52" s="19"/>
    </row>
    <row r="53" spans="1:24">
      <c r="B53" s="28"/>
      <c r="C53" s="28"/>
      <c r="D53" s="28"/>
      <c r="E53" s="28"/>
      <c r="F53" s="28"/>
      <c r="G53" s="28"/>
      <c r="H53" s="28"/>
      <c r="I53" s="28"/>
      <c r="J53" s="28"/>
      <c r="K53" s="19"/>
      <c r="L53" s="19"/>
      <c r="M53" s="19"/>
      <c r="N53" s="19"/>
      <c r="O53" s="19"/>
      <c r="P53" s="19"/>
      <c r="Q53" s="19"/>
      <c r="R53" s="19"/>
      <c r="S53" s="19"/>
      <c r="T53" s="19"/>
      <c r="U53" s="19"/>
      <c r="V53" s="19"/>
      <c r="W53" s="19"/>
      <c r="X53" s="19"/>
    </row>
    <row r="54" spans="1:24">
      <c r="B54" s="28"/>
      <c r="C54" s="28"/>
      <c r="D54" s="28"/>
      <c r="E54" s="28"/>
      <c r="F54" s="28"/>
      <c r="G54" s="28"/>
      <c r="H54" s="28"/>
      <c r="I54" s="28"/>
      <c r="J54" s="28"/>
      <c r="K54" s="19"/>
      <c r="L54" s="19"/>
      <c r="M54" s="19"/>
      <c r="N54" s="19"/>
      <c r="O54" s="19"/>
      <c r="P54" s="19"/>
      <c r="Q54" s="19"/>
      <c r="R54" s="19"/>
      <c r="S54" s="19"/>
      <c r="T54" s="19"/>
      <c r="U54" s="19"/>
      <c r="V54" s="19"/>
      <c r="W54" s="19"/>
      <c r="X54" s="19"/>
    </row>
    <row r="55" spans="1:24">
      <c r="B55" s="28"/>
      <c r="C55" s="28"/>
      <c r="D55" s="28"/>
      <c r="E55" s="28"/>
      <c r="F55" s="28"/>
      <c r="G55" s="28"/>
      <c r="H55" s="28"/>
      <c r="I55" s="28"/>
      <c r="J55" s="28"/>
      <c r="K55" s="19"/>
      <c r="L55" s="19"/>
      <c r="M55" s="19"/>
      <c r="N55" s="19"/>
      <c r="O55" s="19"/>
      <c r="P55" s="19"/>
      <c r="Q55" s="19"/>
      <c r="R55" s="19"/>
      <c r="S55" s="19"/>
      <c r="T55" s="19"/>
      <c r="U55" s="19"/>
      <c r="V55" s="19"/>
      <c r="W55" s="19"/>
      <c r="X55" s="19"/>
    </row>
    <row r="56" spans="1:24">
      <c r="B56" s="28"/>
      <c r="C56" s="28"/>
      <c r="D56" s="28"/>
      <c r="E56" s="28"/>
      <c r="F56" s="28"/>
      <c r="G56" s="28"/>
      <c r="H56" s="28"/>
      <c r="I56" s="28"/>
      <c r="J56" s="28"/>
      <c r="K56" s="19"/>
      <c r="L56" s="19"/>
      <c r="M56" s="19"/>
      <c r="N56" s="19"/>
      <c r="O56" s="19"/>
      <c r="P56" s="19"/>
      <c r="Q56" s="19"/>
      <c r="R56" s="19"/>
      <c r="S56" s="19"/>
      <c r="T56" s="19"/>
      <c r="U56" s="19"/>
      <c r="V56" s="19"/>
      <c r="W56" s="19"/>
      <c r="X56" s="19"/>
    </row>
    <row r="57" spans="1:24">
      <c r="B57" s="28"/>
      <c r="C57" s="28"/>
      <c r="D57" s="28"/>
      <c r="E57" s="28"/>
      <c r="F57" s="28"/>
      <c r="G57" s="28"/>
      <c r="H57" s="28"/>
      <c r="I57" s="28"/>
      <c r="J57" s="28"/>
      <c r="K57" s="19"/>
      <c r="L57" s="19"/>
      <c r="M57" s="19"/>
      <c r="N57" s="19"/>
      <c r="O57" s="19"/>
      <c r="P57" s="19"/>
      <c r="Q57" s="19"/>
      <c r="R57" s="19"/>
      <c r="S57" s="19"/>
      <c r="T57" s="19"/>
      <c r="U57" s="19"/>
      <c r="V57" s="19"/>
      <c r="W57" s="19"/>
      <c r="X57" s="19"/>
    </row>
    <row r="58" spans="1:24">
      <c r="B58" s="28"/>
      <c r="C58" s="28"/>
      <c r="D58" s="28"/>
      <c r="E58" s="28"/>
      <c r="F58" s="28"/>
      <c r="G58" s="28"/>
      <c r="H58" s="28"/>
      <c r="I58" s="28"/>
      <c r="J58" s="28"/>
      <c r="K58" s="19"/>
      <c r="L58" s="19"/>
      <c r="M58" s="19"/>
      <c r="N58" s="19"/>
      <c r="O58" s="19"/>
      <c r="P58" s="19"/>
      <c r="Q58" s="19"/>
      <c r="R58" s="19"/>
      <c r="S58" s="19"/>
      <c r="T58" s="19"/>
      <c r="U58" s="19"/>
      <c r="V58" s="19"/>
      <c r="W58" s="19"/>
      <c r="X58" s="19"/>
    </row>
    <row r="59" spans="1:24">
      <c r="B59" s="28"/>
      <c r="C59" s="28"/>
      <c r="D59" s="28"/>
      <c r="E59" s="28"/>
      <c r="F59" s="28"/>
      <c r="G59" s="28"/>
      <c r="H59" s="28"/>
      <c r="I59" s="28"/>
      <c r="J59" s="28"/>
      <c r="K59" s="19"/>
      <c r="L59" s="19"/>
      <c r="M59" s="19"/>
      <c r="N59" s="19"/>
      <c r="O59" s="19"/>
      <c r="P59" s="19"/>
      <c r="Q59" s="19"/>
      <c r="R59" s="19"/>
      <c r="S59" s="19"/>
      <c r="T59" s="19"/>
      <c r="U59" s="19"/>
      <c r="V59" s="19"/>
      <c r="W59" s="19"/>
      <c r="X59" s="19"/>
    </row>
    <row r="60" spans="1:24">
      <c r="B60" s="28"/>
      <c r="C60" s="28"/>
      <c r="D60" s="28"/>
      <c r="E60" s="28"/>
      <c r="F60" s="28"/>
      <c r="G60" s="28"/>
      <c r="H60" s="28"/>
      <c r="I60" s="28"/>
      <c r="J60" s="28"/>
      <c r="K60" s="19"/>
      <c r="L60" s="19"/>
      <c r="M60" s="19"/>
      <c r="N60" s="19"/>
      <c r="O60" s="19"/>
      <c r="P60" s="19"/>
      <c r="Q60" s="19"/>
      <c r="R60" s="19"/>
      <c r="S60" s="19"/>
      <c r="T60" s="19"/>
      <c r="U60" s="19"/>
      <c r="V60" s="19"/>
      <c r="W60" s="19"/>
      <c r="X60" s="19"/>
    </row>
    <row r="61" spans="1:24">
      <c r="B61" s="28"/>
      <c r="C61" s="28"/>
      <c r="D61" s="28"/>
      <c r="E61" s="28"/>
      <c r="F61" s="28"/>
      <c r="G61" s="28"/>
      <c r="H61" s="28"/>
      <c r="I61" s="28"/>
      <c r="J61" s="28"/>
      <c r="K61" s="19"/>
      <c r="L61" s="19"/>
      <c r="M61" s="19"/>
      <c r="N61" s="19"/>
      <c r="O61" s="19"/>
      <c r="P61" s="19"/>
      <c r="Q61" s="19"/>
      <c r="R61" s="19"/>
      <c r="S61" s="19"/>
      <c r="T61" s="19"/>
      <c r="U61" s="19"/>
      <c r="V61" s="19"/>
      <c r="W61" s="19"/>
      <c r="X61" s="19"/>
    </row>
    <row r="62" spans="1:24">
      <c r="B62" s="28"/>
      <c r="C62" s="28"/>
      <c r="D62" s="28"/>
      <c r="E62" s="28"/>
      <c r="F62" s="28"/>
      <c r="G62" s="28"/>
      <c r="H62" s="28"/>
      <c r="I62" s="28"/>
      <c r="J62" s="28"/>
      <c r="K62" s="19"/>
      <c r="L62" s="19"/>
      <c r="M62" s="19"/>
      <c r="N62" s="19"/>
      <c r="O62" s="19"/>
      <c r="P62" s="19"/>
      <c r="Q62" s="19"/>
      <c r="R62" s="19"/>
      <c r="S62" s="19"/>
      <c r="T62" s="19"/>
      <c r="U62" s="19"/>
      <c r="V62" s="19"/>
      <c r="W62" s="19"/>
      <c r="X62" s="19"/>
    </row>
    <row r="63" spans="1:24">
      <c r="B63" s="28"/>
      <c r="C63" s="28"/>
      <c r="D63" s="28"/>
      <c r="E63" s="28"/>
      <c r="F63" s="28"/>
      <c r="G63" s="28"/>
      <c r="H63" s="28"/>
      <c r="I63" s="28"/>
      <c r="J63" s="28"/>
      <c r="K63" s="19"/>
      <c r="L63" s="19"/>
      <c r="M63" s="19"/>
      <c r="N63" s="19"/>
      <c r="O63" s="19"/>
      <c r="P63" s="19"/>
      <c r="Q63" s="19"/>
      <c r="R63" s="19"/>
      <c r="S63" s="19"/>
      <c r="T63" s="19"/>
      <c r="U63" s="19"/>
      <c r="V63" s="19"/>
      <c r="W63" s="19"/>
      <c r="X63" s="19"/>
    </row>
    <row r="64" spans="1:24">
      <c r="B64" s="28"/>
      <c r="C64" s="28"/>
      <c r="D64" s="28"/>
      <c r="E64" s="28"/>
      <c r="F64" s="28"/>
      <c r="G64" s="28"/>
      <c r="H64" s="28"/>
      <c r="I64" s="28"/>
      <c r="J64" s="28"/>
      <c r="K64" s="19"/>
      <c r="L64" s="19"/>
      <c r="M64" s="19"/>
      <c r="N64" s="19"/>
      <c r="O64" s="19"/>
      <c r="P64" s="19"/>
      <c r="Q64" s="19"/>
      <c r="R64" s="19"/>
      <c r="S64" s="19"/>
      <c r="T64" s="19"/>
      <c r="U64" s="19"/>
      <c r="V64" s="19"/>
      <c r="W64" s="19"/>
      <c r="X64" s="19"/>
    </row>
    <row r="65" spans="2:24">
      <c r="B65" s="28"/>
      <c r="C65" s="28"/>
      <c r="D65" s="28"/>
      <c r="E65" s="28"/>
      <c r="F65" s="28"/>
      <c r="G65" s="28"/>
      <c r="H65" s="28"/>
      <c r="I65" s="28"/>
      <c r="J65" s="28"/>
      <c r="K65" s="19"/>
      <c r="L65" s="19"/>
      <c r="M65" s="19"/>
      <c r="N65" s="19"/>
      <c r="O65" s="19"/>
      <c r="P65" s="19"/>
      <c r="Q65" s="19"/>
      <c r="R65" s="19"/>
      <c r="S65" s="19"/>
      <c r="T65" s="19"/>
      <c r="U65" s="19"/>
      <c r="V65" s="19"/>
      <c r="W65" s="19"/>
      <c r="X65" s="19"/>
    </row>
    <row r="66" spans="2:24">
      <c r="B66" s="28"/>
      <c r="C66" s="28"/>
      <c r="D66" s="28"/>
      <c r="E66" s="28"/>
      <c r="F66" s="28"/>
      <c r="G66" s="28"/>
      <c r="H66" s="28"/>
      <c r="I66" s="28"/>
      <c r="J66" s="28"/>
      <c r="K66" s="19"/>
      <c r="L66" s="19"/>
      <c r="M66" s="19"/>
      <c r="N66" s="19"/>
      <c r="O66" s="19"/>
      <c r="P66" s="19"/>
      <c r="Q66" s="19"/>
      <c r="R66" s="19"/>
      <c r="S66" s="19"/>
      <c r="T66" s="19"/>
      <c r="U66" s="19"/>
      <c r="V66" s="19"/>
      <c r="W66" s="19"/>
      <c r="X66" s="19"/>
    </row>
    <row r="67" spans="2:24">
      <c r="B67" s="28"/>
      <c r="C67" s="28"/>
      <c r="D67" s="28"/>
      <c r="E67" s="28"/>
      <c r="F67" s="28"/>
      <c r="G67" s="28"/>
      <c r="H67" s="28"/>
      <c r="I67" s="28"/>
      <c r="J67" s="28"/>
      <c r="K67" s="19"/>
      <c r="L67" s="19"/>
      <c r="M67" s="19"/>
      <c r="N67" s="19"/>
      <c r="O67" s="19"/>
      <c r="P67" s="19"/>
      <c r="Q67" s="19"/>
      <c r="R67" s="19"/>
      <c r="S67" s="19"/>
      <c r="T67" s="19"/>
      <c r="U67" s="19"/>
      <c r="V67" s="19"/>
      <c r="W67" s="19"/>
      <c r="X67" s="19"/>
    </row>
    <row r="68" spans="2:24">
      <c r="B68" s="28"/>
      <c r="C68" s="28"/>
      <c r="D68" s="28"/>
      <c r="E68" s="28"/>
      <c r="F68" s="28"/>
      <c r="G68" s="28"/>
      <c r="H68" s="28"/>
      <c r="I68" s="28"/>
      <c r="J68" s="28"/>
      <c r="K68" s="19"/>
      <c r="L68" s="19"/>
      <c r="M68" s="19"/>
      <c r="N68" s="19"/>
      <c r="O68" s="19"/>
      <c r="P68" s="19"/>
      <c r="Q68" s="19"/>
      <c r="R68" s="19"/>
      <c r="S68" s="19"/>
      <c r="T68" s="19"/>
      <c r="U68" s="19"/>
      <c r="V68" s="19"/>
      <c r="W68" s="19"/>
      <c r="X68" s="19"/>
    </row>
    <row r="69" spans="2:24">
      <c r="B69" s="28"/>
      <c r="C69" s="28"/>
      <c r="D69" s="28"/>
      <c r="E69" s="28"/>
      <c r="F69" s="28"/>
      <c r="G69" s="28"/>
      <c r="H69" s="28"/>
      <c r="I69" s="28"/>
      <c r="J69" s="28"/>
      <c r="K69" s="19"/>
      <c r="L69" s="19"/>
      <c r="M69" s="19"/>
      <c r="N69" s="19"/>
      <c r="O69" s="19"/>
      <c r="P69" s="19"/>
      <c r="Q69" s="19"/>
      <c r="R69" s="19"/>
      <c r="S69" s="19"/>
      <c r="T69" s="19"/>
      <c r="U69" s="19"/>
      <c r="V69" s="19"/>
      <c r="W69" s="19"/>
      <c r="X69" s="19"/>
    </row>
    <row r="70" spans="2:24">
      <c r="B70" s="28"/>
      <c r="C70" s="28"/>
      <c r="D70" s="28"/>
      <c r="E70" s="28"/>
      <c r="F70" s="28"/>
      <c r="G70" s="28"/>
      <c r="H70" s="28"/>
      <c r="I70" s="28"/>
      <c r="J70" s="28"/>
      <c r="K70" s="19"/>
      <c r="L70" s="19"/>
      <c r="M70" s="19"/>
      <c r="N70" s="19"/>
      <c r="O70" s="19"/>
      <c r="P70" s="19"/>
      <c r="Q70" s="19"/>
      <c r="R70" s="19"/>
      <c r="S70" s="19"/>
      <c r="T70" s="19"/>
      <c r="U70" s="19"/>
      <c r="V70" s="19"/>
      <c r="W70" s="19"/>
      <c r="X70" s="19"/>
    </row>
    <row r="71" spans="2:24">
      <c r="B71" s="28"/>
      <c r="C71" s="28"/>
      <c r="D71" s="28"/>
      <c r="E71" s="28"/>
      <c r="F71" s="28"/>
      <c r="G71" s="28"/>
      <c r="H71" s="28"/>
      <c r="I71" s="28"/>
      <c r="J71" s="28"/>
      <c r="K71" s="19"/>
      <c r="L71" s="19"/>
      <c r="M71" s="19"/>
      <c r="N71" s="19"/>
      <c r="O71" s="19"/>
      <c r="P71" s="19"/>
      <c r="Q71" s="19"/>
      <c r="R71" s="19"/>
      <c r="S71" s="19"/>
      <c r="T71" s="19"/>
      <c r="U71" s="19"/>
      <c r="V71" s="19"/>
      <c r="W71" s="19"/>
      <c r="X71" s="19"/>
    </row>
    <row r="72" spans="2:24">
      <c r="B72" s="28"/>
      <c r="C72" s="28"/>
      <c r="D72" s="28"/>
      <c r="E72" s="28"/>
      <c r="F72" s="28"/>
      <c r="G72" s="28"/>
      <c r="H72" s="28"/>
      <c r="I72" s="28"/>
      <c r="J72" s="28"/>
      <c r="K72" s="19"/>
      <c r="L72" s="19"/>
      <c r="M72" s="19"/>
      <c r="N72" s="19"/>
      <c r="O72" s="19"/>
      <c r="P72" s="19"/>
      <c r="Q72" s="19"/>
      <c r="R72" s="19"/>
      <c r="S72" s="19"/>
      <c r="T72" s="19"/>
      <c r="U72" s="19"/>
      <c r="V72" s="19"/>
      <c r="W72" s="19"/>
      <c r="X72" s="19"/>
    </row>
    <row r="73" spans="2:24">
      <c r="B73" s="28"/>
      <c r="C73" s="28"/>
      <c r="D73" s="28"/>
      <c r="E73" s="28"/>
      <c r="F73" s="28"/>
      <c r="G73" s="28"/>
      <c r="H73" s="28"/>
      <c r="I73" s="28"/>
      <c r="J73" s="28"/>
      <c r="K73" s="19"/>
      <c r="L73" s="19"/>
      <c r="M73" s="19"/>
      <c r="N73" s="19"/>
      <c r="O73" s="19"/>
      <c r="P73" s="19"/>
      <c r="Q73" s="19"/>
      <c r="R73" s="19"/>
      <c r="S73" s="19"/>
      <c r="T73" s="19"/>
      <c r="U73" s="19"/>
      <c r="V73" s="19"/>
      <c r="W73" s="19"/>
      <c r="X73" s="19"/>
    </row>
    <row r="74" spans="2:24">
      <c r="B74" s="28"/>
      <c r="C74" s="28"/>
      <c r="D74" s="28"/>
      <c r="E74" s="28"/>
      <c r="F74" s="28"/>
      <c r="G74" s="28"/>
      <c r="H74" s="28"/>
      <c r="I74" s="28"/>
      <c r="J74" s="28"/>
      <c r="K74" s="19"/>
      <c r="L74" s="19"/>
      <c r="M74" s="19"/>
      <c r="N74" s="19"/>
      <c r="O74" s="19"/>
      <c r="P74" s="19"/>
      <c r="Q74" s="19"/>
      <c r="R74" s="19"/>
      <c r="S74" s="19"/>
      <c r="T74" s="19"/>
      <c r="U74" s="19"/>
      <c r="V74" s="19"/>
      <c r="W74" s="19"/>
      <c r="X74" s="19"/>
    </row>
    <row r="75" spans="2:24">
      <c r="B75" s="28"/>
      <c r="C75" s="28"/>
      <c r="D75" s="28"/>
      <c r="E75" s="28"/>
      <c r="F75" s="28"/>
      <c r="G75" s="28"/>
      <c r="H75" s="28"/>
      <c r="I75" s="28"/>
      <c r="J75" s="28"/>
      <c r="K75" s="19"/>
      <c r="L75" s="19"/>
      <c r="M75" s="19"/>
      <c r="N75" s="19"/>
      <c r="O75" s="19"/>
      <c r="P75" s="19"/>
      <c r="Q75" s="19"/>
      <c r="R75" s="19"/>
      <c r="S75" s="19"/>
      <c r="T75" s="19"/>
      <c r="U75" s="19"/>
      <c r="V75" s="19"/>
      <c r="W75" s="19"/>
      <c r="X75" s="19"/>
    </row>
    <row r="76" spans="2:24">
      <c r="B76" s="28"/>
      <c r="C76" s="28"/>
      <c r="D76" s="28"/>
      <c r="E76" s="28"/>
      <c r="F76" s="28"/>
      <c r="G76" s="28"/>
      <c r="H76" s="28"/>
      <c r="I76" s="28"/>
      <c r="J76" s="28"/>
      <c r="K76" s="19"/>
      <c r="L76" s="19"/>
      <c r="M76" s="19"/>
      <c r="N76" s="19"/>
      <c r="O76" s="19"/>
      <c r="P76" s="19"/>
      <c r="Q76" s="19"/>
      <c r="R76" s="19"/>
      <c r="S76" s="19"/>
      <c r="T76" s="19"/>
      <c r="U76" s="19"/>
      <c r="V76" s="19"/>
      <c r="W76" s="19"/>
      <c r="X76" s="19"/>
    </row>
    <row r="77" spans="2:24">
      <c r="B77" s="28"/>
      <c r="C77" s="28"/>
      <c r="D77" s="28"/>
      <c r="E77" s="28"/>
      <c r="F77" s="28"/>
      <c r="G77" s="28"/>
      <c r="H77" s="28"/>
      <c r="I77" s="28"/>
      <c r="J77" s="28"/>
      <c r="K77" s="19"/>
      <c r="L77" s="19"/>
      <c r="M77" s="19"/>
      <c r="N77" s="19"/>
      <c r="O77" s="19"/>
      <c r="P77" s="19"/>
      <c r="Q77" s="19"/>
      <c r="R77" s="19"/>
      <c r="S77" s="19"/>
      <c r="T77" s="19"/>
      <c r="U77" s="19"/>
      <c r="V77" s="19"/>
      <c r="W77" s="19"/>
      <c r="X77" s="19"/>
    </row>
    <row r="78" spans="2:24">
      <c r="B78" s="28"/>
      <c r="C78" s="28"/>
      <c r="D78" s="28"/>
      <c r="E78" s="28"/>
      <c r="F78" s="28"/>
      <c r="G78" s="28"/>
      <c r="H78" s="28"/>
      <c r="I78" s="28"/>
      <c r="J78" s="28"/>
      <c r="K78" s="19"/>
      <c r="L78" s="19"/>
      <c r="M78" s="19"/>
      <c r="N78" s="19"/>
      <c r="O78" s="19"/>
      <c r="P78" s="19"/>
      <c r="Q78" s="19"/>
      <c r="R78" s="19"/>
      <c r="S78" s="19"/>
      <c r="T78" s="19"/>
      <c r="U78" s="19"/>
      <c r="V78" s="19"/>
      <c r="W78" s="19"/>
      <c r="X78" s="19"/>
    </row>
    <row r="79" spans="2:24">
      <c r="B79" s="28"/>
      <c r="C79" s="28"/>
      <c r="D79" s="28"/>
      <c r="E79" s="28"/>
      <c r="F79" s="28"/>
      <c r="G79" s="28"/>
      <c r="H79" s="28"/>
      <c r="I79" s="28"/>
      <c r="J79" s="28"/>
      <c r="K79" s="19"/>
      <c r="L79" s="19"/>
      <c r="M79" s="19"/>
      <c r="N79" s="19"/>
      <c r="O79" s="19"/>
      <c r="P79" s="19"/>
      <c r="Q79" s="19"/>
      <c r="R79" s="19"/>
      <c r="S79" s="19"/>
      <c r="T79" s="19"/>
      <c r="U79" s="19"/>
      <c r="V79" s="19"/>
      <c r="W79" s="19"/>
      <c r="X79" s="19"/>
    </row>
    <row r="80" spans="2:24">
      <c r="B80" s="28"/>
      <c r="C80" s="28"/>
      <c r="D80" s="28"/>
      <c r="E80" s="28"/>
      <c r="F80" s="28"/>
      <c r="G80" s="28"/>
      <c r="H80" s="28"/>
      <c r="I80" s="28"/>
      <c r="J80" s="28"/>
      <c r="K80" s="19"/>
      <c r="L80" s="19"/>
      <c r="M80" s="19"/>
      <c r="N80" s="19"/>
      <c r="O80" s="19"/>
      <c r="P80" s="19"/>
      <c r="Q80" s="19"/>
      <c r="R80" s="19"/>
      <c r="S80" s="19"/>
      <c r="T80" s="19"/>
      <c r="U80" s="19"/>
      <c r="V80" s="19"/>
      <c r="W80" s="19"/>
      <c r="X80" s="19"/>
    </row>
    <row r="81" spans="2:24">
      <c r="B81" s="28"/>
      <c r="C81" s="28"/>
      <c r="D81" s="28"/>
      <c r="E81" s="28"/>
      <c r="F81" s="28"/>
      <c r="G81" s="28"/>
      <c r="H81" s="28"/>
      <c r="I81" s="28"/>
      <c r="J81" s="28"/>
      <c r="K81" s="19"/>
      <c r="L81" s="19"/>
      <c r="M81" s="19"/>
      <c r="N81" s="19"/>
      <c r="O81" s="19"/>
      <c r="P81" s="19"/>
      <c r="Q81" s="19"/>
      <c r="R81" s="19"/>
      <c r="S81" s="19"/>
      <c r="T81" s="19"/>
      <c r="U81" s="19"/>
      <c r="V81" s="19"/>
      <c r="W81" s="19"/>
      <c r="X81" s="19"/>
    </row>
    <row r="82" spans="2:24">
      <c r="B82" s="28"/>
      <c r="C82" s="28"/>
      <c r="D82" s="28"/>
      <c r="E82" s="28"/>
      <c r="F82" s="28"/>
      <c r="G82" s="28"/>
      <c r="H82" s="28"/>
      <c r="I82" s="28"/>
      <c r="J82" s="28"/>
      <c r="K82" s="18"/>
      <c r="L82" s="18"/>
      <c r="M82" s="18"/>
      <c r="N82" s="18"/>
      <c r="O82" s="18"/>
      <c r="P82" s="18"/>
      <c r="Q82" s="18"/>
      <c r="R82" s="18"/>
      <c r="S82" s="18"/>
      <c r="T82" s="18"/>
      <c r="U82" s="18"/>
      <c r="V82" s="18"/>
      <c r="W82" s="18"/>
      <c r="X82" s="18"/>
    </row>
    <row r="83" spans="2:24">
      <c r="B83" s="28"/>
      <c r="C83" s="28"/>
      <c r="D83" s="28"/>
      <c r="E83" s="28"/>
      <c r="F83" s="28"/>
      <c r="G83" s="28"/>
      <c r="H83" s="28"/>
      <c r="I83" s="28"/>
      <c r="J83" s="28"/>
      <c r="K83" s="18"/>
      <c r="L83" s="18"/>
      <c r="M83" s="18"/>
      <c r="N83" s="18"/>
      <c r="O83" s="18"/>
      <c r="P83" s="18"/>
      <c r="Q83" s="18"/>
      <c r="R83" s="18"/>
      <c r="S83" s="18"/>
      <c r="T83" s="18"/>
      <c r="U83" s="18"/>
      <c r="V83" s="18"/>
      <c r="W83" s="18"/>
      <c r="X83" s="18"/>
    </row>
    <row r="84" spans="2:24">
      <c r="B84" s="28"/>
      <c r="C84" s="28"/>
      <c r="D84" s="28"/>
      <c r="E84" s="28"/>
      <c r="F84" s="28"/>
      <c r="G84" s="28"/>
      <c r="H84" s="28"/>
      <c r="I84" s="28"/>
      <c r="J84" s="28"/>
      <c r="K84" s="21"/>
      <c r="L84" s="21"/>
      <c r="M84" s="21"/>
      <c r="N84" s="21"/>
      <c r="O84" s="21"/>
      <c r="P84" s="21"/>
      <c r="Q84" s="21"/>
      <c r="R84" s="21"/>
    </row>
    <row r="85" spans="2:24">
      <c r="B85" s="28"/>
      <c r="C85" s="28"/>
      <c r="D85" s="28"/>
      <c r="E85" s="28"/>
      <c r="F85" s="28"/>
      <c r="G85" s="28"/>
      <c r="H85" s="28"/>
      <c r="I85" s="28"/>
      <c r="J85" s="28"/>
      <c r="K85" s="21"/>
      <c r="L85" s="21"/>
      <c r="M85" s="21"/>
      <c r="N85" s="21"/>
      <c r="O85" s="21"/>
      <c r="P85" s="21"/>
      <c r="Q85" s="21"/>
      <c r="R85" s="21"/>
    </row>
    <row r="86" spans="2:24">
      <c r="B86" s="28"/>
      <c r="C86" s="28"/>
      <c r="D86" s="28"/>
      <c r="E86" s="28"/>
      <c r="F86" s="28"/>
      <c r="G86" s="28"/>
      <c r="H86" s="28"/>
      <c r="I86" s="28"/>
      <c r="J86" s="28"/>
      <c r="K86" s="21"/>
      <c r="L86" s="21"/>
      <c r="M86" s="21"/>
      <c r="N86" s="21"/>
      <c r="O86" s="21"/>
      <c r="P86" s="21"/>
      <c r="Q86" s="21"/>
      <c r="R86" s="21"/>
    </row>
    <row r="87" spans="2:24">
      <c r="B87" s="28"/>
      <c r="C87" s="28"/>
      <c r="D87" s="28"/>
      <c r="E87" s="28"/>
      <c r="F87" s="28"/>
      <c r="G87" s="28"/>
      <c r="H87" s="28"/>
      <c r="I87" s="28"/>
      <c r="J87" s="28"/>
      <c r="K87" s="21"/>
      <c r="L87" s="21"/>
      <c r="M87" s="21"/>
      <c r="N87" s="21"/>
      <c r="O87" s="21"/>
      <c r="P87" s="21"/>
      <c r="Q87" s="21"/>
      <c r="R87" s="21"/>
    </row>
    <row r="88" spans="2:24">
      <c r="B88" s="28"/>
      <c r="C88" s="28"/>
      <c r="D88" s="28"/>
      <c r="E88" s="28"/>
      <c r="F88" s="28"/>
      <c r="G88" s="28"/>
      <c r="H88" s="28"/>
      <c r="I88" s="28"/>
      <c r="J88" s="28"/>
      <c r="K88" s="21"/>
      <c r="L88" s="21"/>
      <c r="M88" s="21"/>
      <c r="N88" s="21"/>
      <c r="O88" s="21"/>
      <c r="P88" s="21"/>
      <c r="Q88" s="21"/>
      <c r="R88" s="21"/>
    </row>
    <row r="89" spans="2:24">
      <c r="B89" s="28"/>
      <c r="C89" s="28"/>
      <c r="D89" s="28"/>
      <c r="E89" s="28"/>
      <c r="F89" s="28"/>
      <c r="G89" s="28"/>
      <c r="H89" s="28"/>
      <c r="I89" s="28"/>
      <c r="J89" s="28"/>
      <c r="K89" s="21"/>
      <c r="L89" s="21"/>
      <c r="M89" s="21"/>
      <c r="N89" s="21"/>
      <c r="O89" s="21"/>
      <c r="P89" s="21"/>
      <c r="Q89" s="21"/>
      <c r="R89" s="21"/>
    </row>
    <row r="90" spans="2:24">
      <c r="B90" s="28"/>
      <c r="C90" s="28"/>
      <c r="D90" s="28"/>
      <c r="E90" s="28"/>
      <c r="F90" s="28"/>
      <c r="G90" s="28"/>
      <c r="H90" s="28"/>
      <c r="I90" s="28"/>
      <c r="J90" s="28"/>
      <c r="K90" s="21"/>
      <c r="L90" s="21"/>
      <c r="M90" s="21"/>
      <c r="N90" s="21"/>
      <c r="O90" s="21"/>
      <c r="P90" s="21"/>
      <c r="Q90" s="21"/>
      <c r="R90" s="21"/>
    </row>
    <row r="91" spans="2:24">
      <c r="B91" s="28"/>
      <c r="C91" s="28"/>
      <c r="D91" s="28"/>
      <c r="E91" s="28"/>
      <c r="F91" s="28"/>
      <c r="G91" s="28"/>
      <c r="H91" s="28"/>
      <c r="I91" s="28"/>
      <c r="J91" s="28"/>
      <c r="K91" s="21"/>
      <c r="L91" s="21"/>
      <c r="M91" s="21"/>
      <c r="N91" s="21"/>
      <c r="O91" s="21"/>
      <c r="P91" s="21"/>
      <c r="Q91" s="21"/>
      <c r="R91" s="21"/>
    </row>
    <row r="92" spans="2:24">
      <c r="B92" s="28"/>
      <c r="C92" s="28"/>
      <c r="D92" s="28"/>
      <c r="E92" s="28"/>
      <c r="F92" s="28"/>
      <c r="G92" s="28"/>
      <c r="H92" s="28"/>
      <c r="I92" s="28"/>
      <c r="J92" s="28"/>
      <c r="K92" s="21"/>
      <c r="L92" s="21"/>
      <c r="M92" s="21"/>
      <c r="N92" s="21"/>
      <c r="O92" s="21"/>
      <c r="P92" s="21"/>
      <c r="Q92" s="21"/>
      <c r="R92" s="21"/>
    </row>
    <row r="93" spans="2:24">
      <c r="B93" s="28"/>
      <c r="C93" s="28"/>
      <c r="D93" s="28"/>
      <c r="E93" s="28"/>
      <c r="F93" s="28"/>
      <c r="G93" s="28"/>
      <c r="H93" s="28"/>
      <c r="I93" s="28"/>
      <c r="J93" s="28"/>
      <c r="K93" s="21"/>
      <c r="L93" s="21"/>
      <c r="M93" s="21"/>
      <c r="N93" s="21"/>
      <c r="O93" s="21"/>
      <c r="P93" s="21"/>
      <c r="Q93" s="21"/>
      <c r="R93" s="21"/>
    </row>
    <row r="94" spans="2:24">
      <c r="B94" s="28"/>
      <c r="C94" s="28"/>
      <c r="D94" s="28"/>
      <c r="E94" s="28"/>
      <c r="F94" s="28"/>
      <c r="G94" s="28"/>
      <c r="H94" s="28"/>
      <c r="I94" s="28"/>
      <c r="J94" s="28"/>
      <c r="K94" s="21"/>
      <c r="L94" s="21"/>
      <c r="M94" s="21"/>
      <c r="N94" s="21"/>
      <c r="O94" s="21"/>
      <c r="P94" s="21"/>
      <c r="Q94" s="21"/>
      <c r="R94" s="21"/>
    </row>
    <row r="95" spans="2:24">
      <c r="B95" s="28"/>
      <c r="C95" s="28"/>
      <c r="D95" s="28"/>
      <c r="E95" s="28"/>
      <c r="F95" s="28"/>
      <c r="G95" s="28"/>
      <c r="H95" s="28"/>
      <c r="I95" s="28"/>
      <c r="J95" s="28"/>
      <c r="K95" s="21"/>
      <c r="L95" s="21"/>
      <c r="M95" s="21"/>
      <c r="N95" s="21"/>
      <c r="O95" s="21"/>
      <c r="P95" s="21"/>
      <c r="Q95" s="21"/>
      <c r="R95" s="21"/>
    </row>
    <row r="96" spans="2:24">
      <c r="B96" s="28"/>
      <c r="C96" s="28"/>
      <c r="D96" s="28"/>
      <c r="E96" s="28"/>
      <c r="F96" s="28"/>
      <c r="G96" s="28"/>
      <c r="H96" s="28"/>
      <c r="I96" s="28"/>
      <c r="J96" s="28"/>
      <c r="K96" s="21"/>
      <c r="L96" s="21"/>
      <c r="M96" s="21"/>
      <c r="N96" s="21"/>
      <c r="O96" s="21"/>
      <c r="P96" s="21"/>
      <c r="Q96" s="21"/>
      <c r="R96" s="21"/>
    </row>
    <row r="97" spans="2:18">
      <c r="B97" s="28"/>
      <c r="C97" s="28"/>
      <c r="D97" s="28"/>
      <c r="E97" s="28"/>
      <c r="F97" s="28"/>
      <c r="G97" s="28"/>
      <c r="H97" s="28"/>
      <c r="I97" s="28"/>
      <c r="J97" s="28"/>
      <c r="K97" s="21"/>
      <c r="L97" s="21"/>
      <c r="M97" s="21"/>
      <c r="N97" s="21"/>
      <c r="O97" s="21"/>
      <c r="P97" s="21"/>
      <c r="Q97" s="21"/>
      <c r="R97" s="21"/>
    </row>
    <row r="98" spans="2:18">
      <c r="B98" s="28"/>
      <c r="C98" s="28"/>
      <c r="D98" s="28"/>
      <c r="E98" s="28"/>
      <c r="F98" s="28"/>
      <c r="G98" s="28"/>
      <c r="H98" s="28"/>
      <c r="I98" s="28"/>
      <c r="J98" s="28"/>
      <c r="K98" s="21"/>
      <c r="L98" s="21"/>
      <c r="M98" s="21"/>
      <c r="N98" s="21"/>
      <c r="O98" s="21"/>
      <c r="P98" s="21"/>
      <c r="Q98" s="21"/>
      <c r="R98" s="21"/>
    </row>
    <row r="99" spans="2:18">
      <c r="B99" s="28"/>
      <c r="C99" s="28"/>
      <c r="D99" s="28"/>
      <c r="E99" s="28"/>
      <c r="F99" s="28"/>
      <c r="G99" s="28"/>
      <c r="H99" s="28"/>
      <c r="I99" s="28"/>
      <c r="J99" s="28"/>
      <c r="K99" s="21"/>
      <c r="L99" s="21"/>
      <c r="M99" s="21"/>
      <c r="N99" s="21"/>
      <c r="O99" s="21"/>
      <c r="P99" s="21"/>
      <c r="Q99" s="21"/>
      <c r="R99" s="21"/>
    </row>
    <row r="100" spans="2:18">
      <c r="B100" s="28"/>
      <c r="C100" s="28"/>
      <c r="D100" s="28"/>
      <c r="E100" s="28"/>
      <c r="F100" s="28"/>
      <c r="G100" s="28"/>
      <c r="H100" s="28"/>
      <c r="I100" s="28"/>
      <c r="J100" s="28"/>
      <c r="K100" s="21"/>
      <c r="L100" s="21"/>
      <c r="M100" s="21"/>
      <c r="N100" s="21"/>
      <c r="O100" s="21"/>
      <c r="P100" s="21"/>
      <c r="Q100" s="21"/>
      <c r="R100" s="21"/>
    </row>
    <row r="101" spans="2:18">
      <c r="B101" s="28"/>
      <c r="C101" s="28"/>
      <c r="D101" s="28"/>
      <c r="E101" s="28"/>
      <c r="F101" s="28"/>
      <c r="G101" s="28"/>
      <c r="H101" s="28"/>
      <c r="I101" s="28"/>
      <c r="J101" s="28"/>
      <c r="K101" s="21"/>
      <c r="L101" s="21"/>
      <c r="M101" s="21"/>
      <c r="N101" s="21"/>
      <c r="O101" s="21"/>
      <c r="P101" s="21"/>
      <c r="Q101" s="21"/>
      <c r="R101" s="21"/>
    </row>
    <row r="102" spans="2:18">
      <c r="B102" s="28"/>
      <c r="C102" s="28"/>
      <c r="D102" s="28"/>
      <c r="E102" s="28"/>
      <c r="F102" s="28"/>
      <c r="G102" s="28"/>
      <c r="H102" s="28"/>
      <c r="I102" s="28"/>
      <c r="J102" s="28"/>
      <c r="K102" s="21"/>
      <c r="L102" s="21"/>
      <c r="M102" s="21"/>
      <c r="N102" s="21"/>
      <c r="O102" s="21"/>
      <c r="P102" s="21"/>
      <c r="Q102" s="21"/>
      <c r="R102" s="21"/>
    </row>
    <row r="103" spans="2:18">
      <c r="B103" s="28"/>
      <c r="C103" s="28"/>
      <c r="D103" s="28"/>
      <c r="E103" s="28"/>
      <c r="F103" s="28"/>
      <c r="G103" s="28"/>
      <c r="H103" s="28"/>
      <c r="I103" s="28"/>
      <c r="J103" s="28"/>
      <c r="K103" s="21"/>
      <c r="L103" s="21"/>
      <c r="M103" s="21"/>
      <c r="N103" s="21"/>
      <c r="O103" s="21"/>
      <c r="P103" s="21"/>
      <c r="Q103" s="21"/>
      <c r="R103" s="21"/>
    </row>
    <row r="104" spans="2:18">
      <c r="B104" s="28"/>
      <c r="C104" s="28"/>
      <c r="D104" s="28"/>
      <c r="E104" s="28"/>
      <c r="F104" s="28"/>
      <c r="G104" s="28"/>
      <c r="H104" s="28"/>
      <c r="I104" s="28"/>
      <c r="J104" s="28"/>
      <c r="K104" s="21"/>
      <c r="L104" s="21"/>
      <c r="M104" s="21"/>
      <c r="N104" s="21"/>
      <c r="O104" s="21"/>
      <c r="P104" s="21"/>
      <c r="Q104" s="21"/>
      <c r="R104" s="21"/>
    </row>
    <row r="105" spans="2:18">
      <c r="B105" s="28"/>
      <c r="C105" s="28"/>
      <c r="D105" s="28"/>
      <c r="E105" s="28"/>
      <c r="F105" s="28"/>
      <c r="G105" s="28"/>
      <c r="H105" s="28"/>
      <c r="I105" s="28"/>
      <c r="J105" s="28"/>
      <c r="K105" s="21"/>
      <c r="L105" s="21"/>
      <c r="M105" s="21"/>
      <c r="N105" s="21"/>
      <c r="O105" s="21"/>
      <c r="P105" s="21"/>
      <c r="Q105" s="21"/>
      <c r="R105" s="21"/>
    </row>
    <row r="106" spans="2:18">
      <c r="B106" s="28"/>
      <c r="C106" s="28"/>
      <c r="D106" s="28"/>
      <c r="E106" s="28"/>
      <c r="F106" s="28"/>
      <c r="G106" s="28"/>
      <c r="H106" s="28"/>
      <c r="I106" s="28"/>
      <c r="J106" s="28"/>
      <c r="K106" s="21"/>
      <c r="L106" s="21"/>
      <c r="M106" s="21"/>
      <c r="N106" s="21"/>
      <c r="O106" s="21"/>
      <c r="P106" s="21"/>
      <c r="Q106" s="21"/>
      <c r="R106" s="21"/>
    </row>
    <row r="107" spans="2:18">
      <c r="B107" s="28"/>
      <c r="C107" s="28"/>
      <c r="D107" s="28"/>
      <c r="E107" s="28"/>
      <c r="F107" s="28"/>
      <c r="G107" s="28"/>
      <c r="H107" s="28"/>
      <c r="I107" s="28"/>
      <c r="J107" s="28"/>
      <c r="K107" s="21"/>
      <c r="L107" s="21"/>
      <c r="M107" s="21"/>
      <c r="N107" s="21"/>
      <c r="O107" s="21"/>
      <c r="P107" s="21"/>
      <c r="Q107" s="21"/>
      <c r="R107" s="21"/>
    </row>
    <row r="108" spans="2:18">
      <c r="B108" s="28"/>
      <c r="C108" s="28"/>
      <c r="D108" s="28"/>
      <c r="E108" s="28"/>
      <c r="F108" s="28"/>
      <c r="G108" s="28"/>
      <c r="H108" s="28"/>
      <c r="I108" s="28"/>
      <c r="J108" s="28"/>
      <c r="K108" s="21"/>
      <c r="L108" s="21"/>
      <c r="M108" s="21"/>
      <c r="N108" s="21"/>
      <c r="O108" s="21"/>
      <c r="P108" s="21"/>
      <c r="Q108" s="21"/>
      <c r="R108" s="21"/>
    </row>
    <row r="109" spans="2:18">
      <c r="K109" s="21"/>
      <c r="L109" s="21"/>
      <c r="M109" s="21"/>
      <c r="N109" s="21"/>
      <c r="O109" s="21"/>
      <c r="P109" s="21"/>
      <c r="Q109" s="21"/>
      <c r="R109" s="21"/>
    </row>
    <row r="110" spans="2:18">
      <c r="K110" s="21"/>
      <c r="L110" s="21"/>
      <c r="M110" s="21"/>
      <c r="N110" s="21"/>
      <c r="O110" s="21"/>
      <c r="P110" s="21"/>
      <c r="Q110" s="21"/>
      <c r="R110" s="21"/>
    </row>
    <row r="111" spans="2:18">
      <c r="K111" s="21"/>
      <c r="L111" s="21"/>
      <c r="M111" s="21"/>
      <c r="N111" s="21"/>
      <c r="O111" s="21"/>
      <c r="P111" s="21"/>
      <c r="Q111" s="21"/>
      <c r="R111" s="21"/>
    </row>
    <row r="112" spans="2:18">
      <c r="K112" s="21"/>
      <c r="L112" s="21"/>
      <c r="M112" s="21"/>
      <c r="N112" s="21"/>
      <c r="O112" s="21"/>
      <c r="P112" s="21"/>
      <c r="Q112" s="21"/>
      <c r="R112" s="21"/>
    </row>
    <row r="113" spans="11:18">
      <c r="K113" s="21"/>
      <c r="L113" s="21"/>
      <c r="M113" s="21"/>
      <c r="N113" s="21"/>
      <c r="O113" s="21"/>
      <c r="P113" s="21"/>
      <c r="Q113" s="21"/>
      <c r="R113" s="21"/>
    </row>
    <row r="114" spans="11:18">
      <c r="K114" s="21"/>
      <c r="L114" s="21"/>
      <c r="M114" s="21"/>
      <c r="N114" s="21"/>
      <c r="O114" s="21"/>
      <c r="P114" s="21"/>
      <c r="Q114" s="21"/>
      <c r="R114" s="21"/>
    </row>
    <row r="115" spans="11:18">
      <c r="K115" s="21"/>
      <c r="L115" s="21"/>
      <c r="M115" s="21"/>
      <c r="N115" s="21"/>
      <c r="O115" s="21"/>
      <c r="P115" s="21"/>
      <c r="Q115" s="21"/>
      <c r="R115" s="21"/>
    </row>
    <row r="116" spans="11:18">
      <c r="K116" s="21"/>
      <c r="L116" s="21"/>
      <c r="M116" s="21"/>
      <c r="N116" s="21"/>
      <c r="O116" s="21"/>
      <c r="P116" s="21"/>
      <c r="Q116" s="21"/>
      <c r="R116" s="21"/>
    </row>
    <row r="117" spans="11:18">
      <c r="K117" s="21"/>
      <c r="L117" s="21"/>
      <c r="M117" s="21"/>
      <c r="N117" s="21"/>
      <c r="O117" s="21"/>
      <c r="P117" s="21"/>
      <c r="Q117" s="21"/>
      <c r="R117" s="21"/>
    </row>
    <row r="118" spans="11:18">
      <c r="K118" s="21"/>
      <c r="L118" s="21"/>
      <c r="M118" s="21"/>
      <c r="N118" s="21"/>
      <c r="O118" s="21"/>
      <c r="P118" s="21"/>
      <c r="Q118" s="21"/>
      <c r="R118" s="21"/>
    </row>
    <row r="119" spans="11:18">
      <c r="K119" s="21"/>
      <c r="L119" s="21"/>
      <c r="M119" s="21"/>
      <c r="N119" s="21"/>
      <c r="O119" s="21"/>
      <c r="P119" s="21"/>
      <c r="Q119" s="21"/>
      <c r="R119" s="21"/>
    </row>
    <row r="120" spans="11:18">
      <c r="K120" s="21"/>
      <c r="L120" s="21"/>
      <c r="M120" s="21"/>
      <c r="N120" s="21"/>
      <c r="O120" s="21"/>
      <c r="P120" s="21"/>
      <c r="Q120" s="21"/>
      <c r="R120" s="21"/>
    </row>
    <row r="121" spans="11:18">
      <c r="K121" s="21"/>
      <c r="L121" s="21"/>
      <c r="M121" s="21"/>
      <c r="N121" s="21"/>
      <c r="O121" s="21"/>
      <c r="P121" s="21"/>
      <c r="Q121" s="21"/>
      <c r="R121" s="21"/>
    </row>
    <row r="122" spans="11:18">
      <c r="K122" s="21"/>
      <c r="L122" s="21"/>
      <c r="M122" s="21"/>
      <c r="N122" s="21"/>
      <c r="O122" s="21"/>
      <c r="P122" s="21"/>
      <c r="Q122" s="21"/>
      <c r="R122" s="21"/>
    </row>
    <row r="123" spans="11:18">
      <c r="K123" s="21"/>
      <c r="L123" s="21"/>
      <c r="M123" s="21"/>
      <c r="N123" s="21"/>
      <c r="O123" s="21"/>
      <c r="P123" s="21"/>
      <c r="Q123" s="21"/>
      <c r="R123" s="21"/>
    </row>
    <row r="124" spans="11:18">
      <c r="K124" s="21"/>
      <c r="L124" s="21"/>
      <c r="M124" s="21"/>
      <c r="N124" s="21"/>
      <c r="O124" s="21"/>
      <c r="P124" s="21"/>
      <c r="Q124" s="21"/>
      <c r="R124" s="21"/>
    </row>
    <row r="125" spans="11:18">
      <c r="K125" s="21"/>
      <c r="L125" s="21"/>
      <c r="M125" s="21"/>
      <c r="N125" s="21"/>
      <c r="O125" s="21"/>
      <c r="P125" s="21"/>
      <c r="Q125" s="21"/>
      <c r="R125" s="21"/>
    </row>
  </sheetData>
  <mergeCells count="3">
    <mergeCell ref="A1:Q2"/>
    <mergeCell ref="R1:V2"/>
    <mergeCell ref="B49:J108"/>
  </mergeCells>
  <conditionalFormatting sqref="H8:H47">
    <cfRule type="dataBar" priority="8">
      <dataBar>
        <cfvo type="min"/>
        <cfvo type="max"/>
        <color rgb="FFFF555A"/>
      </dataBar>
      <extLst>
        <ext xmlns:x14="http://schemas.microsoft.com/office/spreadsheetml/2009/9/main" uri="{B025F937-C7B1-47D3-B67F-A62EFF666E3E}">
          <x14:id>{CE3C59E7-299D-4A2E-AF01-FE6B236C4E6F}</x14:id>
        </ext>
      </extLst>
    </cfRule>
  </conditionalFormatting>
  <conditionalFormatting sqref="K7:V7">
    <cfRule type="expression" dxfId="8" priority="6">
      <formula>K$7&lt;&gt;""</formula>
    </cfRule>
    <cfRule type="expression" dxfId="7" priority="7">
      <formula>K$7&lt;&gt;""</formula>
    </cfRule>
  </conditionalFormatting>
  <conditionalFormatting sqref="K8:V48">
    <cfRule type="expression" dxfId="6" priority="1">
      <formula>$A8="Grand Total"</formula>
    </cfRule>
    <cfRule type="expression" dxfId="5" priority="2" stopIfTrue="1">
      <formula>AND(WEEKDAY(K$7,2)&gt;5,$B8&lt;&gt;"")</formula>
    </cfRule>
    <cfRule type="expression" dxfId="4" priority="3" stopIfTrue="1">
      <formula>AND(K$7&gt;=WORKDAY.INTL($D8,$G8,1),$H8=0,K$7&lt;=$E8)</formula>
    </cfRule>
    <cfRule type="expression" dxfId="3" priority="4">
      <formula>AND(K$7&gt;=WORKDAY.INTL($D8,$G8,1),$H8&lt;&gt;1,K$7&lt;=$E8)</formula>
    </cfRule>
    <cfRule type="expression" dxfId="2" priority="5">
      <formula>AND(K$7&gt;=$D8,WORKDAY.INTL($D8,$G8,1)-1&gt;=$K7)</formula>
    </cfRule>
  </conditionalFormatting>
  <pageMargins left="0.7" right="0.7" top="0.75" bottom="0.75" header="0.3" footer="0.3"/>
  <pageSetup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1025" r:id="rId5" name="Scroll Bar 1">
              <controlPr defaultSize="0" autoPict="0">
                <anchor moveWithCells="1">
                  <from>
                    <xdr:col>8</xdr:col>
                    <xdr:colOff>349250</xdr:colOff>
                    <xdr:row>0</xdr:row>
                    <xdr:rowOff>57150</xdr:rowOff>
                  </from>
                  <to>
                    <xdr:col>9</xdr:col>
                    <xdr:colOff>850900</xdr:colOff>
                    <xdr:row>1</xdr:row>
                    <xdr:rowOff>127000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CE3C59E7-299D-4A2E-AF01-FE6B236C4E6F}">
            <x14:dataBar minLength="0" maxLength="100" gradient="0">
              <x14:cfvo type="autoMin"/>
              <x14:cfvo type="autoMax"/>
              <x14:negativeFillColor rgb="FFFF0000"/>
              <x14:axisColor rgb="FF000000"/>
            </x14:dataBar>
          </x14:cfRule>
          <xm:sqref>H8:H47</xm:sqref>
        </x14:conditionalFormatting>
      </x14:conditionalFormattings>
    </ex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2025-01-30T15:20:00Z</dcterms:created>
  <dcterms:modified xsi:type="dcterms:W3CDTF">2025-02-01T04:12:33Z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6125DAB5F5D04AAF95893D03ECFB6A22_12</vt:lpwstr>
  </property>
  <property fmtid="{D5CDD505-2E9C-101B-9397-08002B2CF9AE}" pid="3" name="KSOProductBuildVer">
    <vt:lpwstr>1033-12.2.0.19805</vt:lpwstr>
  </property>
</Properties>
</file>