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Anjali_Dembla_MS\ANALYTICS BUSINESS INTELIIGENCE COURSE\"/>
    </mc:Choice>
  </mc:AlternateContent>
  <xr:revisionPtr revIDLastSave="0" documentId="13_ncr:1_{2C3C94C9-3D89-4C81-856B-BF2998DAD837}" xr6:coauthVersionLast="47" xr6:coauthVersionMax="47" xr10:uidLastSave="{00000000-0000-0000-0000-000000000000}"/>
  <bookViews>
    <workbookView xWindow="-108" yWindow="-108" windowWidth="23256" windowHeight="12456" xr2:uid="{FB09C28E-929B-4F34-A3E2-AD3E87DEF7F7}"/>
  </bookViews>
  <sheets>
    <sheet name="Benefit of the model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13" i="2"/>
  <c r="AA13" i="2" l="1"/>
  <c r="AA11" i="2" s="1"/>
  <c r="AA12" i="2" s="1"/>
  <c r="V13" i="2"/>
  <c r="V11" i="2" s="1"/>
  <c r="Q13" i="2"/>
  <c r="Q11" i="2" s="1"/>
  <c r="L13" i="2"/>
  <c r="G11" i="2"/>
  <c r="G12" i="2" s="1"/>
  <c r="Q22" i="2" l="1"/>
  <c r="O11" i="2"/>
  <c r="P12" i="2" s="1"/>
  <c r="Q28" i="2" s="1"/>
  <c r="V22" i="2"/>
  <c r="T11" i="2"/>
  <c r="U12" i="2" s="1"/>
  <c r="V28" i="2" s="1"/>
  <c r="E11" i="2"/>
  <c r="F12" i="2" s="1"/>
  <c r="G28" i="2" s="1"/>
  <c r="L11" i="2"/>
  <c r="AA23" i="2"/>
  <c r="AA22" i="2"/>
  <c r="Y11" i="2"/>
  <c r="G23" i="2"/>
  <c r="E12" i="2"/>
  <c r="E13" i="2" s="1"/>
  <c r="E18" i="2" s="1"/>
  <c r="Q12" i="2"/>
  <c r="G22" i="2"/>
  <c r="U11" i="2"/>
  <c r="V27" i="2" s="1"/>
  <c r="V29" i="2" s="1"/>
  <c r="V12" i="2"/>
  <c r="P11" i="2" l="1"/>
  <c r="Q27" i="2" s="1"/>
  <c r="AA24" i="2"/>
  <c r="F11" i="2"/>
  <c r="G27" i="2" s="1"/>
  <c r="G29" i="2" s="1"/>
  <c r="L22" i="2"/>
  <c r="J11" i="2"/>
  <c r="G32" i="2"/>
  <c r="L12" i="2"/>
  <c r="Z12" i="2"/>
  <c r="Z11" i="2"/>
  <c r="AA27" i="2" s="1"/>
  <c r="F13" i="2"/>
  <c r="E19" i="2"/>
  <c r="O12" i="2"/>
  <c r="O13" i="2" s="1"/>
  <c r="Q23" i="2"/>
  <c r="Q24" i="2" s="1"/>
  <c r="T12" i="2"/>
  <c r="T13" i="2" s="1"/>
  <c r="V23" i="2"/>
  <c r="V24" i="2" s="1"/>
  <c r="V32" i="2" s="1"/>
  <c r="Q29" i="2"/>
  <c r="L23" i="2" l="1"/>
  <c r="L24" i="2" s="1"/>
  <c r="Q32" i="2"/>
  <c r="K12" i="2"/>
  <c r="L28" i="2" s="1"/>
  <c r="K11" i="2"/>
  <c r="L27" i="2" s="1"/>
  <c r="AA28" i="2"/>
  <c r="Y12" i="2"/>
  <c r="Y13" i="2" s="1"/>
  <c r="AA29" i="2"/>
  <c r="AA32" i="2" s="1"/>
  <c r="U13" i="2"/>
  <c r="T18" i="2"/>
  <c r="T19" i="2" s="1"/>
  <c r="O18" i="2"/>
  <c r="O19" i="2" s="1"/>
  <c r="P13" i="2"/>
  <c r="L29" i="2" l="1"/>
  <c r="L32" i="2" s="1"/>
  <c r="E35" i="2" s="1"/>
  <c r="J12" i="2"/>
  <c r="J13" i="2" s="1"/>
  <c r="Z13" i="2"/>
  <c r="Y18" i="2"/>
  <c r="Y19" i="2" s="1"/>
  <c r="J18" i="2" l="1"/>
  <c r="J19" i="2" s="1"/>
  <c r="K13" i="2"/>
</calcChain>
</file>

<file path=xl/sharedStrings.xml><?xml version="1.0" encoding="utf-8"?>
<sst xmlns="http://schemas.openxmlformats.org/spreadsheetml/2006/main" count="126" uniqueCount="29">
  <si>
    <t>LOGISTIC MODEL</t>
  </si>
  <si>
    <t>QDA MODEL</t>
  </si>
  <si>
    <t>LDA MODEL</t>
  </si>
  <si>
    <t>Measures defined by the banker</t>
  </si>
  <si>
    <t>Confusion Matrix</t>
  </si>
  <si>
    <t>Predicted</t>
  </si>
  <si>
    <t>Total</t>
  </si>
  <si>
    <t>Actually 1</t>
  </si>
  <si>
    <t>Actually 0</t>
  </si>
  <si>
    <t>Average Default</t>
  </si>
  <si>
    <t>Payments</t>
  </si>
  <si>
    <t>Recall</t>
  </si>
  <si>
    <t>(From the model results)</t>
  </si>
  <si>
    <t>Accuracy</t>
  </si>
  <si>
    <t>Precision</t>
  </si>
  <si>
    <t>F1</t>
  </si>
  <si>
    <t>Profits without Model</t>
  </si>
  <si>
    <t>Losses incurred</t>
  </si>
  <si>
    <t>Payments received</t>
  </si>
  <si>
    <t>Profits</t>
  </si>
  <si>
    <t>Profits with Model</t>
  </si>
  <si>
    <t>BENEFIT OF THE MODEL</t>
  </si>
  <si>
    <t>KNN MODEL</t>
  </si>
  <si>
    <t>No. of Clients</t>
  </si>
  <si>
    <t>Default Rate</t>
  </si>
  <si>
    <t>Values:-</t>
  </si>
  <si>
    <t>Best Model:-</t>
  </si>
  <si>
    <t xml:space="preserve">Calculation of Benefit Of the Model </t>
  </si>
  <si>
    <t>Tree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</si>
</sst>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);[Red]\([$$-409]#,##0.00\)"/>
    <numFmt numFmtId="165" formatCode="[$$-409]#,##0.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Arial"/>
      <family val="2"/>
    </font>
    <font>
      <sz val="16"/>
      <color rgb="FF292934"/>
      <name val="Arial"/>
      <family val="2"/>
    </font>
    <font>
      <sz val="16"/>
      <color theme="1"/>
      <name val="Arial"/>
      <family val="2"/>
    </font>
    <font>
      <sz val="16"/>
      <color rgb="FF292934"/>
      <name val="SourceSansPro"/>
    </font>
    <font>
      <sz val="16"/>
      <color rgb="FF4CAF50"/>
      <name val="SourceSansPro"/>
    </font>
    <font>
      <sz val="16"/>
      <color rgb="FFCE1228"/>
      <name val="SourceSansPro"/>
    </font>
    <font>
      <b/>
      <sz val="16"/>
      <color theme="9" tint="-0.249977111117893"/>
      <name val="Arial"/>
      <family val="2"/>
    </font>
    <font>
      <b/>
      <sz val="16"/>
      <name val="Arial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DF7EA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292934"/>
      </left>
      <right style="medium">
        <color rgb="FF292934"/>
      </right>
      <top style="medium">
        <color rgb="FF29293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292934"/>
      </left>
      <right style="medium">
        <color rgb="FF292934"/>
      </right>
      <top/>
      <bottom style="medium">
        <color rgb="FF292934"/>
      </bottom>
      <diagonal/>
    </border>
    <border>
      <left style="medium">
        <color rgb="FF292934"/>
      </left>
      <right style="medium">
        <color rgb="FF292934"/>
      </right>
      <top style="medium">
        <color rgb="FF292934"/>
      </top>
      <bottom style="medium">
        <color rgb="FF29293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1"/>
    <xf numFmtId="0" fontId="5" fillId="0" borderId="0" xfId="1" applyFont="1"/>
    <xf numFmtId="0" fontId="8" fillId="0" borderId="0" xfId="1" applyFont="1"/>
    <xf numFmtId="3" fontId="10" fillId="0" borderId="5" xfId="1" applyNumberFormat="1" applyFont="1" applyBorder="1" applyAlignment="1">
      <alignment horizontal="center" vertical="center" wrapText="1" readingOrder="1"/>
    </xf>
    <xf numFmtId="3" fontId="11" fillId="0" borderId="5" xfId="1" applyNumberFormat="1" applyFont="1" applyBorder="1" applyAlignment="1">
      <alignment horizontal="center" vertical="center" wrapText="1" readingOrder="1"/>
    </xf>
    <xf numFmtId="3" fontId="9" fillId="0" borderId="5" xfId="1" applyNumberFormat="1" applyFont="1" applyBorder="1" applyAlignment="1">
      <alignment horizontal="center" vertical="center" wrapText="1" readingOrder="1"/>
    </xf>
    <xf numFmtId="9" fontId="8" fillId="3" borderId="0" xfId="2" applyFont="1" applyFill="1"/>
    <xf numFmtId="9" fontId="8" fillId="0" borderId="0" xfId="2" applyFont="1"/>
    <xf numFmtId="0" fontId="8" fillId="0" borderId="6" xfId="1" applyFont="1" applyBorder="1"/>
    <xf numFmtId="164" fontId="8" fillId="0" borderId="6" xfId="1" applyNumberFormat="1" applyFont="1" applyBorder="1"/>
    <xf numFmtId="0" fontId="8" fillId="0" borderId="7" xfId="1" applyFont="1" applyBorder="1"/>
    <xf numFmtId="164" fontId="8" fillId="0" borderId="7" xfId="1" applyNumberFormat="1" applyFont="1" applyBorder="1"/>
    <xf numFmtId="0" fontId="6" fillId="0" borderId="8" xfId="1" applyFont="1" applyBorder="1"/>
    <xf numFmtId="165" fontId="1" fillId="0" borderId="0" xfId="1" applyNumberFormat="1"/>
    <xf numFmtId="0" fontId="8" fillId="4" borderId="0" xfId="1" applyFont="1" applyFill="1"/>
    <xf numFmtId="9" fontId="8" fillId="4" borderId="0" xfId="1" applyNumberFormat="1" applyFont="1" applyFill="1"/>
    <xf numFmtId="164" fontId="12" fillId="0" borderId="8" xfId="1" applyNumberFormat="1" applyFont="1" applyBorder="1"/>
    <xf numFmtId="164" fontId="12" fillId="12" borderId="8" xfId="1" applyNumberFormat="1" applyFont="1" applyFill="1" applyBorder="1"/>
    <xf numFmtId="0" fontId="7" fillId="13" borderId="2" xfId="1" applyFont="1" applyFill="1" applyBorder="1" applyAlignment="1">
      <alignment horizontal="center" vertical="center" wrapText="1" readingOrder="1"/>
    </xf>
    <xf numFmtId="0" fontId="7" fillId="13" borderId="4" xfId="1" applyFont="1" applyFill="1" applyBorder="1" applyAlignment="1">
      <alignment horizontal="center" vertical="center" wrapText="1" readingOrder="1"/>
    </xf>
    <xf numFmtId="0" fontId="9" fillId="13" borderId="5" xfId="1" applyFont="1" applyFill="1" applyBorder="1" applyAlignment="1">
      <alignment horizontal="center" vertical="center" wrapText="1" readingOrder="1"/>
    </xf>
    <xf numFmtId="0" fontId="7" fillId="5" borderId="2" xfId="1" applyFont="1" applyFill="1" applyBorder="1" applyAlignment="1">
      <alignment horizontal="center" vertical="center" wrapText="1" readingOrder="1"/>
    </xf>
    <xf numFmtId="0" fontId="7" fillId="5" borderId="4" xfId="1" applyFont="1" applyFill="1" applyBorder="1" applyAlignment="1">
      <alignment horizontal="center" vertical="center" wrapText="1" readingOrder="1"/>
    </xf>
    <xf numFmtId="0" fontId="9" fillId="5" borderId="5" xfId="1" applyFont="1" applyFill="1" applyBorder="1" applyAlignment="1">
      <alignment horizontal="center" vertical="center" wrapText="1" readingOrder="1"/>
    </xf>
    <xf numFmtId="0" fontId="7" fillId="3" borderId="2" xfId="1" applyFont="1" applyFill="1" applyBorder="1" applyAlignment="1">
      <alignment horizontal="center" vertical="center" wrapText="1" readingOrder="1"/>
    </xf>
    <xf numFmtId="0" fontId="7" fillId="3" borderId="4" xfId="1" applyFont="1" applyFill="1" applyBorder="1" applyAlignment="1">
      <alignment horizontal="center" vertical="center" wrapText="1" readingOrder="1"/>
    </xf>
    <xf numFmtId="0" fontId="9" fillId="3" borderId="5" xfId="1" applyFont="1" applyFill="1" applyBorder="1" applyAlignment="1">
      <alignment horizontal="center" vertical="center" wrapText="1" readingOrder="1"/>
    </xf>
    <xf numFmtId="0" fontId="15" fillId="2" borderId="0" xfId="1" applyFont="1" applyFill="1"/>
    <xf numFmtId="164" fontId="15" fillId="2" borderId="0" xfId="1" applyNumberFormat="1" applyFont="1" applyFill="1"/>
    <xf numFmtId="0" fontId="7" fillId="15" borderId="2" xfId="1" applyFont="1" applyFill="1" applyBorder="1" applyAlignment="1">
      <alignment horizontal="center" vertical="center" wrapText="1" readingOrder="1"/>
    </xf>
    <xf numFmtId="0" fontId="7" fillId="15" borderId="4" xfId="1" applyFont="1" applyFill="1" applyBorder="1" applyAlignment="1">
      <alignment horizontal="center" vertical="center" wrapText="1" readingOrder="1"/>
    </xf>
    <xf numFmtId="0" fontId="9" fillId="15" borderId="5" xfId="1" applyFont="1" applyFill="1" applyBorder="1" applyAlignment="1">
      <alignment horizontal="center" vertical="center" wrapText="1" readingOrder="1"/>
    </xf>
    <xf numFmtId="0" fontId="6" fillId="6" borderId="1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7" fillId="15" borderId="2" xfId="1" applyFont="1" applyFill="1" applyBorder="1" applyAlignment="1">
      <alignment horizontal="center" vertical="center" wrapText="1" readingOrder="1"/>
    </xf>
    <xf numFmtId="0" fontId="7" fillId="15" borderId="4" xfId="1" applyFont="1" applyFill="1" applyBorder="1" applyAlignment="1">
      <alignment horizontal="center" vertical="center" wrapText="1" readingOrder="1"/>
    </xf>
    <xf numFmtId="0" fontId="7" fillId="13" borderId="2" xfId="1" applyFont="1" applyFill="1" applyBorder="1" applyAlignment="1">
      <alignment horizontal="center" vertical="center" wrapText="1" readingOrder="1"/>
    </xf>
    <xf numFmtId="0" fontId="7" fillId="13" borderId="4" xfId="1" applyFont="1" applyFill="1" applyBorder="1" applyAlignment="1">
      <alignment horizontal="center" vertical="center" wrapText="1" readingOrder="1"/>
    </xf>
    <xf numFmtId="0" fontId="2" fillId="6" borderId="15" xfId="1" applyFont="1" applyFill="1" applyBorder="1" applyAlignment="1">
      <alignment horizontal="center"/>
    </xf>
    <xf numFmtId="0" fontId="2" fillId="6" borderId="16" xfId="1" applyFont="1" applyFill="1" applyBorder="1" applyAlignment="1">
      <alignment horizontal="center"/>
    </xf>
    <xf numFmtId="0" fontId="2" fillId="6" borderId="17" xfId="1" applyFont="1" applyFill="1" applyBorder="1" applyAlignment="1">
      <alignment horizontal="center"/>
    </xf>
    <xf numFmtId="0" fontId="2" fillId="6" borderId="18" xfId="1" applyFont="1" applyFill="1" applyBorder="1" applyAlignment="1">
      <alignment horizontal="center"/>
    </xf>
    <xf numFmtId="0" fontId="2" fillId="6" borderId="19" xfId="1" applyFont="1" applyFill="1" applyBorder="1" applyAlignment="1">
      <alignment horizontal="center"/>
    </xf>
    <xf numFmtId="0" fontId="2" fillId="6" borderId="20" xfId="1" applyFont="1" applyFill="1" applyBorder="1" applyAlignment="1">
      <alignment horizontal="center"/>
    </xf>
    <xf numFmtId="0" fontId="3" fillId="15" borderId="0" xfId="1" applyFont="1" applyFill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0" fontId="4" fillId="9" borderId="0" xfId="1" applyFont="1" applyFill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 readingOrder="1"/>
    </xf>
    <xf numFmtId="0" fontId="7" fillId="3" borderId="4" xfId="1" applyFont="1" applyFill="1" applyBorder="1" applyAlignment="1">
      <alignment horizontal="center" vertical="center" wrapText="1" readingOrder="1"/>
    </xf>
    <xf numFmtId="0" fontId="6" fillId="0" borderId="6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164" fontId="6" fillId="11" borderId="11" xfId="1" applyNumberFormat="1" applyFont="1" applyFill="1" applyBorder="1" applyAlignment="1">
      <alignment horizontal="center" vertical="center"/>
    </xf>
    <xf numFmtId="164" fontId="6" fillId="11" borderId="14" xfId="1" applyNumberFormat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 wrapText="1" readingOrder="1"/>
    </xf>
    <xf numFmtId="0" fontId="7" fillId="5" borderId="4" xfId="1" applyFont="1" applyFill="1" applyBorder="1" applyAlignment="1">
      <alignment horizontal="center" vertical="center" wrapText="1" readingOrder="1"/>
    </xf>
    <xf numFmtId="0" fontId="16" fillId="14" borderId="17" xfId="1" applyFont="1" applyFill="1" applyBorder="1" applyAlignment="1">
      <alignment horizontal="center" wrapText="1"/>
    </xf>
    <xf numFmtId="0" fontId="14" fillId="14" borderId="0" xfId="1" applyFont="1" applyFill="1" applyAlignment="1">
      <alignment horizontal="center" wrapText="1"/>
    </xf>
    <xf numFmtId="0" fontId="14" fillId="14" borderId="17" xfId="1" applyFont="1" applyFill="1" applyBorder="1" applyAlignment="1">
      <alignment horizontal="center" wrapText="1"/>
    </xf>
    <xf numFmtId="0" fontId="4" fillId="10" borderId="0" xfId="1" applyFont="1" applyFill="1" applyAlignment="1">
      <alignment horizontal="center" vertical="center"/>
    </xf>
    <xf numFmtId="164" fontId="13" fillId="11" borderId="11" xfId="1" applyNumberFormat="1" applyFont="1" applyFill="1" applyBorder="1" applyAlignment="1">
      <alignment horizontal="center" vertical="center"/>
    </xf>
    <xf numFmtId="164" fontId="13" fillId="11" borderId="14" xfId="1" applyNumberFormat="1" applyFont="1" applyFill="1" applyBorder="1" applyAlignment="1">
      <alignment horizontal="center" vertical="center"/>
    </xf>
    <xf numFmtId="0" fontId="1" fillId="16" borderId="0" xfId="1" applyFill="1"/>
    <xf numFmtId="0" fontId="1" fillId="12" borderId="0" xfId="1" applyFill="1"/>
  </cellXfs>
  <cellStyles count="3">
    <cellStyle name="Normal" xfId="0" builtinId="0"/>
    <cellStyle name="Normal 2" xfId="1" xr:uid="{E36395F0-2C6E-4F78-BCBA-C160CE5E8FEA}"/>
    <cellStyle name="Percent 2" xfId="2" xr:uid="{0083E010-6DBE-400A-9A83-AAE30079CA29}"/>
  </cellStyles>
  <dxfs count="0"/>
  <tableStyles count="0" defaultTableStyle="TableStyleMedium2" defaultPivotStyle="PivotStyleLight16"/>
  <colors>
    <mruColors>
      <color rgb="FF9DF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B9A1-E0A0-4F3B-BD76-C37D5C489F9F}">
  <dimension ref="A1:AD3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7" sqref="D7"/>
    </sheetView>
  </sheetViews>
  <sheetFormatPr defaultColWidth="12.44140625" defaultRowHeight="15.6"/>
  <cols>
    <col min="1" max="1" width="25.77734375" style="1" customWidth="1"/>
    <col min="2" max="2" width="26.33203125" style="1" customWidth="1"/>
    <col min="3" max="3" width="12.44140625" style="1"/>
    <col min="4" max="4" width="21.6640625" style="1" customWidth="1"/>
    <col min="5" max="5" width="31.33203125" style="1" customWidth="1"/>
    <col min="6" max="6" width="34.109375" style="1" bestFit="1" customWidth="1"/>
    <col min="7" max="7" width="27" style="1" customWidth="1"/>
    <col min="8" max="8" width="6.33203125" style="1" customWidth="1"/>
    <col min="9" max="9" width="20.5546875" style="1" customWidth="1"/>
    <col min="10" max="10" width="27.5546875" style="1" customWidth="1"/>
    <col min="11" max="11" width="34.109375" style="1" bestFit="1" customWidth="1"/>
    <col min="12" max="12" width="26.109375" style="1" bestFit="1" customWidth="1"/>
    <col min="13" max="13" width="6.44140625" style="1" customWidth="1"/>
    <col min="14" max="14" width="21.88671875" style="1" customWidth="1"/>
    <col min="15" max="15" width="25.5546875" style="1" customWidth="1"/>
    <col min="16" max="16" width="34.109375" style="1" bestFit="1" customWidth="1"/>
    <col min="17" max="17" width="26.109375" style="1" bestFit="1" customWidth="1"/>
    <col min="18" max="18" width="12.44140625" style="1"/>
    <col min="19" max="19" width="22.21875" style="1" customWidth="1"/>
    <col min="20" max="20" width="30.88671875" style="1" customWidth="1"/>
    <col min="21" max="21" width="34.109375" style="1" bestFit="1" customWidth="1"/>
    <col min="22" max="22" width="26.109375" style="1" bestFit="1" customWidth="1"/>
    <col min="23" max="23" width="12.44140625" style="1"/>
    <col min="24" max="24" width="32.77734375" style="1" customWidth="1"/>
    <col min="25" max="25" width="27.77734375" style="1" customWidth="1"/>
    <col min="26" max="26" width="21.6640625" style="1" customWidth="1"/>
    <col min="27" max="27" width="27.44140625" style="1" customWidth="1"/>
    <col min="28" max="16384" width="12.44140625" style="1"/>
  </cols>
  <sheetData>
    <row r="1" spans="1:30" ht="16.05" customHeight="1">
      <c r="A1" s="39" t="s">
        <v>25</v>
      </c>
      <c r="B1" s="40"/>
      <c r="C1" s="60" t="s">
        <v>27</v>
      </c>
      <c r="D1" s="61"/>
      <c r="E1" s="61"/>
      <c r="F1" s="61"/>
      <c r="G1" s="61"/>
      <c r="H1" s="61"/>
      <c r="I1" s="61"/>
      <c r="J1" s="60" t="s">
        <v>27</v>
      </c>
      <c r="K1" s="61"/>
      <c r="L1" s="61"/>
      <c r="M1" s="61"/>
      <c r="N1" s="61"/>
      <c r="O1" s="61"/>
      <c r="P1" s="61"/>
      <c r="Q1" s="60" t="s">
        <v>27</v>
      </c>
      <c r="R1" s="61"/>
      <c r="S1" s="61"/>
      <c r="T1" s="61"/>
      <c r="U1" s="61"/>
      <c r="V1" s="61"/>
      <c r="W1" s="61"/>
      <c r="X1" s="60" t="s">
        <v>27</v>
      </c>
      <c r="Y1" s="61"/>
      <c r="Z1" s="61"/>
      <c r="AA1" s="61"/>
      <c r="AB1" s="61"/>
      <c r="AC1" s="61"/>
      <c r="AD1" s="61"/>
    </row>
    <row r="2" spans="1:30" ht="16.05" customHeight="1">
      <c r="A2" s="41"/>
      <c r="B2" s="42"/>
      <c r="C2" s="62"/>
      <c r="D2" s="61"/>
      <c r="E2" s="61"/>
      <c r="F2" s="61"/>
      <c r="G2" s="61"/>
      <c r="H2" s="61"/>
      <c r="I2" s="61"/>
      <c r="J2" s="62"/>
      <c r="K2" s="61"/>
      <c r="L2" s="61"/>
      <c r="M2" s="61"/>
      <c r="N2" s="61"/>
      <c r="O2" s="61"/>
      <c r="P2" s="61"/>
      <c r="Q2" s="62"/>
      <c r="R2" s="61"/>
      <c r="S2" s="61"/>
      <c r="T2" s="61"/>
      <c r="U2" s="61"/>
      <c r="V2" s="61"/>
      <c r="W2" s="61"/>
      <c r="X2" s="62"/>
      <c r="Y2" s="61"/>
      <c r="Z2" s="61"/>
      <c r="AA2" s="61"/>
      <c r="AB2" s="61"/>
      <c r="AC2" s="61"/>
      <c r="AD2" s="61"/>
    </row>
    <row r="3" spans="1:30" ht="16.95" customHeight="1">
      <c r="A3" s="41"/>
      <c r="B3" s="42"/>
    </row>
    <row r="4" spans="1:30" ht="15.6" customHeight="1">
      <c r="A4" s="41"/>
      <c r="B4" s="42"/>
    </row>
    <row r="5" spans="1:30" ht="15.6" customHeight="1">
      <c r="A5" s="41"/>
      <c r="B5" s="42"/>
      <c r="C5" s="66"/>
      <c r="D5" s="45" t="s">
        <v>0</v>
      </c>
      <c r="E5" s="45"/>
      <c r="F5" s="45"/>
      <c r="G5" s="45"/>
      <c r="H5" s="66"/>
      <c r="I5" s="46" t="s">
        <v>1</v>
      </c>
      <c r="J5" s="46"/>
      <c r="K5" s="46"/>
      <c r="L5" s="46"/>
      <c r="M5" s="66"/>
      <c r="N5" s="47" t="s">
        <v>2</v>
      </c>
      <c r="O5" s="47"/>
      <c r="P5" s="47"/>
      <c r="Q5" s="47"/>
      <c r="R5" s="66"/>
      <c r="S5" s="48" t="s">
        <v>28</v>
      </c>
      <c r="T5" s="48"/>
      <c r="U5" s="48"/>
      <c r="V5" s="48"/>
      <c r="W5" s="66"/>
      <c r="X5" s="63" t="s">
        <v>22</v>
      </c>
      <c r="Y5" s="63"/>
      <c r="Z5" s="63"/>
      <c r="AA5" s="63"/>
      <c r="AB5" s="66"/>
    </row>
    <row r="6" spans="1:30" ht="16.2" customHeight="1">
      <c r="A6" s="43"/>
      <c r="B6" s="44"/>
      <c r="C6" s="66"/>
      <c r="D6" s="45"/>
      <c r="E6" s="45"/>
      <c r="F6" s="45"/>
      <c r="G6" s="45"/>
      <c r="H6" s="66"/>
      <c r="I6" s="46"/>
      <c r="J6" s="46"/>
      <c r="K6" s="46"/>
      <c r="L6" s="46"/>
      <c r="M6" s="66"/>
      <c r="N6" s="47"/>
      <c r="O6" s="47"/>
      <c r="P6" s="47"/>
      <c r="Q6" s="47"/>
      <c r="R6" s="66"/>
      <c r="S6" s="48"/>
      <c r="T6" s="48"/>
      <c r="U6" s="48"/>
      <c r="V6" s="48"/>
      <c r="W6" s="66"/>
      <c r="X6" s="63"/>
      <c r="Y6" s="63"/>
      <c r="Z6" s="63"/>
      <c r="AA6" s="63"/>
      <c r="AB6" s="66"/>
    </row>
    <row r="7" spans="1:30">
      <c r="C7" s="66"/>
      <c r="H7" s="66"/>
      <c r="M7" s="66"/>
      <c r="N7" s="2"/>
      <c r="O7" s="2"/>
      <c r="P7" s="2"/>
      <c r="Q7" s="2"/>
      <c r="R7" s="66"/>
      <c r="S7" s="2"/>
      <c r="T7" s="2"/>
      <c r="U7" s="2"/>
      <c r="V7" s="2"/>
      <c r="W7" s="66"/>
      <c r="X7" s="2"/>
      <c r="Y7" s="2"/>
      <c r="Z7" s="2"/>
      <c r="AA7" s="2"/>
      <c r="AB7" s="66"/>
    </row>
    <row r="8" spans="1:30" ht="16.2" thickBot="1">
      <c r="C8" s="66"/>
      <c r="H8" s="66"/>
      <c r="M8" s="66"/>
      <c r="N8" s="2"/>
      <c r="O8" s="2"/>
      <c r="P8" s="2"/>
      <c r="Q8" s="2"/>
      <c r="R8" s="66"/>
      <c r="S8" s="2"/>
      <c r="T8" s="2"/>
      <c r="U8" s="2"/>
      <c r="V8" s="2"/>
      <c r="W8" s="66"/>
      <c r="X8" s="2"/>
      <c r="Y8" s="2"/>
      <c r="Z8" s="2"/>
      <c r="AA8" s="2"/>
      <c r="AB8" s="66"/>
    </row>
    <row r="9" spans="1:30" ht="42" customHeight="1">
      <c r="A9" s="33" t="s">
        <v>3</v>
      </c>
      <c r="B9" s="33"/>
      <c r="C9" s="66"/>
      <c r="D9" s="35" t="s">
        <v>4</v>
      </c>
      <c r="E9" s="30" t="s">
        <v>5</v>
      </c>
      <c r="F9" s="30" t="s">
        <v>5</v>
      </c>
      <c r="G9" s="35" t="s">
        <v>6</v>
      </c>
      <c r="H9" s="66"/>
      <c r="I9" s="37" t="s">
        <v>4</v>
      </c>
      <c r="J9" s="19" t="s">
        <v>5</v>
      </c>
      <c r="K9" s="19" t="s">
        <v>5</v>
      </c>
      <c r="L9" s="37" t="s">
        <v>6</v>
      </c>
      <c r="M9" s="66"/>
      <c r="N9" s="58" t="s">
        <v>4</v>
      </c>
      <c r="O9" s="22" t="s">
        <v>5</v>
      </c>
      <c r="P9" s="22" t="s">
        <v>5</v>
      </c>
      <c r="Q9" s="58" t="s">
        <v>6</v>
      </c>
      <c r="R9" s="66"/>
      <c r="S9" s="49" t="s">
        <v>4</v>
      </c>
      <c r="T9" s="25" t="s">
        <v>5</v>
      </c>
      <c r="U9" s="25" t="s">
        <v>5</v>
      </c>
      <c r="V9" s="49" t="s">
        <v>6</v>
      </c>
      <c r="W9" s="66"/>
      <c r="X9" s="58" t="s">
        <v>4</v>
      </c>
      <c r="Y9" s="22" t="s">
        <v>5</v>
      </c>
      <c r="Z9" s="22" t="s">
        <v>5</v>
      </c>
      <c r="AA9" s="58" t="s">
        <v>6</v>
      </c>
      <c r="AB9" s="66"/>
    </row>
    <row r="10" spans="1:30" ht="21" thickBot="1">
      <c r="A10" s="34"/>
      <c r="B10" s="34"/>
      <c r="C10" s="66"/>
      <c r="D10" s="36"/>
      <c r="E10" s="31">
        <v>1</v>
      </c>
      <c r="F10" s="31">
        <v>0</v>
      </c>
      <c r="G10" s="36"/>
      <c r="H10" s="66"/>
      <c r="I10" s="38"/>
      <c r="J10" s="20">
        <v>1</v>
      </c>
      <c r="K10" s="20">
        <v>0</v>
      </c>
      <c r="L10" s="38"/>
      <c r="M10" s="66"/>
      <c r="N10" s="59"/>
      <c r="O10" s="23">
        <v>1</v>
      </c>
      <c r="P10" s="23">
        <v>0</v>
      </c>
      <c r="Q10" s="59"/>
      <c r="R10" s="66"/>
      <c r="S10" s="50"/>
      <c r="T10" s="26">
        <v>1</v>
      </c>
      <c r="U10" s="26">
        <v>0</v>
      </c>
      <c r="V10" s="50"/>
      <c r="W10" s="66"/>
      <c r="X10" s="59"/>
      <c r="Y10" s="23">
        <v>1</v>
      </c>
      <c r="Z10" s="23">
        <v>0</v>
      </c>
      <c r="AA10" s="59"/>
      <c r="AB10" s="66"/>
    </row>
    <row r="11" spans="1:30" ht="34.950000000000003" customHeight="1" thickBot="1">
      <c r="A11" s="15" t="s">
        <v>23</v>
      </c>
      <c r="B11" s="15">
        <v>5000</v>
      </c>
      <c r="C11" s="66"/>
      <c r="D11" s="32" t="s">
        <v>7</v>
      </c>
      <c r="E11" s="4">
        <f>G11*E16</f>
        <v>457</v>
      </c>
      <c r="F11" s="5">
        <f>G11-E11</f>
        <v>43</v>
      </c>
      <c r="G11" s="6">
        <f>G13*$B$12</f>
        <v>500</v>
      </c>
      <c r="H11" s="66"/>
      <c r="I11" s="21" t="s">
        <v>7</v>
      </c>
      <c r="J11" s="4">
        <f>L11*J16</f>
        <v>400</v>
      </c>
      <c r="K11" s="5">
        <f>L11-J11</f>
        <v>100</v>
      </c>
      <c r="L11" s="6">
        <f>L13*$B$12</f>
        <v>500</v>
      </c>
      <c r="M11" s="66"/>
      <c r="N11" s="24" t="s">
        <v>7</v>
      </c>
      <c r="O11" s="4">
        <f>Q11*O16</f>
        <v>455</v>
      </c>
      <c r="P11" s="5">
        <f>Q11-O11</f>
        <v>45</v>
      </c>
      <c r="Q11" s="6">
        <f>Q13*$B$12</f>
        <v>500</v>
      </c>
      <c r="R11" s="66"/>
      <c r="S11" s="27" t="s">
        <v>7</v>
      </c>
      <c r="T11" s="4">
        <f>V11*T16</f>
        <v>435</v>
      </c>
      <c r="U11" s="5">
        <f>V11-T11</f>
        <v>65</v>
      </c>
      <c r="V11" s="6">
        <f>V13*$B$12</f>
        <v>500</v>
      </c>
      <c r="W11" s="66"/>
      <c r="X11" s="24" t="s">
        <v>7</v>
      </c>
      <c r="Y11" s="4">
        <f>AA11*Y16</f>
        <v>489</v>
      </c>
      <c r="Z11" s="5">
        <f>AA11-Y11</f>
        <v>11</v>
      </c>
      <c r="AA11" s="6">
        <f>AA13*$B$12</f>
        <v>500</v>
      </c>
      <c r="AB11" s="66"/>
    </row>
    <row r="12" spans="1:30" ht="34.049999999999997" customHeight="1" thickBot="1">
      <c r="A12" s="15" t="s">
        <v>24</v>
      </c>
      <c r="B12" s="16">
        <v>0.1</v>
      </c>
      <c r="C12" s="66"/>
      <c r="D12" s="32" t="s">
        <v>8</v>
      </c>
      <c r="E12" s="5">
        <f>G12-F12</f>
        <v>1082</v>
      </c>
      <c r="F12" s="4">
        <f>(G13*E17)-E11</f>
        <v>3418</v>
      </c>
      <c r="G12" s="6">
        <f>G13-G11</f>
        <v>4500</v>
      </c>
      <c r="H12" s="66"/>
      <c r="I12" s="21" t="s">
        <v>8</v>
      </c>
      <c r="J12" s="5">
        <f>L12-K12</f>
        <v>1400</v>
      </c>
      <c r="K12" s="4">
        <f>(L13*J17)-J11</f>
        <v>3100</v>
      </c>
      <c r="L12" s="6">
        <f>L13-L11</f>
        <v>4500</v>
      </c>
      <c r="M12" s="66"/>
      <c r="N12" s="24" t="s">
        <v>8</v>
      </c>
      <c r="O12" s="5">
        <f>Q12-P12</f>
        <v>1105</v>
      </c>
      <c r="P12" s="4">
        <f>(Q13*O17)-O11</f>
        <v>3395</v>
      </c>
      <c r="Q12" s="6">
        <f>Q13-Q11</f>
        <v>4500</v>
      </c>
      <c r="R12" s="66"/>
      <c r="S12" s="27" t="s">
        <v>8</v>
      </c>
      <c r="T12" s="5">
        <f>V12-U12</f>
        <v>1260</v>
      </c>
      <c r="U12" s="4">
        <f>(V13*T17)-T11</f>
        <v>3240</v>
      </c>
      <c r="V12" s="6">
        <f>V13-V11</f>
        <v>4500</v>
      </c>
      <c r="W12" s="66"/>
      <c r="X12" s="24" t="s">
        <v>8</v>
      </c>
      <c r="Y12" s="5">
        <f>AA12-Z12</f>
        <v>1364</v>
      </c>
      <c r="Z12" s="4">
        <f>(AA13*Y17)-Y11</f>
        <v>3136</v>
      </c>
      <c r="AA12" s="6">
        <f>AA13-AA11</f>
        <v>4500</v>
      </c>
      <c r="AB12" s="66"/>
    </row>
    <row r="13" spans="1:30" ht="27" customHeight="1" thickBot="1">
      <c r="A13" s="15" t="s">
        <v>9</v>
      </c>
      <c r="B13" s="15">
        <v>200000</v>
      </c>
      <c r="C13" s="66"/>
      <c r="D13" s="32" t="s">
        <v>6</v>
      </c>
      <c r="E13" s="6">
        <f>SUM(E11:E12)</f>
        <v>1539</v>
      </c>
      <c r="F13" s="6">
        <f>G13-E13</f>
        <v>3461</v>
      </c>
      <c r="G13" s="6">
        <f>$B$11</f>
        <v>5000</v>
      </c>
      <c r="H13" s="66"/>
      <c r="I13" s="21" t="s">
        <v>6</v>
      </c>
      <c r="J13" s="6">
        <f>SUM(J11:J12)</f>
        <v>1800</v>
      </c>
      <c r="K13" s="6">
        <f>L13-J13</f>
        <v>3200</v>
      </c>
      <c r="L13" s="6">
        <f>$B$11</f>
        <v>5000</v>
      </c>
      <c r="M13" s="66"/>
      <c r="N13" s="24" t="s">
        <v>6</v>
      </c>
      <c r="O13" s="6">
        <f>SUM(O11:O12)</f>
        <v>1560</v>
      </c>
      <c r="P13" s="6">
        <f>Q13-O13</f>
        <v>3440</v>
      </c>
      <c r="Q13" s="6">
        <f>$B$11</f>
        <v>5000</v>
      </c>
      <c r="R13" s="66"/>
      <c r="S13" s="27" t="s">
        <v>6</v>
      </c>
      <c r="T13" s="6">
        <f>SUM(T11:T12)</f>
        <v>1695</v>
      </c>
      <c r="U13" s="6">
        <f>V13-T13</f>
        <v>3305</v>
      </c>
      <c r="V13" s="6">
        <f>$B$11</f>
        <v>5000</v>
      </c>
      <c r="W13" s="66"/>
      <c r="X13" s="24" t="s">
        <v>6</v>
      </c>
      <c r="Y13" s="6">
        <f>SUM(Y11:Y12)</f>
        <v>1853</v>
      </c>
      <c r="Z13" s="6">
        <f>AA13-Y13</f>
        <v>3147</v>
      </c>
      <c r="AA13" s="6">
        <f>$B$11</f>
        <v>5000</v>
      </c>
      <c r="AB13" s="66"/>
    </row>
    <row r="14" spans="1:30" ht="27" customHeight="1">
      <c r="A14" s="15" t="s">
        <v>10</v>
      </c>
      <c r="B14" s="15">
        <v>20000</v>
      </c>
      <c r="C14" s="66"/>
      <c r="H14" s="66"/>
      <c r="M14" s="66"/>
      <c r="R14" s="66"/>
      <c r="W14" s="66"/>
      <c r="AB14" s="66"/>
    </row>
    <row r="15" spans="1:30">
      <c r="C15" s="66"/>
      <c r="H15" s="66"/>
      <c r="M15" s="66"/>
      <c r="R15" s="66"/>
      <c r="W15" s="66"/>
      <c r="AB15" s="66"/>
    </row>
    <row r="16" spans="1:30" ht="20.399999999999999">
      <c r="C16" s="66"/>
      <c r="D16" s="3" t="s">
        <v>11</v>
      </c>
      <c r="E16" s="7">
        <v>0.91400000000000003</v>
      </c>
      <c r="F16" s="8" t="s">
        <v>12</v>
      </c>
      <c r="H16" s="66"/>
      <c r="I16" s="3" t="s">
        <v>11</v>
      </c>
      <c r="J16" s="7">
        <v>0.8</v>
      </c>
      <c r="K16" s="8" t="s">
        <v>12</v>
      </c>
      <c r="M16" s="66"/>
      <c r="N16" s="3" t="s">
        <v>11</v>
      </c>
      <c r="O16" s="7">
        <v>0.91</v>
      </c>
      <c r="P16" s="8" t="s">
        <v>12</v>
      </c>
      <c r="R16" s="66"/>
      <c r="S16" s="3" t="s">
        <v>11</v>
      </c>
      <c r="T16" s="7">
        <v>0.87</v>
      </c>
      <c r="U16" s="8" t="s">
        <v>12</v>
      </c>
      <c r="W16" s="66"/>
      <c r="X16" s="3" t="s">
        <v>11</v>
      </c>
      <c r="Y16" s="7">
        <v>0.97799999999999998</v>
      </c>
      <c r="Z16" s="8" t="s">
        <v>12</v>
      </c>
      <c r="AB16" s="66"/>
    </row>
    <row r="17" spans="3:28" ht="20.399999999999999">
      <c r="C17" s="66"/>
      <c r="D17" s="3" t="s">
        <v>13</v>
      </c>
      <c r="E17" s="7">
        <v>0.77500000000000002</v>
      </c>
      <c r="F17" s="8" t="s">
        <v>12</v>
      </c>
      <c r="H17" s="66"/>
      <c r="I17" s="3" t="s">
        <v>13</v>
      </c>
      <c r="J17" s="7">
        <v>0.7</v>
      </c>
      <c r="K17" s="8" t="s">
        <v>12</v>
      </c>
      <c r="M17" s="66"/>
      <c r="N17" s="3" t="s">
        <v>13</v>
      </c>
      <c r="O17" s="7">
        <v>0.77</v>
      </c>
      <c r="P17" s="8" t="s">
        <v>12</v>
      </c>
      <c r="R17" s="66"/>
      <c r="S17" s="3" t="s">
        <v>13</v>
      </c>
      <c r="T17" s="7">
        <v>0.73499999999999999</v>
      </c>
      <c r="U17" s="8" t="s">
        <v>12</v>
      </c>
      <c r="W17" s="66"/>
      <c r="X17" s="3" t="s">
        <v>13</v>
      </c>
      <c r="Y17" s="7">
        <v>0.72499999999999998</v>
      </c>
      <c r="Z17" s="8" t="s">
        <v>12</v>
      </c>
      <c r="AB17" s="66"/>
    </row>
    <row r="18" spans="3:28" ht="20.399999999999999">
      <c r="C18" s="66"/>
      <c r="D18" s="3" t="s">
        <v>14</v>
      </c>
      <c r="E18" s="8">
        <f>E11/E13</f>
        <v>0.29694606887589342</v>
      </c>
      <c r="H18" s="66"/>
      <c r="I18" s="3" t="s">
        <v>14</v>
      </c>
      <c r="J18" s="8">
        <f>J11/J13</f>
        <v>0.22222222222222221</v>
      </c>
      <c r="M18" s="66"/>
      <c r="N18" s="3" t="s">
        <v>14</v>
      </c>
      <c r="O18" s="8">
        <f>O11/O13</f>
        <v>0.29166666666666669</v>
      </c>
      <c r="R18" s="66"/>
      <c r="S18" s="3" t="s">
        <v>14</v>
      </c>
      <c r="T18" s="8">
        <f>T11/T13</f>
        <v>0.25663716814159293</v>
      </c>
      <c r="W18" s="66"/>
      <c r="X18" s="3" t="s">
        <v>14</v>
      </c>
      <c r="Y18" s="8">
        <f>Y11/Y13</f>
        <v>0.26389638424177009</v>
      </c>
      <c r="AB18" s="66"/>
    </row>
    <row r="19" spans="3:28" ht="20.399999999999999">
      <c r="C19" s="66"/>
      <c r="D19" s="3" t="s">
        <v>15</v>
      </c>
      <c r="E19" s="8">
        <f>AVERAGE(E18,E16)</f>
        <v>0.60547303443794676</v>
      </c>
      <c r="H19" s="66"/>
      <c r="I19" s="3" t="s">
        <v>15</v>
      </c>
      <c r="J19" s="8">
        <f>AVERAGE(J18,J16)</f>
        <v>0.51111111111111107</v>
      </c>
      <c r="M19" s="66"/>
      <c r="N19" s="3" t="s">
        <v>15</v>
      </c>
      <c r="O19" s="8">
        <f>AVERAGE(O18,O16)</f>
        <v>0.60083333333333333</v>
      </c>
      <c r="R19" s="66"/>
      <c r="S19" s="3" t="s">
        <v>15</v>
      </c>
      <c r="T19" s="8">
        <f>AVERAGE(T18,T16)</f>
        <v>0.56331858407079649</v>
      </c>
      <c r="W19" s="66"/>
      <c r="X19" s="3" t="s">
        <v>15</v>
      </c>
      <c r="Y19" s="8">
        <f>AVERAGE(Y18,Y16)</f>
        <v>0.62094819212088503</v>
      </c>
      <c r="AB19" s="66"/>
    </row>
    <row r="20" spans="3:28" ht="20.399999999999999">
      <c r="C20" s="66"/>
      <c r="D20" s="3"/>
      <c r="E20" s="3"/>
      <c r="H20" s="66"/>
      <c r="I20" s="3"/>
      <c r="J20" s="3"/>
      <c r="M20" s="66"/>
      <c r="N20" s="3"/>
      <c r="O20" s="3"/>
      <c r="R20" s="66"/>
      <c r="S20" s="3"/>
      <c r="T20" s="3"/>
      <c r="W20" s="66"/>
      <c r="X20" s="3"/>
      <c r="Y20" s="3"/>
      <c r="AB20" s="66"/>
    </row>
    <row r="21" spans="3:28">
      <c r="C21" s="66"/>
      <c r="H21" s="66"/>
      <c r="M21" s="66"/>
      <c r="R21" s="66"/>
      <c r="W21" s="66"/>
      <c r="AB21" s="66"/>
    </row>
    <row r="22" spans="3:28" ht="20.399999999999999" customHeight="1">
      <c r="C22" s="66"/>
      <c r="D22" s="51" t="s">
        <v>16</v>
      </c>
      <c r="E22" s="51"/>
      <c r="F22" s="9" t="s">
        <v>17</v>
      </c>
      <c r="G22" s="10">
        <f>-G11*$B$13</f>
        <v>-100000000</v>
      </c>
      <c r="H22" s="66"/>
      <c r="I22" s="51" t="s">
        <v>16</v>
      </c>
      <c r="J22" s="51"/>
      <c r="K22" s="9" t="s">
        <v>17</v>
      </c>
      <c r="L22" s="10">
        <f>-L11*$B$13</f>
        <v>-100000000</v>
      </c>
      <c r="M22" s="66"/>
      <c r="N22" s="51" t="s">
        <v>16</v>
      </c>
      <c r="O22" s="51"/>
      <c r="P22" s="9" t="s">
        <v>17</v>
      </c>
      <c r="Q22" s="10">
        <f>-Q11*$B$13</f>
        <v>-100000000</v>
      </c>
      <c r="R22" s="66"/>
      <c r="S22" s="51" t="s">
        <v>16</v>
      </c>
      <c r="T22" s="51"/>
      <c r="U22" s="9" t="s">
        <v>17</v>
      </c>
      <c r="V22" s="10">
        <f>-V11*$B$13</f>
        <v>-100000000</v>
      </c>
      <c r="W22" s="66"/>
      <c r="X22" s="51" t="s">
        <v>16</v>
      </c>
      <c r="Y22" s="51"/>
      <c r="Z22" s="9" t="s">
        <v>17</v>
      </c>
      <c r="AA22" s="10">
        <f>-AA11*$B$13</f>
        <v>-100000000</v>
      </c>
      <c r="AB22" s="66"/>
    </row>
    <row r="23" spans="3:28" ht="21" customHeight="1" thickBot="1">
      <c r="C23" s="66"/>
      <c r="D23" s="51"/>
      <c r="E23" s="51"/>
      <c r="F23" s="11" t="s">
        <v>18</v>
      </c>
      <c r="G23" s="12">
        <f>G12*$B$14</f>
        <v>90000000</v>
      </c>
      <c r="H23" s="66"/>
      <c r="I23" s="51"/>
      <c r="J23" s="51"/>
      <c r="K23" s="11" t="s">
        <v>18</v>
      </c>
      <c r="L23" s="12">
        <f>L12*$B$14</f>
        <v>90000000</v>
      </c>
      <c r="M23" s="66"/>
      <c r="N23" s="51"/>
      <c r="O23" s="51"/>
      <c r="P23" s="11" t="s">
        <v>18</v>
      </c>
      <c r="Q23" s="12">
        <f>Q12*$B$14</f>
        <v>90000000</v>
      </c>
      <c r="R23" s="66"/>
      <c r="S23" s="51"/>
      <c r="T23" s="51"/>
      <c r="U23" s="11" t="s">
        <v>18</v>
      </c>
      <c r="V23" s="12">
        <f>V12*$B$14</f>
        <v>90000000</v>
      </c>
      <c r="W23" s="66"/>
      <c r="X23" s="51"/>
      <c r="Y23" s="51"/>
      <c r="Z23" s="11" t="s">
        <v>18</v>
      </c>
      <c r="AA23" s="12">
        <f>AA12*$B$14</f>
        <v>90000000</v>
      </c>
      <c r="AB23" s="66"/>
    </row>
    <row r="24" spans="3:28" ht="21.6" thickTop="1">
      <c r="C24" s="66"/>
      <c r="D24" s="51"/>
      <c r="E24" s="51"/>
      <c r="F24" s="13" t="s">
        <v>19</v>
      </c>
      <c r="G24" s="17">
        <f>SUM(G22:G23)</f>
        <v>-10000000</v>
      </c>
      <c r="H24" s="66"/>
      <c r="I24" s="51"/>
      <c r="J24" s="51"/>
      <c r="K24" s="13" t="s">
        <v>19</v>
      </c>
      <c r="L24" s="17">
        <f>SUM(L22:L23)</f>
        <v>-10000000</v>
      </c>
      <c r="M24" s="66"/>
      <c r="N24" s="51"/>
      <c r="O24" s="51"/>
      <c r="P24" s="13" t="s">
        <v>19</v>
      </c>
      <c r="Q24" s="18">
        <f>SUM(Q22:Q23)</f>
        <v>-10000000</v>
      </c>
      <c r="R24" s="66"/>
      <c r="S24" s="51"/>
      <c r="T24" s="51"/>
      <c r="U24" s="13" t="s">
        <v>19</v>
      </c>
      <c r="V24" s="17">
        <f>SUM(V22:V23)</f>
        <v>-10000000</v>
      </c>
      <c r="W24" s="66"/>
      <c r="X24" s="51"/>
      <c r="Y24" s="51"/>
      <c r="Z24" s="13" t="s">
        <v>19</v>
      </c>
      <c r="AA24" s="17">
        <f>SUM(AA22:AA23)</f>
        <v>-10000000</v>
      </c>
      <c r="AB24" s="66"/>
    </row>
    <row r="25" spans="3:28" ht="20.399999999999999">
      <c r="C25" s="66"/>
      <c r="F25" s="3"/>
      <c r="G25" s="3"/>
      <c r="H25" s="66"/>
      <c r="K25" s="3"/>
      <c r="L25" s="3"/>
      <c r="M25" s="66"/>
      <c r="P25" s="3"/>
      <c r="Q25" s="3"/>
      <c r="R25" s="66"/>
      <c r="U25" s="3"/>
      <c r="V25" s="3"/>
      <c r="W25" s="66"/>
      <c r="Z25" s="3"/>
      <c r="AA25" s="3"/>
      <c r="AB25" s="66"/>
    </row>
    <row r="26" spans="3:28" ht="20.399999999999999">
      <c r="C26" s="66"/>
      <c r="F26" s="3"/>
      <c r="H26" s="66"/>
      <c r="K26" s="3"/>
      <c r="M26" s="66"/>
      <c r="P26" s="3"/>
      <c r="R26" s="66"/>
      <c r="U26" s="3"/>
      <c r="W26" s="66"/>
      <c r="Z26" s="3"/>
      <c r="AB26" s="66"/>
    </row>
    <row r="27" spans="3:28" ht="20.399999999999999" customHeight="1">
      <c r="C27" s="66"/>
      <c r="D27" s="51" t="s">
        <v>20</v>
      </c>
      <c r="E27" s="51"/>
      <c r="F27" s="9" t="s">
        <v>17</v>
      </c>
      <c r="G27" s="10">
        <f>-F11*$B$13</f>
        <v>-8600000</v>
      </c>
      <c r="H27" s="66"/>
      <c r="I27" s="51" t="s">
        <v>20</v>
      </c>
      <c r="J27" s="51"/>
      <c r="K27" s="9" t="s">
        <v>17</v>
      </c>
      <c r="L27" s="10">
        <f>-K11*$B$13</f>
        <v>-20000000</v>
      </c>
      <c r="M27" s="66"/>
      <c r="N27" s="51" t="s">
        <v>20</v>
      </c>
      <c r="O27" s="51"/>
      <c r="P27" s="9" t="s">
        <v>17</v>
      </c>
      <c r="Q27" s="10">
        <f>-P11*$B$13</f>
        <v>-9000000</v>
      </c>
      <c r="R27" s="66"/>
      <c r="S27" s="51" t="s">
        <v>20</v>
      </c>
      <c r="T27" s="51"/>
      <c r="U27" s="9" t="s">
        <v>17</v>
      </c>
      <c r="V27" s="10">
        <f>-U11*$B$13</f>
        <v>-13000000</v>
      </c>
      <c r="W27" s="66"/>
      <c r="X27" s="51" t="s">
        <v>20</v>
      </c>
      <c r="Y27" s="51"/>
      <c r="Z27" s="9" t="s">
        <v>17</v>
      </c>
      <c r="AA27" s="10">
        <f>-Z11*$B$13</f>
        <v>-2200000</v>
      </c>
      <c r="AB27" s="66"/>
    </row>
    <row r="28" spans="3:28" ht="21" customHeight="1" thickBot="1">
      <c r="C28" s="66"/>
      <c r="D28" s="51"/>
      <c r="E28" s="51"/>
      <c r="F28" s="11" t="s">
        <v>18</v>
      </c>
      <c r="G28" s="12">
        <f>F12*$B$14</f>
        <v>68360000</v>
      </c>
      <c r="H28" s="66"/>
      <c r="I28" s="51"/>
      <c r="J28" s="51"/>
      <c r="K28" s="11" t="s">
        <v>18</v>
      </c>
      <c r="L28" s="12">
        <f>K12*$B$14</f>
        <v>62000000</v>
      </c>
      <c r="M28" s="66"/>
      <c r="N28" s="51"/>
      <c r="O28" s="51"/>
      <c r="P28" s="11" t="s">
        <v>18</v>
      </c>
      <c r="Q28" s="12">
        <f>P12*$B$14</f>
        <v>67900000</v>
      </c>
      <c r="R28" s="66"/>
      <c r="S28" s="51"/>
      <c r="T28" s="51"/>
      <c r="U28" s="11" t="s">
        <v>18</v>
      </c>
      <c r="V28" s="12">
        <f>U12*$B$14</f>
        <v>64800000</v>
      </c>
      <c r="W28" s="66"/>
      <c r="X28" s="51"/>
      <c r="Y28" s="51"/>
      <c r="Z28" s="11" t="s">
        <v>18</v>
      </c>
      <c r="AA28" s="12">
        <f>Z12*$B$14</f>
        <v>62720000</v>
      </c>
      <c r="AB28" s="66"/>
    </row>
    <row r="29" spans="3:28" ht="21.6" thickTop="1">
      <c r="C29" s="66"/>
      <c r="D29" s="51"/>
      <c r="E29" s="51"/>
      <c r="F29" s="13" t="s">
        <v>19</v>
      </c>
      <c r="G29" s="17">
        <f>SUM(G27:G28)</f>
        <v>59760000</v>
      </c>
      <c r="H29" s="66"/>
      <c r="I29" s="51"/>
      <c r="J29" s="51"/>
      <c r="K29" s="13" t="s">
        <v>19</v>
      </c>
      <c r="L29" s="17">
        <f>SUM(L27:L28)</f>
        <v>42000000</v>
      </c>
      <c r="M29" s="66"/>
      <c r="N29" s="51"/>
      <c r="O29" s="51"/>
      <c r="P29" s="13" t="s">
        <v>19</v>
      </c>
      <c r="Q29" s="17">
        <f>SUM(Q27:Q28)</f>
        <v>58900000</v>
      </c>
      <c r="R29" s="66"/>
      <c r="S29" s="51"/>
      <c r="T29" s="51"/>
      <c r="U29" s="13" t="s">
        <v>19</v>
      </c>
      <c r="V29" s="17">
        <f>SUM(V27:V28)</f>
        <v>51800000</v>
      </c>
      <c r="W29" s="66"/>
      <c r="X29" s="51"/>
      <c r="Y29" s="51"/>
      <c r="Z29" s="13" t="s">
        <v>19</v>
      </c>
      <c r="AA29" s="17">
        <f>SUM(AA27:AA28)</f>
        <v>60520000</v>
      </c>
      <c r="AB29" s="66"/>
    </row>
    <row r="30" spans="3:28" ht="20.399999999999999">
      <c r="C30" s="66"/>
      <c r="F30" s="3"/>
      <c r="G30" s="3"/>
      <c r="H30" s="66"/>
      <c r="K30" s="3"/>
      <c r="L30" s="3"/>
      <c r="M30" s="66"/>
      <c r="P30" s="3"/>
      <c r="Q30" s="3"/>
      <c r="R30" s="66"/>
      <c r="U30" s="3"/>
      <c r="V30" s="3"/>
      <c r="W30" s="66"/>
      <c r="Z30" s="3"/>
      <c r="AA30" s="3"/>
      <c r="AB30" s="66"/>
    </row>
    <row r="31" spans="3:28" ht="16.05" customHeight="1" thickBot="1">
      <c r="C31" s="66"/>
      <c r="F31" s="3"/>
      <c r="G31" s="3"/>
      <c r="H31" s="66"/>
      <c r="K31" s="3"/>
      <c r="L31" s="3"/>
      <c r="M31" s="66"/>
      <c r="P31" s="3"/>
      <c r="Q31" s="3"/>
      <c r="R31" s="66"/>
      <c r="U31" s="3"/>
      <c r="V31" s="3"/>
      <c r="W31" s="66"/>
      <c r="Z31" s="3"/>
      <c r="AA31" s="3"/>
      <c r="AB31" s="66"/>
    </row>
    <row r="32" spans="3:28" ht="16.95" customHeight="1">
      <c r="C32" s="66"/>
      <c r="E32" s="52" t="s">
        <v>21</v>
      </c>
      <c r="F32" s="53"/>
      <c r="G32" s="64">
        <f>G29-G24</f>
        <v>69760000</v>
      </c>
      <c r="H32" s="66"/>
      <c r="J32" s="52" t="s">
        <v>21</v>
      </c>
      <c r="K32" s="53"/>
      <c r="L32" s="56">
        <f>L29-L24</f>
        <v>52000000</v>
      </c>
      <c r="M32" s="66"/>
      <c r="O32" s="52" t="s">
        <v>21</v>
      </c>
      <c r="P32" s="53"/>
      <c r="Q32" s="56">
        <f>Q29-Q24</f>
        <v>68900000</v>
      </c>
      <c r="R32" s="66"/>
      <c r="T32" s="52" t="s">
        <v>21</v>
      </c>
      <c r="U32" s="53"/>
      <c r="V32" s="56">
        <f>V29-V24</f>
        <v>61800000</v>
      </c>
      <c r="W32" s="66"/>
      <c r="Y32" s="52" t="s">
        <v>21</v>
      </c>
      <c r="Z32" s="53"/>
      <c r="AA32" s="56">
        <f>AA29-AA24</f>
        <v>70520000</v>
      </c>
      <c r="AB32" s="66"/>
    </row>
    <row r="33" spans="3:28" ht="16.95" customHeight="1" thickBot="1">
      <c r="C33" s="66"/>
      <c r="E33" s="54"/>
      <c r="F33" s="55"/>
      <c r="G33" s="65"/>
      <c r="H33" s="66"/>
      <c r="J33" s="54"/>
      <c r="K33" s="55"/>
      <c r="L33" s="57"/>
      <c r="M33" s="66"/>
      <c r="O33" s="54"/>
      <c r="P33" s="55"/>
      <c r="Q33" s="57"/>
      <c r="R33" s="66"/>
      <c r="T33" s="54"/>
      <c r="U33" s="55"/>
      <c r="V33" s="57"/>
      <c r="W33" s="66"/>
      <c r="Y33" s="54"/>
      <c r="Z33" s="55"/>
      <c r="AA33" s="57"/>
      <c r="AB33" s="66"/>
    </row>
    <row r="34" spans="3:28">
      <c r="C34" s="67"/>
      <c r="F34" s="14"/>
    </row>
    <row r="35" spans="3:28" ht="25.8">
      <c r="D35" s="28" t="s">
        <v>26</v>
      </c>
      <c r="E35" s="29">
        <f>MAX(G32,L32,Q32,V32,AA32)</f>
        <v>70520000</v>
      </c>
    </row>
  </sheetData>
  <mergeCells count="41">
    <mergeCell ref="X1:AD2"/>
    <mergeCell ref="D27:E29"/>
    <mergeCell ref="I27:J29"/>
    <mergeCell ref="N27:O29"/>
    <mergeCell ref="S27:T29"/>
    <mergeCell ref="E32:F33"/>
    <mergeCell ref="G32:G33"/>
    <mergeCell ref="T32:U33"/>
    <mergeCell ref="V32:V33"/>
    <mergeCell ref="X5:AA6"/>
    <mergeCell ref="X9:X10"/>
    <mergeCell ref="AA9:AA10"/>
    <mergeCell ref="X22:Y24"/>
    <mergeCell ref="X27:Y29"/>
    <mergeCell ref="Y32:Z33"/>
    <mergeCell ref="AA32:AA33"/>
    <mergeCell ref="J32:K33"/>
    <mergeCell ref="L32:L33"/>
    <mergeCell ref="O32:P33"/>
    <mergeCell ref="Q32:Q33"/>
    <mergeCell ref="N9:N10"/>
    <mergeCell ref="Q9:Q10"/>
    <mergeCell ref="S9:S10"/>
    <mergeCell ref="V9:V10"/>
    <mergeCell ref="D22:E24"/>
    <mergeCell ref="I22:J24"/>
    <mergeCell ref="N22:O24"/>
    <mergeCell ref="S22:T24"/>
    <mergeCell ref="A1:B6"/>
    <mergeCell ref="D5:G6"/>
    <mergeCell ref="I5:L6"/>
    <mergeCell ref="N5:Q6"/>
    <mergeCell ref="S5:V6"/>
    <mergeCell ref="C1:I2"/>
    <mergeCell ref="J1:P2"/>
    <mergeCell ref="Q1:W2"/>
    <mergeCell ref="A9:B10"/>
    <mergeCell ref="D9:D10"/>
    <mergeCell ref="G9:G10"/>
    <mergeCell ref="I9:I10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Benefit of the model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2022-12-20T00:44:31Z</dcterms:created>
  <dcterms:modified xsi:type="dcterms:W3CDTF">2022-12-20T23:53:13Z</dcterms:modified>
</cp:coreProperties>
</file>