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OneDrive\Documents\"/>
    </mc:Choice>
  </mc:AlternateContent>
  <xr:revisionPtr revIDLastSave="0" documentId="13_ncr:1_{7A2410B8-28FE-48AB-A4CE-826A7BC52639}" xr6:coauthVersionLast="47" xr6:coauthVersionMax="47" xr10:uidLastSave="{00000000-0000-0000-0000-000000000000}"/>
  <bookViews>
    <workbookView xWindow="-120" yWindow="-120" windowWidth="24240" windowHeight="13020" activeTab="2" xr2:uid="{D3BF7BC3-5659-4094-A022-4F4947A2F7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13" i="3"/>
  <c r="F14" i="3"/>
  <c r="F15" i="3"/>
  <c r="F16" i="3"/>
  <c r="F17" i="3"/>
  <c r="F18" i="3"/>
  <c r="F19" i="3"/>
  <c r="F20" i="3"/>
  <c r="F11" i="3"/>
  <c r="F23" i="2"/>
  <c r="F22" i="2"/>
  <c r="F21" i="2"/>
  <c r="G19" i="2"/>
  <c r="G18" i="2"/>
  <c r="G17" i="2"/>
  <c r="G16" i="2"/>
  <c r="H10" i="2"/>
  <c r="N11" i="1"/>
  <c r="N12" i="1"/>
  <c r="N13" i="1"/>
  <c r="N14" i="1"/>
  <c r="N15" i="1"/>
  <c r="N16" i="1"/>
  <c r="N17" i="1"/>
  <c r="N18" i="1"/>
  <c r="N19" i="1"/>
  <c r="N10" i="1"/>
  <c r="M11" i="1"/>
  <c r="M12" i="1"/>
  <c r="M13" i="1"/>
  <c r="M14" i="1"/>
  <c r="M15" i="1"/>
  <c r="M16" i="1"/>
  <c r="M17" i="1"/>
  <c r="M18" i="1"/>
  <c r="M19" i="1"/>
  <c r="M10" i="1"/>
  <c r="L19" i="1"/>
  <c r="L18" i="1"/>
  <c r="L17" i="1"/>
  <c r="L16" i="1"/>
  <c r="L15" i="1"/>
  <c r="L14" i="1"/>
  <c r="L13" i="1"/>
  <c r="L12" i="1"/>
  <c r="L11" i="1"/>
  <c r="L10" i="1"/>
  <c r="K19" i="1"/>
  <c r="K18" i="1"/>
  <c r="K17" i="1"/>
  <c r="K16" i="1"/>
  <c r="K15" i="1"/>
  <c r="K14" i="1"/>
  <c r="K13" i="1"/>
  <c r="K12" i="1"/>
  <c r="K11" i="1"/>
  <c r="K10" i="1"/>
</calcChain>
</file>

<file path=xl/sharedStrings.xml><?xml version="1.0" encoding="utf-8"?>
<sst xmlns="http://schemas.openxmlformats.org/spreadsheetml/2006/main" count="98" uniqueCount="81">
  <si>
    <t>mark sheet</t>
  </si>
  <si>
    <t>s.no</t>
  </si>
  <si>
    <t>name</t>
  </si>
  <si>
    <t>roll.no</t>
  </si>
  <si>
    <t>class</t>
  </si>
  <si>
    <t>hindi</t>
  </si>
  <si>
    <t>math</t>
  </si>
  <si>
    <t>english</t>
  </si>
  <si>
    <t>history</t>
  </si>
  <si>
    <t>total</t>
  </si>
  <si>
    <t>subject</t>
  </si>
  <si>
    <t>percent</t>
  </si>
  <si>
    <t>grade</t>
  </si>
  <si>
    <t>pass\fall</t>
  </si>
  <si>
    <t>anjali</t>
  </si>
  <si>
    <t>priya</t>
  </si>
  <si>
    <t>muskan</t>
  </si>
  <si>
    <t>sakshi</t>
  </si>
  <si>
    <t>sonam</t>
  </si>
  <si>
    <t>punam</t>
  </si>
  <si>
    <t>seema</t>
  </si>
  <si>
    <t>kajal</t>
  </si>
  <si>
    <t>sivani</t>
  </si>
  <si>
    <t>amanka</t>
  </si>
  <si>
    <t>11th</t>
  </si>
  <si>
    <t>1th</t>
  </si>
  <si>
    <t>fathers name</t>
  </si>
  <si>
    <t>raju</t>
  </si>
  <si>
    <t>manish</t>
  </si>
  <si>
    <t>kamlesh</t>
  </si>
  <si>
    <t>satish</t>
  </si>
  <si>
    <t>dipak</t>
  </si>
  <si>
    <t xml:space="preserve"> ram raj</t>
  </si>
  <si>
    <t>shiva</t>
  </si>
  <si>
    <t>satyam</t>
  </si>
  <si>
    <t>sivam</t>
  </si>
  <si>
    <t>priyanshu</t>
  </si>
  <si>
    <t>ABC PUBLIC School</t>
  </si>
  <si>
    <t>Acdemic Session 2023-24</t>
  </si>
  <si>
    <t>Roll no</t>
  </si>
  <si>
    <t xml:space="preserve">student name </t>
  </si>
  <si>
    <t xml:space="preserve">marks </t>
  </si>
  <si>
    <t xml:space="preserve">HINDI </t>
  </si>
  <si>
    <t>ENGLISH</t>
  </si>
  <si>
    <t>MATH</t>
  </si>
  <si>
    <t>HISTORY</t>
  </si>
  <si>
    <t xml:space="preserve">                                                                                 </t>
  </si>
  <si>
    <t>presentag</t>
  </si>
  <si>
    <t>Grade</t>
  </si>
  <si>
    <t>Reseult</t>
  </si>
  <si>
    <t>REPORT CARD</t>
  </si>
  <si>
    <t>SALARY SHEET</t>
  </si>
  <si>
    <t>S.NO</t>
  </si>
  <si>
    <t>employ name</t>
  </si>
  <si>
    <t xml:space="preserve">Designation </t>
  </si>
  <si>
    <t>basis salary</t>
  </si>
  <si>
    <t>salary</t>
  </si>
  <si>
    <t>D.A</t>
  </si>
  <si>
    <t>H.R.Y</t>
  </si>
  <si>
    <t>T.A</t>
  </si>
  <si>
    <t>C.A</t>
  </si>
  <si>
    <t>Attendence</t>
  </si>
  <si>
    <t>Overtime</t>
  </si>
  <si>
    <t>Overtime salary</t>
  </si>
  <si>
    <t>Gross salary</t>
  </si>
  <si>
    <t>P.F</t>
  </si>
  <si>
    <t>E.S.I</t>
  </si>
  <si>
    <t>Net salary</t>
  </si>
  <si>
    <t>Suraj</t>
  </si>
  <si>
    <t>Shiva</t>
  </si>
  <si>
    <t>Jasvant kumar</t>
  </si>
  <si>
    <t>Raj kumar</t>
  </si>
  <si>
    <t>Satyam</t>
  </si>
  <si>
    <t>Monu</t>
  </si>
  <si>
    <t>Rahul</t>
  </si>
  <si>
    <t>Manager</t>
  </si>
  <si>
    <t>Assiistant Manager</t>
  </si>
  <si>
    <t>Staff</t>
  </si>
  <si>
    <t xml:space="preserve">Staff </t>
  </si>
  <si>
    <t>Anali kumari</t>
  </si>
  <si>
    <t>muskan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</si>
</sst>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C000"/>
      <name val="Calibri"/>
      <family val="2"/>
      <scheme val="minor"/>
    </font>
    <font>
      <sz val="18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6" fillId="0" borderId="0" xfId="0" applyFont="1"/>
    <xf numFmtId="0" fontId="8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/>
    <xf numFmtId="0" fontId="14" fillId="0" borderId="0" xfId="0" applyFont="1"/>
    <xf numFmtId="0" fontId="7" fillId="0" borderId="0" xfId="0" applyFont="1"/>
    <xf numFmtId="0" fontId="15" fillId="0" borderId="0" xfId="0" applyFont="1"/>
    <xf numFmtId="0" fontId="16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BCC1-7584-4885-AD6C-C0F4B483AFF9}">
  <dimension ref="A2:Q19"/>
  <sheetViews>
    <sheetView workbookViewId="0">
      <selection activeCell="L27" sqref="L27"/>
    </sheetView>
  </sheetViews>
  <sheetFormatPr defaultRowHeight="15" x14ac:dyDescent="0.25"/>
  <sheetData>
    <row r="2" spans="1:17" x14ac:dyDescent="0.25">
      <c r="I2" s="21" t="s">
        <v>0</v>
      </c>
      <c r="J2" s="22"/>
      <c r="K2" s="22"/>
      <c r="L2" s="22"/>
      <c r="M2" s="22"/>
      <c r="N2" s="22"/>
      <c r="O2" s="22"/>
      <c r="P2" s="22"/>
      <c r="Q2" s="22"/>
    </row>
    <row r="3" spans="1:17" x14ac:dyDescent="0.25">
      <c r="I3" s="22"/>
      <c r="J3" s="22"/>
      <c r="K3" s="22"/>
      <c r="L3" s="22"/>
      <c r="M3" s="22"/>
      <c r="N3" s="22"/>
      <c r="O3" s="22"/>
      <c r="P3" s="22"/>
      <c r="Q3" s="22"/>
    </row>
    <row r="4" spans="1:17" x14ac:dyDescent="0.25">
      <c r="I4" s="22"/>
      <c r="J4" s="22"/>
      <c r="K4" s="22"/>
      <c r="L4" s="22"/>
      <c r="M4" s="22"/>
      <c r="N4" s="22"/>
      <c r="O4" s="22"/>
      <c r="P4" s="22"/>
      <c r="Q4" s="22"/>
    </row>
    <row r="5" spans="1:17" x14ac:dyDescent="0.25">
      <c r="I5" s="1"/>
      <c r="J5" s="1"/>
      <c r="K5" s="1"/>
      <c r="L5" s="1"/>
      <c r="M5" s="1"/>
      <c r="N5" s="1"/>
      <c r="P5" s="1"/>
      <c r="Q5" s="1"/>
    </row>
    <row r="6" spans="1:17" x14ac:dyDescent="0.25">
      <c r="E6" s="23" t="s">
        <v>10</v>
      </c>
      <c r="F6" s="23"/>
      <c r="G6" s="23"/>
      <c r="H6" s="23"/>
      <c r="I6" s="23"/>
      <c r="J6" s="1"/>
      <c r="K6" s="1"/>
      <c r="L6" s="1"/>
      <c r="M6" s="1"/>
      <c r="N6" s="1"/>
    </row>
    <row r="7" spans="1:17" x14ac:dyDescent="0.25">
      <c r="E7" s="23"/>
      <c r="F7" s="23"/>
      <c r="G7" s="23"/>
      <c r="H7" s="23"/>
      <c r="I7" s="23"/>
      <c r="J7" s="1"/>
      <c r="K7" s="12" t="s">
        <v>9</v>
      </c>
      <c r="L7" s="13" t="s">
        <v>11</v>
      </c>
      <c r="M7" s="14" t="s">
        <v>12</v>
      </c>
      <c r="N7" s="15" t="s">
        <v>13</v>
      </c>
    </row>
    <row r="8" spans="1:17" x14ac:dyDescent="0.25">
      <c r="A8" s="6" t="s">
        <v>1</v>
      </c>
      <c r="B8" s="17" t="s">
        <v>2</v>
      </c>
      <c r="C8" s="7" t="s">
        <v>3</v>
      </c>
      <c r="D8" s="8" t="s">
        <v>4</v>
      </c>
      <c r="E8" s="24" t="s">
        <v>26</v>
      </c>
      <c r="F8" s="24"/>
      <c r="G8" s="9" t="s">
        <v>5</v>
      </c>
      <c r="H8" s="10" t="s">
        <v>6</v>
      </c>
      <c r="I8" s="11" t="s">
        <v>7</v>
      </c>
      <c r="J8" s="6" t="s">
        <v>8</v>
      </c>
    </row>
    <row r="10" spans="1:17" x14ac:dyDescent="0.25">
      <c r="A10" s="16">
        <v>1</v>
      </c>
      <c r="B10" s="11" t="s">
        <v>14</v>
      </c>
      <c r="C10" s="18">
        <v>1</v>
      </c>
      <c r="D10" s="10" t="s">
        <v>24</v>
      </c>
      <c r="E10" s="6">
        <v>1</v>
      </c>
      <c r="F10" s="7" t="s">
        <v>27</v>
      </c>
      <c r="G10" s="8">
        <v>38</v>
      </c>
      <c r="H10" s="19">
        <v>64</v>
      </c>
      <c r="I10" s="17">
        <v>40</v>
      </c>
      <c r="J10" s="20">
        <v>39</v>
      </c>
      <c r="K10">
        <f t="shared" ref="K10:K19" si="0">SUM(G10:J10)</f>
        <v>181</v>
      </c>
      <c r="L10" s="16">
        <f>181*100/500</f>
        <v>36.200000000000003</v>
      </c>
      <c r="M10" t="str">
        <f>IF(L10&gt;50,"a",IF(L10&gt;45,"b",IF(L10&gt;40,"c",IF(L10&gt;30,"D"))))</f>
        <v>D</v>
      </c>
      <c r="N10" s="11" t="str">
        <f>IF(L10&lt;33,"FALL","PASS")</f>
        <v>PASS</v>
      </c>
    </row>
    <row r="11" spans="1:17" x14ac:dyDescent="0.25">
      <c r="A11" s="16">
        <v>2</v>
      </c>
      <c r="B11" s="11" t="s">
        <v>15</v>
      </c>
      <c r="C11" s="18">
        <v>2</v>
      </c>
      <c r="D11" s="10" t="s">
        <v>24</v>
      </c>
      <c r="E11" s="6">
        <v>2</v>
      </c>
      <c r="F11" s="7" t="s">
        <v>28</v>
      </c>
      <c r="G11" s="8">
        <v>37</v>
      </c>
      <c r="H11" s="19">
        <v>28</v>
      </c>
      <c r="I11" s="17">
        <v>39</v>
      </c>
      <c r="J11" s="20">
        <v>52</v>
      </c>
      <c r="K11">
        <f t="shared" si="0"/>
        <v>156</v>
      </c>
      <c r="L11" s="16">
        <f>156*100/500</f>
        <v>31.2</v>
      </c>
      <c r="M11" t="str">
        <f t="shared" ref="M11:M19" si="1">IF(L11&gt;50,"a",IF(L11&gt;45,"b",IF(L11&gt;40,"c",IF(L11&gt;30,"D"))))</f>
        <v>D</v>
      </c>
      <c r="N11" s="11" t="str">
        <f t="shared" ref="N11:N19" si="2">IF(L11&lt;33,"FALL","PASS")</f>
        <v>FALL</v>
      </c>
    </row>
    <row r="12" spans="1:17" x14ac:dyDescent="0.25">
      <c r="A12" s="16">
        <v>3</v>
      </c>
      <c r="B12" s="11" t="s">
        <v>16</v>
      </c>
      <c r="C12" s="18">
        <v>3</v>
      </c>
      <c r="D12" s="10" t="s">
        <v>24</v>
      </c>
      <c r="E12" s="6">
        <v>3</v>
      </c>
      <c r="F12" s="7" t="s">
        <v>29</v>
      </c>
      <c r="G12" s="8">
        <v>73</v>
      </c>
      <c r="H12" s="19">
        <v>63</v>
      </c>
      <c r="I12" s="17">
        <v>50</v>
      </c>
      <c r="J12" s="20">
        <v>60</v>
      </c>
      <c r="K12">
        <f t="shared" si="0"/>
        <v>246</v>
      </c>
      <c r="L12" s="16">
        <f>246*100/500</f>
        <v>49.2</v>
      </c>
      <c r="M12" t="str">
        <f t="shared" si="1"/>
        <v>b</v>
      </c>
      <c r="N12" s="11" t="str">
        <f t="shared" si="2"/>
        <v>PASS</v>
      </c>
    </row>
    <row r="13" spans="1:17" x14ac:dyDescent="0.25">
      <c r="A13" s="16">
        <v>4</v>
      </c>
      <c r="B13" s="11" t="s">
        <v>17</v>
      </c>
      <c r="C13" s="18">
        <v>4</v>
      </c>
      <c r="D13" s="10" t="s">
        <v>24</v>
      </c>
      <c r="E13" s="6">
        <v>4</v>
      </c>
      <c r="F13" s="7" t="s">
        <v>30</v>
      </c>
      <c r="G13" s="8">
        <v>59</v>
      </c>
      <c r="H13" s="19">
        <v>59</v>
      </c>
      <c r="I13" s="17">
        <v>35</v>
      </c>
      <c r="J13" s="20">
        <v>64</v>
      </c>
      <c r="K13">
        <f t="shared" si="0"/>
        <v>217</v>
      </c>
      <c r="L13" s="16">
        <f>217*100/500</f>
        <v>43.4</v>
      </c>
      <c r="M13" t="str">
        <f t="shared" si="1"/>
        <v>c</v>
      </c>
      <c r="N13" s="11" t="str">
        <f t="shared" si="2"/>
        <v>PASS</v>
      </c>
    </row>
    <row r="14" spans="1:17" x14ac:dyDescent="0.25">
      <c r="A14" s="16">
        <v>5</v>
      </c>
      <c r="B14" s="11" t="s">
        <v>18</v>
      </c>
      <c r="C14" s="18">
        <v>5</v>
      </c>
      <c r="D14" s="10" t="s">
        <v>24</v>
      </c>
      <c r="E14" s="6">
        <v>5</v>
      </c>
      <c r="F14" s="7" t="s">
        <v>31</v>
      </c>
      <c r="G14" s="8">
        <v>91</v>
      </c>
      <c r="H14" s="19">
        <v>50</v>
      </c>
      <c r="I14" s="17">
        <v>78</v>
      </c>
      <c r="J14" s="20">
        <v>63</v>
      </c>
      <c r="K14">
        <f t="shared" si="0"/>
        <v>282</v>
      </c>
      <c r="L14" s="16">
        <f>282*100/500</f>
        <v>56.4</v>
      </c>
      <c r="M14" t="str">
        <f t="shared" si="1"/>
        <v>a</v>
      </c>
      <c r="N14" s="11" t="str">
        <f t="shared" si="2"/>
        <v>PASS</v>
      </c>
    </row>
    <row r="15" spans="1:17" x14ac:dyDescent="0.25">
      <c r="A15" s="16">
        <v>6</v>
      </c>
      <c r="B15" s="11" t="s">
        <v>19</v>
      </c>
      <c r="C15" s="18">
        <v>6</v>
      </c>
      <c r="D15" s="10" t="s">
        <v>24</v>
      </c>
      <c r="E15" s="6">
        <v>6</v>
      </c>
      <c r="F15" s="7" t="s">
        <v>32</v>
      </c>
      <c r="G15" s="8">
        <v>47</v>
      </c>
      <c r="H15" s="19">
        <v>52</v>
      </c>
      <c r="I15" s="17">
        <v>63</v>
      </c>
      <c r="J15" s="20">
        <v>39</v>
      </c>
      <c r="K15">
        <f t="shared" si="0"/>
        <v>201</v>
      </c>
      <c r="L15" s="16">
        <f>201*100/500</f>
        <v>40.200000000000003</v>
      </c>
      <c r="M15" t="str">
        <f t="shared" si="1"/>
        <v>c</v>
      </c>
      <c r="N15" s="11" t="str">
        <f t="shared" si="2"/>
        <v>PASS</v>
      </c>
    </row>
    <row r="16" spans="1:17" x14ac:dyDescent="0.25">
      <c r="A16" s="16">
        <v>7</v>
      </c>
      <c r="B16" s="11" t="s">
        <v>20</v>
      </c>
      <c r="C16" s="18">
        <v>7</v>
      </c>
      <c r="D16" s="10" t="s">
        <v>24</v>
      </c>
      <c r="E16" s="6">
        <v>7</v>
      </c>
      <c r="F16" s="7" t="s">
        <v>33</v>
      </c>
      <c r="G16" s="8">
        <v>81</v>
      </c>
      <c r="H16" s="19">
        <v>49</v>
      </c>
      <c r="I16" s="17">
        <v>63</v>
      </c>
      <c r="J16" s="20">
        <v>38</v>
      </c>
      <c r="K16">
        <f t="shared" si="0"/>
        <v>231</v>
      </c>
      <c r="L16" s="16">
        <f>231*100/500</f>
        <v>46.2</v>
      </c>
      <c r="M16" t="str">
        <f t="shared" si="1"/>
        <v>b</v>
      </c>
      <c r="N16" s="11" t="str">
        <f t="shared" si="2"/>
        <v>PASS</v>
      </c>
    </row>
    <row r="17" spans="1:14" x14ac:dyDescent="0.25">
      <c r="A17" s="16">
        <v>8</v>
      </c>
      <c r="B17" s="11" t="s">
        <v>21</v>
      </c>
      <c r="C17" s="18">
        <v>8</v>
      </c>
      <c r="D17" s="10" t="s">
        <v>24</v>
      </c>
      <c r="E17" s="6">
        <v>8</v>
      </c>
      <c r="F17" s="7" t="s">
        <v>34</v>
      </c>
      <c r="G17" s="8">
        <v>59</v>
      </c>
      <c r="H17" s="19">
        <v>62</v>
      </c>
      <c r="I17" s="17">
        <v>49</v>
      </c>
      <c r="J17" s="20">
        <v>62</v>
      </c>
      <c r="K17">
        <f t="shared" si="0"/>
        <v>232</v>
      </c>
      <c r="L17" s="16">
        <f>232*100/500</f>
        <v>46.4</v>
      </c>
      <c r="M17" t="str">
        <f t="shared" si="1"/>
        <v>b</v>
      </c>
      <c r="N17" s="11" t="str">
        <f t="shared" si="2"/>
        <v>PASS</v>
      </c>
    </row>
    <row r="18" spans="1:14" x14ac:dyDescent="0.25">
      <c r="A18" s="16">
        <v>9</v>
      </c>
      <c r="B18" s="11" t="s">
        <v>22</v>
      </c>
      <c r="C18" s="18">
        <v>9</v>
      </c>
      <c r="D18" s="10" t="s">
        <v>24</v>
      </c>
      <c r="E18" s="6">
        <v>9</v>
      </c>
      <c r="F18" s="7" t="s">
        <v>35</v>
      </c>
      <c r="G18" s="8">
        <v>49</v>
      </c>
      <c r="H18" s="19">
        <v>72</v>
      </c>
      <c r="I18" s="17">
        <v>48</v>
      </c>
      <c r="J18" s="20">
        <v>93</v>
      </c>
      <c r="K18">
        <f t="shared" si="0"/>
        <v>262</v>
      </c>
      <c r="L18" s="16">
        <f>262*100/500</f>
        <v>52.4</v>
      </c>
      <c r="M18" t="str">
        <f t="shared" si="1"/>
        <v>a</v>
      </c>
      <c r="N18" s="11" t="str">
        <f t="shared" si="2"/>
        <v>PASS</v>
      </c>
    </row>
    <row r="19" spans="1:14" x14ac:dyDescent="0.25">
      <c r="A19" s="16">
        <v>10</v>
      </c>
      <c r="B19" s="11" t="s">
        <v>23</v>
      </c>
      <c r="C19" s="18">
        <v>10</v>
      </c>
      <c r="D19" s="10" t="s">
        <v>25</v>
      </c>
      <c r="E19">
        <v>10</v>
      </c>
      <c r="F19" s="7" t="s">
        <v>36</v>
      </c>
      <c r="G19" s="8">
        <v>63</v>
      </c>
      <c r="H19" s="19">
        <v>70</v>
      </c>
      <c r="I19" s="17">
        <v>51</v>
      </c>
      <c r="J19" s="20">
        <v>63</v>
      </c>
      <c r="K19">
        <f t="shared" si="0"/>
        <v>247</v>
      </c>
      <c r="L19" s="16">
        <f>247*100/500</f>
        <v>49.4</v>
      </c>
      <c r="M19" t="str">
        <f t="shared" si="1"/>
        <v>b</v>
      </c>
      <c r="N19" s="11" t="str">
        <f t="shared" si="2"/>
        <v>PASS</v>
      </c>
    </row>
  </sheetData>
  <mergeCells count="3">
    <mergeCell ref="I2:Q4"/>
    <mergeCell ref="E6:I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3ED9-B6CF-4B97-BD37-B5065A48F7FF}">
  <dimension ref="C2:P23"/>
  <sheetViews>
    <sheetView workbookViewId="0">
      <selection activeCell="D33" sqref="D33"/>
    </sheetView>
  </sheetViews>
  <sheetFormatPr defaultRowHeight="15" x14ac:dyDescent="0.25"/>
  <sheetData>
    <row r="2" spans="3:8" x14ac:dyDescent="0.25">
      <c r="C2" s="31" t="s">
        <v>50</v>
      </c>
      <c r="D2" s="32"/>
      <c r="E2" s="32"/>
      <c r="F2" s="32"/>
      <c r="G2" s="32"/>
      <c r="H2" s="32"/>
    </row>
    <row r="3" spans="3:8" x14ac:dyDescent="0.25">
      <c r="C3" s="32"/>
      <c r="D3" s="32"/>
      <c r="E3" s="32"/>
      <c r="F3" s="32"/>
      <c r="G3" s="32"/>
      <c r="H3" s="32"/>
    </row>
    <row r="6" spans="3:8" x14ac:dyDescent="0.25">
      <c r="C6" s="33" t="s">
        <v>37</v>
      </c>
      <c r="D6" s="33"/>
      <c r="E6" s="33"/>
      <c r="F6" s="33"/>
      <c r="G6" s="33"/>
      <c r="H6" s="25"/>
    </row>
    <row r="7" spans="3:8" x14ac:dyDescent="0.25">
      <c r="C7" s="33" t="s">
        <v>38</v>
      </c>
      <c r="D7" s="33"/>
      <c r="E7" s="33"/>
      <c r="F7" s="33"/>
      <c r="G7" s="33"/>
      <c r="H7" s="25"/>
    </row>
    <row r="8" spans="3:8" x14ac:dyDescent="0.25">
      <c r="C8" s="2"/>
      <c r="D8" s="2"/>
      <c r="E8" s="2"/>
      <c r="F8" s="2"/>
      <c r="G8" s="2"/>
      <c r="H8" s="4"/>
    </row>
    <row r="9" spans="3:8" x14ac:dyDescent="0.25">
      <c r="C9" s="2"/>
      <c r="D9" s="2"/>
      <c r="E9" s="2"/>
      <c r="F9" s="2"/>
      <c r="G9" s="2"/>
      <c r="H9" s="4"/>
    </row>
    <row r="10" spans="3:8" x14ac:dyDescent="0.25">
      <c r="C10" s="2" t="s">
        <v>39</v>
      </c>
      <c r="D10" s="3">
        <v>3</v>
      </c>
      <c r="E10" s="33" t="s">
        <v>40</v>
      </c>
      <c r="F10" s="33"/>
      <c r="G10" s="33"/>
      <c r="H10" s="4" t="str">
        <f>VLOOKUP(D10,Sheet1!A8:N19,2,0)</f>
        <v>muskan</v>
      </c>
    </row>
    <row r="11" spans="3:8" x14ac:dyDescent="0.25">
      <c r="C11" s="25"/>
      <c r="D11" s="26"/>
      <c r="E11" s="26"/>
      <c r="F11" s="26"/>
      <c r="G11" s="26"/>
      <c r="H11" s="26"/>
    </row>
    <row r="12" spans="3:8" x14ac:dyDescent="0.25">
      <c r="C12" s="2"/>
      <c r="D12" s="2"/>
      <c r="E12" s="2"/>
      <c r="F12" s="2"/>
      <c r="G12" s="2"/>
      <c r="H12" s="4"/>
    </row>
    <row r="13" spans="3:8" x14ac:dyDescent="0.25">
      <c r="C13" s="2"/>
      <c r="D13" s="2"/>
      <c r="E13" s="2"/>
      <c r="F13" s="2"/>
      <c r="G13" s="2"/>
      <c r="H13" s="4"/>
    </row>
    <row r="14" spans="3:8" x14ac:dyDescent="0.25">
      <c r="C14" s="2" t="s">
        <v>1</v>
      </c>
      <c r="D14" s="25" t="s">
        <v>10</v>
      </c>
      <c r="E14" s="27"/>
      <c r="F14" s="2"/>
      <c r="G14" s="25" t="s">
        <v>41</v>
      </c>
      <c r="H14" s="26"/>
    </row>
    <row r="15" spans="3:8" x14ac:dyDescent="0.25">
      <c r="C15" s="2"/>
      <c r="D15" s="2"/>
      <c r="E15" s="2"/>
      <c r="F15" s="2"/>
      <c r="G15" s="2"/>
      <c r="H15" s="4"/>
    </row>
    <row r="16" spans="3:8" x14ac:dyDescent="0.25">
      <c r="C16" s="4">
        <v>1</v>
      </c>
      <c r="D16" s="25" t="s">
        <v>42</v>
      </c>
      <c r="E16" s="26"/>
      <c r="F16" s="27"/>
      <c r="G16" s="25">
        <f>VLOOKUP(D10,Sheet1!A8:N20,7,0)</f>
        <v>73</v>
      </c>
      <c r="H16" s="26"/>
    </row>
    <row r="17" spans="3:16" x14ac:dyDescent="0.25">
      <c r="C17" s="4">
        <v>2</v>
      </c>
      <c r="D17" s="25" t="s">
        <v>44</v>
      </c>
      <c r="E17" s="26"/>
      <c r="F17" s="27"/>
      <c r="G17" s="25">
        <f>VLOOKUP(D10,Sheet1!A8:N19,8,0)</f>
        <v>63</v>
      </c>
      <c r="H17" s="26"/>
    </row>
    <row r="18" spans="3:16" x14ac:dyDescent="0.25">
      <c r="C18" s="4">
        <v>3</v>
      </c>
      <c r="D18" s="25" t="s">
        <v>43</v>
      </c>
      <c r="E18" s="26"/>
      <c r="F18" s="27"/>
      <c r="G18" s="25">
        <f>VLOOKUP(D10,Sheet1!A8:N19,9,0)</f>
        <v>50</v>
      </c>
      <c r="H18" s="26"/>
    </row>
    <row r="19" spans="3:16" x14ac:dyDescent="0.25">
      <c r="C19" s="4">
        <v>4</v>
      </c>
      <c r="D19" s="28" t="s">
        <v>45</v>
      </c>
      <c r="E19" s="29"/>
      <c r="F19" s="30"/>
      <c r="G19" s="25">
        <f>VLOOKUP(D10,Sheet1!A8:N19,10,0)</f>
        <v>60</v>
      </c>
      <c r="H19" s="27"/>
    </row>
    <row r="20" spans="3:16" x14ac:dyDescent="0.25">
      <c r="C20" s="4"/>
      <c r="D20" s="3"/>
      <c r="E20" s="3"/>
      <c r="F20" s="3"/>
      <c r="G20" s="5"/>
      <c r="H20" s="2"/>
    </row>
    <row r="21" spans="3:16" x14ac:dyDescent="0.25">
      <c r="C21" s="25" t="s">
        <v>47</v>
      </c>
      <c r="D21" s="26"/>
      <c r="E21" s="26"/>
      <c r="F21" s="26">
        <f>246*100/500</f>
        <v>49.2</v>
      </c>
      <c r="G21" s="26"/>
      <c r="H21" s="27"/>
    </row>
    <row r="22" spans="3:16" x14ac:dyDescent="0.25">
      <c r="C22" s="25" t="s">
        <v>48</v>
      </c>
      <c r="D22" s="26"/>
      <c r="E22" s="26"/>
      <c r="F22" s="26" t="str">
        <f>VLOOKUP(Sheet2!H10,Sheet1!B8:N19,12,0)</f>
        <v>b</v>
      </c>
      <c r="G22" s="26"/>
      <c r="H22" s="27"/>
    </row>
    <row r="23" spans="3:16" x14ac:dyDescent="0.25">
      <c r="C23" s="25" t="s">
        <v>49</v>
      </c>
      <c r="D23" s="26"/>
      <c r="E23" s="26"/>
      <c r="F23" s="26" t="str">
        <f>VLOOKUP(H10,Sheet1!B8:N19,13,0)</f>
        <v>PASS</v>
      </c>
      <c r="G23" s="26"/>
      <c r="H23" s="27"/>
      <c r="P23" t="s">
        <v>46</v>
      </c>
    </row>
  </sheetData>
  <mergeCells count="21">
    <mergeCell ref="C2:H3"/>
    <mergeCell ref="C21:E21"/>
    <mergeCell ref="F21:H21"/>
    <mergeCell ref="C22:E22"/>
    <mergeCell ref="F22:H22"/>
    <mergeCell ref="C6:H6"/>
    <mergeCell ref="C7:H7"/>
    <mergeCell ref="E10:G10"/>
    <mergeCell ref="C11:H11"/>
    <mergeCell ref="D14:E14"/>
    <mergeCell ref="G14:H14"/>
    <mergeCell ref="C23:E23"/>
    <mergeCell ref="F23:H23"/>
    <mergeCell ref="G16:H16"/>
    <mergeCell ref="G17:H17"/>
    <mergeCell ref="G18:H18"/>
    <mergeCell ref="G19:H19"/>
    <mergeCell ref="D16:F16"/>
    <mergeCell ref="D17:F17"/>
    <mergeCell ref="D18:F18"/>
    <mergeCell ref="D19:F1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9E99A7-AF01-4875-AD14-30266B84BC25}">
          <x14:formula1>
            <xm:f>Sheet1!$C$8:$C$19</xm:f>
          </x14:formula1>
          <xm:sqref>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CCDE-A009-48DE-9246-D4FC35A3B03F}">
  <dimension ref="A4:P20"/>
  <sheetViews>
    <sheetView tabSelected="1" workbookViewId="0">
      <selection activeCell="L16" sqref="L16"/>
    </sheetView>
  </sheetViews>
  <sheetFormatPr defaultRowHeight="15" x14ac:dyDescent="0.25"/>
  <cols>
    <col min="2" max="2" width="13.42578125" customWidth="1"/>
    <col min="3" max="3" width="17.7109375" customWidth="1"/>
    <col min="4" max="4" width="11" customWidth="1"/>
    <col min="5" max="5" width="11.140625" customWidth="1"/>
    <col min="11" max="11" width="10.5703125" customWidth="1"/>
    <col min="12" max="12" width="15.140625" customWidth="1"/>
    <col min="13" max="13" width="11.5703125" customWidth="1"/>
    <col min="16" max="16" width="9.7109375" customWidth="1"/>
  </cols>
  <sheetData>
    <row r="4" spans="1:16" x14ac:dyDescent="0.25">
      <c r="G4" s="31" t="s">
        <v>51</v>
      </c>
      <c r="H4" s="31"/>
      <c r="I4" s="31"/>
      <c r="J4" s="31"/>
      <c r="K4" s="31"/>
      <c r="L4" s="31"/>
      <c r="M4" s="31"/>
      <c r="N4" s="31"/>
      <c r="O4" s="31"/>
    </row>
    <row r="5" spans="1:16" x14ac:dyDescent="0.25">
      <c r="G5" s="31"/>
      <c r="H5" s="31"/>
      <c r="I5" s="31"/>
      <c r="J5" s="31"/>
      <c r="K5" s="31"/>
      <c r="L5" s="31"/>
      <c r="M5" s="31"/>
      <c r="N5" s="31"/>
      <c r="O5" s="31"/>
    </row>
    <row r="6" spans="1:16" x14ac:dyDescent="0.25">
      <c r="G6" s="31"/>
      <c r="H6" s="31"/>
      <c r="I6" s="31"/>
      <c r="J6" s="31"/>
      <c r="K6" s="31"/>
      <c r="L6" s="31"/>
      <c r="M6" s="31"/>
      <c r="N6" s="31"/>
      <c r="O6" s="31"/>
    </row>
    <row r="7" spans="1:16" x14ac:dyDescent="0.25">
      <c r="G7" s="31"/>
      <c r="H7" s="31"/>
      <c r="I7" s="31"/>
      <c r="J7" s="31"/>
      <c r="K7" s="31"/>
      <c r="L7" s="31"/>
      <c r="M7" s="31"/>
      <c r="N7" s="31"/>
      <c r="O7" s="31"/>
    </row>
    <row r="10" spans="1:16" x14ac:dyDescent="0.25">
      <c r="A10" t="s">
        <v>52</v>
      </c>
      <c r="B10" t="s">
        <v>53</v>
      </c>
      <c r="C10" t="s">
        <v>54</v>
      </c>
      <c r="D10" t="s">
        <v>55</v>
      </c>
      <c r="E10" t="s">
        <v>61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</row>
    <row r="11" spans="1:16" x14ac:dyDescent="0.25">
      <c r="A11">
        <v>1</v>
      </c>
      <c r="B11" t="s">
        <v>68</v>
      </c>
      <c r="C11" t="s">
        <v>75</v>
      </c>
      <c r="D11">
        <v>30000</v>
      </c>
      <c r="E11">
        <v>28</v>
      </c>
      <c r="F11">
        <f>D11/30*E11</f>
        <v>28000</v>
      </c>
      <c r="G11">
        <v>300</v>
      </c>
      <c r="H11">
        <v>15000</v>
      </c>
      <c r="I11">
        <v>8000</v>
      </c>
      <c r="J11">
        <v>1200</v>
      </c>
      <c r="K11">
        <v>36</v>
      </c>
    </row>
    <row r="12" spans="1:16" x14ac:dyDescent="0.25">
      <c r="A12">
        <v>2</v>
      </c>
      <c r="B12" t="s">
        <v>69</v>
      </c>
      <c r="C12" t="s">
        <v>76</v>
      </c>
      <c r="D12">
        <v>25000</v>
      </c>
      <c r="E12">
        <v>30</v>
      </c>
      <c r="F12">
        <f t="shared" ref="F12:F20" si="0">D12/30*E12</f>
        <v>25000</v>
      </c>
      <c r="G12">
        <v>300</v>
      </c>
      <c r="H12">
        <v>1000</v>
      </c>
      <c r="I12">
        <v>4000</v>
      </c>
      <c r="J12">
        <v>1300</v>
      </c>
      <c r="K12">
        <v>46</v>
      </c>
    </row>
    <row r="13" spans="1:16" x14ac:dyDescent="0.25">
      <c r="A13">
        <v>3</v>
      </c>
      <c r="B13" t="s">
        <v>70</v>
      </c>
      <c r="C13" t="s">
        <v>77</v>
      </c>
      <c r="D13">
        <v>40000</v>
      </c>
      <c r="E13">
        <v>34</v>
      </c>
      <c r="F13">
        <f t="shared" si="0"/>
        <v>45333.333333333328</v>
      </c>
      <c r="G13">
        <v>300</v>
      </c>
      <c r="H13">
        <v>1000</v>
      </c>
      <c r="I13">
        <v>4000</v>
      </c>
      <c r="J13">
        <v>1400</v>
      </c>
      <c r="K13">
        <v>34</v>
      </c>
    </row>
    <row r="14" spans="1:16" x14ac:dyDescent="0.25">
      <c r="A14">
        <v>4</v>
      </c>
      <c r="B14" t="s">
        <v>71</v>
      </c>
      <c r="C14" t="s">
        <v>77</v>
      </c>
      <c r="D14">
        <v>30000</v>
      </c>
      <c r="E14">
        <v>37</v>
      </c>
      <c r="F14">
        <f t="shared" si="0"/>
        <v>37000</v>
      </c>
      <c r="G14">
        <v>300</v>
      </c>
      <c r="H14">
        <v>5000</v>
      </c>
      <c r="I14">
        <v>4000</v>
      </c>
      <c r="J14">
        <v>1800</v>
      </c>
      <c r="K14">
        <v>56</v>
      </c>
    </row>
    <row r="15" spans="1:16" x14ac:dyDescent="0.25">
      <c r="A15">
        <v>5</v>
      </c>
      <c r="B15" t="s">
        <v>72</v>
      </c>
      <c r="C15" t="s">
        <v>77</v>
      </c>
      <c r="D15">
        <v>20000</v>
      </c>
      <c r="E15">
        <v>30</v>
      </c>
      <c r="F15">
        <f t="shared" si="0"/>
        <v>20000</v>
      </c>
      <c r="G15">
        <v>300</v>
      </c>
      <c r="H15">
        <v>1000</v>
      </c>
      <c r="I15">
        <v>3000</v>
      </c>
      <c r="J15">
        <v>900</v>
      </c>
      <c r="K15">
        <v>24</v>
      </c>
    </row>
    <row r="16" spans="1:16" x14ac:dyDescent="0.25">
      <c r="A16">
        <v>6</v>
      </c>
      <c r="B16" t="s">
        <v>73</v>
      </c>
      <c r="C16" t="s">
        <v>78</v>
      </c>
      <c r="D16">
        <v>20000</v>
      </c>
      <c r="E16">
        <v>42</v>
      </c>
      <c r="F16">
        <f t="shared" si="0"/>
        <v>28000</v>
      </c>
      <c r="G16">
        <v>300</v>
      </c>
      <c r="H16">
        <v>1000</v>
      </c>
      <c r="I16">
        <v>3000</v>
      </c>
      <c r="J16">
        <v>800</v>
      </c>
      <c r="K16">
        <v>54</v>
      </c>
    </row>
    <row r="17" spans="1:11" x14ac:dyDescent="0.25">
      <c r="A17">
        <v>7</v>
      </c>
      <c r="B17" t="s">
        <v>79</v>
      </c>
      <c r="C17" t="s">
        <v>77</v>
      </c>
      <c r="D17">
        <v>20000</v>
      </c>
      <c r="E17">
        <v>43</v>
      </c>
      <c r="F17">
        <f t="shared" si="0"/>
        <v>28666.666666666664</v>
      </c>
      <c r="G17">
        <v>300</v>
      </c>
      <c r="H17">
        <v>1000</v>
      </c>
      <c r="I17">
        <v>2000</v>
      </c>
      <c r="J17">
        <v>700</v>
      </c>
      <c r="K17">
        <v>34</v>
      </c>
    </row>
    <row r="18" spans="1:11" x14ac:dyDescent="0.25">
      <c r="A18">
        <v>8</v>
      </c>
      <c r="B18" t="s">
        <v>74</v>
      </c>
      <c r="C18" t="s">
        <v>78</v>
      </c>
      <c r="D18">
        <v>20000</v>
      </c>
      <c r="E18">
        <v>37</v>
      </c>
      <c r="F18">
        <f t="shared" si="0"/>
        <v>24666.666666666664</v>
      </c>
      <c r="G18">
        <v>300</v>
      </c>
      <c r="H18">
        <v>1000</v>
      </c>
      <c r="I18">
        <v>3000</v>
      </c>
      <c r="J18">
        <v>600</v>
      </c>
      <c r="K18">
        <v>64</v>
      </c>
    </row>
    <row r="19" spans="1:11" x14ac:dyDescent="0.25">
      <c r="A19">
        <v>9</v>
      </c>
      <c r="B19" t="s">
        <v>17</v>
      </c>
      <c r="C19" t="s">
        <v>77</v>
      </c>
      <c r="D19">
        <v>20000</v>
      </c>
      <c r="E19">
        <v>62</v>
      </c>
      <c r="F19">
        <f t="shared" si="0"/>
        <v>41333.333333333328</v>
      </c>
      <c r="G19">
        <v>300</v>
      </c>
      <c r="H19">
        <v>1000</v>
      </c>
      <c r="I19">
        <v>4000</v>
      </c>
      <c r="J19">
        <v>1500</v>
      </c>
      <c r="K19">
        <v>26</v>
      </c>
    </row>
    <row r="20" spans="1:11" x14ac:dyDescent="0.25">
      <c r="A20">
        <v>10</v>
      </c>
      <c r="B20" t="s">
        <v>80</v>
      </c>
      <c r="C20" t="s">
        <v>77</v>
      </c>
      <c r="D20">
        <v>20000</v>
      </c>
      <c r="E20">
        <v>52</v>
      </c>
      <c r="F20">
        <f t="shared" si="0"/>
        <v>34666.666666666664</v>
      </c>
      <c r="G20">
        <v>300</v>
      </c>
      <c r="H20">
        <v>1000</v>
      </c>
      <c r="I20">
        <v>3000</v>
      </c>
      <c r="J20">
        <v>1600</v>
      </c>
      <c r="K20">
        <v>49</v>
      </c>
    </row>
  </sheetData>
  <mergeCells count="1">
    <mergeCell ref="G4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dell dell</cp:lastModifiedBy>
  <dcterms:created xsi:type="dcterms:W3CDTF">2023-11-23T08:47:53Z</dcterms:created>
  <dcterms:modified xsi:type="dcterms:W3CDTF">2023-12-29T08:52:51Z</dcterms:modified>
</cp:coreProperties>
</file>