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.pratama.ROOT\source\repos\RAS-Psychotest-Berca\ScoringTestService\scoreformula\"/>
    </mc:Choice>
  </mc:AlternateContent>
  <xr:revisionPtr revIDLastSave="0" documentId="13_ncr:1_{B1D4C435-9F74-4E86-8303-5060319FE3A9}" xr6:coauthVersionLast="45" xr6:coauthVersionMax="45" xr10:uidLastSave="{00000000-0000-0000-0000-000000000000}"/>
  <bookViews>
    <workbookView xWindow="-110" yWindow="-110" windowWidth="19420" windowHeight="10420" activeTab="1" xr2:uid="{C2967F25-144B-4C37-98B3-1478BAD11C9D}"/>
  </bookViews>
  <sheets>
    <sheet name="Sheet1" sheetId="1" r:id="rId1"/>
    <sheet name="IQ Sco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G7" i="2" l="1"/>
  <c r="H17" i="1" l="1"/>
  <c r="B5" i="1" l="1"/>
  <c r="J35" i="1" l="1"/>
  <c r="I35" i="1"/>
  <c r="H35" i="1"/>
  <c r="G35" i="1"/>
  <c r="F35" i="1"/>
  <c r="E35" i="1"/>
  <c r="D35" i="1"/>
  <c r="C35" i="1"/>
  <c r="B35" i="1"/>
  <c r="J29" i="1"/>
  <c r="I29" i="1"/>
  <c r="H29" i="1"/>
  <c r="G29" i="1"/>
  <c r="F29" i="1"/>
  <c r="E29" i="1"/>
  <c r="D29" i="1"/>
  <c r="C29" i="1"/>
  <c r="B29" i="1"/>
  <c r="B23" i="1"/>
  <c r="K23" i="1" l="1"/>
  <c r="K17" i="1"/>
  <c r="K5" i="1"/>
  <c r="K3" i="1" l="1"/>
  <c r="K33" i="1" l="1"/>
  <c r="K35" i="1" s="1"/>
  <c r="K27" i="1"/>
  <c r="K29" i="1" s="1"/>
  <c r="J23" i="1"/>
  <c r="I23" i="1"/>
  <c r="H23" i="1"/>
  <c r="G23" i="1"/>
  <c r="F23" i="1"/>
  <c r="E23" i="1"/>
  <c r="D23" i="1"/>
  <c r="C23" i="1"/>
  <c r="K21" i="1"/>
  <c r="J17" i="1"/>
  <c r="I17" i="1"/>
  <c r="G17" i="1"/>
  <c r="F17" i="1"/>
  <c r="E17" i="1"/>
  <c r="D17" i="1"/>
  <c r="C17" i="1"/>
  <c r="B17" i="1"/>
  <c r="J11" i="1"/>
  <c r="I11" i="1"/>
  <c r="H11" i="1"/>
  <c r="G11" i="1"/>
  <c r="F11" i="1"/>
  <c r="E11" i="1"/>
  <c r="D11" i="1"/>
  <c r="C11" i="1"/>
  <c r="B11" i="1"/>
  <c r="K15" i="1"/>
  <c r="K9" i="1"/>
  <c r="K11" i="1" s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<sst xmlns="http://schemas.openxmlformats.org/spreadsheetml/2006/main" count="80" uniqueCount="20">
  <si>
    <t>RW</t>
  </si>
  <si>
    <t>SW</t>
  </si>
  <si>
    <t>SE</t>
  </si>
  <si>
    <t>WA</t>
  </si>
  <si>
    <t>AN</t>
  </si>
  <si>
    <t>GE</t>
  </si>
  <si>
    <t>RA</t>
  </si>
  <si>
    <t>ZR</t>
  </si>
  <si>
    <t>FA</t>
  </si>
  <si>
    <t>WU</t>
  </si>
  <si>
    <t>ME</t>
  </si>
  <si>
    <t>TOTAL</t>
  </si>
  <si>
    <t>19 - 20 TAHUN</t>
  </si>
  <si>
    <t>41 - 45 TAHUN</t>
  </si>
  <si>
    <t>36 - 40 TAHUN</t>
  </si>
  <si>
    <t>31 - 35 TAHUN</t>
  </si>
  <si>
    <t>26 - 30 TAHUN</t>
  </si>
  <si>
    <t>21 - 25 TAHUN</t>
  </si>
  <si>
    <t>GESAMT</t>
  </si>
  <si>
    <t>IQ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</si>
</sst>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DFCB-BC91-4ECB-8BBC-C246FF53ACA1}">
  <dimension ref="A2:M35"/>
  <sheetViews>
    <sheetView workbookViewId="0">
      <selection activeCell="Q5" sqref="Q5"/>
    </sheetView>
  </sheetViews>
  <sheetFormatPr defaultRowHeight="14.5" x14ac:dyDescent="0.35"/>
  <sheetData>
    <row r="2" spans="1:13" ht="15" thickBot="1" x14ac:dyDescent="0.4"/>
    <row r="3" spans="1:13" ht="15" thickBot="1" x14ac:dyDescent="0.4">
      <c r="A3" t="s">
        <v>0</v>
      </c>
      <c r="B3" s="1"/>
      <c r="C3" s="2"/>
      <c r="D3" s="2"/>
      <c r="E3" s="2"/>
      <c r="F3" s="2"/>
      <c r="G3" s="2"/>
      <c r="H3" s="2"/>
      <c r="I3" s="2"/>
      <c r="J3" s="3"/>
      <c r="K3" s="5">
        <f>SUM(B3:J3)</f>
        <v>0</v>
      </c>
    </row>
    <row r="4" spans="1:13" ht="15" thickBot="1" x14ac:dyDescent="0.4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M4" s="4" t="s">
        <v>12</v>
      </c>
    </row>
    <row r="5" spans="1:13" ht="15" thickBot="1" x14ac:dyDescent="0.4">
      <c r="A5" t="s">
        <v>1</v>
      </c>
      <c r="B5" s="1">
        <f>IF(B3 = 20,126,IF(B3 = 19,123,IF(B3 = 18,120,IF(B3 = 17,117,IF(B3 = 16,114,IF(B3 = 15,112,IF(B3 = 14,109,IF(B3 = 13,106,IF(B3 = 12,103,IF(B3 = 11,101,IF(B3 = 10,98,IF(B3 = 9,95,IF(B3 = 8,92,IF(B3 = 7,89,IF(B3 = 6,87,IF(B3 = 5,84,IF(B3 = 4,81,IF(B3 = 3,78,IF(B3 = 2,76,IF(B3 = 1,73,IF(B3 = 0,70,0)))))))))))))))))))))</f>
        <v>70</v>
      </c>
      <c r="C5" s="1">
        <f>IF(C3 = 20,131,IF(C3 = 19,128,IF(C3 = 18,125,IF(C3 = 17,121,IF(C3 = 16,118,IF(C3 = 15,115,IF(C3 = 14,111,IF(C3 = 13,108,IF(C3 = 12,105,IF(C3 = 11,101,IF(C3 = 10,98,IF(C3 = 9,95,IF(C3 = 8,91,IF(C3 = 7,88,IF(C3 = 6,85,IF(C3 = 5,81,IF(C3 = 4,78,IF(C3 = 3,75,IF(C3 = 2,71,IF(C3 = 1,68,IF(C3 = 0,65,0)))))))))))))))))))))</f>
        <v>65</v>
      </c>
      <c r="D5" s="1">
        <f>IF(D3 = 20,126,IF(D3 = 19,123,IF(D3 = 18,121,IF(D3 = 17,118,IF(D3 = 16,115,IF(D3 = 15,113,IF(D3 = 14,110,IF(D3 = 13,108,IF(D3 = 12,105,IF(D3 = 11,103,IF(D3 = 10,100,IF(D3 = 9,97,IF(D3 = 8,95,IF(D3 = 7,92,IF(D3 = 6,90,IF(D3 = 5,87,IF(D3 = 4,85,IF(D3 = 3,82,IF(D3 = 2,79,IF(D3 = 1,77,IF(D3 = 0,74,0)))))))))))))))))))))</f>
        <v>74</v>
      </c>
      <c r="E5" s="1">
        <f>IF(E3 = 20,124,IF(E3 = 19,122,IF(E3 = 18,119,IF(E3 = 17,116,IF(E3 = 16,114,IF(E3 = 15,111,IF(E3 = 14,109,IF(E3 = 13,106,IF(E3 = 12,104,IF(E3 = 11,101,IF(E3 = 10,98,IF(E3 = 9,96,IF(E3 = 8,93,IF(E3 = 7,91,IF(E3 = 6,88,IF(E3 = 5,86,IF(E3 = 4,83,IF(E3 = 3,81,IF(E3 = 2,78,IF(E3 = 1,75,IF(E3 = 0,73,0)))))))))))))))))))))</f>
        <v>73</v>
      </c>
      <c r="F5" s="1">
        <f>IF(F3 = 20,130,IF(F3 = 19,127,IF(F3 = 18,124,IF(F3 = 17,121,IF(F3 = 16,119,IF(F3 = 15,116,IF(F3 = 14,113,IF(F3 = 13,110,IF(F3 = 12,108,IF(F3 = 11,105,IF(F3 = 10,102,IF(F3 = 9,99,IF(F3 = 8,96,IF(F3 = 7,94,IF(F3 = 6,91,IF(F3 = 5,88,IF(F3 = 4,85,IF(F3 = 3,83,IF(F3 = 2,80,IF(F3 = 1,77,IF(F3 = 0,74,0)))))))))))))))))))))</f>
        <v>74</v>
      </c>
      <c r="G5" s="1">
        <f>IF(G3 = 20,123,IF(G3 = 19,120,IF(G3 = 18,118,IF(G3 = 17,116,IF(G3 = 16,113,IF(G3 = 15,111,IF(G3 = 14,109,IF(G3 = 13,106,IF(G3 = 12,104,IF(G3 = 11,102,IF(G3 = 10,99,IF(G3 = 9,97,IF(G3 = 8,95,IF(G3 = 7,92,IF(G3 = 6,90,IF(G3 = 5,88,IF(G3 = 4,85,IF(G3 = 3,83,IF(G3 = 2,81,IF(G3 = 1,78,IF(G3 = 0,76,0)))))))))))))))))))))</f>
        <v>76</v>
      </c>
      <c r="H5" s="1">
        <f>IF(H3 = 20,126,IF(H3 = 19,124,IF(H3 = 18,121,IF(H3 = 17,118,IF(H3 = 16,115,IF(H3 = 15,113,IF(H3 = 14,110,IF(H3 = 13,107,IF(H3 = 12,105,IF(H3 = 11,102,IF(H3 = 10,99,IF(H3 = 9,96,IF(H3 = 8,94,IF(H3 = 7,91,IF(H3 = 6,88,IF(H3 = 5,86,IF(H3 = 4,83,IF(H3 = 3,80,IF(H3 = 2,78,IF(H3 = 1,75,IF(H3 = 0,72,0)))))))))))))))))))))</f>
        <v>72</v>
      </c>
      <c r="I5" s="1">
        <f>IF(I3 = 20,129,IF(I3 = 19,126,IF(I3 = 18,123,IF(I3 = 17,121,IF(I3 = 16,118,IF(I3 = 15,115,IF(I3 = 14,112,IF(I3 = 13,109,IF(I3 = 12,106,IF(I3 = 11,103,IF(I3 = 10,101,IF(I3 = 9,98,IF(I3 = 8,95,IF(I3 = 7,92,IF(I3 = 6,89,IF(I3 = 5,86,IF(I3 = 4,83,IF(I3 = 3,81,IF(I3 = 2,78,IF(I3 = 1,75,IF(I3 = 0,72,0)))))))))))))))))))))</f>
        <v>72</v>
      </c>
      <c r="J5" s="1">
        <f>IF(J3 = 20,119,IF(J3 = 19,117,IF(J3 = 18,114,IF(J3 = 17,112,IF(J3 = 16,110,IF(J3 = 15,108,IF(J3 = 14,106,IF(J3 = 13,103,IF(J3 = 12,101,IF(J3 = 11,99,IF(J3 = 10,97,IF(J3 = 9,94,IF(J3 = 8,92,IF(J3 = 7,90,IF(J3 = 6,88,IF(J3 = 5,86,IF(J3 = 4,83,IF(J3 = 3,81,IF(J3 = 2,79,IF(J3 = 1,77,IF(J3 = 0,74,0)))))))))))))))))))))</f>
        <v>74</v>
      </c>
      <c r="K5" s="5">
        <f>IF(K3=0,0,
IF(AND(K3&gt;=1,K3&lt;=10),67,
IF(AND(K3&gt;=11,K3&lt;=20),71,
IF(AND(K3&gt;=21,K3&lt;=30),75,
IF(AND(K3&gt;=31,K3&lt;=40),79,
IF(AND(K3&gt;=41,K3&lt;=50),82,
IF(AND(K3&gt;=51,K3&lt;=60),86,
IF(AND(K3&gt;=61,K3&lt;=70),90,
IF(AND(K3&gt;=71,K3&lt;=80),93,
IF(AND(K3&gt;=81,K3&lt;=90),97,
IF(AND(K3&gt;=91,K3&lt;=100),101,
IF(AND(K3&gt;=101,K3&lt;=110),104,
IF(AND(K3&gt;=111,K3&lt;=120),108,
IF(AND(K3&gt;=121,K3&lt;=130),112,
IF(AND(K3&gt;=131,K3&lt;=140),116,
IF(AND(K3&gt;=141,K3&lt;=150),119,
IF(AND(K3&gt;=151,K3&lt;=160),123,
IF(AND(K3&gt;=161,K3&lt;=170),127,
IF(AND(K3&gt;=171,K3&lt;=180),130,0)))))))))))))))))
))</f>
        <v>0</v>
      </c>
    </row>
    <row r="8" spans="1:13" ht="15" thickBot="1" x14ac:dyDescent="0.4"/>
    <row r="9" spans="1:13" ht="15" thickBot="1" x14ac:dyDescent="0.4">
      <c r="A9" t="s">
        <v>0</v>
      </c>
      <c r="B9" s="1"/>
      <c r="C9" s="2"/>
      <c r="D9" s="2"/>
      <c r="E9" s="2"/>
      <c r="F9" s="2"/>
      <c r="G9" s="2"/>
      <c r="H9" s="2"/>
      <c r="I9" s="2"/>
      <c r="J9" s="3"/>
      <c r="K9" s="5">
        <f>SUM(B9:J9)</f>
        <v>0</v>
      </c>
    </row>
    <row r="10" spans="1:13" ht="15" thickBot="1" x14ac:dyDescent="0.4"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M10" s="4" t="s">
        <v>17</v>
      </c>
    </row>
    <row r="11" spans="1:13" ht="15" thickBot="1" x14ac:dyDescent="0.4">
      <c r="A11" t="s">
        <v>1</v>
      </c>
      <c r="B11" s="1">
        <f>IF(B9 = 20,126,IF(B9 = 19,124,IF(B9 = 18,121,IF(B9 = 17,118,IF(B9 = 16,115,IF(B9 = 15,112,IF(B9 = 14,109,IF(B9 = 13,106,IF(B9 = 12,103,IF(B9 = 11,100,IF(B9 = 10,97,IF(B9 = 9,94,IF(B9 = 8,91,IF(B9 = 7,88,IF(B9 = 6,85,IF(B9 = 5,82,IF(B9 = 4,79,IF(B9 = 3,76,IF(B9 = 2,74,IF(B9 = 1,71,IF(B9 = 0,68,0)))))))))))))))))))))</f>
        <v>68</v>
      </c>
      <c r="C11" s="1">
        <f>IF(C9 = 20,134,IF(C9 = 19,131,IF(C9 = 18,127,IF(C9 = 17,124,IF(C9 = 16,120,IF(C9 = 15,116,IF(C9 = 14,113,IF(C9 = 13,109,IF(C9 = 12,106,IF(C9 = 11,102,IF(C9 = 10,99,IF(C9 = 9,95,IF(C9 = 8,91,IF(C9 = 7,88,IF(C9 = 6,84,IF(C9 = 5,81,IF(C9 = 4,77,IF(C9 = 3,74,IF(C9 = 2,70,IF(C9 = 1,66,IF(C9 = 0,63,0)))))))))))))))))))))</f>
        <v>63</v>
      </c>
      <c r="D11" s="1">
        <f>IF(D9 = 20,126,IF(D9 = 19,123,IF(D9 = 18,121,IF(D9 = 17,118,IF(D9 = 16,116,IF(D9 = 15,113,IF(D9 = 14,111,IF(D9 = 13,108,IF(D9 = 12,106,IF(D9 = 11,103,IF(D9 = 10,101,IF(D9 = 9,98,IF(D9 = 8,96,IF(D9 = 7,93,IF(D9 = 6,91,IF(D9 = 5,88,IF(D9 = 4,86,IF(D9 = 3,83,IF(D9 = 2,81,IF(D9 = 1,78,IF(D9 = 0,76,0)))))))))))))))))))))</f>
        <v>76</v>
      </c>
      <c r="E11" s="1">
        <f>IF(E9 = 20,125,IF(E9 = 19,122,IF(E9 = 18,119,IF(E9 = 17,117,IF(E9 = 16,114,IF(E9 = 15,111,IF(E9 = 14,108,IF(E9 = 13,106,IF(E9 = 12,103,IF(E9 = 11,100,IF(E9 = 10,97,IF(E9 = 9,94,IF(E9 = 8,92,IF(E9 = 7,89,IF(E9 = 6,86,IF(E9 = 5,83,IF(E9 = 4,81,IF(E9 = 3,78,IF(E9 = 2,75,IF(E9 = 1,72,IF(E9 = 0,69,0)))))))))))))))))))))</f>
        <v>69</v>
      </c>
      <c r="F11" s="1">
        <f>IF(F9 = 20,131,IF(F9 = 19,128,IF(F9 = 18,125,IF(F9 = 17,122,IF(F9 = 16,119,IF(F9 = 15,117,IF(F9 = 14,114,IF(F9 = 13,111,IF(F9 = 12,108,IF(F9 = 11,105,IF(F9 = 10,102,IF(F9 = 9,99,IF(F9 = 8,97,IF(F9 = 7,94,IF(F9 = 6,91,IF(F9 = 5,88,IF(F9 = 4,85,IF(F9 = 3,82,IF(F9 = 2,79,IF(F9 = 1,77,IF(F9 = 0,74,0)))))))))))))))))))))</f>
        <v>74</v>
      </c>
      <c r="G11" s="1">
        <f>IF(G9 = 20,125,IF(G9 = 19,122,IF(G9 = 18,120,IF(G9 = 17,118,IF(G9 = 16,115,IF(G9 = 15,113,IF(G9 = 14,110,IF(G9 = 13,108,IF(G9 = 12,106,IF(G9 = 11,103,IF(G9 = 10,101,IF(G9 = 9,99,IF(G9 = 8,96,IF(G9 = 7,94,IF(G9 = 6,91,IF(G9 = 5,89,IF(G9 = 4,87,IF(G9 = 3,84,IF(G9 = 2,82,IF(G9 = 1,80,IF(G9 = 0,77,0)))))))))))))))))))))</f>
        <v>77</v>
      </c>
      <c r="H11" s="1">
        <f>IF(H9 = 20,127,IF(H9 = 19,124,IF(H9 = 18,121,IF(H9 = 17,119,IF(H9 = 16,116,IF(H9 = 15,113,IF(H9 = 14,110,IF(H9 = 13,107,IF(H9 = 12,104,IF(H9 = 11,101,IF(H9 = 10,99,IF(H9 = 9,96,IF(H9 = 8,93,IF(H9 = 7,90,IF(H9 = 6,87,IF(H9 = 5,84,IF(H9 = 4,81,IF(H9 = 3,79,IF(H9 = 2,76,IF(H9 = 1,73,IF(H9 = 0,71,0)))))))))))))))))))))</f>
        <v>71</v>
      </c>
      <c r="I11" s="1">
        <f>IF(I9 = 20,129,IF(I9 = 19,126,IF(I9 = 18,123,IF(I9 = 17,120,IF(I9 = 16,117,IF(I9 = 15,115,IF(I9 = 14,112,IF(I9 = 13,109,IF(I9 = 12,106,IF(I9 = 11,103,IF(I9 = 10,100,IF(I9 = 9,97,IF(I9 = 8,95,IF(I9 = 7,92,IF(I9 = 6,89,IF(I9 = 5,86,IF(I9 = 4,83,IF(I9 = 3,80,IF(I9 = 2,77,IF(I9 = 1,75,IF(I9 = 0,72,0)))))))))))))))))))))</f>
        <v>72</v>
      </c>
      <c r="J11" s="1">
        <f>IF(J9 = 20,122,IF(J9 = 19,119,IF(J9 = 18,117,IF(J9 = 17,115,IF(J9 = 16,112,IF(J9 = 15,110,IF(J9 = 14,108,IF(J9 = 13,105,IF(J9 = 12,103,IF(J9 = 11,101,IF(J9 = 10,98,IF(J9 = 9,96,IF(J9 = 8,94,IF(J9 = 7,91,IF(J9 = 6,89,IF(J9 = 5,87,IF(J9 = 4,84,IF(J9 = 3,82,IF(J9 = 2,80,IF(J9 = 1,77,IF(J9 = 0,75,0)))))))))))))))))))))</f>
        <v>75</v>
      </c>
      <c r="K11" s="5">
        <f>IF(K9=0,0,
IF(AND(K9&gt;=1,K9&lt;=10),67,
IF(AND(K9&gt;=11,K9&lt;=20),70,
IF(AND(K9&gt;=21,K9&lt;=30),74,
IF(AND(K9&gt;=31,K9&lt;=40),78,
IF(AND(K9&gt;=41,K9&lt;=50),82,
IF(AND(K9&gt;=51,K9&lt;=60),86,
IF(AND(K9&gt;=61,K9&lt;=70),90,
IF(AND(K9&gt;=71,K9&lt;=80),93,
IF(AND(K9&gt;=81,K9&lt;=90),97,
IF(AND(K9&gt;=91,K9&lt;=100),101,
IF(AND(K9&gt;=101,K9&lt;=110),105,
IF(AND(K9&gt;=111,K9&lt;=120),109,
IF(AND(K9&gt;=121,K9&lt;=130),113,
IF(AND(K9&gt;=131,K9&lt;=140),117,
IF(AND(K9&gt;=141,K9&lt;=150),120,
IF(AND(K9&gt;=151,K9&lt;=160),124,
IF(AND(K9&gt;=161,K9&lt;=170),128,
IF(AND(K9&gt;=171,K9&lt;=180),132,0)))))))))))))))))))</f>
        <v>0</v>
      </c>
    </row>
    <row r="12" spans="1:13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" thickBot="1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" thickBot="1" x14ac:dyDescent="0.4">
      <c r="A15" t="s">
        <v>0</v>
      </c>
      <c r="B15" s="1"/>
      <c r="C15" s="2"/>
      <c r="D15" s="2"/>
      <c r="E15" s="2"/>
      <c r="F15" s="2"/>
      <c r="G15" s="2"/>
      <c r="H15" s="2"/>
      <c r="I15" s="2"/>
      <c r="J15" s="3"/>
      <c r="K15" s="5">
        <f>SUM(B15:J15)</f>
        <v>0</v>
      </c>
    </row>
    <row r="16" spans="1:13" ht="15" thickBot="1" x14ac:dyDescent="0.4"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4" t="s">
        <v>10</v>
      </c>
      <c r="K16" s="4" t="s">
        <v>11</v>
      </c>
      <c r="M16" s="4" t="s">
        <v>16</v>
      </c>
    </row>
    <row r="17" spans="1:13" ht="15" thickBot="1" x14ac:dyDescent="0.4">
      <c r="A17" t="s">
        <v>1</v>
      </c>
      <c r="B17" s="1">
        <f>IF(B15 = 20,127,IF(B15 = 19,124,IF(B15 = 18,121,IF(B15 = 17,118,IF(B15 = 16,115,IF(B15 = 15,112,IF(B15 = 14,108,IF(B15 = 13,105,IF(B15 = 12,102,IF(B15 = 11,99,IF(B15 = 10,96,IF(B15 = 9,93,IF(B15 = 8,90,IF(B15 = 7,87,IF(B15 = 6,84,IF(B15 = 5,81,IF(B15 = 4,78,IF(B15 = 3,75,IF(B15 = 2,72,IF(B15 = 1,69,IF(B15 = 0,66,0)))))))))))))))))))))</f>
        <v>66</v>
      </c>
      <c r="C17" s="1">
        <f>IF(C15 = 20,133,IF(C15 = 19,129,IF(C15 = 18,126,IF(C15 = 17,123,IF(C15 = 16,119,IF(C15 = 15,116,IF(C15 = 14,113,IF(C15 = 13,109,IF(C15 = 12,106,IF(C15 = 11,103,IF(C15 = 10,99,IF(C15 = 9,96,IF(C15 = 8,93,IF(C15 = 7,89,IF(C15 = 6,86,IF(C15 = 5,83,IF(C15 = 4,79,IF(C15 = 3,76,IF(C15 = 2,73,IF(C15 = 1,69,IF(C15 = 0,66,0)))))))))))))))))))))</f>
        <v>66</v>
      </c>
      <c r="D17" s="1">
        <f>IF(D15 = 20,125,IF(D15 = 19,123,IF(D15 = 18,121,IF(D15 = 17,118,IF(D15 = 16,116,IF(D15 = 15,114,IF(D15 = 14,111,IF(D15 = 13,109,IF(D15 = 12,106,IF(D15 = 11,104,IF(D15 = 10,102,IF(D15 = 9,99,IF(D15 = 8,97,IF(D15 = 7,95,IF(D15 = 6,92,IF(D15 = 5,90,IF(D15 = 4,87,IF(D15 = 3,85,IF(D15 = 2,73,IF(D15 = 1,70,IF(D15 = 0,78,0)))))))))))))))))))))</f>
        <v>78</v>
      </c>
      <c r="E17" s="1">
        <f>IF(E15 = 20,124,IF(E15 = 19,121,IF(E15 = 18,119,IF(E15 = 17,116,IF(E15 = 16,113,IF(E15 = 15,110,IF(E15 = 14,108,IF(E15 = 13,105,IF(E15 = 12,102,IF(E15 = 11,99,IF(E15 = 10,96,IF(E15 = 9,94,IF(E15 = 8,91,IF(E15 = 7,88,IF(E15 = 6,85,IF(E15 = 5,83,IF(E15 = 4,80,IF(E15 = 3,77,IF(E15 = 2,74,IF(E15 = 1,71,IF(E15 = 0,69,0)))))))))))))))))))))</f>
        <v>69</v>
      </c>
      <c r="F17" s="1">
        <f>IF(F15 = 20,131,IF(F15 = 19,128,IF(F15 = 18,125,IF(F15 = 17,122,IF(F15 = 16,119,IF(F15 = 15,117,IF(F15 = 14,114,IF(F15 = 13,111,IF(F15 = 12,108,IF(F15 = 11,105,IF(F15 = 10,102,IF(F15 = 9,99,IF(F15 = 8,97,IF(F15 = 7,94,IF(F15 = 6,91,IF(F15 = 5,88,IF(F15 = 4,85,IF(F15 = 3,82,IF(F15 = 2,79,IF(F15 = 1,77,IF(F15 = 0,74,0)))))))))))))))))))))</f>
        <v>74</v>
      </c>
      <c r="G17" s="1">
        <f>IF(G15 = 20,125,IF(G15 = 19,123,IF(G15 = 18,120,IF(G15 = 17,118,IF(G15 = 16,116,IF(G15 = 15,113,IF(G15 = 14,111,IF(G15 = 13,109,IF(G15 = 12,107,IF(G15 = 11,104,IF(G15 = 10,102,IF(G15 = 9,100,IF(G15 = 8,97,IF(G15 = 7,95,IF(G15 = 6,93,IF(G15 = 5,90,IF(G15 = 4,88,IF(G15 = 3,86,IF(G15 = 2,83,IF(G15 = 1,81,IF(G15 = 0,79,0)))))))))))))))))))))</f>
        <v>79</v>
      </c>
      <c r="H17" s="1">
        <f>IF(H15 = 20,128,IF(H15 = 19,125,IF(H15 = 18,122,IF(H15 = 17,119,IF(H15 = 16,116,IF(H15 = 15,113,IF(H15 = 14,111,IF(H15 = 13,108,IF(H15 = 12,105,IF(H15 = 11,102,IF(H15 = 10,99,IF(H15 = 9,96,IF(H15 = 8,93,IF(H15 = 7,91,IF(H15 = 6,88,IF(H15 = 5,85,IF(H15 = 4,82,IF(H15 = 3,79,IF(H15 = 2,76,IF(H15 = 1,73,IF(H15 = 0,70,0)))))))))))))))))))))</f>
        <v>70</v>
      </c>
      <c r="I17" s="1">
        <f>IF(I15 = 20,131,IF(I15 = 19,128,IF(I15 = 18,125,IF(I15 = 17,122,IF(I15 = 16,119,IF(I15 = 15,116,IF(I15 = 14,113,IF(I15 = 13,110,IF(I15 = 12,107,IF(I15 = 11,104,IF(I15 = 10,101,IF(I15 = 9,99,IF(I15 = 8,96,IF(I15 = 7,93,IF(I15 = 6,90,IF(I15 = 5,87,IF(I15 = 4,84,IF(I15 = 3,81,IF(I15 = 2,78,IF(I15 = 1,75,IF(I15 = 0,72,0)))))))))))))))))))))</f>
        <v>72</v>
      </c>
      <c r="J17" s="1">
        <f>IF(J15 = 20,123,IF(J15 = 19,120,IF(J15 = 18,118,IF(J15 = 17,116,IF(J15 = 16,114,IF(J15 = 15,111,IF(J15 = 14,109,IF(J15 = 13,107,IF(J15 = 12,105,IF(J15 = 11,102,IF(J15 = 10,100,IF(J15 = 9,98,IF(J15 = 8,95,IF(J15 = 7,93,IF(J15 = 6,91,IF(J15 = 5,89,IF(J15 = 4,86,IF(J15 = 3,84,IF(J15 = 2,82,IF(J15 = 1,80,IF(J15 = 0,77,0)))))))))))))))))))))</f>
        <v>77</v>
      </c>
      <c r="K17" s="5">
        <f>IF(K15=0,0,
IF(AND(K15&gt;=1,K15&lt;=10),67,
IF(AND(K15&gt;=11,K15&lt;=20),71,
IF(AND(K15&gt;=21,K15&lt;=30),75,
IF(AND(K15&gt;=31,K15&lt;=40),79,
IF(AND(K15&gt;=41,K15&lt;=50),83,
IF(AND(K15&gt;=51,K15&lt;=60),87,
IF(AND(K15&gt;=61,K15&lt;=70),90,
IF(AND(K15&gt;=71,K15&lt;=80),94,
IF(AND(K15&gt;=81,K15&lt;=90),98,
IF(AND(K15&gt;=91,K15&lt;=100),102,
IF(AND(K15&gt;=101,K15&lt;=110),106,
IF(AND(K15&gt;=111,K15&lt;=120),110,
IF(AND(K15&gt;=121,K15&lt;=130),113,
IF(AND(K15&gt;=131,K15&lt;=140),117,
IF(AND(K15&gt;=141,K15&lt;=150),121,
IF(AND(K15&gt;=151,K15&lt;=160),125,
IF(AND(K15&gt;=161,K15&lt;=170),129,
IF(AND(K15&gt;=171,K15&lt;=180),133,0)))))))))))))))))))</f>
        <v>0</v>
      </c>
    </row>
    <row r="18" spans="1:13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5" thickBo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" thickBot="1" x14ac:dyDescent="0.4">
      <c r="A21" t="s">
        <v>0</v>
      </c>
      <c r="B21" s="1"/>
      <c r="C21" s="2"/>
      <c r="D21" s="2"/>
      <c r="E21" s="2"/>
      <c r="F21" s="2"/>
      <c r="G21" s="2"/>
      <c r="H21" s="2"/>
      <c r="I21" s="2"/>
      <c r="J21" s="3"/>
      <c r="K21" s="5">
        <f>SUM(B21:J21)</f>
        <v>0</v>
      </c>
    </row>
    <row r="22" spans="1:13" ht="15" thickBot="1" x14ac:dyDescent="0.4"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M22" s="4" t="s">
        <v>15</v>
      </c>
    </row>
    <row r="23" spans="1:13" ht="15" thickBot="1" x14ac:dyDescent="0.4">
      <c r="A23" t="s">
        <v>1</v>
      </c>
      <c r="B23" s="1">
        <f>IF(B21=0,68,
IF(B21=1,71,
IF(B21=2,74,
IF(B21=3,77,
IF(B21=4,80,
IF(B21=5,83,
IF(B21=6,86,
IF(B21=7,89,
IF(B21=8,91,
IF(B21=9,94,
IF(B21=10,97,
IF(B21=11,100,
IF(B21=12,103,
IF(B21=13,106,
IF(B21=14,109,
IF(B21=15,112,
IF(B21=16,115,
IF(B21=17,118,
IF(B21=18,121,
IF(B21=19,124,
IF(B21=20,127,0)))))))))))))))))))))</f>
        <v>68</v>
      </c>
      <c r="C23" s="1">
        <f>IF(C21 = 20,134,IF(C21 = 19,131,IF(C21 = 18,127,IF(C21 = 17,124,IF(C21 = 16,121,IF(C21 = 15,117,IF(C21 = 14,114,IF(C21 = 13,111,IF(C21 = 12,107,IF(C21 = 11,104,IF(C21 = 10,101,IF(C21 = 9,97,IF(C21 = 8,94,IF(C21 = 7,91,IF(C21 = 6,87,IF(C21 = 5,84,IF(C21 = 4,81,IF(C21 = 3,77,IF(C21 = 2,74,IF(C21 = 1,71,IF(C21 = 0,67,0)))))))))))))))))))))</f>
        <v>67</v>
      </c>
      <c r="D23" s="1">
        <f>IF(D21 = 20,126,IF(D21 = 19,123,IF(D21 = 18,121,IF(D21 = 17,119,IF(D21 = 16,117,IF(D21 = 15,114,IF(D21 = 14,112,IF(D21 = 13,110,IF(D21 = 12,108,IF(D21 = 11,105,IF(D21 = 10,103,IF(D21 = 9,101,IF(D21 = 8,98,IF(D21 = 7,96,IF(D21 = 6,94,IF(D21 = 5,92,IF(D21 = 4,89,IF(D21 = 3,87,IF(D21 = 2,85,IF(D21 = 1,83,IF(D21 = 0,80,0)))))))))))))))))))))</f>
        <v>80</v>
      </c>
      <c r="E23" s="1">
        <f>IF(E21 = 20,126,IF(E21 = 19,123,IF(E21 = 18,120,IF(E21 = 17,117,IF(E21 = 16,115,IF(E21 = 15,112,IF(E21 = 14,109,IF(E21 = 13,106,IF(E21 = 12,103,IF(E21 = 11,100,IF(E21 = 10,97,IF(E21 = 9,95,IF(E21 = 8,92,IF(E21 = 7,89,IF(E21 = 6,86,IF(E21 = 5,83,IF(E21 = 4,80,IF(E21 = 3,77,IF(E21 = 2,75,IF(E21 = 1,72,IF(E21 = 0,69,0)))))))))))))))))))))</f>
        <v>69</v>
      </c>
      <c r="F23" s="1">
        <f>IF(F21 = 20,129,IF(F21 = 19,126,IF(F21 = 18,124,IF(F21 = 17,121,IF(F21 = 16,118,IF(F21 = 15,116,IF(F21 = 14,113,IF(F21 = 13,110,IF(F21 = 12,108,IF(F21 = 11,105,IF(F21 = 10,102,IF(F21 = 9,99,IF(F21 = 8,97,IF(F21 = 7,94,IF(F21 = 6,91,IF(F21 = 5,89,IF(F21 = 4,86,IF(F21 = 3,83,IF(F21 = 2,81,IF(F21 = 1,78,IF(F21 = 0,75,0)))))))))))))))))))))</f>
        <v>75</v>
      </c>
      <c r="G23" s="1">
        <f>IF(G21 = 20,127,IF(G21 = 19,125,IF(G21 = 18,122,IF(G21 = 17,120,IF(G21 = 16,117,IF(G21 = 15,115,IF(G21 = 14,113,IF(G21 = 13,110,IF(G21 = 12,108,IF(G21 = 11,105,IF(G21 = 10,103,IF(G21 = 9,101,IF(G21 = 8,98,IF(G21 = 7,96,IF(G21 = 6,94,IF(G21 = 5,91,IF(G21 = 4,89,IF(G21 = 3,86,IF(G21 = 2,84,IF(G21 = 1,82,IF(G21 = 0,79,0)))))))))))))))))))))</f>
        <v>79</v>
      </c>
      <c r="H23" s="1">
        <f>IF(H21 = 20,129,IF(H21 = 19,126,IF(H21 = 18,123,IF(H21 = 17,120,IF(H21 = 16,118,IF(H21 = 15,115,IF(H21 = 14,112,IF(H21 = 13,109,IF(H21 = 12,106,IF(H21 = 11,104,IF(H21 = 10,101,IF(H21 = 9,98,IF(H21 = 8,95,IF(H21 = 7,93,IF(H21 = 6,90,IF(H21 = 5,87,IF(H21 = 4,84,IF(H21 = 3,81,IF(H21 = 2,79,IF(H21 = 1,76,IF(H21 = 0,73,0)))))))))))))))))))))</f>
        <v>73</v>
      </c>
      <c r="I23" s="1">
        <f>IF(I21 = 20,130,IF(I21 = 19,127,IF(I21 = 18,124,IF(I21 = 17,122,IF(I21 = 16,119,IF(I21 = 15,116,IF(I21 = 14,113,IF(I21 = 13,111,IF(I21 = 12,108,IF(I21 = 11,105,IF(I21 = 10,102,IF(I21 = 9,99,IF(I21 = 8,97,IF(I21 = 7,94,IF(I21 = 6,91,IF(I21 = 5,88,IF(I21 = 4,86,IF(I21 = 3,83,IF(I21 = 2,80,IF(I21 = 1,77,IF(I21 = 0,74,0)))))))))))))))))))))</f>
        <v>74</v>
      </c>
      <c r="J23" s="1">
        <f>IF(J21 = 20,124,IF(J21 = 19,122,IF(J21 = 18,119,IF(J21 = 17,117,IF(J21 = 16,115,IF(J21 = 15,113,IF(J21 = 14,110,IF(J21 = 13,108,IF(J21 = 12,106,IF(J21 = 11,103,IF(J21 = 10,101,IF(J21 = 9,99,IF(J21 = 8,97,IF(J21 = 7,94,IF(J21 = 6,92,IF(J21 = 5,90,IF(J21 = 4,88,IF(J21 = 3,85,IF(J21 = 2,83,IF(J21 = 1,81,IF(J21 = 0,78,0)))))))))))))))))))))</f>
        <v>78</v>
      </c>
      <c r="K23" s="5">
        <f>IF(K21=0,0,
IF(AND(K21&gt;=1,K21&lt;=10),70,
IF(AND(K21&gt;=11,K21&lt;=20),73,
IF(AND(K21&gt;=21,K21&lt;=30),77,
IF(AND(K21&gt;=31,K21&lt;=40),81,
IF(AND(K21&gt;=41,K21&lt;=50),84,
IF(AND(K21&gt;=51,K21&lt;=60),88,
IF(AND(K21&gt;=61,K21&lt;=70),92,
IF(AND(K21&gt;=71,K21&lt;=80),96,
IF(AND(K21&gt;=81,K21&lt;=90),99,
IF(AND(K21&gt;=91,K21&lt;=100),103,
IF(AND(K21&gt;=101,K21&lt;=110),107,
IF(AND(K21&gt;=111,K21&lt;=120),110,
IF(AND(K21&gt;=121,K21&lt;=130),114,
IF(AND(K21&gt;=131,K21&lt;=140),118,
IF(AND(K21&gt;=141,K21&lt;=150),121,
IF(AND(K21&gt;=151,K21&lt;=160),125,
IF(AND(K21&gt;=161,K21&lt;=170),129,
IF(AND(K21&gt;=171,K21&lt;=180),133,0)))))))))))))))))))</f>
        <v>0</v>
      </c>
    </row>
    <row r="24" spans="1:13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" thickBot="1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" thickBot="1" x14ac:dyDescent="0.4">
      <c r="A27" t="s">
        <v>0</v>
      </c>
      <c r="B27" s="1"/>
      <c r="C27" s="2"/>
      <c r="D27" s="2"/>
      <c r="E27" s="2"/>
      <c r="F27" s="2"/>
      <c r="G27" s="2"/>
      <c r="H27" s="2"/>
      <c r="I27" s="2"/>
      <c r="J27" s="3"/>
      <c r="K27" s="5">
        <f>SUM(B27:J27)</f>
        <v>0</v>
      </c>
    </row>
    <row r="28" spans="1:13" ht="15" thickBot="1" x14ac:dyDescent="0.4"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J28" s="4" t="s">
        <v>10</v>
      </c>
      <c r="K28" s="4" t="s">
        <v>11</v>
      </c>
      <c r="M28" s="4" t="s">
        <v>14</v>
      </c>
    </row>
    <row r="29" spans="1:13" ht="15" thickBot="1" x14ac:dyDescent="0.4">
      <c r="A29" t="s">
        <v>1</v>
      </c>
      <c r="B29" s="1">
        <f>IF(B27=0,69,
IF(B27=1,72,
IF(B27=2,75,
IF(B27=3,78,
IF(B27=4,81,
IF(B27=5,84,
IF(B27=6,87,
IF(B27=7,90,
IF(B27=8,93,
IF(B27=9,96,
IF(B27=10,99,
IF(B27=11,101,
IF(B27=12,104,
IF(B27=13,107,
IF(B27=14,110,
IF(B27=15,113,
IF(B27=16,116,
IF(B27=17,119,
IF(B27=18,122,
IF(B27=19,125,
IF(B27=20,128,0)))))))))))))))))))))</f>
        <v>69</v>
      </c>
      <c r="C29" s="1">
        <f>IF(C27=0,71,
IF(C27=1,74,
IF(C27=2,77,
IF(C27=3,80,
IF(C27=4,83,
IF(C27=5,86,
IF(C27=6,89,
IF(C27=7,93,
IF(C27=8,96,
IF(C27=9,99,
IF(C27=10,102,
IF(C27=11,105,
IF(C27=12,108,
IF(C27=13,111,
IF(C27=14,114,
IF(C27=15,118,
IF(C27=16,121,
IF(C27=17,124,
IF(C27=18,127,
IF(C27=19,130,
IF(C27=20,133,0)))))))))))))))))))))</f>
        <v>71</v>
      </c>
      <c r="D29" s="1">
        <f>IF(D27=0,81,
IF(D27=1,84,
IF(D27=2,86,
IF(D27=3,88,
IF(D27=4,90,
IF(D27=5,93,
IF(D27=6,95,
IF(D27=7,97,
IF(D27=8,100,
IF(D27=9,102,
IF(D27=10,104,
IF(D27=11,106,
IF(D27=12,109,
IF(D27=13,111,
IF(D27=14,113,
IF(D27=15,115,
IF(D27=16,118,
IF(D27=17,120,
IF(D27=18,122,
IF(D27=19,125,
IF(D27=20,127,0)))))))))))))))))))))</f>
        <v>81</v>
      </c>
      <c r="E29" s="1">
        <f>IF(E27=0,69,
IF(E27=1,72,
IF(E27=2,75,
IF(E27=3,78,
IF(E27=4,81,
IF(E27=5,84,
IF(E27=6,87,
IF(E27=7,90,
IF(E27=8,93,
IF(E27=9,96,
IF(E27=10,99,
IF(E27=11,101,
IF(E27=12,104,
IF(E27=13,107,
IF(E27=14,110,
IF(E27=15,113,
IF(E27=16,116,
IF(E27=17,119,
IF(E27=18,122,
IF(E27=19,125,
IF(E27=20,128,0)))))))))))))))))))
))</f>
        <v>69</v>
      </c>
      <c r="F29" s="1">
        <f>IF(F27=0,75,
IF(F27=1,78,
IF(F27=2,80,
IF(F27=3,83,
IF(F27=4,86,
IF(F27=5,89,
IF(F27=6,91,
IF(F27=7,94,
IF(F27=8,97,
IF(F27=9,100,
IF(F27=10,103,
IF(F27=11,105,
IF(F27=12,108,
IF(F27=13,111,
IF(F27=14,114,
IF(F27=15,116,
IF(F27=16,119,
IF(F27=17,122,
IF(F27=18,125,
IF(F27=19,128,
IF(F27=20,131,0)))))))))))))))))))
))</f>
        <v>75</v>
      </c>
      <c r="G29" s="1">
        <f>IF(G27=0,81,
IF(G27=1,84,
IF(G27=2,86,
IF(G27=3,88,
IF(G27=4,90,
IF(G27=5,92,
IF(G27=6,95,
IF(G27=7,97,
IF(G27=8,99,
IF(G27=9,101,
IF(G27=10,104,
IF(G27=11,106,
IF(G27=12,108,
IF(G27=13,110,
IF(G27=14,112,
IF(G27=15,115,
IF(G27=16,117,
IF(G27=17,119,
IF(G27=18,121,
IF(G27=19,124,
IF(G27=20,126,0)))))))))))))))))))
))</f>
        <v>81</v>
      </c>
      <c r="H29" s="1">
        <f>IF(H27=0,77,
IF(H27=1,79,
IF(H27=2,82,
IF(H27=3,85,
IF(H27=4,87,
IF(H27=5,90,
IF(H27=6,92,
IF(H27=7,95,
IF(H27=8,97,
IF(H27=9,100,
IF(H27=10,103,
IF(H27=11,105,
IF(H27=12,108,
IF(H27=13,110,
IF(H27=14,113,
IF(H27=15,115,
IF(H27=16,118,
IF(H27=17,121,
IF(H27=18,123,
IF(H27=19,126,
IF(H27=20,128,0)))))))))))))))))))
))</f>
        <v>77</v>
      </c>
      <c r="I29" s="1">
        <f>IF(I27=0,76,
IF(I27=1,79,
IF(I27=2,82,
IF(I27=3,84,
IF(I27=4,87,
IF(I27=5,90,
IF(I27=6,93,
IF(I27=7,96,
IF(I27=8,98,
IF(I27=9,101,
IF(I27=10,104,
IF(I27=11,107,
IF(I27=12,109,
IF(I27=13,112,
IF(I27=14,115,
IF(I27=15,118,
IF(I27=16,121,
IF(I27=17,123,
IF(I27=18,126,
IF(I27=19,129,
IF(I27=20,132,0)))))))))))))))))))
))</f>
        <v>76</v>
      </c>
      <c r="J29" s="1">
        <f>IF(J27=0,78,
IF(J27=1,80,
IF(J27=2,83,
IF(J27=3,85,
IF(J27=4,88,
IF(J27=5,90,
IF(J27=6,93,
IF(J27=7,95,
IF(J27=8,98,
IF(J27=9,100,
IF(J27=10,102,
IF(J27=11,105,
IF(J27=12,107,
IF(J27=13,110,
IF(J27=14,112,
IF(J27=15,115,
IF(J27=16,117,
IF(J27=17,120,
IF(J27=18,122,
IF(J27=19,124,
IF(J27=20,127,0)))))))))))))))))))
))</f>
        <v>78</v>
      </c>
      <c r="K29" s="5">
        <f>IF(K27=0,0,
IF(AND(K27&gt;=1,K27&lt;=10),73,
IF(AND(K27&gt;=11,K27&lt;=20),77,
IF(AND(K27&gt;=21,K27&lt;=30),80,
IF(AND(K27&gt;=31,K27&lt;=40),83,
IF(AND(K27&gt;=41,K27&lt;=50),87,
IF(AND(K27&gt;=51,K27&lt;=60),90,
IF(AND(K27&gt;=61,K27&lt;=70),94,
IF(AND(K27&gt;=71,K27&lt;=80),97,
IF(AND(K27&gt;=81,K27&lt;=90),101,
IF(AND(K27&gt;=91,K27&lt;=100),104,
IF(AND(K27&gt;=101,K27&lt;=110),108,
IF(AND(K27&gt;=111,K27&lt;=120),111,
IF(AND(K27&gt;=121,K27&lt;=130),114,
IF(AND(K27&gt;=131,K27&lt;=140),118,
IF(AND(K27&gt;=141,K27&lt;=150),121,
IF(AND(K27&gt;=151,K27&lt;=160),125,
IF(AND(K27&gt;=161,K27&lt;=170),128,
IF(AND(K27&gt;=171,K27&lt;=180),132,0)))))))))))))))))))</f>
        <v>0</v>
      </c>
    </row>
    <row r="30" spans="1:13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5" thickBo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5" thickBot="1" x14ac:dyDescent="0.4">
      <c r="A33" t="s">
        <v>0</v>
      </c>
      <c r="B33" s="1"/>
      <c r="C33" s="2"/>
      <c r="D33" s="2"/>
      <c r="E33" s="2"/>
      <c r="F33" s="2"/>
      <c r="G33" s="2"/>
      <c r="H33" s="2"/>
      <c r="I33" s="2"/>
      <c r="J33" s="3"/>
      <c r="K33" s="5">
        <f>SUM(B33:J33)</f>
        <v>0</v>
      </c>
    </row>
    <row r="34" spans="1:13" ht="15" thickBot="1" x14ac:dyDescent="0.4"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  <c r="K34" s="4" t="s">
        <v>11</v>
      </c>
      <c r="M34" s="4" t="s">
        <v>13</v>
      </c>
    </row>
    <row r="35" spans="1:13" ht="15" thickBot="1" x14ac:dyDescent="0.4">
      <c r="A35" t="s">
        <v>1</v>
      </c>
      <c r="B35" s="1">
        <f>IF(B33=0,78,
IF(B33=1,80,
IF(B33=2,83,
IF(B33=3,85,
IF(B33=4,88,
IF(B33=5,90,
IF(B33=6,93,
IF(B33=7,95,
IF(B33=8,98,
IF(B33=9,100,
IF(B33=10,102,
IF(B33=11,105,
IF(B33=12,107,
IF(B33=13,110,
IF(B33=14,112,
IF(B33=15,115,
IF(B33=16,117,
IF(B33=17,120,
IF(B33=18,122,
IF(B33=19,124,
IF(B33=20,127,0)))))))))))))))))))
))</f>
        <v>78</v>
      </c>
      <c r="C35" s="1">
        <f>IF(C33=0,75,
IF(C33=1,77,
IF(C33=2,80,
IF(C33=3,83,
IF(C33=4,86,
IF(C33=5,89,
IF(C33=6,92,
IF(C33=7,95,
IF(C33=8,97,
IF(C33=9,100,
IF(C33=10,103,
IF(C33=11,106,
IF(C33=12,109,
IF(C33=13,112,
IF(C33=14,115,
IF(C33=15,117,
IF(C33=16,120,
IF(C33=17,123,
IF(C33=18,126,
IF(C33=19,129,
IF(C33=20,132,0)))))))))))))))))))
))</f>
        <v>75</v>
      </c>
      <c r="D35" s="1">
        <f>IF(D33=0,83,
IF(D33=1,85,
IF(D33=2,87,
IF(D33=3,90,
IF(D33=4,92,
IF(D33=5,94,
IF(D33=6,96,
IF(D33=7,98,
IF(D33=8,101,
IF(D33=9,103,
IF(D33=10,105,
IF(D33=11,107,
IF(D33=12,110,
IF(D33=13,112,
IF(D33=14,114,
IF(D33=15,116,
IF(D33=16,118,
IF(D33=17,121,
IF(D33=18,123,
IF(D33=19,125,
IF(D33=20,127,0)))))))))))))))))))
))</f>
        <v>83</v>
      </c>
      <c r="E35" s="1">
        <f>IF(E33=0,71,
IF(E33=1,74,
IF(E33=2,77,
IF(E33=3,80,
IF(E33=4,83,
IF(E33=5,86,
IF(E33=6,89,
IF(E33=7,91,
IF(E33=8,94,
IF(E33=9,97,
IF(E33=10,100,
IF(E33=11,103,
IF(E33=12,106,
IF(E33=13,109,
IF(E33=14,111,
IF(E33=15,114,
IF(E33=16,117,
IF(E33=17,120,
IF(E33=18,123,
IF(E33=19,126,
IF(E33=20,129,0)))))))))))))))))))
))</f>
        <v>71</v>
      </c>
      <c r="F35" s="1">
        <f>IF(F33=0,76,
IF(F33=1,79,
IF(F33=2,82,
IF(F33=3,85,
IF(F33=4,87,
IF(F33=5,90,
IF(F33=6,93,
IF(F33=7,96,
IF(F33=8,99,
IF(F33=9,102,
IF(F33=10,105,
IF(F33=11,107,
IF(F33=12,110,
IF(F33=13,113,
IF(F33=14,116,
IF(F33=15,119,
IF(F33=16,122,
IF(F33=17,125,
IF(F33=18,127,
IF(F33=19,130,
IF(F33=20,133,0)))))))))))))))))))
))</f>
        <v>76</v>
      </c>
      <c r="G35" s="1">
        <f>IF(G33=0,81,
IF(G33=1,83,
IF(G33=2,86,
IF(G33=3,88,
IF(G33=4,90,
IF(G33=5,93,
IF(G33=6,95,
IF(G33=7,98,
IF(G33=8,100,
IF(G33=9,102,
IF(G33=10,105,
IF(G33=11,107,
IF(G33=12,110,
IF(G33=13,112,
IF(G33=14,114,
IF(G33=15,117,
IF(G33=16,119,
IF(G33=17,121,
IF(G33=18,124,
IF(G33=19,126,
IF(G33=20,129,0)))))))))))))))))))
))</f>
        <v>81</v>
      </c>
      <c r="H35" s="1">
        <f>IF(H33=0,78,
IF(H33=1,81,
IF(H33=2,83,
IF(H33=3,86,
IF(H33=4,88,
IF(H33=5,91,
IF(H33=6,94,
IF(H33=7,96,
IF(H33=8,99,
IF(H33=9,101,
IF(H33=10,104,
IF(H33=11,106,
IF(H33=12,109,
IF(H33=13,112,
IF(H33=14,114,
IF(H33=15,117,
IF(H33=16,119,
IF(H33=17,122,
IF(H33=18,124,
IF(H33=19,127,
IF(H33=20,129,0)))))))))))))))))))
))</f>
        <v>78</v>
      </c>
      <c r="I35" s="1">
        <f>IF(I33=0,78,
IF(I33=1,80,
IF(I33=2,83,
IF(I33=3,86,
IF(I33=4,88,
IF(I33=5,91,
IF(I33=6,94,
IF(I33=7,96,
IF(I33=8,99,
IF(I33=9,102,
IF(I33=10,105,
IF(I33=11,107,
IF(I33=12,110,
IF(I33=13,113,
IF(I33=14,115,
IF(I33=15,118,
IF(I33=16,121,
IF(I33=17,124,
IF(I33=18,126,
IF(I33=19,129,
IF(I33=20,132,0)))))))))))))))))))
))</f>
        <v>78</v>
      </c>
      <c r="J35" s="1">
        <f>IF(J33=0,81,
IF(J33=1,83,
IF(J33=2,86,
IF(J33=3,88,
IF(J33=4,90,
IF(J33=5,93,
IF(J33=6,95,
IF(J33=7,97,
IF(J33=8,99,
IF(J33=9,102,
IF(J33=10,104,
IF(J33=11,106,
IF(J33=12,108,
IF(J33=13,111,
IF(J33=14,113,
IF(J33=15,115,
IF(J33=16,118,
IF(J33=17,120,
IF(J33=18,122,
IF(J33=19,124,
IF(J33=20,127,0)))))))))))))))))))
))</f>
        <v>81</v>
      </c>
      <c r="K35" s="5">
        <f>IF(K33=0,0,
IF(AND(K33&gt;=1,K33&lt;=10),75,
IF(AND(K33&gt;=11,K33&lt;=20),78,
IF(AND(K33&gt;=21,K33&lt;=30),82,
IF(AND(K33&gt;=31,K33&lt;=40),85,
IF(AND(K33&gt;=41,K33&lt;=50),89,
IF(AND(K33&gt;=51,K33&lt;=60),92,
IF(AND(K33&gt;=61,K33&lt;=70),96,
IF(AND(K33&gt;=71,K33&lt;=80),99,
IF(AND(K33&gt;=81,K33&lt;=90),102,
IF(AND(K33&gt;=91,K33&lt;=100),106,
IF(AND(K33&gt;=101,K33&lt;=110),109,
IF(AND(K33&gt;=111,K33&lt;=120),113,
IF(AND(K33&gt;=121,K33&lt;=130),116,
IF(AND(K33&gt;=131,K33&lt;=140),120,
IF(AND(K33&gt;=141,K33&lt;=150),123,
IF(AND(K33&gt;=151,K33&lt;=160),127,
IF(AND(K33&gt;=161,K33&lt;=170),130,
IF(AND(K33&gt;=171,K33&lt;=180),133,0)))))))))))))))))))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355B-5155-4B3E-A8A1-9D141CF1D84D}">
  <dimension ref="C4:H74"/>
  <sheetViews>
    <sheetView tabSelected="1" workbookViewId="0">
      <selection activeCell="H7" sqref="H7"/>
    </sheetView>
  </sheetViews>
  <sheetFormatPr defaultRowHeight="14.5" x14ac:dyDescent="0.35"/>
  <sheetData>
    <row r="4" spans="3:8" x14ac:dyDescent="0.35">
      <c r="C4" t="s">
        <v>18</v>
      </c>
    </row>
    <row r="5" spans="3:8" x14ac:dyDescent="0.35">
      <c r="C5">
        <v>140</v>
      </c>
      <c r="D5">
        <v>160</v>
      </c>
    </row>
    <row r="6" spans="3:8" x14ac:dyDescent="0.35">
      <c r="C6">
        <v>138</v>
      </c>
      <c r="D6">
        <v>157</v>
      </c>
      <c r="G6" t="s">
        <v>19</v>
      </c>
    </row>
    <row r="7" spans="3:8" x14ac:dyDescent="0.35">
      <c r="C7">
        <v>136</v>
      </c>
      <c r="D7">
        <v>154</v>
      </c>
      <c r="G7">
        <f>IFERROR(VLOOKUP(F7,C5:D74,2,FALSE),F7)</f>
        <v>0</v>
      </c>
      <c r="H7" t="str">
        <f>IF(G7&gt;=130,"Very_Superior",IF(G7&gt;=120,"Superior",IF(G7&gt;=110,"Diatas_Rata-Rata",IF(G7&gt;=90,"Rata-Rata",IF(G7&gt;=80,"Dibawah_Rata-Rata",IF(G7&gt;=71,"Borderline","Mental_Defective"))))))</f>
        <v>Mental_Defective</v>
      </c>
    </row>
    <row r="8" spans="3:8" x14ac:dyDescent="0.35">
      <c r="C8">
        <v>134</v>
      </c>
      <c r="D8">
        <v>151</v>
      </c>
    </row>
    <row r="9" spans="3:8" x14ac:dyDescent="0.35">
      <c r="C9">
        <v>132</v>
      </c>
      <c r="D9">
        <v>145</v>
      </c>
    </row>
    <row r="10" spans="3:8" x14ac:dyDescent="0.35">
      <c r="C10">
        <v>129</v>
      </c>
      <c r="D10">
        <v>143</v>
      </c>
    </row>
    <row r="11" spans="3:8" x14ac:dyDescent="0.35">
      <c r="C11">
        <v>128</v>
      </c>
      <c r="D11">
        <v>142</v>
      </c>
    </row>
    <row r="12" spans="3:8" x14ac:dyDescent="0.35">
      <c r="C12">
        <v>127</v>
      </c>
      <c r="D12">
        <v>140</v>
      </c>
    </row>
    <row r="13" spans="3:8" x14ac:dyDescent="0.35">
      <c r="C13">
        <v>126</v>
      </c>
      <c r="D13">
        <v>139</v>
      </c>
    </row>
    <row r="14" spans="3:8" x14ac:dyDescent="0.35">
      <c r="C14">
        <v>125</v>
      </c>
      <c r="D14">
        <v>137</v>
      </c>
    </row>
    <row r="15" spans="3:8" x14ac:dyDescent="0.35">
      <c r="C15">
        <v>124</v>
      </c>
      <c r="D15">
        <v>136</v>
      </c>
    </row>
    <row r="16" spans="3:8" x14ac:dyDescent="0.35">
      <c r="C16">
        <v>123</v>
      </c>
      <c r="D16">
        <v>134</v>
      </c>
    </row>
    <row r="17" spans="3:4" x14ac:dyDescent="0.35">
      <c r="C17">
        <v>122</v>
      </c>
      <c r="D17">
        <v>133</v>
      </c>
    </row>
    <row r="18" spans="3:4" x14ac:dyDescent="0.35">
      <c r="C18">
        <v>121</v>
      </c>
      <c r="D18">
        <v>131</v>
      </c>
    </row>
    <row r="19" spans="3:4" x14ac:dyDescent="0.35">
      <c r="C19">
        <v>120</v>
      </c>
      <c r="D19">
        <v>130</v>
      </c>
    </row>
    <row r="20" spans="3:4" x14ac:dyDescent="0.35">
      <c r="C20">
        <v>119</v>
      </c>
      <c r="D20">
        <v>128</v>
      </c>
    </row>
    <row r="21" spans="3:4" x14ac:dyDescent="0.35">
      <c r="C21">
        <v>118</v>
      </c>
      <c r="D21">
        <v>127</v>
      </c>
    </row>
    <row r="22" spans="3:4" x14ac:dyDescent="0.35">
      <c r="C22">
        <v>117</v>
      </c>
      <c r="D22">
        <v>125</v>
      </c>
    </row>
    <row r="23" spans="3:4" x14ac:dyDescent="0.35">
      <c r="C23">
        <v>116</v>
      </c>
      <c r="D23">
        <v>124</v>
      </c>
    </row>
    <row r="24" spans="3:4" x14ac:dyDescent="0.35">
      <c r="C24">
        <v>115</v>
      </c>
      <c r="D24">
        <v>122</v>
      </c>
    </row>
    <row r="25" spans="3:4" x14ac:dyDescent="0.35">
      <c r="C25">
        <v>114</v>
      </c>
      <c r="D25">
        <v>121</v>
      </c>
    </row>
    <row r="26" spans="3:4" x14ac:dyDescent="0.35">
      <c r="C26">
        <v>113</v>
      </c>
      <c r="D26">
        <v>120</v>
      </c>
    </row>
    <row r="27" spans="3:4" x14ac:dyDescent="0.35">
      <c r="C27">
        <v>112</v>
      </c>
      <c r="D27">
        <v>118</v>
      </c>
    </row>
    <row r="28" spans="3:4" x14ac:dyDescent="0.35">
      <c r="C28">
        <v>111</v>
      </c>
      <c r="D28">
        <v>117</v>
      </c>
    </row>
    <row r="29" spans="3:4" x14ac:dyDescent="0.35">
      <c r="C29">
        <v>110</v>
      </c>
      <c r="D29">
        <v>115</v>
      </c>
    </row>
    <row r="30" spans="3:4" x14ac:dyDescent="0.35">
      <c r="C30">
        <v>109</v>
      </c>
      <c r="D30">
        <v>114</v>
      </c>
    </row>
    <row r="31" spans="3:4" x14ac:dyDescent="0.35">
      <c r="C31">
        <v>108</v>
      </c>
      <c r="D31">
        <v>113</v>
      </c>
    </row>
    <row r="32" spans="3:4" x14ac:dyDescent="0.35">
      <c r="C32">
        <v>107</v>
      </c>
      <c r="D32">
        <v>112</v>
      </c>
    </row>
    <row r="33" spans="3:4" x14ac:dyDescent="0.35">
      <c r="C33">
        <v>106</v>
      </c>
      <c r="D33">
        <v>110</v>
      </c>
    </row>
    <row r="34" spans="3:4" x14ac:dyDescent="0.35">
      <c r="C34">
        <v>105</v>
      </c>
      <c r="D34">
        <v>109</v>
      </c>
    </row>
    <row r="35" spans="3:4" x14ac:dyDescent="0.35">
      <c r="C35">
        <v>104</v>
      </c>
      <c r="D35">
        <v>107</v>
      </c>
    </row>
    <row r="36" spans="3:4" x14ac:dyDescent="0.35">
      <c r="C36">
        <v>103</v>
      </c>
      <c r="D36">
        <v>106</v>
      </c>
    </row>
    <row r="37" spans="3:4" x14ac:dyDescent="0.35">
      <c r="C37">
        <v>102</v>
      </c>
      <c r="D37">
        <v>104</v>
      </c>
    </row>
    <row r="38" spans="3:4" x14ac:dyDescent="0.35">
      <c r="C38">
        <v>101</v>
      </c>
      <c r="D38">
        <v>103</v>
      </c>
    </row>
    <row r="39" spans="3:4" x14ac:dyDescent="0.35">
      <c r="C39">
        <v>100</v>
      </c>
      <c r="D39">
        <v>101</v>
      </c>
    </row>
    <row r="40" spans="3:4" x14ac:dyDescent="0.35">
      <c r="C40">
        <v>99</v>
      </c>
      <c r="D40">
        <v>100</v>
      </c>
    </row>
    <row r="41" spans="3:4" x14ac:dyDescent="0.35">
      <c r="C41">
        <v>98</v>
      </c>
      <c r="D41">
        <v>98</v>
      </c>
    </row>
    <row r="42" spans="3:4" x14ac:dyDescent="0.35">
      <c r="C42">
        <v>97</v>
      </c>
      <c r="D42">
        <v>97</v>
      </c>
    </row>
    <row r="43" spans="3:4" x14ac:dyDescent="0.35">
      <c r="C43">
        <v>96</v>
      </c>
      <c r="D43">
        <v>96</v>
      </c>
    </row>
    <row r="44" spans="3:4" x14ac:dyDescent="0.35">
      <c r="C44">
        <v>95</v>
      </c>
      <c r="D44">
        <v>94</v>
      </c>
    </row>
    <row r="45" spans="3:4" x14ac:dyDescent="0.35">
      <c r="C45">
        <v>94</v>
      </c>
      <c r="D45">
        <v>92</v>
      </c>
    </row>
    <row r="46" spans="3:4" x14ac:dyDescent="0.35">
      <c r="C46">
        <v>93</v>
      </c>
      <c r="D46">
        <v>91</v>
      </c>
    </row>
    <row r="47" spans="3:4" x14ac:dyDescent="0.35">
      <c r="C47">
        <v>92</v>
      </c>
      <c r="D47">
        <v>90</v>
      </c>
    </row>
    <row r="48" spans="3:4" x14ac:dyDescent="0.35">
      <c r="C48">
        <v>91</v>
      </c>
      <c r="D48">
        <v>88</v>
      </c>
    </row>
    <row r="49" spans="3:4" x14ac:dyDescent="0.35">
      <c r="C49">
        <v>90</v>
      </c>
      <c r="D49">
        <v>87</v>
      </c>
    </row>
    <row r="50" spans="3:4" x14ac:dyDescent="0.35">
      <c r="C50">
        <v>89</v>
      </c>
      <c r="D50">
        <v>85</v>
      </c>
    </row>
    <row r="51" spans="3:4" x14ac:dyDescent="0.35">
      <c r="C51">
        <v>88</v>
      </c>
      <c r="D51">
        <v>84</v>
      </c>
    </row>
    <row r="52" spans="3:4" x14ac:dyDescent="0.35">
      <c r="C52">
        <v>87</v>
      </c>
      <c r="D52">
        <v>82</v>
      </c>
    </row>
    <row r="53" spans="3:4" x14ac:dyDescent="0.35">
      <c r="C53">
        <v>86</v>
      </c>
      <c r="D53">
        <v>81</v>
      </c>
    </row>
    <row r="54" spans="3:4" x14ac:dyDescent="0.35">
      <c r="C54">
        <v>85</v>
      </c>
      <c r="D54">
        <v>79</v>
      </c>
    </row>
    <row r="55" spans="3:4" x14ac:dyDescent="0.35">
      <c r="C55">
        <v>84</v>
      </c>
      <c r="D55">
        <v>78</v>
      </c>
    </row>
    <row r="56" spans="3:4" x14ac:dyDescent="0.35">
      <c r="C56">
        <v>83</v>
      </c>
      <c r="D56">
        <v>76</v>
      </c>
    </row>
    <row r="57" spans="3:4" x14ac:dyDescent="0.35">
      <c r="C57">
        <v>82</v>
      </c>
      <c r="D57">
        <v>75</v>
      </c>
    </row>
    <row r="58" spans="3:4" x14ac:dyDescent="0.35">
      <c r="C58">
        <v>81</v>
      </c>
      <c r="D58">
        <v>73</v>
      </c>
    </row>
    <row r="59" spans="3:4" x14ac:dyDescent="0.35">
      <c r="C59">
        <v>80</v>
      </c>
      <c r="D59">
        <v>71</v>
      </c>
    </row>
    <row r="60" spans="3:4" x14ac:dyDescent="0.35">
      <c r="C60">
        <v>79</v>
      </c>
      <c r="D60">
        <v>70</v>
      </c>
    </row>
    <row r="61" spans="3:4" x14ac:dyDescent="0.35">
      <c r="C61">
        <v>78</v>
      </c>
      <c r="D61">
        <v>68</v>
      </c>
    </row>
    <row r="62" spans="3:4" x14ac:dyDescent="0.35">
      <c r="C62">
        <v>77</v>
      </c>
      <c r="D62">
        <v>67</v>
      </c>
    </row>
    <row r="63" spans="3:4" x14ac:dyDescent="0.35">
      <c r="C63">
        <v>76</v>
      </c>
      <c r="D63">
        <v>66</v>
      </c>
    </row>
    <row r="64" spans="3:4" x14ac:dyDescent="0.35">
      <c r="C64">
        <v>75</v>
      </c>
      <c r="D64">
        <v>64</v>
      </c>
    </row>
    <row r="65" spans="3:4" x14ac:dyDescent="0.35">
      <c r="C65">
        <v>74</v>
      </c>
      <c r="D65">
        <v>61</v>
      </c>
    </row>
    <row r="66" spans="3:4" x14ac:dyDescent="0.35">
      <c r="C66">
        <v>73</v>
      </c>
      <c r="D66">
        <v>59</v>
      </c>
    </row>
    <row r="67" spans="3:4" x14ac:dyDescent="0.35">
      <c r="C67">
        <v>72</v>
      </c>
      <c r="D67">
        <v>58</v>
      </c>
    </row>
    <row r="68" spans="3:4" x14ac:dyDescent="0.35">
      <c r="C68">
        <v>70</v>
      </c>
      <c r="D68">
        <v>55</v>
      </c>
    </row>
    <row r="69" spans="3:4" x14ac:dyDescent="0.35">
      <c r="C69">
        <v>68</v>
      </c>
      <c r="D69">
        <v>52</v>
      </c>
    </row>
    <row r="70" spans="3:4" x14ac:dyDescent="0.35">
      <c r="C70">
        <v>66</v>
      </c>
      <c r="D70">
        <v>49</v>
      </c>
    </row>
    <row r="71" spans="3:4" x14ac:dyDescent="0.35">
      <c r="C71">
        <v>64</v>
      </c>
      <c r="D71">
        <v>46</v>
      </c>
    </row>
    <row r="72" spans="3:4" x14ac:dyDescent="0.35">
      <c r="C72">
        <v>62</v>
      </c>
      <c r="D72">
        <v>43</v>
      </c>
    </row>
    <row r="73" spans="3:4" x14ac:dyDescent="0.35">
      <c r="C73">
        <v>60</v>
      </c>
      <c r="D73">
        <v>40</v>
      </c>
    </row>
    <row r="74" spans="3:4" x14ac:dyDescent="0.35">
      <c r="C74">
        <v>58</v>
      </c>
      <c r="D7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IQ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Pratama</dc:creator>
  <cp:lastModifiedBy>Bayu Pratama</cp:lastModifiedBy>
  <dcterms:created xsi:type="dcterms:W3CDTF">2023-09-25T06:35:43Z</dcterms:created>
  <dcterms:modified xsi:type="dcterms:W3CDTF">2023-11-30T04:25:10Z</dcterms:modified>
</cp:coreProperties>
</file>