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 activeTab="6"/>
  </bookViews>
  <sheets>
    <sheet name="CTR OPEN ACTION" sheetId="6" r:id="rId1"/>
    <sheet name="CTR FCS" sheetId="5" r:id="rId2"/>
    <sheet name="CTR GP" sheetId="1" r:id="rId3"/>
    <sheet name="TADA OPEN ACTION" sheetId="9" r:id="rId4"/>
    <sheet name="TADA GP" sheetId="10" r:id="rId5"/>
    <sheet name="Sullurpeta Action" sheetId="12" r:id="rId6"/>
    <sheet name="Sullurpeta GP" sheetId="4" r:id="rId7"/>
  </sheets>
  <calcPr calcId="124519"/>
</workbook>
</file>

<file path=xl/calcChain.xml><?xml version="1.0" encoding="utf-8"?>
<calcChain xmlns="http://schemas.openxmlformats.org/spreadsheetml/2006/main">
  <c r="H19" i="12"/>
  <c r="I19" s="1"/>
  <c r="H18"/>
  <c r="I18" s="1"/>
  <c r="H17"/>
  <c r="I17" s="1"/>
  <c r="H16"/>
  <c r="I16" s="1"/>
  <c r="H15"/>
  <c r="I15" s="1"/>
  <c r="H14"/>
  <c r="I14" s="1"/>
  <c r="H13"/>
  <c r="I13" s="1"/>
  <c r="H12"/>
  <c r="I12" s="1"/>
  <c r="H11"/>
  <c r="I11" s="1"/>
  <c r="G11"/>
  <c r="G10"/>
  <c r="H10" s="1"/>
  <c r="I10" s="1"/>
  <c r="G9"/>
  <c r="H9" s="1"/>
  <c r="I9" s="1"/>
  <c r="H8"/>
  <c r="I8" s="1"/>
  <c r="G7"/>
  <c r="H7" s="1"/>
  <c r="I7" s="1"/>
  <c r="H6"/>
  <c r="I6" s="1"/>
  <c r="G5"/>
  <c r="H5" s="1"/>
  <c r="I5" s="1"/>
  <c r="G4"/>
  <c r="H4" s="1"/>
  <c r="I4" s="1"/>
  <c r="H3"/>
  <c r="I3" s="1"/>
  <c r="G3"/>
  <c r="G11" i="10"/>
  <c r="H10"/>
  <c r="I10" s="1"/>
  <c r="H9"/>
  <c r="I9" s="1"/>
  <c r="H8"/>
  <c r="I8" s="1"/>
  <c r="H7"/>
  <c r="I7" s="1"/>
  <c r="H6"/>
  <c r="I6" s="1"/>
  <c r="H5"/>
  <c r="I5" s="1"/>
  <c r="H4"/>
  <c r="I4" s="1"/>
  <c r="H3"/>
  <c r="H11" s="1"/>
  <c r="G15" i="9"/>
  <c r="H14"/>
  <c r="I14" s="1"/>
  <c r="H13"/>
  <c r="I13" s="1"/>
  <c r="H12"/>
  <c r="I12" s="1"/>
  <c r="H11"/>
  <c r="I11" s="1"/>
  <c r="H10"/>
  <c r="I10" s="1"/>
  <c r="H9"/>
  <c r="I9" s="1"/>
  <c r="H8"/>
  <c r="I8" s="1"/>
  <c r="H7"/>
  <c r="I7" s="1"/>
  <c r="H6"/>
  <c r="I6" s="1"/>
  <c r="H5"/>
  <c r="I5" s="1"/>
  <c r="H4"/>
  <c r="I4" s="1"/>
  <c r="H3"/>
  <c r="I3" s="1"/>
  <c r="G14" i="5"/>
  <c r="H14"/>
  <c r="I14"/>
  <c r="G35" i="1"/>
  <c r="H35"/>
  <c r="I35"/>
  <c r="H20" i="6"/>
  <c r="I20" s="1"/>
  <c r="G20"/>
  <c r="G19"/>
  <c r="H19" s="1"/>
  <c r="I19" s="1"/>
  <c r="G18"/>
  <c r="H18" s="1"/>
  <c r="I18" s="1"/>
  <c r="G17"/>
  <c r="H17" s="1"/>
  <c r="I17" s="1"/>
  <c r="H16"/>
  <c r="I16" s="1"/>
  <c r="G16"/>
  <c r="G15"/>
  <c r="H15" s="1"/>
  <c r="I15" s="1"/>
  <c r="G14"/>
  <c r="H14" s="1"/>
  <c r="I14" s="1"/>
  <c r="G13"/>
  <c r="H13" s="1"/>
  <c r="I13" s="1"/>
  <c r="H12"/>
  <c r="I12" s="1"/>
  <c r="G12"/>
  <c r="G11"/>
  <c r="H11" s="1"/>
  <c r="I11" s="1"/>
  <c r="G10"/>
  <c r="H10" s="1"/>
  <c r="I10" s="1"/>
  <c r="G9"/>
  <c r="H9" s="1"/>
  <c r="I9" s="1"/>
  <c r="H8"/>
  <c r="I8" s="1"/>
  <c r="G8"/>
  <c r="G7"/>
  <c r="H7" s="1"/>
  <c r="I7" s="1"/>
  <c r="G6"/>
  <c r="H6" s="1"/>
  <c r="G5"/>
  <c r="H5" s="1"/>
  <c r="I5" s="1"/>
  <c r="H4"/>
  <c r="I4" s="1"/>
  <c r="G4"/>
  <c r="G3"/>
  <c r="H3" s="1"/>
  <c r="I3" s="1"/>
  <c r="H13" i="5"/>
  <c r="I13" s="1"/>
  <c r="H12"/>
  <c r="I12" s="1"/>
  <c r="H11"/>
  <c r="I11" s="1"/>
  <c r="H10"/>
  <c r="I10" s="1"/>
  <c r="H9"/>
  <c r="I9" s="1"/>
  <c r="H8"/>
  <c r="I8" s="1"/>
  <c r="H7"/>
  <c r="I7" s="1"/>
  <c r="H6"/>
  <c r="I6" s="1"/>
  <c r="H5"/>
  <c r="I5" s="1"/>
  <c r="H4"/>
  <c r="I4" s="1"/>
  <c r="H3"/>
  <c r="I3" s="1"/>
  <c r="H4" i="4"/>
  <c r="I4" s="1"/>
  <c r="H5"/>
  <c r="I5" s="1"/>
  <c r="H6"/>
  <c r="I6" s="1"/>
  <c r="H7"/>
  <c r="I7" s="1"/>
  <c r="H8"/>
  <c r="I8" s="1"/>
  <c r="H9"/>
  <c r="I9" s="1"/>
  <c r="H10"/>
  <c r="I10" s="1"/>
  <c r="H11"/>
  <c r="I11" s="1"/>
  <c r="H12"/>
  <c r="I12" s="1"/>
  <c r="H13"/>
  <c r="I13" s="1"/>
  <c r="H14"/>
  <c r="I14" s="1"/>
  <c r="H15"/>
  <c r="I15" s="1"/>
  <c r="H16"/>
  <c r="I16" s="1"/>
  <c r="H17"/>
  <c r="I17" s="1"/>
  <c r="H18"/>
  <c r="I18" s="1"/>
  <c r="H19"/>
  <c r="I19" s="1"/>
  <c r="H20"/>
  <c r="I20" s="1"/>
  <c r="H21"/>
  <c r="I21" s="1"/>
  <c r="H22"/>
  <c r="I22" s="1"/>
  <c r="H23"/>
  <c r="I23" s="1"/>
  <c r="H24"/>
  <c r="I24" s="1"/>
  <c r="H25"/>
  <c r="I25" s="1"/>
  <c r="H26"/>
  <c r="I26" s="1"/>
  <c r="H27"/>
  <c r="I27" s="1"/>
  <c r="H28"/>
  <c r="I28" s="1"/>
  <c r="H29"/>
  <c r="I29" s="1"/>
  <c r="H30"/>
  <c r="I30" s="1"/>
  <c r="H31"/>
  <c r="I31" s="1"/>
  <c r="H32"/>
  <c r="I32" s="1"/>
  <c r="H33"/>
  <c r="I33" s="1"/>
  <c r="H34"/>
  <c r="I34" s="1"/>
  <c r="H35"/>
  <c r="I35" s="1"/>
  <c r="H36"/>
  <c r="I36" s="1"/>
  <c r="H37"/>
  <c r="I37" s="1"/>
  <c r="H38"/>
  <c r="I38" s="1"/>
  <c r="H39"/>
  <c r="I39" s="1"/>
  <c r="H40"/>
  <c r="I40" s="1"/>
  <c r="H41"/>
  <c r="I41" s="1"/>
  <c r="H3"/>
  <c r="I3" s="1"/>
  <c r="H4" i="1"/>
  <c r="I4" s="1"/>
  <c r="H5"/>
  <c r="I5" s="1"/>
  <c r="H6"/>
  <c r="I6" s="1"/>
  <c r="H7"/>
  <c r="I7" s="1"/>
  <c r="H8"/>
  <c r="I8" s="1"/>
  <c r="H9"/>
  <c r="I9" s="1"/>
  <c r="H10"/>
  <c r="I10" s="1"/>
  <c r="H11"/>
  <c r="I11" s="1"/>
  <c r="H12"/>
  <c r="I12" s="1"/>
  <c r="H13"/>
  <c r="I13" s="1"/>
  <c r="H14"/>
  <c r="I14" s="1"/>
  <c r="H15"/>
  <c r="I15" s="1"/>
  <c r="H16"/>
  <c r="I16" s="1"/>
  <c r="H17"/>
  <c r="I17" s="1"/>
  <c r="H18"/>
  <c r="I18" s="1"/>
  <c r="H19"/>
  <c r="I19" s="1"/>
  <c r="H20"/>
  <c r="I20" s="1"/>
  <c r="H21"/>
  <c r="I21" s="1"/>
  <c r="H22"/>
  <c r="I22" s="1"/>
  <c r="H23"/>
  <c r="I23" s="1"/>
  <c r="H24"/>
  <c r="I24" s="1"/>
  <c r="H25"/>
  <c r="I25" s="1"/>
  <c r="H26"/>
  <c r="I26" s="1"/>
  <c r="H27"/>
  <c r="I27" s="1"/>
  <c r="H28"/>
  <c r="I28" s="1"/>
  <c r="H29"/>
  <c r="I29" s="1"/>
  <c r="H30"/>
  <c r="I30" s="1"/>
  <c r="H31"/>
  <c r="I31" s="1"/>
  <c r="H32"/>
  <c r="I32" s="1"/>
  <c r="H33"/>
  <c r="I33" s="1"/>
  <c r="H34"/>
  <c r="I34" s="1"/>
  <c r="H3"/>
  <c r="I3" s="1"/>
  <c r="I20" i="12" l="1"/>
  <c r="G20"/>
  <c r="H20" s="1"/>
  <c r="H15" i="9"/>
  <c r="I3" i="10"/>
  <c r="I11" s="1"/>
  <c r="I15" i="9"/>
  <c r="I6" i="6"/>
  <c r="I21" s="1"/>
  <c r="H21"/>
  <c r="G21"/>
  <c r="I42" i="4"/>
  <c r="G42"/>
  <c r="H42" s="1"/>
</calcChain>
</file>

<file path=xl/sharedStrings.xml><?xml version="1.0" encoding="utf-8"?>
<sst xmlns="http://schemas.openxmlformats.org/spreadsheetml/2006/main" count="761" uniqueCount="266">
  <si>
    <t>Slno.</t>
  </si>
  <si>
    <t xml:space="preserve"> Name of the Mandal </t>
  </si>
  <si>
    <t xml:space="preserve">Name of the Village </t>
  </si>
  <si>
    <t>Name of the Waterbodies</t>
  </si>
  <si>
    <t>TWSA</t>
  </si>
  <si>
    <t>EWSA</t>
  </si>
  <si>
    <t>Seed Requirments</t>
  </si>
  <si>
    <t>Chittamur</t>
  </si>
  <si>
    <t>Arawapalem</t>
  </si>
  <si>
    <t>Eswarawaka</t>
  </si>
  <si>
    <t>Mannemala</t>
  </si>
  <si>
    <t>Chillamur</t>
  </si>
  <si>
    <t>kalagurthipadu tank</t>
  </si>
  <si>
    <t>Tadimedu</t>
  </si>
  <si>
    <t>Aruru</t>
  </si>
  <si>
    <t>Kogili</t>
  </si>
  <si>
    <t>Kogili Big</t>
  </si>
  <si>
    <t>Vemuguntapalem</t>
  </si>
  <si>
    <t>Somasamudram</t>
  </si>
  <si>
    <t>Yellore</t>
  </si>
  <si>
    <t>MI FCS /MI GP/ Public Waterbodies</t>
  </si>
  <si>
    <t>MI GP TANKS</t>
  </si>
  <si>
    <t>Mettu</t>
  </si>
  <si>
    <t>Mettu Tank</t>
  </si>
  <si>
    <t>Yellasiri</t>
  </si>
  <si>
    <t>Yellasiri Tank</t>
  </si>
  <si>
    <t>Yakasiri</t>
  </si>
  <si>
    <t>Yakasiri Big Tank</t>
  </si>
  <si>
    <t>Yakasiri Yerra Tank</t>
  </si>
  <si>
    <t>Chittamur Tank</t>
  </si>
  <si>
    <t>Molakalapudi</t>
  </si>
  <si>
    <t>Molakalapudi Tank</t>
  </si>
  <si>
    <t>Mallam</t>
  </si>
  <si>
    <t>Mallam Tank</t>
  </si>
  <si>
    <t>MI FCS TANKS</t>
  </si>
  <si>
    <t>Naidupet</t>
  </si>
  <si>
    <t>Juvvalaplem</t>
  </si>
  <si>
    <t>Juvvalaplem Tank</t>
  </si>
  <si>
    <t>Vinnamala</t>
  </si>
  <si>
    <t>Vinnamala Tank</t>
  </si>
  <si>
    <t>Puduru</t>
  </si>
  <si>
    <t>Puduru Tank</t>
  </si>
  <si>
    <t>Puderu</t>
  </si>
  <si>
    <t>Puderu Tank</t>
  </si>
  <si>
    <t>Thummuru</t>
  </si>
  <si>
    <t>Thummuru Tank</t>
  </si>
  <si>
    <t>Marlapalli</t>
  </si>
  <si>
    <t>Marlapalli Tank</t>
  </si>
  <si>
    <t>Annamedu</t>
  </si>
  <si>
    <t>Annamedu Tank</t>
  </si>
  <si>
    <t>Kapuluru</t>
  </si>
  <si>
    <t>Kapuluru Tank</t>
  </si>
  <si>
    <t>Kuchiwada</t>
  </si>
  <si>
    <t>Kuchiwada Tank</t>
  </si>
  <si>
    <t>Pandluru Small</t>
  </si>
  <si>
    <t>Pandluru Small Tank</t>
  </si>
  <si>
    <t>Pandluru Big</t>
  </si>
  <si>
    <t>Pandluru Big Tank</t>
  </si>
  <si>
    <t>Menakuru</t>
  </si>
  <si>
    <t>Menakuru Tank</t>
  </si>
  <si>
    <t>Bheemavaram</t>
  </si>
  <si>
    <t>Bheemavaram Tank</t>
  </si>
  <si>
    <t>Chigurupadu</t>
  </si>
  <si>
    <t>Chigurupadu Tank</t>
  </si>
  <si>
    <t>Ozili</t>
  </si>
  <si>
    <t>Athivaram</t>
  </si>
  <si>
    <t>Athivaram Mamidi</t>
  </si>
  <si>
    <t>Batla kanupuru</t>
  </si>
  <si>
    <t>Graddagunta</t>
  </si>
  <si>
    <t>Karraballavolu</t>
  </si>
  <si>
    <t>Machavaram</t>
  </si>
  <si>
    <t>Manavali</t>
  </si>
  <si>
    <t>Nemallapudi</t>
  </si>
  <si>
    <t>Inugunta</t>
  </si>
  <si>
    <t>Inugunta FCS</t>
  </si>
  <si>
    <t>Kurugonda</t>
  </si>
  <si>
    <t>Kurugonda FCs</t>
  </si>
  <si>
    <t>Ozili Big FCS</t>
  </si>
  <si>
    <t>Ozili Small FCS</t>
  </si>
  <si>
    <t>Chitamuru</t>
  </si>
  <si>
    <t>DARAKASTHU</t>
  </si>
  <si>
    <t>DARAKASTHU small TANK</t>
  </si>
  <si>
    <t>GUNUPADU</t>
  </si>
  <si>
    <t>GUNUPADU TANK</t>
  </si>
  <si>
    <t>DARAKASTHU BIG TANK</t>
  </si>
  <si>
    <t xml:space="preserve">ALETIPADU </t>
  </si>
  <si>
    <t>ALETIPADU TANK</t>
  </si>
  <si>
    <t>Bayyavari kandriga</t>
  </si>
  <si>
    <t>Bayyavari kandriga Tank</t>
  </si>
  <si>
    <t>Addepudi</t>
  </si>
  <si>
    <t>Addepudi tank</t>
  </si>
  <si>
    <t>Rettagunta tank</t>
  </si>
  <si>
    <t>Northvaruthur</t>
  </si>
  <si>
    <t>North varuthur tank</t>
  </si>
  <si>
    <t>Kalugurthipadu</t>
  </si>
  <si>
    <t>Janagunta tank</t>
  </si>
  <si>
    <t>Kalugurthipadu tank</t>
  </si>
  <si>
    <t>Ramapuram</t>
  </si>
  <si>
    <t>Ramapuram tank</t>
  </si>
  <si>
    <t>Uppalamarthi</t>
  </si>
  <si>
    <t>Uppalamarthi tank</t>
  </si>
  <si>
    <t>M.J.palli</t>
  </si>
  <si>
    <t>M.J.Palli tank</t>
  </si>
  <si>
    <t>Somasamudram tank</t>
  </si>
  <si>
    <t>Kummarapalem</t>
  </si>
  <si>
    <t>Paderu tank</t>
  </si>
  <si>
    <t>BGK Palem</t>
  </si>
  <si>
    <t>Marrigunta tank</t>
  </si>
  <si>
    <t>Ozilli</t>
  </si>
  <si>
    <t>Jyosulavari kandriga</t>
  </si>
  <si>
    <t>Jyosulavari kandriga tank</t>
  </si>
  <si>
    <t>AUCTION TANKS</t>
  </si>
  <si>
    <t>TOTAL</t>
  </si>
  <si>
    <t>SHORTSEASONAL</t>
  </si>
  <si>
    <t>SEASONALITY</t>
  </si>
  <si>
    <t>MI GP</t>
  </si>
  <si>
    <t>SEANONALITY</t>
  </si>
  <si>
    <t>Ura tank</t>
  </si>
  <si>
    <t>TADA</t>
  </si>
  <si>
    <t>Graddagunta tank</t>
  </si>
  <si>
    <t>S S</t>
  </si>
  <si>
    <t>Kadaluru</t>
  </si>
  <si>
    <t>Kadalur big tank</t>
  </si>
  <si>
    <t xml:space="preserve">Kadaluru </t>
  </si>
  <si>
    <t>Kadalur small tank</t>
  </si>
  <si>
    <t>Mambattu</t>
  </si>
  <si>
    <t>Mambattu big tank</t>
  </si>
  <si>
    <t>Chenigunta</t>
  </si>
  <si>
    <t>Chenigunta big tank</t>
  </si>
  <si>
    <t>Vendlurupadu</t>
  </si>
  <si>
    <t>Vendulurupadu tank</t>
  </si>
  <si>
    <t>Karijatha</t>
  </si>
  <si>
    <t>Karijatha tank</t>
  </si>
  <si>
    <t>Vatambedu</t>
  </si>
  <si>
    <t>vatambedu tank</t>
  </si>
  <si>
    <t>GP</t>
  </si>
  <si>
    <t>Andagundala</t>
  </si>
  <si>
    <t>Andagundala tank</t>
  </si>
  <si>
    <t>Karuru</t>
  </si>
  <si>
    <t>Karuru big tank</t>
  </si>
  <si>
    <t>Tada</t>
  </si>
  <si>
    <t xml:space="preserve">Karuru </t>
  </si>
  <si>
    <t>Karuru Samll Tank</t>
  </si>
  <si>
    <t>Gummallagunta tank</t>
  </si>
  <si>
    <t>Konduru</t>
  </si>
  <si>
    <t>konduru big tank</t>
  </si>
  <si>
    <t>Konduru (Somayajulu) small tank</t>
  </si>
  <si>
    <t>Pamulamitta</t>
  </si>
  <si>
    <t>Pamulamitta tank</t>
  </si>
  <si>
    <t xml:space="preserve">Pallipalem </t>
  </si>
  <si>
    <t>Pallipalem tank</t>
  </si>
  <si>
    <t>pudi</t>
  </si>
  <si>
    <t>Pudi tank</t>
  </si>
  <si>
    <t>Mambattu small tank</t>
  </si>
  <si>
    <t>Vadaganeri tank</t>
  </si>
  <si>
    <t>Auction</t>
  </si>
  <si>
    <t>Sullurpeta</t>
  </si>
  <si>
    <t>Samanthamallam</t>
  </si>
  <si>
    <t>Chinnannagari tank</t>
  </si>
  <si>
    <t>Kotapoluru</t>
  </si>
  <si>
    <t>Peddannagari tank</t>
  </si>
  <si>
    <t>Kudiri</t>
  </si>
  <si>
    <t>Kudiri big tank</t>
  </si>
  <si>
    <t>Gopalreddy palem</t>
  </si>
  <si>
    <t>Gopalreddy palem tank</t>
  </si>
  <si>
    <t>Sullurpet</t>
  </si>
  <si>
    <t>Sullur tank</t>
  </si>
  <si>
    <t>Mangalampadu</t>
  </si>
  <si>
    <t>Mangalampadu tank</t>
  </si>
  <si>
    <t>Manganellore</t>
  </si>
  <si>
    <t>Manganellore tank</t>
  </si>
  <si>
    <t>Damanellore</t>
  </si>
  <si>
    <t>Damanellore tank</t>
  </si>
  <si>
    <t>Uggumudi</t>
  </si>
  <si>
    <t>Uggumudi tank</t>
  </si>
  <si>
    <t>Velagalaponnuru</t>
  </si>
  <si>
    <t>Velagalaponnuru tank</t>
  </si>
  <si>
    <t>S.s</t>
  </si>
  <si>
    <t>Pellakuru</t>
  </si>
  <si>
    <t>Pennepalli</t>
  </si>
  <si>
    <t>Pennepalli tank</t>
  </si>
  <si>
    <t>Rosanur</t>
  </si>
  <si>
    <t>Rosanur big tank</t>
  </si>
  <si>
    <t>Sirasanambedu</t>
  </si>
  <si>
    <t>Sirasanambedu tank</t>
  </si>
  <si>
    <t>Palachur</t>
  </si>
  <si>
    <t>Ramanna tank</t>
  </si>
  <si>
    <t>Chavali</t>
  </si>
  <si>
    <t>Chavali Tank</t>
  </si>
  <si>
    <t>Chillakuru</t>
  </si>
  <si>
    <t>Chillakuru Tank</t>
  </si>
  <si>
    <t>Pellakuru Tank</t>
  </si>
  <si>
    <t>Chembadu</t>
  </si>
  <si>
    <t>Ardhamala</t>
  </si>
  <si>
    <t>Ardhamala Tank</t>
  </si>
  <si>
    <t>Nelaballi</t>
  </si>
  <si>
    <t>Pulluru</t>
  </si>
  <si>
    <t>Pulluru Tank</t>
  </si>
  <si>
    <t>Kalavakuru</t>
  </si>
  <si>
    <t>Kalavakuru Tank</t>
  </si>
  <si>
    <t>DV Satram</t>
  </si>
  <si>
    <t xml:space="preserve">Uchurru </t>
  </si>
  <si>
    <t xml:space="preserve">Uchurru Tank </t>
  </si>
  <si>
    <t>Tallampadu</t>
  </si>
  <si>
    <t>Tallampadu Tank</t>
  </si>
  <si>
    <t>Mellupaka</t>
  </si>
  <si>
    <t>Mellupaka Tank</t>
  </si>
  <si>
    <t>Thanyale</t>
  </si>
  <si>
    <t>Thanyale Tank</t>
  </si>
  <si>
    <t>Akkarapaka</t>
  </si>
  <si>
    <t>Akkarapaka Tank</t>
  </si>
  <si>
    <t>Yekollu</t>
  </si>
  <si>
    <t>Yekollu Tank</t>
  </si>
  <si>
    <t>Venumbhaka</t>
  </si>
  <si>
    <t>Venumbhaka Tank</t>
  </si>
  <si>
    <t>Anepudi</t>
  </si>
  <si>
    <t>Anepudi Tank</t>
  </si>
  <si>
    <t>Pullathota</t>
  </si>
  <si>
    <t>Kttuvapalle Tank</t>
  </si>
  <si>
    <t>Kothapalle</t>
  </si>
  <si>
    <t>Kothapalle Tank</t>
  </si>
  <si>
    <t>Singanalathuru</t>
  </si>
  <si>
    <t>Singanalathuru Tank</t>
  </si>
  <si>
    <t>Nelaballe</t>
  </si>
  <si>
    <t>Nelaballe Tank</t>
  </si>
  <si>
    <t>Nellorepalle</t>
  </si>
  <si>
    <t>Nellorepalle Tank</t>
  </si>
  <si>
    <t>Kalluru</t>
  </si>
  <si>
    <t>Kalluru Tank</t>
  </si>
  <si>
    <t xml:space="preserve">Kandriga </t>
  </si>
  <si>
    <t>Sarvareddy kandriga</t>
  </si>
  <si>
    <t>Kumbaiahgari tank</t>
  </si>
  <si>
    <t>Degalapalem</t>
  </si>
  <si>
    <t>Degalapalem tank</t>
  </si>
  <si>
    <t>Kudiri H/W</t>
  </si>
  <si>
    <t>Kudiri Harijanawada tank</t>
  </si>
  <si>
    <t>Kudiri thippa kandriga</t>
  </si>
  <si>
    <t>K.T.Kandriga (Singam) tank</t>
  </si>
  <si>
    <t>N.V.Kandriga</t>
  </si>
  <si>
    <t>N.V.Kandriga branch channel</t>
  </si>
  <si>
    <t>Kuridi</t>
  </si>
  <si>
    <t>Thaveltheri tank</t>
  </si>
  <si>
    <t>Damaraya</t>
  </si>
  <si>
    <t>Illupuru</t>
  </si>
  <si>
    <t>Illupuru big tank</t>
  </si>
  <si>
    <t>Illupuru oti tank</t>
  </si>
  <si>
    <t>Perimitipadu</t>
  </si>
  <si>
    <t>Perimitipadu tank</t>
  </si>
  <si>
    <t>Suggupalli</t>
  </si>
  <si>
    <t>Suggupalli tank</t>
  </si>
  <si>
    <t>Bangarampet</t>
  </si>
  <si>
    <t>Bangarmpet tank</t>
  </si>
  <si>
    <t>Kanur</t>
  </si>
  <si>
    <t>Kanur big tank</t>
  </si>
  <si>
    <t>Kanur konda tank</t>
  </si>
  <si>
    <t>Korrapativari kothuru</t>
  </si>
  <si>
    <t>Korrapativari Kothuru tank</t>
  </si>
  <si>
    <t>Dirasanamala</t>
  </si>
  <si>
    <t>Dirasanamala tank</t>
  </si>
  <si>
    <t>Sirasanambedu Rajupalem tank</t>
  </si>
  <si>
    <t>AUCTION</t>
  </si>
  <si>
    <t>Name of the Cluster : CHITAMURU                           Cluster Incharge: N.Venkataramana</t>
  </si>
  <si>
    <t>Name of the Cluster : Tada                                                                     Cluster in-Charge: M.Prasanna Kranthi</t>
  </si>
  <si>
    <t>Total</t>
  </si>
  <si>
    <t>Name of the Cluster : Sullurpeta                                                                   Cluster In-Charge: P.Sailaja</t>
  </si>
  <si>
    <t>Name of the Cluster : CHITAMURU                                              Cluster Incharge: N.Venkataramana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</si>
</sst>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indexed="8"/>
      <name val="Book Antiqua"/>
      <family val="1"/>
    </font>
    <font>
      <sz val="9"/>
      <color indexed="8"/>
      <name val="Arial"/>
      <family val="2"/>
    </font>
    <font>
      <sz val="11"/>
      <color theme="1"/>
      <name val="Arial"/>
      <family val="2"/>
    </font>
    <font>
      <sz val="10"/>
      <color indexed="8"/>
      <name val="Book Antiqua"/>
      <family val="1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0"/>
      <color indexed="8"/>
      <name val="Book Antiqua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0" fillId="0" borderId="0" xfId="0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1" xfId="0" applyBorder="1"/>
    <xf numFmtId="0" fontId="5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vertical="center" wrapText="1"/>
    </xf>
    <xf numFmtId="0" fontId="0" fillId="0" borderId="1" xfId="0" applyFont="1" applyFill="1" applyBorder="1" applyAlignment="1">
      <alignment vertical="center" wrapText="1"/>
    </xf>
    <xf numFmtId="0" fontId="7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7" fillId="0" borderId="1" xfId="0" applyFont="1" applyBorder="1"/>
    <xf numFmtId="0" fontId="9" fillId="0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/>
    </xf>
    <xf numFmtId="2" fontId="7" fillId="0" borderId="1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1"/>
  <sheetViews>
    <sheetView topLeftCell="A16" workbookViewId="0">
      <selection activeCell="H21" sqref="H21"/>
    </sheetView>
  </sheetViews>
  <sheetFormatPr defaultRowHeight="15"/>
  <cols>
    <col min="1" max="1" width="9.28515625" style="1" bestFit="1" customWidth="1"/>
    <col min="2" max="2" width="11.85546875" style="1" customWidth="1"/>
    <col min="3" max="3" width="12.28515625" style="1" customWidth="1"/>
    <col min="4" max="4" width="14" style="1" customWidth="1"/>
    <col min="5" max="5" width="12.85546875" style="1" customWidth="1"/>
    <col min="6" max="6" width="11.140625" style="1" customWidth="1"/>
    <col min="7" max="7" width="12.7109375" style="1" bestFit="1" customWidth="1"/>
    <col min="8" max="8" width="11.85546875" style="1" bestFit="1" customWidth="1"/>
    <col min="9" max="9" width="14.140625" style="1" bestFit="1" customWidth="1"/>
    <col min="10" max="16384" width="9.140625" style="1"/>
  </cols>
  <sheetData>
    <row r="1" spans="1:9" s="18" customFormat="1" ht="27" customHeight="1">
      <c r="A1" s="33" t="s">
        <v>261</v>
      </c>
      <c r="B1" s="34"/>
      <c r="C1" s="34"/>
      <c r="D1" s="34"/>
      <c r="E1" s="34"/>
      <c r="F1" s="34"/>
      <c r="G1" s="34"/>
      <c r="H1" s="34"/>
      <c r="I1" s="35"/>
    </row>
    <row r="2" spans="1:9" ht="45">
      <c r="A2" s="25" t="s">
        <v>0</v>
      </c>
      <c r="B2" s="25" t="s">
        <v>1</v>
      </c>
      <c r="C2" s="25" t="s">
        <v>2</v>
      </c>
      <c r="D2" s="25" t="s">
        <v>3</v>
      </c>
      <c r="E2" s="25" t="s">
        <v>20</v>
      </c>
      <c r="F2" s="25" t="s">
        <v>116</v>
      </c>
      <c r="G2" s="25" t="s">
        <v>4</v>
      </c>
      <c r="H2" s="25" t="s">
        <v>5</v>
      </c>
      <c r="I2" s="25" t="s">
        <v>6</v>
      </c>
    </row>
    <row r="3" spans="1:9" ht="28.5">
      <c r="A3" s="20">
        <v>1</v>
      </c>
      <c r="B3" s="19" t="s">
        <v>79</v>
      </c>
      <c r="C3" s="9" t="s">
        <v>80</v>
      </c>
      <c r="D3" s="9" t="s">
        <v>81</v>
      </c>
      <c r="E3" s="9" t="s">
        <v>111</v>
      </c>
      <c r="F3" s="11" t="s">
        <v>113</v>
      </c>
      <c r="G3" s="24">
        <f>27/2.5</f>
        <v>10.8</v>
      </c>
      <c r="H3" s="20">
        <f t="shared" ref="H3:H8" si="0">G3*25/100</f>
        <v>2.7</v>
      </c>
      <c r="I3" s="19">
        <f t="shared" ref="I3:I8" si="1">H3*2500</f>
        <v>6750</v>
      </c>
    </row>
    <row r="4" spans="1:9" ht="28.5">
      <c r="A4" s="20">
        <v>2</v>
      </c>
      <c r="B4" s="19" t="s">
        <v>79</v>
      </c>
      <c r="C4" s="9" t="s">
        <v>82</v>
      </c>
      <c r="D4" s="9" t="s">
        <v>83</v>
      </c>
      <c r="E4" s="9" t="s">
        <v>111</v>
      </c>
      <c r="F4" s="11" t="s">
        <v>113</v>
      </c>
      <c r="G4" s="24">
        <f>127.4/2.5</f>
        <v>50.96</v>
      </c>
      <c r="H4" s="20">
        <f t="shared" si="0"/>
        <v>12.74</v>
      </c>
      <c r="I4" s="19">
        <f t="shared" si="1"/>
        <v>31850</v>
      </c>
    </row>
    <row r="5" spans="1:9" ht="28.5">
      <c r="A5" s="20">
        <v>3</v>
      </c>
      <c r="B5" s="19" t="s">
        <v>79</v>
      </c>
      <c r="C5" s="9" t="s">
        <v>80</v>
      </c>
      <c r="D5" s="9" t="s">
        <v>84</v>
      </c>
      <c r="E5" s="9" t="s">
        <v>111</v>
      </c>
      <c r="F5" s="11" t="s">
        <v>113</v>
      </c>
      <c r="G5" s="24">
        <f>82/2.5</f>
        <v>32.799999999999997</v>
      </c>
      <c r="H5" s="20">
        <f t="shared" si="0"/>
        <v>8.1999999999999993</v>
      </c>
      <c r="I5" s="19">
        <f t="shared" si="1"/>
        <v>20500</v>
      </c>
    </row>
    <row r="6" spans="1:9" ht="28.5">
      <c r="A6" s="20">
        <v>4</v>
      </c>
      <c r="B6" s="19" t="s">
        <v>79</v>
      </c>
      <c r="C6" s="9" t="s">
        <v>85</v>
      </c>
      <c r="D6" s="9" t="s">
        <v>86</v>
      </c>
      <c r="E6" s="9" t="s">
        <v>111</v>
      </c>
      <c r="F6" s="11" t="s">
        <v>113</v>
      </c>
      <c r="G6" s="24">
        <f>110/2.5</f>
        <v>44</v>
      </c>
      <c r="H6" s="20">
        <f t="shared" si="0"/>
        <v>11</v>
      </c>
      <c r="I6" s="19">
        <f t="shared" si="1"/>
        <v>27500</v>
      </c>
    </row>
    <row r="7" spans="1:9" ht="28.5">
      <c r="A7" s="20">
        <v>5</v>
      </c>
      <c r="B7" s="19" t="s">
        <v>79</v>
      </c>
      <c r="C7" s="24" t="s">
        <v>87</v>
      </c>
      <c r="D7" s="24" t="s">
        <v>88</v>
      </c>
      <c r="E7" s="9" t="s">
        <v>111</v>
      </c>
      <c r="F7" s="11" t="s">
        <v>113</v>
      </c>
      <c r="G7" s="24">
        <f>40/2.5</f>
        <v>16</v>
      </c>
      <c r="H7" s="20">
        <f t="shared" si="0"/>
        <v>4</v>
      </c>
      <c r="I7" s="19">
        <f t="shared" si="1"/>
        <v>10000</v>
      </c>
    </row>
    <row r="8" spans="1:9" ht="28.5">
      <c r="A8" s="20">
        <v>6</v>
      </c>
      <c r="B8" s="19" t="s">
        <v>79</v>
      </c>
      <c r="C8" s="24" t="s">
        <v>89</v>
      </c>
      <c r="D8" s="24" t="s">
        <v>90</v>
      </c>
      <c r="E8" s="9" t="s">
        <v>111</v>
      </c>
      <c r="F8" s="11" t="s">
        <v>113</v>
      </c>
      <c r="G8" s="8">
        <f>127.8/2.5</f>
        <v>51.12</v>
      </c>
      <c r="H8" s="20">
        <f t="shared" si="0"/>
        <v>12.78</v>
      </c>
      <c r="I8" s="19">
        <f t="shared" si="1"/>
        <v>31950</v>
      </c>
    </row>
    <row r="9" spans="1:9" ht="28.5">
      <c r="A9" s="20">
        <v>7</v>
      </c>
      <c r="B9" s="19" t="s">
        <v>79</v>
      </c>
      <c r="C9" s="24" t="s">
        <v>14</v>
      </c>
      <c r="D9" s="24" t="s">
        <v>91</v>
      </c>
      <c r="E9" s="9" t="s">
        <v>111</v>
      </c>
      <c r="F9" s="11" t="s">
        <v>113</v>
      </c>
      <c r="G9" s="24">
        <f>114.85/2.5</f>
        <v>45.94</v>
      </c>
      <c r="H9" s="20">
        <f t="shared" ref="H9:H20" si="2">G9*25/100</f>
        <v>11.484999999999999</v>
      </c>
      <c r="I9" s="19">
        <f t="shared" ref="I9:I20" si="3">H9*2500</f>
        <v>28712.5</v>
      </c>
    </row>
    <row r="10" spans="1:9" ht="28.5">
      <c r="A10" s="20">
        <v>8</v>
      </c>
      <c r="B10" s="19" t="s">
        <v>79</v>
      </c>
      <c r="C10" s="24" t="s">
        <v>92</v>
      </c>
      <c r="D10" s="24" t="s">
        <v>93</v>
      </c>
      <c r="E10" s="9" t="s">
        <v>111</v>
      </c>
      <c r="F10" s="11" t="s">
        <v>113</v>
      </c>
      <c r="G10" s="8">
        <f>100/2.5</f>
        <v>40</v>
      </c>
      <c r="H10" s="20">
        <f t="shared" si="2"/>
        <v>10</v>
      </c>
      <c r="I10" s="19">
        <f t="shared" si="3"/>
        <v>25000</v>
      </c>
    </row>
    <row r="11" spans="1:9" ht="28.5">
      <c r="A11" s="20">
        <v>9</v>
      </c>
      <c r="B11" s="19" t="s">
        <v>79</v>
      </c>
      <c r="C11" s="24" t="s">
        <v>94</v>
      </c>
      <c r="D11" s="24" t="s">
        <v>95</v>
      </c>
      <c r="E11" s="9" t="s">
        <v>111</v>
      </c>
      <c r="F11" s="11" t="s">
        <v>113</v>
      </c>
      <c r="G11" s="8">
        <f>105/2.5</f>
        <v>42</v>
      </c>
      <c r="H11" s="20">
        <f t="shared" si="2"/>
        <v>10.5</v>
      </c>
      <c r="I11" s="19">
        <f t="shared" si="3"/>
        <v>26250</v>
      </c>
    </row>
    <row r="12" spans="1:9" ht="28.5">
      <c r="A12" s="20">
        <v>10</v>
      </c>
      <c r="B12" s="19" t="s">
        <v>79</v>
      </c>
      <c r="C12" s="24" t="s">
        <v>94</v>
      </c>
      <c r="D12" s="24" t="s">
        <v>96</v>
      </c>
      <c r="E12" s="9" t="s">
        <v>111</v>
      </c>
      <c r="F12" s="11" t="s">
        <v>113</v>
      </c>
      <c r="G12" s="8">
        <f>156/2.5</f>
        <v>62.4</v>
      </c>
      <c r="H12" s="20">
        <f t="shared" si="2"/>
        <v>15.6</v>
      </c>
      <c r="I12" s="19">
        <f t="shared" si="3"/>
        <v>39000</v>
      </c>
    </row>
    <row r="13" spans="1:9" ht="28.5">
      <c r="A13" s="20">
        <v>11</v>
      </c>
      <c r="B13" s="19" t="s">
        <v>79</v>
      </c>
      <c r="C13" s="24" t="s">
        <v>97</v>
      </c>
      <c r="D13" s="24" t="s">
        <v>98</v>
      </c>
      <c r="E13" s="9" t="s">
        <v>111</v>
      </c>
      <c r="F13" s="11" t="s">
        <v>113</v>
      </c>
      <c r="G13" s="8">
        <f>23.8/2.5</f>
        <v>9.52</v>
      </c>
      <c r="H13" s="20">
        <f t="shared" si="2"/>
        <v>2.38</v>
      </c>
      <c r="I13" s="19">
        <f t="shared" si="3"/>
        <v>5950</v>
      </c>
    </row>
    <row r="14" spans="1:9" ht="28.5">
      <c r="A14" s="20">
        <v>12</v>
      </c>
      <c r="B14" s="19" t="s">
        <v>79</v>
      </c>
      <c r="C14" s="24" t="s">
        <v>99</v>
      </c>
      <c r="D14" s="24" t="s">
        <v>100</v>
      </c>
      <c r="E14" s="9" t="s">
        <v>111</v>
      </c>
      <c r="F14" s="11" t="s">
        <v>113</v>
      </c>
      <c r="G14" s="8">
        <f>84.6/2.5</f>
        <v>33.839999999999996</v>
      </c>
      <c r="H14" s="20">
        <f t="shared" si="2"/>
        <v>8.4599999999999991</v>
      </c>
      <c r="I14" s="19">
        <f t="shared" si="3"/>
        <v>21149.999999999996</v>
      </c>
    </row>
    <row r="15" spans="1:9" ht="28.5">
      <c r="A15" s="20">
        <v>13</v>
      </c>
      <c r="B15" s="19" t="s">
        <v>79</v>
      </c>
      <c r="C15" s="24" t="s">
        <v>101</v>
      </c>
      <c r="D15" s="24" t="s">
        <v>102</v>
      </c>
      <c r="E15" s="9" t="s">
        <v>111</v>
      </c>
      <c r="F15" s="11" t="s">
        <v>113</v>
      </c>
      <c r="G15" s="24">
        <f>76.59/2.5</f>
        <v>30.636000000000003</v>
      </c>
      <c r="H15" s="20">
        <f t="shared" si="2"/>
        <v>7.6590000000000007</v>
      </c>
      <c r="I15" s="19">
        <f t="shared" si="3"/>
        <v>19147.5</v>
      </c>
    </row>
    <row r="16" spans="1:9" ht="28.5">
      <c r="A16" s="20">
        <v>14</v>
      </c>
      <c r="B16" s="19" t="s">
        <v>79</v>
      </c>
      <c r="C16" s="24" t="s">
        <v>18</v>
      </c>
      <c r="D16" s="24" t="s">
        <v>103</v>
      </c>
      <c r="E16" s="9" t="s">
        <v>111</v>
      </c>
      <c r="F16" s="11" t="s">
        <v>113</v>
      </c>
      <c r="G16" s="24">
        <f>76.68/2.5</f>
        <v>30.672000000000004</v>
      </c>
      <c r="H16" s="20">
        <f t="shared" si="2"/>
        <v>7.668000000000001</v>
      </c>
      <c r="I16" s="19">
        <f t="shared" si="3"/>
        <v>19170.000000000004</v>
      </c>
    </row>
    <row r="17" spans="1:9" ht="28.5">
      <c r="A17" s="20">
        <v>15</v>
      </c>
      <c r="B17" s="19" t="s">
        <v>79</v>
      </c>
      <c r="C17" s="24" t="s">
        <v>104</v>
      </c>
      <c r="D17" s="24" t="s">
        <v>105</v>
      </c>
      <c r="E17" s="9" t="s">
        <v>111</v>
      </c>
      <c r="F17" s="11" t="s">
        <v>113</v>
      </c>
      <c r="G17" s="24">
        <f>26.29/2.5</f>
        <v>10.516</v>
      </c>
      <c r="H17" s="20">
        <f t="shared" si="2"/>
        <v>2.6289999999999996</v>
      </c>
      <c r="I17" s="19">
        <f t="shared" si="3"/>
        <v>6572.4999999999991</v>
      </c>
    </row>
    <row r="18" spans="1:9" ht="28.5">
      <c r="A18" s="20">
        <v>16</v>
      </c>
      <c r="B18" s="19" t="s">
        <v>79</v>
      </c>
      <c r="C18" s="24" t="s">
        <v>106</v>
      </c>
      <c r="D18" s="24" t="s">
        <v>107</v>
      </c>
      <c r="E18" s="9" t="s">
        <v>111</v>
      </c>
      <c r="F18" s="11" t="s">
        <v>113</v>
      </c>
      <c r="G18" s="8">
        <f>79/2.5</f>
        <v>31.6</v>
      </c>
      <c r="H18" s="20">
        <f t="shared" si="2"/>
        <v>7.9</v>
      </c>
      <c r="I18" s="19">
        <f t="shared" si="3"/>
        <v>19750</v>
      </c>
    </row>
    <row r="19" spans="1:9" ht="28.5">
      <c r="A19" s="20">
        <v>17</v>
      </c>
      <c r="B19" s="19" t="s">
        <v>79</v>
      </c>
      <c r="C19" s="24" t="s">
        <v>13</v>
      </c>
      <c r="D19" s="24" t="s">
        <v>13</v>
      </c>
      <c r="E19" s="9" t="s">
        <v>111</v>
      </c>
      <c r="F19" s="11" t="s">
        <v>113</v>
      </c>
      <c r="G19" s="8">
        <f>250/2.5</f>
        <v>100</v>
      </c>
      <c r="H19" s="20">
        <f t="shared" si="2"/>
        <v>25</v>
      </c>
      <c r="I19" s="19">
        <f t="shared" si="3"/>
        <v>62500</v>
      </c>
    </row>
    <row r="20" spans="1:9" ht="28.5">
      <c r="A20" s="20">
        <v>18</v>
      </c>
      <c r="B20" s="19" t="s">
        <v>108</v>
      </c>
      <c r="C20" s="24" t="s">
        <v>109</v>
      </c>
      <c r="D20" s="24" t="s">
        <v>110</v>
      </c>
      <c r="E20" s="9" t="s">
        <v>111</v>
      </c>
      <c r="F20" s="11" t="s">
        <v>113</v>
      </c>
      <c r="G20" s="10">
        <f>46.11/2.5</f>
        <v>18.443999999999999</v>
      </c>
      <c r="H20" s="20">
        <f t="shared" si="2"/>
        <v>4.6109999999999998</v>
      </c>
      <c r="I20" s="19">
        <f t="shared" si="3"/>
        <v>11527.5</v>
      </c>
    </row>
    <row r="21" spans="1:9" ht="30" customHeight="1">
      <c r="A21" s="36" t="s">
        <v>112</v>
      </c>
      <c r="B21" s="36"/>
      <c r="C21" s="36"/>
      <c r="D21" s="36"/>
      <c r="E21" s="36"/>
      <c r="F21" s="26"/>
      <c r="G21" s="25">
        <f>SUM(G3:G20)</f>
        <v>661.24799999999993</v>
      </c>
      <c r="H21" s="25">
        <f>SUM(H3:H20)</f>
        <v>165.31199999999998</v>
      </c>
      <c r="I21" s="25">
        <f>SUM(I3:I20)</f>
        <v>413280</v>
      </c>
    </row>
  </sheetData>
  <mergeCells count="2">
    <mergeCell ref="A1:I1"/>
    <mergeCell ref="A21:E21"/>
  </mergeCells>
  <pageMargins left="0.7" right="0.7" top="0.75" bottom="0.75" header="0.3" footer="0.3"/>
  <pageSetup paperSize="5" scale="76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4"/>
  <sheetViews>
    <sheetView topLeftCell="A4" workbookViewId="0">
      <selection activeCell="C15" sqref="C15"/>
    </sheetView>
  </sheetViews>
  <sheetFormatPr defaultRowHeight="15"/>
  <cols>
    <col min="1" max="1" width="9.28515625" style="1" bestFit="1" customWidth="1"/>
    <col min="2" max="2" width="11.85546875" style="1" customWidth="1"/>
    <col min="3" max="3" width="12.28515625" style="1" customWidth="1"/>
    <col min="4" max="4" width="14" style="1" customWidth="1"/>
    <col min="5" max="5" width="12.85546875" style="1" customWidth="1"/>
    <col min="6" max="6" width="11.140625" style="1" customWidth="1"/>
    <col min="7" max="7" width="12.7109375" style="1" bestFit="1" customWidth="1"/>
    <col min="8" max="8" width="11.85546875" style="1" bestFit="1" customWidth="1"/>
    <col min="9" max="9" width="14.140625" style="1" bestFit="1" customWidth="1"/>
    <col min="10" max="16384" width="9.140625" style="1"/>
  </cols>
  <sheetData>
    <row r="1" spans="1:9" s="18" customFormat="1" ht="27" customHeight="1">
      <c r="A1" s="33" t="s">
        <v>261</v>
      </c>
      <c r="B1" s="34"/>
      <c r="C1" s="34"/>
      <c r="D1" s="34"/>
      <c r="E1" s="34"/>
      <c r="F1" s="34"/>
      <c r="G1" s="34"/>
      <c r="H1" s="34"/>
      <c r="I1" s="35"/>
    </row>
    <row r="2" spans="1:9" ht="45">
      <c r="A2" s="25" t="s">
        <v>0</v>
      </c>
      <c r="B2" s="25" t="s">
        <v>1</v>
      </c>
      <c r="C2" s="25" t="s">
        <v>2</v>
      </c>
      <c r="D2" s="25" t="s">
        <v>3</v>
      </c>
      <c r="E2" s="25" t="s">
        <v>20</v>
      </c>
      <c r="F2" s="25" t="s">
        <v>116</v>
      </c>
      <c r="G2" s="25" t="s">
        <v>4</v>
      </c>
      <c r="H2" s="25" t="s">
        <v>5</v>
      </c>
      <c r="I2" s="25" t="s">
        <v>6</v>
      </c>
    </row>
    <row r="3" spans="1:9" ht="30">
      <c r="A3" s="20">
        <v>1</v>
      </c>
      <c r="B3" s="21" t="s">
        <v>7</v>
      </c>
      <c r="C3" s="21" t="s">
        <v>22</v>
      </c>
      <c r="D3" s="21" t="s">
        <v>23</v>
      </c>
      <c r="E3" s="19" t="s">
        <v>34</v>
      </c>
      <c r="F3" s="11" t="s">
        <v>113</v>
      </c>
      <c r="G3" s="20">
        <v>24</v>
      </c>
      <c r="H3" s="20">
        <f t="shared" ref="H3:H13" si="0">G3*25/100</f>
        <v>6</v>
      </c>
      <c r="I3" s="19">
        <f t="shared" ref="I3:I13" si="1">H3*2500</f>
        <v>15000</v>
      </c>
    </row>
    <row r="4" spans="1:9" ht="30">
      <c r="A4" s="20">
        <v>2</v>
      </c>
      <c r="B4" s="21" t="s">
        <v>7</v>
      </c>
      <c r="C4" s="21" t="s">
        <v>24</v>
      </c>
      <c r="D4" s="21" t="s">
        <v>25</v>
      </c>
      <c r="E4" s="19" t="s">
        <v>34</v>
      </c>
      <c r="F4" s="11" t="s">
        <v>113</v>
      </c>
      <c r="G4" s="20">
        <v>200</v>
      </c>
      <c r="H4" s="20">
        <f t="shared" si="0"/>
        <v>50</v>
      </c>
      <c r="I4" s="19">
        <f t="shared" si="1"/>
        <v>125000</v>
      </c>
    </row>
    <row r="5" spans="1:9" ht="30">
      <c r="A5" s="20">
        <v>3</v>
      </c>
      <c r="B5" s="21" t="s">
        <v>7</v>
      </c>
      <c r="C5" s="21" t="s">
        <v>26</v>
      </c>
      <c r="D5" s="21" t="s">
        <v>27</v>
      </c>
      <c r="E5" s="19" t="s">
        <v>34</v>
      </c>
      <c r="F5" s="11" t="s">
        <v>113</v>
      </c>
      <c r="G5" s="20">
        <v>80</v>
      </c>
      <c r="H5" s="20">
        <f t="shared" si="0"/>
        <v>20</v>
      </c>
      <c r="I5" s="19">
        <f t="shared" si="1"/>
        <v>50000</v>
      </c>
    </row>
    <row r="6" spans="1:9" ht="30">
      <c r="A6" s="20">
        <v>4</v>
      </c>
      <c r="B6" s="21" t="s">
        <v>7</v>
      </c>
      <c r="C6" s="21" t="s">
        <v>26</v>
      </c>
      <c r="D6" s="21" t="s">
        <v>28</v>
      </c>
      <c r="E6" s="19" t="s">
        <v>34</v>
      </c>
      <c r="F6" s="11" t="s">
        <v>113</v>
      </c>
      <c r="G6" s="20">
        <v>30</v>
      </c>
      <c r="H6" s="20">
        <f t="shared" si="0"/>
        <v>7.5</v>
      </c>
      <c r="I6" s="19">
        <f t="shared" si="1"/>
        <v>18750</v>
      </c>
    </row>
    <row r="7" spans="1:9" ht="30">
      <c r="A7" s="20">
        <v>5</v>
      </c>
      <c r="B7" s="21" t="s">
        <v>7</v>
      </c>
      <c r="C7" s="21" t="s">
        <v>7</v>
      </c>
      <c r="D7" s="21" t="s">
        <v>29</v>
      </c>
      <c r="E7" s="19" t="s">
        <v>34</v>
      </c>
      <c r="F7" s="11" t="s">
        <v>113</v>
      </c>
      <c r="G7" s="20">
        <v>260</v>
      </c>
      <c r="H7" s="20">
        <f t="shared" si="0"/>
        <v>65</v>
      </c>
      <c r="I7" s="19">
        <f t="shared" si="1"/>
        <v>162500</v>
      </c>
    </row>
    <row r="8" spans="1:9" ht="30">
      <c r="A8" s="20">
        <v>6</v>
      </c>
      <c r="B8" s="21" t="s">
        <v>7</v>
      </c>
      <c r="C8" s="21" t="s">
        <v>30</v>
      </c>
      <c r="D8" s="21" t="s">
        <v>31</v>
      </c>
      <c r="E8" s="19" t="s">
        <v>34</v>
      </c>
      <c r="F8" s="11" t="s">
        <v>113</v>
      </c>
      <c r="G8" s="20">
        <v>60</v>
      </c>
      <c r="H8" s="20">
        <f t="shared" si="0"/>
        <v>15</v>
      </c>
      <c r="I8" s="19">
        <f t="shared" si="1"/>
        <v>37500</v>
      </c>
    </row>
    <row r="9" spans="1:9" ht="30">
      <c r="A9" s="20">
        <v>7</v>
      </c>
      <c r="B9" s="21" t="s">
        <v>7</v>
      </c>
      <c r="C9" s="22" t="s">
        <v>32</v>
      </c>
      <c r="D9" s="22" t="s">
        <v>33</v>
      </c>
      <c r="E9" s="19" t="s">
        <v>34</v>
      </c>
      <c r="F9" s="11" t="s">
        <v>113</v>
      </c>
      <c r="G9" s="20">
        <v>160</v>
      </c>
      <c r="H9" s="20">
        <f t="shared" si="0"/>
        <v>40</v>
      </c>
      <c r="I9" s="19">
        <f t="shared" si="1"/>
        <v>100000</v>
      </c>
    </row>
    <row r="10" spans="1:9" ht="30">
      <c r="A10" s="20">
        <v>8</v>
      </c>
      <c r="B10" s="21" t="s">
        <v>64</v>
      </c>
      <c r="C10" s="21" t="s">
        <v>73</v>
      </c>
      <c r="D10" s="21" t="s">
        <v>74</v>
      </c>
      <c r="E10" s="19" t="s">
        <v>34</v>
      </c>
      <c r="F10" s="11" t="s">
        <v>113</v>
      </c>
      <c r="G10" s="20">
        <v>82</v>
      </c>
      <c r="H10" s="20">
        <f t="shared" si="0"/>
        <v>20.5</v>
      </c>
      <c r="I10" s="19">
        <f t="shared" si="1"/>
        <v>51250</v>
      </c>
    </row>
    <row r="11" spans="1:9" ht="30">
      <c r="A11" s="20">
        <v>9</v>
      </c>
      <c r="B11" s="21" t="s">
        <v>64</v>
      </c>
      <c r="C11" s="21" t="s">
        <v>75</v>
      </c>
      <c r="D11" s="21" t="s">
        <v>76</v>
      </c>
      <c r="E11" s="19" t="s">
        <v>34</v>
      </c>
      <c r="F11" s="11" t="s">
        <v>113</v>
      </c>
      <c r="G11" s="20">
        <v>205</v>
      </c>
      <c r="H11" s="20">
        <f t="shared" si="0"/>
        <v>51.25</v>
      </c>
      <c r="I11" s="19">
        <f t="shared" si="1"/>
        <v>128125</v>
      </c>
    </row>
    <row r="12" spans="1:9" ht="30">
      <c r="A12" s="20">
        <v>10</v>
      </c>
      <c r="B12" s="21" t="s">
        <v>64</v>
      </c>
      <c r="C12" s="21" t="s">
        <v>64</v>
      </c>
      <c r="D12" s="21" t="s">
        <v>77</v>
      </c>
      <c r="E12" s="19" t="s">
        <v>34</v>
      </c>
      <c r="F12" s="11" t="s">
        <v>113</v>
      </c>
      <c r="G12" s="20">
        <v>84</v>
      </c>
      <c r="H12" s="20">
        <f t="shared" si="0"/>
        <v>21</v>
      </c>
      <c r="I12" s="19">
        <f t="shared" si="1"/>
        <v>52500</v>
      </c>
    </row>
    <row r="13" spans="1:9" ht="30">
      <c r="A13" s="20">
        <v>11</v>
      </c>
      <c r="B13" s="21" t="s">
        <v>64</v>
      </c>
      <c r="C13" s="21" t="s">
        <v>64</v>
      </c>
      <c r="D13" s="21" t="s">
        <v>78</v>
      </c>
      <c r="E13" s="19" t="s">
        <v>34</v>
      </c>
      <c r="F13" s="11" t="s">
        <v>113</v>
      </c>
      <c r="G13" s="20">
        <v>27</v>
      </c>
      <c r="H13" s="20">
        <f t="shared" si="0"/>
        <v>6.75</v>
      </c>
      <c r="I13" s="19">
        <f t="shared" si="1"/>
        <v>16875</v>
      </c>
    </row>
    <row r="14" spans="1:9" ht="30" customHeight="1">
      <c r="A14" s="37" t="s">
        <v>263</v>
      </c>
      <c r="B14" s="38"/>
      <c r="C14" s="38"/>
      <c r="D14" s="38"/>
      <c r="E14" s="38"/>
      <c r="F14" s="39"/>
      <c r="G14" s="30">
        <f>SUM(G3:G13)</f>
        <v>1212</v>
      </c>
      <c r="H14" s="30">
        <f>SUM(H3:H13)</f>
        <v>303</v>
      </c>
      <c r="I14" s="30">
        <f>SUM(I3:I13)</f>
        <v>757500</v>
      </c>
    </row>
  </sheetData>
  <mergeCells count="2">
    <mergeCell ref="A1:I1"/>
    <mergeCell ref="A14:F14"/>
  </mergeCells>
  <pageMargins left="0.7" right="0.7" top="0.75" bottom="0.75" header="0.3" footer="0.3"/>
  <pageSetup paperSize="5" scale="76" orientation="portrait" verticalDpi="0" r:id="rId1"/>
  <rowBreaks count="1" manualBreakCount="1">
    <brk id="4" max="8" man="1"/>
  </rowBreaks>
</worksheet>
</file>

<file path=xl/worksheets/sheet3.xml><?xml version="1.0" encoding="utf-8"?>
<worksheet xmlns="http://schemas.openxmlformats.org/spreadsheetml/2006/main" xmlns:r="http://schemas.openxmlformats.org/officeDocument/2006/relationships">
  <dimension ref="A1:N35"/>
  <sheetViews>
    <sheetView topLeftCell="A28" workbookViewId="0">
      <selection activeCell="G40" sqref="G40"/>
    </sheetView>
  </sheetViews>
  <sheetFormatPr defaultRowHeight="15"/>
  <cols>
    <col min="1" max="1" width="9.28515625" style="1" bestFit="1" customWidth="1"/>
    <col min="2" max="2" width="11.85546875" style="1" customWidth="1"/>
    <col min="3" max="3" width="12.28515625" style="1" customWidth="1"/>
    <col min="4" max="4" width="14" style="1" customWidth="1"/>
    <col min="5" max="5" width="12.85546875" style="1" customWidth="1"/>
    <col min="6" max="6" width="11.140625" style="1" customWidth="1"/>
    <col min="7" max="7" width="12.7109375" style="1" bestFit="1" customWidth="1"/>
    <col min="8" max="8" width="11.85546875" style="1" bestFit="1" customWidth="1"/>
    <col min="9" max="9" width="14.140625" style="1" bestFit="1" customWidth="1"/>
    <col min="10" max="16384" width="9.140625" style="1"/>
  </cols>
  <sheetData>
    <row r="1" spans="1:14" s="18" customFormat="1" ht="27" customHeight="1">
      <c r="A1" s="33" t="s">
        <v>265</v>
      </c>
      <c r="B1" s="34"/>
      <c r="C1" s="34"/>
      <c r="D1" s="34"/>
      <c r="E1" s="34"/>
      <c r="F1" s="34"/>
      <c r="G1" s="34"/>
      <c r="H1" s="34"/>
      <c r="I1" s="35"/>
    </row>
    <row r="2" spans="1:14" ht="45">
      <c r="A2" s="23" t="s">
        <v>0</v>
      </c>
      <c r="B2" s="23" t="s">
        <v>1</v>
      </c>
      <c r="C2" s="23" t="s">
        <v>2</v>
      </c>
      <c r="D2" s="23" t="s">
        <v>3</v>
      </c>
      <c r="E2" s="23" t="s">
        <v>20</v>
      </c>
      <c r="F2" s="23" t="s">
        <v>116</v>
      </c>
      <c r="G2" s="23" t="s">
        <v>4</v>
      </c>
      <c r="H2" s="23" t="s">
        <v>5</v>
      </c>
      <c r="I2" s="23" t="s">
        <v>6</v>
      </c>
    </row>
    <row r="3" spans="1:14" ht="28.5">
      <c r="A3" s="20">
        <v>1</v>
      </c>
      <c r="B3" s="19" t="s">
        <v>7</v>
      </c>
      <c r="C3" s="19" t="s">
        <v>8</v>
      </c>
      <c r="D3" s="19" t="s">
        <v>8</v>
      </c>
      <c r="E3" s="19" t="s">
        <v>21</v>
      </c>
      <c r="F3" s="11" t="s">
        <v>113</v>
      </c>
      <c r="G3" s="20">
        <v>24</v>
      </c>
      <c r="H3" s="20">
        <f>G3*25/100</f>
        <v>6</v>
      </c>
      <c r="I3" s="19">
        <f>H3*2500</f>
        <v>15000</v>
      </c>
    </row>
    <row r="4" spans="1:14" ht="28.5">
      <c r="A4" s="20">
        <v>2</v>
      </c>
      <c r="B4" s="19" t="s">
        <v>7</v>
      </c>
      <c r="C4" s="19" t="s">
        <v>9</v>
      </c>
      <c r="D4" s="19" t="s">
        <v>9</v>
      </c>
      <c r="E4" s="19" t="s">
        <v>21</v>
      </c>
      <c r="F4" s="11" t="s">
        <v>113</v>
      </c>
      <c r="G4" s="20">
        <v>340</v>
      </c>
      <c r="H4" s="20">
        <f t="shared" ref="H4:H34" si="0">G4*25/100</f>
        <v>85</v>
      </c>
      <c r="I4" s="19">
        <f t="shared" ref="I4:I34" si="1">H4*2500</f>
        <v>212500</v>
      </c>
    </row>
    <row r="5" spans="1:14" ht="28.5">
      <c r="A5" s="20">
        <v>3</v>
      </c>
      <c r="B5" s="19" t="s">
        <v>7</v>
      </c>
      <c r="C5" s="19" t="s">
        <v>10</v>
      </c>
      <c r="D5" s="19" t="s">
        <v>10</v>
      </c>
      <c r="E5" s="19" t="s">
        <v>21</v>
      </c>
      <c r="F5" s="11" t="s">
        <v>113</v>
      </c>
      <c r="G5" s="20">
        <v>30</v>
      </c>
      <c r="H5" s="20">
        <f t="shared" si="0"/>
        <v>7.5</v>
      </c>
      <c r="I5" s="19">
        <f t="shared" si="1"/>
        <v>18750</v>
      </c>
    </row>
    <row r="6" spans="1:14" ht="30">
      <c r="A6" s="20">
        <v>4</v>
      </c>
      <c r="B6" s="19" t="s">
        <v>7</v>
      </c>
      <c r="C6" s="19" t="s">
        <v>11</v>
      </c>
      <c r="D6" s="19" t="s">
        <v>12</v>
      </c>
      <c r="E6" s="19" t="s">
        <v>21</v>
      </c>
      <c r="F6" s="11" t="s">
        <v>113</v>
      </c>
      <c r="G6" s="20">
        <v>12</v>
      </c>
      <c r="H6" s="20">
        <f t="shared" si="0"/>
        <v>3</v>
      </c>
      <c r="I6" s="19">
        <f t="shared" si="1"/>
        <v>7500</v>
      </c>
    </row>
    <row r="7" spans="1:14" ht="28.5">
      <c r="A7" s="20">
        <v>5</v>
      </c>
      <c r="B7" s="19" t="s">
        <v>7</v>
      </c>
      <c r="C7" s="19" t="s">
        <v>13</v>
      </c>
      <c r="D7" s="19" t="s">
        <v>13</v>
      </c>
      <c r="E7" s="19" t="s">
        <v>21</v>
      </c>
      <c r="F7" s="11" t="s">
        <v>113</v>
      </c>
      <c r="G7" s="20">
        <v>40</v>
      </c>
      <c r="H7" s="20">
        <f t="shared" si="0"/>
        <v>10</v>
      </c>
      <c r="I7" s="19">
        <f t="shared" si="1"/>
        <v>25000</v>
      </c>
    </row>
    <row r="8" spans="1:14" ht="28.5">
      <c r="A8" s="20">
        <v>6</v>
      </c>
      <c r="B8" s="19" t="s">
        <v>7</v>
      </c>
      <c r="C8" s="19" t="s">
        <v>14</v>
      </c>
      <c r="D8" s="19" t="s">
        <v>14</v>
      </c>
      <c r="E8" s="19" t="s">
        <v>21</v>
      </c>
      <c r="F8" s="11" t="s">
        <v>113</v>
      </c>
      <c r="G8" s="20">
        <v>60</v>
      </c>
      <c r="H8" s="20">
        <f t="shared" si="0"/>
        <v>15</v>
      </c>
      <c r="I8" s="19">
        <f t="shared" si="1"/>
        <v>37500</v>
      </c>
    </row>
    <row r="9" spans="1:14" ht="28.5">
      <c r="A9" s="20">
        <v>7</v>
      </c>
      <c r="B9" s="19" t="s">
        <v>7</v>
      </c>
      <c r="C9" s="19" t="s">
        <v>15</v>
      </c>
      <c r="D9" s="19" t="s">
        <v>16</v>
      </c>
      <c r="E9" s="19" t="s">
        <v>21</v>
      </c>
      <c r="F9" s="11" t="s">
        <v>113</v>
      </c>
      <c r="G9" s="20">
        <v>60</v>
      </c>
      <c r="H9" s="20">
        <f t="shared" si="0"/>
        <v>15</v>
      </c>
      <c r="I9" s="19">
        <f t="shared" si="1"/>
        <v>37500</v>
      </c>
    </row>
    <row r="10" spans="1:14" ht="30">
      <c r="A10" s="20">
        <v>8</v>
      </c>
      <c r="B10" s="19" t="s">
        <v>7</v>
      </c>
      <c r="C10" s="19" t="s">
        <v>15</v>
      </c>
      <c r="D10" s="19" t="s">
        <v>17</v>
      </c>
      <c r="E10" s="19" t="s">
        <v>21</v>
      </c>
      <c r="F10" s="11" t="s">
        <v>113</v>
      </c>
      <c r="G10" s="20">
        <v>40</v>
      </c>
      <c r="H10" s="20">
        <f t="shared" si="0"/>
        <v>10</v>
      </c>
      <c r="I10" s="19">
        <f t="shared" si="1"/>
        <v>25000</v>
      </c>
    </row>
    <row r="11" spans="1:14" ht="30">
      <c r="A11" s="20">
        <v>9</v>
      </c>
      <c r="B11" s="19" t="s">
        <v>7</v>
      </c>
      <c r="C11" s="10" t="s">
        <v>15</v>
      </c>
      <c r="D11" s="10" t="s">
        <v>18</v>
      </c>
      <c r="E11" s="19" t="s">
        <v>21</v>
      </c>
      <c r="F11" s="11" t="s">
        <v>113</v>
      </c>
      <c r="G11" s="20">
        <v>40</v>
      </c>
      <c r="H11" s="20">
        <f t="shared" si="0"/>
        <v>10</v>
      </c>
      <c r="I11" s="19">
        <f t="shared" si="1"/>
        <v>25000</v>
      </c>
    </row>
    <row r="12" spans="1:14" ht="28.5">
      <c r="A12" s="20">
        <v>10</v>
      </c>
      <c r="B12" s="19" t="s">
        <v>7</v>
      </c>
      <c r="C12" s="10" t="s">
        <v>19</v>
      </c>
      <c r="D12" s="10" t="s">
        <v>19</v>
      </c>
      <c r="E12" s="19" t="s">
        <v>21</v>
      </c>
      <c r="F12" s="11" t="s">
        <v>113</v>
      </c>
      <c r="G12" s="20">
        <v>40</v>
      </c>
      <c r="H12" s="20">
        <f t="shared" si="0"/>
        <v>10</v>
      </c>
      <c r="I12" s="19">
        <f t="shared" si="1"/>
        <v>25000</v>
      </c>
    </row>
    <row r="13" spans="1:14" ht="30">
      <c r="A13" s="20">
        <v>11</v>
      </c>
      <c r="B13" s="21" t="s">
        <v>35</v>
      </c>
      <c r="C13" s="21" t="s">
        <v>36</v>
      </c>
      <c r="D13" s="21" t="s">
        <v>37</v>
      </c>
      <c r="E13" s="19" t="s">
        <v>21</v>
      </c>
      <c r="F13" s="11" t="s">
        <v>113</v>
      </c>
      <c r="G13" s="20">
        <v>82</v>
      </c>
      <c r="H13" s="20">
        <f t="shared" si="0"/>
        <v>20.5</v>
      </c>
      <c r="I13" s="19">
        <f t="shared" si="1"/>
        <v>51250</v>
      </c>
      <c r="J13" s="4"/>
      <c r="K13" s="4"/>
      <c r="L13" s="5"/>
      <c r="M13" s="3"/>
      <c r="N13" s="6"/>
    </row>
    <row r="14" spans="1:14" ht="30">
      <c r="A14" s="20">
        <v>12</v>
      </c>
      <c r="B14" s="21" t="s">
        <v>35</v>
      </c>
      <c r="C14" s="21" t="s">
        <v>38</v>
      </c>
      <c r="D14" s="21" t="s">
        <v>39</v>
      </c>
      <c r="E14" s="19" t="s">
        <v>21</v>
      </c>
      <c r="F14" s="11" t="s">
        <v>113</v>
      </c>
      <c r="G14" s="20">
        <v>66</v>
      </c>
      <c r="H14" s="20">
        <f t="shared" si="0"/>
        <v>16.5</v>
      </c>
      <c r="I14" s="19">
        <f t="shared" si="1"/>
        <v>41250</v>
      </c>
    </row>
    <row r="15" spans="1:14" ht="28.5">
      <c r="A15" s="20">
        <v>13</v>
      </c>
      <c r="B15" s="21" t="s">
        <v>35</v>
      </c>
      <c r="C15" s="21" t="s">
        <v>40</v>
      </c>
      <c r="D15" s="21" t="s">
        <v>41</v>
      </c>
      <c r="E15" s="19" t="s">
        <v>21</v>
      </c>
      <c r="F15" s="11" t="s">
        <v>113</v>
      </c>
      <c r="G15" s="20">
        <v>68</v>
      </c>
      <c r="H15" s="20">
        <f t="shared" si="0"/>
        <v>17</v>
      </c>
      <c r="I15" s="19">
        <f t="shared" si="1"/>
        <v>42500</v>
      </c>
    </row>
    <row r="16" spans="1:14" ht="28.5">
      <c r="A16" s="20">
        <v>14</v>
      </c>
      <c r="B16" s="21" t="s">
        <v>35</v>
      </c>
      <c r="C16" s="21" t="s">
        <v>42</v>
      </c>
      <c r="D16" s="21" t="s">
        <v>43</v>
      </c>
      <c r="E16" s="19" t="s">
        <v>21</v>
      </c>
      <c r="F16" s="11" t="s">
        <v>113</v>
      </c>
      <c r="G16" s="20">
        <v>56</v>
      </c>
      <c r="H16" s="20">
        <f t="shared" si="0"/>
        <v>14</v>
      </c>
      <c r="I16" s="19">
        <f t="shared" si="1"/>
        <v>35000</v>
      </c>
    </row>
    <row r="17" spans="1:9" ht="30">
      <c r="A17" s="20">
        <v>15</v>
      </c>
      <c r="B17" s="21" t="s">
        <v>35</v>
      </c>
      <c r="C17" s="21" t="s">
        <v>44</v>
      </c>
      <c r="D17" s="21" t="s">
        <v>45</v>
      </c>
      <c r="E17" s="19" t="s">
        <v>21</v>
      </c>
      <c r="F17" s="11" t="s">
        <v>113</v>
      </c>
      <c r="G17" s="20">
        <v>22</v>
      </c>
      <c r="H17" s="20">
        <f t="shared" si="0"/>
        <v>5.5</v>
      </c>
      <c r="I17" s="19">
        <f t="shared" si="1"/>
        <v>13750</v>
      </c>
    </row>
    <row r="18" spans="1:9" ht="30">
      <c r="A18" s="20">
        <v>16</v>
      </c>
      <c r="B18" s="21" t="s">
        <v>35</v>
      </c>
      <c r="C18" s="21" t="s">
        <v>46</v>
      </c>
      <c r="D18" s="21" t="s">
        <v>47</v>
      </c>
      <c r="E18" s="19" t="s">
        <v>21</v>
      </c>
      <c r="F18" s="11" t="s">
        <v>113</v>
      </c>
      <c r="G18" s="20">
        <v>22</v>
      </c>
      <c r="H18" s="20">
        <f t="shared" si="0"/>
        <v>5.5</v>
      </c>
      <c r="I18" s="19">
        <f t="shared" si="1"/>
        <v>13750</v>
      </c>
    </row>
    <row r="19" spans="1:9" ht="30">
      <c r="A19" s="20">
        <v>17</v>
      </c>
      <c r="B19" s="21" t="s">
        <v>35</v>
      </c>
      <c r="C19" s="21" t="s">
        <v>48</v>
      </c>
      <c r="D19" s="21" t="s">
        <v>49</v>
      </c>
      <c r="E19" s="19" t="s">
        <v>21</v>
      </c>
      <c r="F19" s="11" t="s">
        <v>113</v>
      </c>
      <c r="G19" s="20">
        <v>145</v>
      </c>
      <c r="H19" s="20">
        <f t="shared" si="0"/>
        <v>36.25</v>
      </c>
      <c r="I19" s="19">
        <f t="shared" si="1"/>
        <v>90625</v>
      </c>
    </row>
    <row r="20" spans="1:9" ht="28.5">
      <c r="A20" s="20">
        <v>18</v>
      </c>
      <c r="B20" s="21" t="s">
        <v>35</v>
      </c>
      <c r="C20" s="21" t="s">
        <v>50</v>
      </c>
      <c r="D20" s="21" t="s">
        <v>51</v>
      </c>
      <c r="E20" s="19" t="s">
        <v>21</v>
      </c>
      <c r="F20" s="11" t="s">
        <v>113</v>
      </c>
      <c r="G20" s="20">
        <v>48</v>
      </c>
      <c r="H20" s="20">
        <f t="shared" si="0"/>
        <v>12</v>
      </c>
      <c r="I20" s="19">
        <f t="shared" si="1"/>
        <v>30000</v>
      </c>
    </row>
    <row r="21" spans="1:9" ht="30">
      <c r="A21" s="20">
        <v>19</v>
      </c>
      <c r="B21" s="21" t="s">
        <v>35</v>
      </c>
      <c r="C21" s="21" t="s">
        <v>52</v>
      </c>
      <c r="D21" s="21" t="s">
        <v>53</v>
      </c>
      <c r="E21" s="19" t="s">
        <v>21</v>
      </c>
      <c r="F21" s="11" t="s">
        <v>113</v>
      </c>
      <c r="G21" s="20">
        <v>48</v>
      </c>
      <c r="H21" s="20">
        <f t="shared" si="0"/>
        <v>12</v>
      </c>
      <c r="I21" s="19">
        <f t="shared" si="1"/>
        <v>30000</v>
      </c>
    </row>
    <row r="22" spans="1:9" ht="30">
      <c r="A22" s="20">
        <v>20</v>
      </c>
      <c r="B22" s="21" t="s">
        <v>35</v>
      </c>
      <c r="C22" s="21" t="s">
        <v>54</v>
      </c>
      <c r="D22" s="21" t="s">
        <v>55</v>
      </c>
      <c r="E22" s="19" t="s">
        <v>21</v>
      </c>
      <c r="F22" s="11" t="s">
        <v>113</v>
      </c>
      <c r="G22" s="20">
        <v>70</v>
      </c>
      <c r="H22" s="20">
        <f t="shared" si="0"/>
        <v>17.5</v>
      </c>
      <c r="I22" s="19">
        <f t="shared" si="1"/>
        <v>43750</v>
      </c>
    </row>
    <row r="23" spans="1:9" ht="30">
      <c r="A23" s="20">
        <v>21</v>
      </c>
      <c r="B23" s="21" t="s">
        <v>35</v>
      </c>
      <c r="C23" s="21" t="s">
        <v>56</v>
      </c>
      <c r="D23" s="21" t="s">
        <v>57</v>
      </c>
      <c r="E23" s="19" t="s">
        <v>21</v>
      </c>
      <c r="F23" s="11" t="s">
        <v>113</v>
      </c>
      <c r="G23" s="20">
        <v>20</v>
      </c>
      <c r="H23" s="20">
        <f t="shared" si="0"/>
        <v>5</v>
      </c>
      <c r="I23" s="19">
        <f t="shared" si="1"/>
        <v>12500</v>
      </c>
    </row>
    <row r="24" spans="1:9" ht="30">
      <c r="A24" s="20">
        <v>22</v>
      </c>
      <c r="B24" s="21" t="s">
        <v>35</v>
      </c>
      <c r="C24" s="21" t="s">
        <v>58</v>
      </c>
      <c r="D24" s="21" t="s">
        <v>59</v>
      </c>
      <c r="E24" s="19" t="s">
        <v>21</v>
      </c>
      <c r="F24" s="11" t="s">
        <v>113</v>
      </c>
      <c r="G24" s="20">
        <v>40</v>
      </c>
      <c r="H24" s="20">
        <f t="shared" si="0"/>
        <v>10</v>
      </c>
      <c r="I24" s="19">
        <f t="shared" si="1"/>
        <v>25000</v>
      </c>
    </row>
    <row r="25" spans="1:9" ht="30">
      <c r="A25" s="20">
        <v>23</v>
      </c>
      <c r="B25" s="21" t="s">
        <v>35</v>
      </c>
      <c r="C25" s="21" t="s">
        <v>60</v>
      </c>
      <c r="D25" s="21" t="s">
        <v>61</v>
      </c>
      <c r="E25" s="19" t="s">
        <v>21</v>
      </c>
      <c r="F25" s="11" t="s">
        <v>113</v>
      </c>
      <c r="G25" s="20">
        <v>80</v>
      </c>
      <c r="H25" s="20">
        <f t="shared" si="0"/>
        <v>20</v>
      </c>
      <c r="I25" s="19">
        <f t="shared" si="1"/>
        <v>50000</v>
      </c>
    </row>
    <row r="26" spans="1:9" ht="30">
      <c r="A26" s="20">
        <v>24</v>
      </c>
      <c r="B26" s="21" t="s">
        <v>35</v>
      </c>
      <c r="C26" s="21" t="s">
        <v>62</v>
      </c>
      <c r="D26" s="21" t="s">
        <v>63</v>
      </c>
      <c r="E26" s="19" t="s">
        <v>21</v>
      </c>
      <c r="F26" s="11" t="s">
        <v>113</v>
      </c>
      <c r="G26" s="20">
        <v>60</v>
      </c>
      <c r="H26" s="20">
        <f t="shared" si="0"/>
        <v>15</v>
      </c>
      <c r="I26" s="19">
        <f t="shared" si="1"/>
        <v>37500</v>
      </c>
    </row>
    <row r="27" spans="1:9" ht="28.5">
      <c r="A27" s="20">
        <v>25</v>
      </c>
      <c r="B27" s="21" t="s">
        <v>64</v>
      </c>
      <c r="C27" s="21" t="s">
        <v>65</v>
      </c>
      <c r="D27" s="21" t="s">
        <v>65</v>
      </c>
      <c r="E27" s="19" t="s">
        <v>21</v>
      </c>
      <c r="F27" s="11" t="s">
        <v>113</v>
      </c>
      <c r="G27" s="20">
        <v>124</v>
      </c>
      <c r="H27" s="20">
        <f t="shared" si="0"/>
        <v>31</v>
      </c>
      <c r="I27" s="19">
        <f t="shared" si="1"/>
        <v>77500</v>
      </c>
    </row>
    <row r="28" spans="1:9" ht="30">
      <c r="A28" s="20">
        <v>26</v>
      </c>
      <c r="B28" s="21" t="s">
        <v>64</v>
      </c>
      <c r="C28" s="21" t="s">
        <v>66</v>
      </c>
      <c r="D28" s="21" t="s">
        <v>66</v>
      </c>
      <c r="E28" s="19" t="s">
        <v>21</v>
      </c>
      <c r="F28" s="11" t="s">
        <v>113</v>
      </c>
      <c r="G28" s="20">
        <v>73</v>
      </c>
      <c r="H28" s="20">
        <f t="shared" si="0"/>
        <v>18.25</v>
      </c>
      <c r="I28" s="19">
        <f t="shared" si="1"/>
        <v>45625</v>
      </c>
    </row>
    <row r="29" spans="1:9" ht="30">
      <c r="A29" s="20">
        <v>27</v>
      </c>
      <c r="B29" s="21" t="s">
        <v>64</v>
      </c>
      <c r="C29" s="21" t="s">
        <v>67</v>
      </c>
      <c r="D29" s="21" t="s">
        <v>67</v>
      </c>
      <c r="E29" s="19" t="s">
        <v>21</v>
      </c>
      <c r="F29" s="11" t="s">
        <v>113</v>
      </c>
      <c r="G29" s="20">
        <v>98</v>
      </c>
      <c r="H29" s="20">
        <f t="shared" si="0"/>
        <v>24.5</v>
      </c>
      <c r="I29" s="19">
        <f t="shared" si="1"/>
        <v>61250</v>
      </c>
    </row>
    <row r="30" spans="1:9" ht="28.5">
      <c r="A30" s="20">
        <v>28</v>
      </c>
      <c r="B30" s="21" t="s">
        <v>64</v>
      </c>
      <c r="C30" s="21" t="s">
        <v>68</v>
      </c>
      <c r="D30" s="21" t="s">
        <v>68</v>
      </c>
      <c r="E30" s="19" t="s">
        <v>21</v>
      </c>
      <c r="F30" s="11" t="s">
        <v>113</v>
      </c>
      <c r="G30" s="20">
        <v>98</v>
      </c>
      <c r="H30" s="20">
        <f t="shared" si="0"/>
        <v>24.5</v>
      </c>
      <c r="I30" s="19">
        <f t="shared" si="1"/>
        <v>61250</v>
      </c>
    </row>
    <row r="31" spans="1:9" ht="30">
      <c r="A31" s="20">
        <v>29</v>
      </c>
      <c r="B31" s="21" t="s">
        <v>64</v>
      </c>
      <c r="C31" s="21" t="s">
        <v>69</v>
      </c>
      <c r="D31" s="21" t="s">
        <v>69</v>
      </c>
      <c r="E31" s="19" t="s">
        <v>21</v>
      </c>
      <c r="F31" s="11" t="s">
        <v>113</v>
      </c>
      <c r="G31" s="20">
        <v>115</v>
      </c>
      <c r="H31" s="20">
        <f t="shared" si="0"/>
        <v>28.75</v>
      </c>
      <c r="I31" s="19">
        <f t="shared" si="1"/>
        <v>71875</v>
      </c>
    </row>
    <row r="32" spans="1:9" ht="28.5">
      <c r="A32" s="20">
        <v>30</v>
      </c>
      <c r="B32" s="21" t="s">
        <v>64</v>
      </c>
      <c r="C32" s="21" t="s">
        <v>70</v>
      </c>
      <c r="D32" s="21" t="s">
        <v>70</v>
      </c>
      <c r="E32" s="19" t="s">
        <v>21</v>
      </c>
      <c r="F32" s="11" t="s">
        <v>113</v>
      </c>
      <c r="G32" s="20">
        <v>105</v>
      </c>
      <c r="H32" s="20">
        <f t="shared" si="0"/>
        <v>26.25</v>
      </c>
      <c r="I32" s="19">
        <f t="shared" si="1"/>
        <v>65625</v>
      </c>
    </row>
    <row r="33" spans="1:9" ht="28.5">
      <c r="A33" s="20">
        <v>31</v>
      </c>
      <c r="B33" s="21" t="s">
        <v>64</v>
      </c>
      <c r="C33" s="21" t="s">
        <v>71</v>
      </c>
      <c r="D33" s="21" t="s">
        <v>71</v>
      </c>
      <c r="E33" s="19" t="s">
        <v>21</v>
      </c>
      <c r="F33" s="11" t="s">
        <v>113</v>
      </c>
      <c r="G33" s="20">
        <v>98</v>
      </c>
      <c r="H33" s="20">
        <f t="shared" si="0"/>
        <v>24.5</v>
      </c>
      <c r="I33" s="19">
        <f t="shared" si="1"/>
        <v>61250</v>
      </c>
    </row>
    <row r="34" spans="1:9" ht="30">
      <c r="A34" s="20">
        <v>32</v>
      </c>
      <c r="B34" s="21" t="s">
        <v>64</v>
      </c>
      <c r="C34" s="21" t="s">
        <v>72</v>
      </c>
      <c r="D34" s="21" t="s">
        <v>72</v>
      </c>
      <c r="E34" s="19" t="s">
        <v>21</v>
      </c>
      <c r="F34" s="11" t="s">
        <v>113</v>
      </c>
      <c r="G34" s="20">
        <v>64</v>
      </c>
      <c r="H34" s="20">
        <f t="shared" si="0"/>
        <v>16</v>
      </c>
      <c r="I34" s="19">
        <f t="shared" si="1"/>
        <v>40000</v>
      </c>
    </row>
    <row r="35" spans="1:9" ht="30" customHeight="1">
      <c r="A35" s="37" t="s">
        <v>263</v>
      </c>
      <c r="B35" s="38"/>
      <c r="C35" s="38"/>
      <c r="D35" s="38"/>
      <c r="E35" s="38"/>
      <c r="F35" s="39"/>
      <c r="G35" s="30">
        <f>SUM(G3:G34)</f>
        <v>2288</v>
      </c>
      <c r="H35" s="30">
        <f>SUM(H3:H34)</f>
        <v>572</v>
      </c>
      <c r="I35" s="30">
        <f>SUM(I3:I34)</f>
        <v>1430000</v>
      </c>
    </row>
  </sheetData>
  <mergeCells count="2">
    <mergeCell ref="A1:I1"/>
    <mergeCell ref="A35:F35"/>
  </mergeCells>
  <pageMargins left="0.7" right="0.7" top="0.75" bottom="0.75" header="0.3" footer="0.3"/>
  <pageSetup paperSize="5" scale="76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I15"/>
  <sheetViews>
    <sheetView topLeftCell="A7" workbookViewId="0">
      <selection activeCell="G20" sqref="G20"/>
    </sheetView>
  </sheetViews>
  <sheetFormatPr defaultRowHeight="15"/>
  <cols>
    <col min="1" max="1" width="9.28515625" bestFit="1" customWidth="1"/>
    <col min="3" max="3" width="13" customWidth="1"/>
    <col min="4" max="4" width="11.5703125" customWidth="1"/>
    <col min="7" max="8" width="9.28515625" bestFit="1" customWidth="1"/>
    <col min="9" max="9" width="10.5703125" bestFit="1" customWidth="1"/>
  </cols>
  <sheetData>
    <row r="1" spans="1:9">
      <c r="A1" s="43" t="s">
        <v>262</v>
      </c>
      <c r="B1" s="43"/>
      <c r="C1" s="43"/>
      <c r="D1" s="43"/>
      <c r="E1" s="43"/>
      <c r="F1" s="43"/>
      <c r="G1" s="43"/>
      <c r="H1" s="43"/>
      <c r="I1" s="43"/>
    </row>
    <row r="2" spans="1:9" ht="75">
      <c r="A2" s="25" t="s">
        <v>0</v>
      </c>
      <c r="B2" s="25" t="s">
        <v>1</v>
      </c>
      <c r="C2" s="25" t="s">
        <v>2</v>
      </c>
      <c r="D2" s="25" t="s">
        <v>3</v>
      </c>
      <c r="E2" s="25" t="s">
        <v>20</v>
      </c>
      <c r="F2" s="25" t="s">
        <v>114</v>
      </c>
      <c r="G2" s="25" t="s">
        <v>4</v>
      </c>
      <c r="H2" s="25" t="s">
        <v>5</v>
      </c>
      <c r="I2" s="25" t="s">
        <v>6</v>
      </c>
    </row>
    <row r="3" spans="1:9" ht="27">
      <c r="A3" s="13">
        <v>1</v>
      </c>
      <c r="B3" s="12" t="s">
        <v>118</v>
      </c>
      <c r="C3" s="24" t="s">
        <v>136</v>
      </c>
      <c r="D3" s="24" t="s">
        <v>137</v>
      </c>
      <c r="E3" s="12" t="s">
        <v>155</v>
      </c>
      <c r="F3" s="12" t="s">
        <v>120</v>
      </c>
      <c r="G3" s="2">
        <v>92</v>
      </c>
      <c r="H3" s="2">
        <f t="shared" ref="H3:H14" si="0">G3*25/100</f>
        <v>23</v>
      </c>
      <c r="I3" s="2">
        <f t="shared" ref="I3:I14" si="1">H3*2500</f>
        <v>57500</v>
      </c>
    </row>
    <row r="4" spans="1:9" ht="27">
      <c r="A4" s="13">
        <v>2</v>
      </c>
      <c r="B4" s="12" t="s">
        <v>118</v>
      </c>
      <c r="C4" s="24" t="s">
        <v>138</v>
      </c>
      <c r="D4" s="24" t="s">
        <v>139</v>
      </c>
      <c r="E4" s="12" t="s">
        <v>155</v>
      </c>
      <c r="F4" s="12" t="s">
        <v>120</v>
      </c>
      <c r="G4" s="2">
        <v>26</v>
      </c>
      <c r="H4" s="2">
        <f t="shared" si="0"/>
        <v>6.5</v>
      </c>
      <c r="I4" s="2">
        <f t="shared" si="1"/>
        <v>16250</v>
      </c>
    </row>
    <row r="5" spans="1:9" ht="27">
      <c r="A5" s="13">
        <v>3</v>
      </c>
      <c r="B5" s="12" t="s">
        <v>140</v>
      </c>
      <c r="C5" s="24" t="s">
        <v>141</v>
      </c>
      <c r="D5" s="24" t="s">
        <v>142</v>
      </c>
      <c r="E5" s="12" t="s">
        <v>155</v>
      </c>
      <c r="F5" s="12" t="s">
        <v>120</v>
      </c>
      <c r="G5" s="2">
        <v>20</v>
      </c>
      <c r="H5" s="2">
        <f t="shared" si="0"/>
        <v>5</v>
      </c>
      <c r="I5" s="2">
        <f t="shared" si="1"/>
        <v>12500</v>
      </c>
    </row>
    <row r="6" spans="1:9" ht="27">
      <c r="A6" s="13">
        <v>4</v>
      </c>
      <c r="B6" s="12" t="s">
        <v>118</v>
      </c>
      <c r="C6" s="24" t="s">
        <v>138</v>
      </c>
      <c r="D6" s="24" t="s">
        <v>143</v>
      </c>
      <c r="E6" s="12" t="s">
        <v>155</v>
      </c>
      <c r="F6" s="12" t="s">
        <v>120</v>
      </c>
      <c r="G6" s="2">
        <v>40</v>
      </c>
      <c r="H6" s="2">
        <f t="shared" si="0"/>
        <v>10</v>
      </c>
      <c r="I6" s="2">
        <f t="shared" si="1"/>
        <v>25000</v>
      </c>
    </row>
    <row r="7" spans="1:9" ht="27">
      <c r="A7" s="13">
        <v>5</v>
      </c>
      <c r="B7" s="12" t="s">
        <v>118</v>
      </c>
      <c r="C7" s="24" t="s">
        <v>144</v>
      </c>
      <c r="D7" s="24" t="s">
        <v>145</v>
      </c>
      <c r="E7" s="12" t="s">
        <v>155</v>
      </c>
      <c r="F7" s="12" t="s">
        <v>120</v>
      </c>
      <c r="G7" s="2">
        <v>39</v>
      </c>
      <c r="H7" s="2">
        <f t="shared" si="0"/>
        <v>9.75</v>
      </c>
      <c r="I7" s="2">
        <f t="shared" si="1"/>
        <v>24375</v>
      </c>
    </row>
    <row r="8" spans="1:9" ht="40.5">
      <c r="A8" s="13">
        <v>6</v>
      </c>
      <c r="B8" s="12" t="s">
        <v>118</v>
      </c>
      <c r="C8" s="24" t="s">
        <v>144</v>
      </c>
      <c r="D8" s="24" t="s">
        <v>146</v>
      </c>
      <c r="E8" s="12" t="s">
        <v>155</v>
      </c>
      <c r="F8" s="12" t="s">
        <v>120</v>
      </c>
      <c r="G8" s="2">
        <v>27</v>
      </c>
      <c r="H8" s="2">
        <f t="shared" si="0"/>
        <v>6.75</v>
      </c>
      <c r="I8" s="2">
        <f t="shared" si="1"/>
        <v>16875</v>
      </c>
    </row>
    <row r="9" spans="1:9" ht="27">
      <c r="A9" s="13">
        <v>7</v>
      </c>
      <c r="B9" s="12" t="s">
        <v>118</v>
      </c>
      <c r="C9" s="24" t="s">
        <v>147</v>
      </c>
      <c r="D9" s="24" t="s">
        <v>148</v>
      </c>
      <c r="E9" s="12" t="s">
        <v>155</v>
      </c>
      <c r="F9" s="12" t="s">
        <v>120</v>
      </c>
      <c r="G9" s="2">
        <v>29</v>
      </c>
      <c r="H9" s="2">
        <f t="shared" si="0"/>
        <v>7.25</v>
      </c>
      <c r="I9" s="2">
        <f t="shared" si="1"/>
        <v>18125</v>
      </c>
    </row>
    <row r="10" spans="1:9" ht="27">
      <c r="A10" s="13">
        <v>8</v>
      </c>
      <c r="B10" s="12" t="s">
        <v>118</v>
      </c>
      <c r="C10" s="24" t="s">
        <v>149</v>
      </c>
      <c r="D10" s="24" t="s">
        <v>150</v>
      </c>
      <c r="E10" s="12" t="s">
        <v>155</v>
      </c>
      <c r="F10" s="12" t="s">
        <v>120</v>
      </c>
      <c r="G10" s="2">
        <v>39</v>
      </c>
      <c r="H10" s="2">
        <f t="shared" si="0"/>
        <v>9.75</v>
      </c>
      <c r="I10" s="2">
        <f t="shared" si="1"/>
        <v>24375</v>
      </c>
    </row>
    <row r="11" spans="1:9" ht="18.75" customHeight="1">
      <c r="A11" s="13">
        <v>9</v>
      </c>
      <c r="B11" s="12" t="s">
        <v>118</v>
      </c>
      <c r="C11" s="24" t="s">
        <v>151</v>
      </c>
      <c r="D11" s="24" t="s">
        <v>152</v>
      </c>
      <c r="E11" s="12" t="s">
        <v>155</v>
      </c>
      <c r="F11" s="12" t="s">
        <v>120</v>
      </c>
      <c r="G11" s="15">
        <v>25</v>
      </c>
      <c r="H11" s="2">
        <f t="shared" si="0"/>
        <v>6.25</v>
      </c>
      <c r="I11" s="2">
        <f t="shared" si="1"/>
        <v>15625</v>
      </c>
    </row>
    <row r="12" spans="1:9" ht="27">
      <c r="A12" s="13">
        <v>10</v>
      </c>
      <c r="B12" s="12" t="s">
        <v>118</v>
      </c>
      <c r="C12" s="24" t="s">
        <v>97</v>
      </c>
      <c r="D12" s="24" t="s">
        <v>98</v>
      </c>
      <c r="E12" s="12" t="s">
        <v>155</v>
      </c>
      <c r="F12" s="12" t="s">
        <v>120</v>
      </c>
      <c r="G12" s="15">
        <v>84</v>
      </c>
      <c r="H12" s="2">
        <f t="shared" si="0"/>
        <v>21</v>
      </c>
      <c r="I12" s="2">
        <f t="shared" si="1"/>
        <v>52500</v>
      </c>
    </row>
    <row r="13" spans="1:9" ht="27">
      <c r="A13" s="13">
        <v>11</v>
      </c>
      <c r="B13" s="12" t="s">
        <v>118</v>
      </c>
      <c r="C13" s="24" t="s">
        <v>125</v>
      </c>
      <c r="D13" s="24" t="s">
        <v>153</v>
      </c>
      <c r="E13" s="12" t="s">
        <v>155</v>
      </c>
      <c r="F13" s="12" t="s">
        <v>120</v>
      </c>
      <c r="G13" s="15">
        <v>157</v>
      </c>
      <c r="H13" s="2">
        <f t="shared" si="0"/>
        <v>39.25</v>
      </c>
      <c r="I13" s="2">
        <f t="shared" si="1"/>
        <v>98125</v>
      </c>
    </row>
    <row r="14" spans="1:9" ht="27">
      <c r="A14" s="13">
        <v>12</v>
      </c>
      <c r="B14" s="12" t="s">
        <v>118</v>
      </c>
      <c r="C14" s="24" t="s">
        <v>127</v>
      </c>
      <c r="D14" s="24" t="s">
        <v>154</v>
      </c>
      <c r="E14" s="12" t="s">
        <v>155</v>
      </c>
      <c r="F14" s="14" t="s">
        <v>120</v>
      </c>
      <c r="G14" s="13">
        <v>88</v>
      </c>
      <c r="H14" s="2">
        <f t="shared" si="0"/>
        <v>22</v>
      </c>
      <c r="I14" s="2">
        <f t="shared" si="1"/>
        <v>55000</v>
      </c>
    </row>
    <row r="15" spans="1:9" ht="28.5" customHeight="1">
      <c r="A15" s="28"/>
      <c r="B15" s="44" t="s">
        <v>263</v>
      </c>
      <c r="C15" s="45"/>
      <c r="D15" s="45"/>
      <c r="E15" s="45"/>
      <c r="F15" s="46"/>
      <c r="G15" s="29">
        <f>SUM(G3:G14)</f>
        <v>666</v>
      </c>
      <c r="H15" s="31">
        <f>SUM(H3:H14)</f>
        <v>166.5</v>
      </c>
      <c r="I15" s="31">
        <f>SUM(I3:I14)</f>
        <v>416250</v>
      </c>
    </row>
  </sheetData>
  <mergeCells count="2">
    <mergeCell ref="A1:I1"/>
    <mergeCell ref="B15:F15"/>
  </mergeCells>
  <pageMargins left="0.7" right="0.7" top="0.75" bottom="0.75" header="0.3" footer="0.3"/>
  <pageSetup paperSize="5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I11"/>
  <sheetViews>
    <sheetView workbookViewId="0">
      <selection activeCell="M10" sqref="M10"/>
    </sheetView>
  </sheetViews>
  <sheetFormatPr defaultRowHeight="15"/>
  <cols>
    <col min="1" max="1" width="9.28515625" bestFit="1" customWidth="1"/>
    <col min="3" max="3" width="13" customWidth="1"/>
    <col min="4" max="4" width="11.5703125" customWidth="1"/>
    <col min="7" max="8" width="9.28515625" bestFit="1" customWidth="1"/>
    <col min="9" max="9" width="10.5703125" bestFit="1" customWidth="1"/>
  </cols>
  <sheetData>
    <row r="1" spans="1:9" ht="25.5" customHeight="1">
      <c r="A1" s="43" t="s">
        <v>262</v>
      </c>
      <c r="B1" s="43"/>
      <c r="C1" s="43"/>
      <c r="D1" s="43"/>
      <c r="E1" s="43"/>
      <c r="F1" s="43"/>
      <c r="G1" s="43"/>
      <c r="H1" s="43"/>
      <c r="I1" s="43"/>
    </row>
    <row r="2" spans="1:9" ht="75">
      <c r="A2" s="25" t="s">
        <v>0</v>
      </c>
      <c r="B2" s="25" t="s">
        <v>1</v>
      </c>
      <c r="C2" s="25" t="s">
        <v>2</v>
      </c>
      <c r="D2" s="25" t="s">
        <v>3</v>
      </c>
      <c r="E2" s="25" t="s">
        <v>20</v>
      </c>
      <c r="F2" s="25" t="s">
        <v>114</v>
      </c>
      <c r="G2" s="25" t="s">
        <v>4</v>
      </c>
      <c r="H2" s="25" t="s">
        <v>5</v>
      </c>
      <c r="I2" s="25" t="s">
        <v>6</v>
      </c>
    </row>
    <row r="3" spans="1:9" ht="27">
      <c r="A3" s="13">
        <v>1</v>
      </c>
      <c r="B3" s="12" t="s">
        <v>118</v>
      </c>
      <c r="C3" s="24" t="s">
        <v>68</v>
      </c>
      <c r="D3" s="24" t="s">
        <v>119</v>
      </c>
      <c r="E3" s="12" t="s">
        <v>135</v>
      </c>
      <c r="F3" s="14" t="s">
        <v>120</v>
      </c>
      <c r="G3" s="2">
        <v>25</v>
      </c>
      <c r="H3" s="2">
        <f>G3*25/100</f>
        <v>6.25</v>
      </c>
      <c r="I3" s="2">
        <f>H3*2500</f>
        <v>15625</v>
      </c>
    </row>
    <row r="4" spans="1:9" ht="27">
      <c r="A4" s="13">
        <v>2</v>
      </c>
      <c r="B4" s="12" t="s">
        <v>118</v>
      </c>
      <c r="C4" s="24" t="s">
        <v>121</v>
      </c>
      <c r="D4" s="24" t="s">
        <v>122</v>
      </c>
      <c r="E4" s="12" t="s">
        <v>135</v>
      </c>
      <c r="F4" s="14" t="s">
        <v>120</v>
      </c>
      <c r="G4" s="2">
        <v>60</v>
      </c>
      <c r="H4" s="2">
        <f t="shared" ref="H4:H10" si="0">G4*25/100</f>
        <v>15</v>
      </c>
      <c r="I4" s="2">
        <f t="shared" ref="I4:I10" si="1">H4*2500</f>
        <v>37500</v>
      </c>
    </row>
    <row r="5" spans="1:9" ht="27">
      <c r="A5" s="13">
        <v>3</v>
      </c>
      <c r="B5" s="12" t="s">
        <v>118</v>
      </c>
      <c r="C5" s="24" t="s">
        <v>123</v>
      </c>
      <c r="D5" s="24" t="s">
        <v>124</v>
      </c>
      <c r="E5" s="12" t="s">
        <v>135</v>
      </c>
      <c r="F5" s="14" t="s">
        <v>120</v>
      </c>
      <c r="G5" s="2">
        <v>44</v>
      </c>
      <c r="H5" s="2">
        <f t="shared" si="0"/>
        <v>11</v>
      </c>
      <c r="I5" s="2">
        <f t="shared" si="1"/>
        <v>27500</v>
      </c>
    </row>
    <row r="6" spans="1:9" ht="27">
      <c r="A6" s="13">
        <v>4</v>
      </c>
      <c r="B6" s="12" t="s">
        <v>118</v>
      </c>
      <c r="C6" s="24" t="s">
        <v>125</v>
      </c>
      <c r="D6" s="24" t="s">
        <v>126</v>
      </c>
      <c r="E6" s="12" t="s">
        <v>135</v>
      </c>
      <c r="F6" s="14" t="s">
        <v>120</v>
      </c>
      <c r="G6" s="2">
        <v>75</v>
      </c>
      <c r="H6" s="2">
        <f t="shared" si="0"/>
        <v>18.75</v>
      </c>
      <c r="I6" s="2">
        <f t="shared" si="1"/>
        <v>46875</v>
      </c>
    </row>
    <row r="7" spans="1:9" ht="27">
      <c r="A7" s="13">
        <v>5</v>
      </c>
      <c r="B7" s="12" t="s">
        <v>118</v>
      </c>
      <c r="C7" s="24" t="s">
        <v>127</v>
      </c>
      <c r="D7" s="24" t="s">
        <v>128</v>
      </c>
      <c r="E7" s="12" t="s">
        <v>135</v>
      </c>
      <c r="F7" s="14" t="s">
        <v>120</v>
      </c>
      <c r="G7" s="2">
        <v>25</v>
      </c>
      <c r="H7" s="2">
        <f t="shared" si="0"/>
        <v>6.25</v>
      </c>
      <c r="I7" s="2">
        <f t="shared" si="1"/>
        <v>15625</v>
      </c>
    </row>
    <row r="8" spans="1:9" ht="27">
      <c r="A8" s="13">
        <v>6</v>
      </c>
      <c r="B8" s="12" t="s">
        <v>118</v>
      </c>
      <c r="C8" s="24" t="s">
        <v>129</v>
      </c>
      <c r="D8" s="24" t="s">
        <v>130</v>
      </c>
      <c r="E8" s="12" t="s">
        <v>135</v>
      </c>
      <c r="F8" s="14" t="s">
        <v>120</v>
      </c>
      <c r="G8" s="2">
        <v>15</v>
      </c>
      <c r="H8" s="2">
        <f t="shared" si="0"/>
        <v>3.75</v>
      </c>
      <c r="I8" s="2">
        <f t="shared" si="1"/>
        <v>9375</v>
      </c>
    </row>
    <row r="9" spans="1:9" ht="27">
      <c r="A9" s="13">
        <v>7</v>
      </c>
      <c r="B9" s="12" t="s">
        <v>118</v>
      </c>
      <c r="C9" s="24" t="s">
        <v>131</v>
      </c>
      <c r="D9" s="24" t="s">
        <v>132</v>
      </c>
      <c r="E9" s="12" t="s">
        <v>135</v>
      </c>
      <c r="F9" s="14" t="s">
        <v>120</v>
      </c>
      <c r="G9" s="2">
        <v>55</v>
      </c>
      <c r="H9" s="2">
        <f t="shared" si="0"/>
        <v>13.75</v>
      </c>
      <c r="I9" s="2">
        <f t="shared" si="1"/>
        <v>34375</v>
      </c>
    </row>
    <row r="10" spans="1:9" ht="27">
      <c r="A10" s="13">
        <v>8</v>
      </c>
      <c r="B10" s="12" t="s">
        <v>118</v>
      </c>
      <c r="C10" s="24" t="s">
        <v>133</v>
      </c>
      <c r="D10" s="24" t="s">
        <v>134</v>
      </c>
      <c r="E10" s="12" t="s">
        <v>135</v>
      </c>
      <c r="F10" s="14" t="s">
        <v>120</v>
      </c>
      <c r="G10" s="2">
        <v>64</v>
      </c>
      <c r="H10" s="2">
        <f t="shared" si="0"/>
        <v>16</v>
      </c>
      <c r="I10" s="2">
        <f t="shared" si="1"/>
        <v>40000</v>
      </c>
    </row>
    <row r="11" spans="1:9" ht="27" customHeight="1">
      <c r="A11" s="40" t="s">
        <v>263</v>
      </c>
      <c r="B11" s="41"/>
      <c r="C11" s="41"/>
      <c r="D11" s="41"/>
      <c r="E11" s="41"/>
      <c r="F11" s="42"/>
      <c r="G11" s="29">
        <f>SUM(G3:G10)</f>
        <v>363</v>
      </c>
      <c r="H11" s="31">
        <f>SUM(H3:H10)</f>
        <v>90.75</v>
      </c>
      <c r="I11" s="31">
        <f>SUM(I3:I10)</f>
        <v>226875</v>
      </c>
    </row>
  </sheetData>
  <mergeCells count="2">
    <mergeCell ref="A1:I1"/>
    <mergeCell ref="A11:F11"/>
  </mergeCells>
  <pageMargins left="0.7" right="0.7" top="0.75" bottom="0.75" header="0.3" footer="0.3"/>
  <pageSetup paperSize="5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I21"/>
  <sheetViews>
    <sheetView topLeftCell="A10" workbookViewId="0">
      <selection activeCell="K18" sqref="K18"/>
    </sheetView>
  </sheetViews>
  <sheetFormatPr defaultRowHeight="15"/>
  <cols>
    <col min="2" max="2" width="11" customWidth="1"/>
  </cols>
  <sheetData>
    <row r="1" spans="1:9">
      <c r="A1" s="43" t="s">
        <v>264</v>
      </c>
      <c r="B1" s="43"/>
      <c r="C1" s="43"/>
      <c r="D1" s="43"/>
      <c r="E1" s="43"/>
      <c r="F1" s="43"/>
      <c r="G1" s="43"/>
      <c r="H1" s="43"/>
      <c r="I1" s="43"/>
    </row>
    <row r="2" spans="1:9" ht="75">
      <c r="A2" s="25" t="s">
        <v>0</v>
      </c>
      <c r="B2" s="25" t="s">
        <v>1</v>
      </c>
      <c r="C2" s="25" t="s">
        <v>2</v>
      </c>
      <c r="D2" s="25" t="s">
        <v>3</v>
      </c>
      <c r="E2" s="25" t="s">
        <v>20</v>
      </c>
      <c r="F2" s="25" t="s">
        <v>114</v>
      </c>
      <c r="G2" s="25" t="s">
        <v>4</v>
      </c>
      <c r="H2" s="25" t="s">
        <v>5</v>
      </c>
      <c r="I2" s="25" t="s">
        <v>6</v>
      </c>
    </row>
    <row r="3" spans="1:9" ht="40.5">
      <c r="A3" s="2">
        <v>1</v>
      </c>
      <c r="B3" s="15" t="s">
        <v>165</v>
      </c>
      <c r="C3" s="24" t="s">
        <v>230</v>
      </c>
      <c r="D3" s="24" t="s">
        <v>231</v>
      </c>
      <c r="E3" s="12" t="s">
        <v>260</v>
      </c>
      <c r="F3" s="12" t="s">
        <v>177</v>
      </c>
      <c r="G3" s="15">
        <f>132.69/2.5</f>
        <v>53.076000000000001</v>
      </c>
      <c r="H3" s="2">
        <f t="shared" ref="H3:H20" si="0">G3*25/100</f>
        <v>13.269</v>
      </c>
      <c r="I3" s="12">
        <f t="shared" ref="I3:I19" si="1">H3*2500</f>
        <v>33172.5</v>
      </c>
    </row>
    <row r="4" spans="1:9" ht="27">
      <c r="A4" s="2">
        <v>2</v>
      </c>
      <c r="B4" s="15" t="s">
        <v>165</v>
      </c>
      <c r="C4" s="24" t="s">
        <v>232</v>
      </c>
      <c r="D4" s="24" t="s">
        <v>233</v>
      </c>
      <c r="E4" s="12" t="s">
        <v>260</v>
      </c>
      <c r="F4" s="12" t="s">
        <v>177</v>
      </c>
      <c r="G4" s="15">
        <f>20.53/2.5</f>
        <v>8.2119999999999997</v>
      </c>
      <c r="H4" s="2">
        <f t="shared" si="0"/>
        <v>2.0529999999999999</v>
      </c>
      <c r="I4" s="12">
        <f t="shared" si="1"/>
        <v>5132.5</v>
      </c>
    </row>
    <row r="5" spans="1:9" ht="40.5">
      <c r="A5" s="2">
        <v>3</v>
      </c>
      <c r="B5" s="15" t="s">
        <v>165</v>
      </c>
      <c r="C5" s="24" t="s">
        <v>234</v>
      </c>
      <c r="D5" s="24" t="s">
        <v>235</v>
      </c>
      <c r="E5" s="12" t="s">
        <v>260</v>
      </c>
      <c r="F5" s="12" t="s">
        <v>177</v>
      </c>
      <c r="G5" s="15">
        <f>175/2.5</f>
        <v>70</v>
      </c>
      <c r="H5" s="2">
        <f t="shared" si="0"/>
        <v>17.5</v>
      </c>
      <c r="I5" s="12">
        <f t="shared" si="1"/>
        <v>43750</v>
      </c>
    </row>
    <row r="6" spans="1:9" ht="54">
      <c r="A6" s="2">
        <v>4</v>
      </c>
      <c r="B6" s="15" t="s">
        <v>165</v>
      </c>
      <c r="C6" s="24" t="s">
        <v>236</v>
      </c>
      <c r="D6" s="24" t="s">
        <v>237</v>
      </c>
      <c r="E6" s="12" t="s">
        <v>260</v>
      </c>
      <c r="F6" s="12" t="s">
        <v>177</v>
      </c>
      <c r="G6" s="15">
        <v>26.94</v>
      </c>
      <c r="H6" s="2">
        <f t="shared" si="0"/>
        <v>6.7350000000000003</v>
      </c>
      <c r="I6" s="12">
        <f t="shared" si="1"/>
        <v>16837.5</v>
      </c>
    </row>
    <row r="7" spans="1:9" ht="54">
      <c r="A7" s="2">
        <v>5</v>
      </c>
      <c r="B7" s="15" t="s">
        <v>165</v>
      </c>
      <c r="C7" s="24" t="s">
        <v>238</v>
      </c>
      <c r="D7" s="24" t="s">
        <v>239</v>
      </c>
      <c r="E7" s="12" t="s">
        <v>260</v>
      </c>
      <c r="F7" s="12" t="s">
        <v>177</v>
      </c>
      <c r="G7" s="15">
        <f>115/2.5</f>
        <v>46</v>
      </c>
      <c r="H7" s="2">
        <f t="shared" si="0"/>
        <v>11.5</v>
      </c>
      <c r="I7" s="12">
        <f t="shared" si="1"/>
        <v>28750</v>
      </c>
    </row>
    <row r="8" spans="1:9" ht="27">
      <c r="A8" s="2">
        <v>6</v>
      </c>
      <c r="B8" s="15" t="s">
        <v>165</v>
      </c>
      <c r="C8" s="24" t="s">
        <v>240</v>
      </c>
      <c r="D8" s="24" t="s">
        <v>241</v>
      </c>
      <c r="E8" s="12" t="s">
        <v>260</v>
      </c>
      <c r="F8" s="12" t="s">
        <v>177</v>
      </c>
      <c r="G8" s="15">
        <v>67.790000000000006</v>
      </c>
      <c r="H8" s="2">
        <f t="shared" si="0"/>
        <v>16.947500000000002</v>
      </c>
      <c r="I8" s="12">
        <f t="shared" si="1"/>
        <v>42368.750000000007</v>
      </c>
    </row>
    <row r="9" spans="1:9" ht="27">
      <c r="A9" s="2">
        <v>7</v>
      </c>
      <c r="B9" s="15" t="s">
        <v>165</v>
      </c>
      <c r="C9" s="24" t="s">
        <v>242</v>
      </c>
      <c r="D9" s="24" t="s">
        <v>91</v>
      </c>
      <c r="E9" s="12" t="s">
        <v>260</v>
      </c>
      <c r="F9" s="12" t="s">
        <v>177</v>
      </c>
      <c r="G9" s="15">
        <f>185.3/2.5</f>
        <v>74.12</v>
      </c>
      <c r="H9" s="2">
        <f t="shared" si="0"/>
        <v>18.53</v>
      </c>
      <c r="I9" s="12">
        <f t="shared" si="1"/>
        <v>46325</v>
      </c>
    </row>
    <row r="10" spans="1:9" ht="27">
      <c r="A10" s="2">
        <v>8</v>
      </c>
      <c r="B10" s="15" t="s">
        <v>165</v>
      </c>
      <c r="C10" s="47" t="s">
        <v>243</v>
      </c>
      <c r="D10" s="24" t="s">
        <v>244</v>
      </c>
      <c r="E10" s="12" t="s">
        <v>260</v>
      </c>
      <c r="F10" s="12" t="s">
        <v>177</v>
      </c>
      <c r="G10" s="15">
        <f>38/2.5</f>
        <v>15.2</v>
      </c>
      <c r="H10" s="2">
        <f t="shared" si="0"/>
        <v>3.8</v>
      </c>
      <c r="I10" s="12">
        <f t="shared" si="1"/>
        <v>9500</v>
      </c>
    </row>
    <row r="11" spans="1:9" ht="27">
      <c r="A11" s="2">
        <v>9</v>
      </c>
      <c r="B11" s="15" t="s">
        <v>165</v>
      </c>
      <c r="C11" s="47"/>
      <c r="D11" s="24" t="s">
        <v>245</v>
      </c>
      <c r="E11" s="12" t="s">
        <v>260</v>
      </c>
      <c r="F11" s="12" t="s">
        <v>177</v>
      </c>
      <c r="G11" s="15">
        <f>30.1/2.5</f>
        <v>12.040000000000001</v>
      </c>
      <c r="H11" s="2">
        <f t="shared" si="0"/>
        <v>3.01</v>
      </c>
      <c r="I11" s="12">
        <f t="shared" si="1"/>
        <v>7524.9999999999991</v>
      </c>
    </row>
    <row r="12" spans="1:9" ht="27">
      <c r="A12" s="2">
        <v>10</v>
      </c>
      <c r="B12" s="15" t="s">
        <v>165</v>
      </c>
      <c r="C12" s="24" t="s">
        <v>246</v>
      </c>
      <c r="D12" s="24" t="s">
        <v>247</v>
      </c>
      <c r="E12" s="12" t="s">
        <v>260</v>
      </c>
      <c r="F12" s="12" t="s">
        <v>177</v>
      </c>
      <c r="G12" s="15">
        <v>30.18</v>
      </c>
      <c r="H12" s="2">
        <f t="shared" si="0"/>
        <v>7.5449999999999999</v>
      </c>
      <c r="I12" s="12">
        <f t="shared" si="1"/>
        <v>18862.5</v>
      </c>
    </row>
    <row r="13" spans="1:9" ht="27">
      <c r="A13" s="2">
        <v>11</v>
      </c>
      <c r="B13" s="15" t="s">
        <v>165</v>
      </c>
      <c r="C13" s="24" t="s">
        <v>248</v>
      </c>
      <c r="D13" s="24" t="s">
        <v>249</v>
      </c>
      <c r="E13" s="12" t="s">
        <v>260</v>
      </c>
      <c r="F13" s="12" t="s">
        <v>177</v>
      </c>
      <c r="G13" s="15">
        <v>48.44</v>
      </c>
      <c r="H13" s="2">
        <f t="shared" si="0"/>
        <v>12.11</v>
      </c>
      <c r="I13" s="12">
        <f t="shared" si="1"/>
        <v>30275</v>
      </c>
    </row>
    <row r="14" spans="1:9" ht="27">
      <c r="A14" s="2">
        <v>12</v>
      </c>
      <c r="B14" s="2" t="s">
        <v>178</v>
      </c>
      <c r="C14" s="24" t="s">
        <v>250</v>
      </c>
      <c r="D14" s="24" t="s">
        <v>251</v>
      </c>
      <c r="E14" s="12" t="s">
        <v>260</v>
      </c>
      <c r="F14" s="12" t="s">
        <v>177</v>
      </c>
      <c r="G14" s="2">
        <v>76</v>
      </c>
      <c r="H14" s="2">
        <f t="shared" si="0"/>
        <v>19</v>
      </c>
      <c r="I14" s="12">
        <f t="shared" si="1"/>
        <v>47500</v>
      </c>
    </row>
    <row r="15" spans="1:9" ht="27">
      <c r="A15" s="2">
        <v>13</v>
      </c>
      <c r="B15" s="2" t="s">
        <v>178</v>
      </c>
      <c r="C15" s="24" t="s">
        <v>252</v>
      </c>
      <c r="D15" s="24" t="s">
        <v>253</v>
      </c>
      <c r="E15" s="12" t="s">
        <v>260</v>
      </c>
      <c r="F15" s="12" t="s">
        <v>177</v>
      </c>
      <c r="G15" s="2">
        <v>59</v>
      </c>
      <c r="H15" s="2">
        <f t="shared" si="0"/>
        <v>14.75</v>
      </c>
      <c r="I15" s="12">
        <f t="shared" si="1"/>
        <v>36875</v>
      </c>
    </row>
    <row r="16" spans="1:9" ht="40.5">
      <c r="A16" s="2">
        <v>14</v>
      </c>
      <c r="B16" s="2" t="s">
        <v>178</v>
      </c>
      <c r="C16" s="24" t="s">
        <v>252</v>
      </c>
      <c r="D16" s="24" t="s">
        <v>254</v>
      </c>
      <c r="E16" s="12" t="s">
        <v>260</v>
      </c>
      <c r="F16" s="12" t="s">
        <v>177</v>
      </c>
      <c r="G16" s="2">
        <v>62</v>
      </c>
      <c r="H16" s="2">
        <f t="shared" si="0"/>
        <v>15.5</v>
      </c>
      <c r="I16" s="12">
        <f t="shared" si="1"/>
        <v>38750</v>
      </c>
    </row>
    <row r="17" spans="1:9" ht="54">
      <c r="A17" s="2">
        <v>15</v>
      </c>
      <c r="B17" s="2" t="s">
        <v>178</v>
      </c>
      <c r="C17" s="24" t="s">
        <v>255</v>
      </c>
      <c r="D17" s="24" t="s">
        <v>256</v>
      </c>
      <c r="E17" s="12" t="s">
        <v>260</v>
      </c>
      <c r="F17" s="12" t="s">
        <v>177</v>
      </c>
      <c r="G17" s="2">
        <v>15.5</v>
      </c>
      <c r="H17" s="2">
        <f t="shared" si="0"/>
        <v>3.875</v>
      </c>
      <c r="I17" s="12">
        <f t="shared" si="1"/>
        <v>9687.5</v>
      </c>
    </row>
    <row r="18" spans="1:9" ht="27">
      <c r="A18" s="2">
        <v>16</v>
      </c>
      <c r="B18" s="2" t="s">
        <v>178</v>
      </c>
      <c r="C18" s="24" t="s">
        <v>257</v>
      </c>
      <c r="D18" s="24" t="s">
        <v>258</v>
      </c>
      <c r="E18" s="12" t="s">
        <v>260</v>
      </c>
      <c r="F18" s="12" t="s">
        <v>177</v>
      </c>
      <c r="G18" s="2">
        <v>30.82</v>
      </c>
      <c r="H18" s="2">
        <f t="shared" si="0"/>
        <v>7.7050000000000001</v>
      </c>
      <c r="I18" s="12">
        <f t="shared" si="1"/>
        <v>19262.5</v>
      </c>
    </row>
    <row r="19" spans="1:9" ht="54">
      <c r="A19" s="2">
        <v>17</v>
      </c>
      <c r="B19" s="2" t="s">
        <v>178</v>
      </c>
      <c r="C19" s="24" t="s">
        <v>183</v>
      </c>
      <c r="D19" s="24" t="s">
        <v>259</v>
      </c>
      <c r="E19" s="12" t="s">
        <v>260</v>
      </c>
      <c r="F19" s="12" t="s">
        <v>177</v>
      </c>
      <c r="G19" s="2">
        <v>39</v>
      </c>
      <c r="H19" s="2">
        <f t="shared" si="0"/>
        <v>9.75</v>
      </c>
      <c r="I19" s="12">
        <f t="shared" si="1"/>
        <v>24375</v>
      </c>
    </row>
    <row r="20" spans="1:9">
      <c r="A20" s="48" t="s">
        <v>112</v>
      </c>
      <c r="B20" s="48"/>
      <c r="C20" s="48"/>
      <c r="D20" s="48"/>
      <c r="E20" s="48"/>
      <c r="F20" s="12"/>
      <c r="G20" s="27">
        <f>SUM(G3:G19)</f>
        <v>734.3180000000001</v>
      </c>
      <c r="H20" s="29">
        <f t="shared" si="0"/>
        <v>183.5795</v>
      </c>
      <c r="I20" s="27">
        <f>SUM(I3:I19)</f>
        <v>458948.75</v>
      </c>
    </row>
    <row r="21" spans="1:9">
      <c r="H21" s="17"/>
    </row>
  </sheetData>
  <mergeCells count="3">
    <mergeCell ref="A1:I1"/>
    <mergeCell ref="C10:C11"/>
    <mergeCell ref="A20:E20"/>
  </mergeCells>
  <pageMargins left="0.7" right="0.7" top="0.75" bottom="0.75" header="0.3" footer="0.3"/>
  <pageSetup paperSize="5" scale="85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I43"/>
  <sheetViews>
    <sheetView tabSelected="1" topLeftCell="A37" workbookViewId="0">
      <selection activeCell="L37" sqref="L37"/>
    </sheetView>
  </sheetViews>
  <sheetFormatPr defaultRowHeight="15"/>
  <cols>
    <col min="2" max="2" width="11" customWidth="1"/>
  </cols>
  <sheetData>
    <row r="1" spans="1:9">
      <c r="A1" s="43" t="s">
        <v>264</v>
      </c>
      <c r="B1" s="43"/>
      <c r="C1" s="43"/>
      <c r="D1" s="43"/>
      <c r="E1" s="43"/>
      <c r="F1" s="43"/>
      <c r="G1" s="43"/>
      <c r="H1" s="43"/>
      <c r="I1" s="43"/>
    </row>
    <row r="2" spans="1:9" ht="75">
      <c r="A2" s="23" t="s">
        <v>0</v>
      </c>
      <c r="B2" s="23" t="s">
        <v>1</v>
      </c>
      <c r="C2" s="23" t="s">
        <v>2</v>
      </c>
      <c r="D2" s="23" t="s">
        <v>3</v>
      </c>
      <c r="E2" s="23" t="s">
        <v>20</v>
      </c>
      <c r="F2" s="23" t="s">
        <v>114</v>
      </c>
      <c r="G2" s="23" t="s">
        <v>4</v>
      </c>
      <c r="H2" s="23" t="s">
        <v>5</v>
      </c>
      <c r="I2" s="23" t="s">
        <v>6</v>
      </c>
    </row>
    <row r="3" spans="1:9" ht="27">
      <c r="A3" s="2">
        <v>1</v>
      </c>
      <c r="B3" s="2" t="s">
        <v>156</v>
      </c>
      <c r="C3" s="7" t="s">
        <v>157</v>
      </c>
      <c r="D3" s="7" t="s">
        <v>158</v>
      </c>
      <c r="E3" s="12" t="s">
        <v>115</v>
      </c>
      <c r="F3" s="12" t="s">
        <v>177</v>
      </c>
      <c r="G3" s="2">
        <v>57</v>
      </c>
      <c r="H3" s="2">
        <f>G3*25/100</f>
        <v>14.25</v>
      </c>
      <c r="I3" s="12">
        <f>H3*2500</f>
        <v>35625</v>
      </c>
    </row>
    <row r="4" spans="1:9" ht="27">
      <c r="A4" s="2">
        <v>2</v>
      </c>
      <c r="B4" s="2" t="s">
        <v>156</v>
      </c>
      <c r="C4" s="7" t="s">
        <v>159</v>
      </c>
      <c r="D4" s="7" t="s">
        <v>160</v>
      </c>
      <c r="E4" s="12" t="s">
        <v>115</v>
      </c>
      <c r="F4" s="12" t="s">
        <v>177</v>
      </c>
      <c r="G4" s="2">
        <v>112</v>
      </c>
      <c r="H4" s="2">
        <f t="shared" ref="H4:H42" si="0">G4*25/100</f>
        <v>28</v>
      </c>
      <c r="I4" s="12">
        <f t="shared" ref="I4:I41" si="1">H4*2500</f>
        <v>70000</v>
      </c>
    </row>
    <row r="5" spans="1:9" ht="27">
      <c r="A5" s="2">
        <v>3</v>
      </c>
      <c r="B5" s="2" t="s">
        <v>156</v>
      </c>
      <c r="C5" s="7" t="s">
        <v>161</v>
      </c>
      <c r="D5" s="7" t="s">
        <v>162</v>
      </c>
      <c r="E5" s="12" t="s">
        <v>115</v>
      </c>
      <c r="F5" s="12" t="s">
        <v>177</v>
      </c>
      <c r="G5" s="2">
        <v>64</v>
      </c>
      <c r="H5" s="2">
        <f t="shared" si="0"/>
        <v>16</v>
      </c>
      <c r="I5" s="12">
        <f t="shared" si="1"/>
        <v>40000</v>
      </c>
    </row>
    <row r="6" spans="1:9" ht="40.5">
      <c r="A6" s="2">
        <v>4</v>
      </c>
      <c r="B6" s="2" t="s">
        <v>156</v>
      </c>
      <c r="C6" s="7" t="s">
        <v>163</v>
      </c>
      <c r="D6" s="7" t="s">
        <v>164</v>
      </c>
      <c r="E6" s="12" t="s">
        <v>115</v>
      </c>
      <c r="F6" s="12" t="s">
        <v>177</v>
      </c>
      <c r="G6" s="2">
        <v>25</v>
      </c>
      <c r="H6" s="2">
        <f t="shared" si="0"/>
        <v>6.25</v>
      </c>
      <c r="I6" s="12">
        <f t="shared" si="1"/>
        <v>15625</v>
      </c>
    </row>
    <row r="7" spans="1:9" ht="27">
      <c r="A7" s="2">
        <v>5</v>
      </c>
      <c r="B7" s="2" t="s">
        <v>156</v>
      </c>
      <c r="C7" s="7" t="s">
        <v>165</v>
      </c>
      <c r="D7" s="7" t="s">
        <v>166</v>
      </c>
      <c r="E7" s="12" t="s">
        <v>115</v>
      </c>
      <c r="F7" s="12" t="s">
        <v>177</v>
      </c>
      <c r="G7" s="2">
        <v>36</v>
      </c>
      <c r="H7" s="2">
        <f t="shared" si="0"/>
        <v>9</v>
      </c>
      <c r="I7" s="12">
        <f t="shared" si="1"/>
        <v>22500</v>
      </c>
    </row>
    <row r="8" spans="1:9" ht="40.5">
      <c r="A8" s="2">
        <v>6</v>
      </c>
      <c r="B8" s="2" t="s">
        <v>156</v>
      </c>
      <c r="C8" s="7" t="s">
        <v>167</v>
      </c>
      <c r="D8" s="7" t="s">
        <v>168</v>
      </c>
      <c r="E8" s="12" t="s">
        <v>115</v>
      </c>
      <c r="F8" s="12" t="s">
        <v>177</v>
      </c>
      <c r="G8" s="2">
        <v>76</v>
      </c>
      <c r="H8" s="2">
        <f t="shared" si="0"/>
        <v>19</v>
      </c>
      <c r="I8" s="12">
        <f t="shared" si="1"/>
        <v>47500</v>
      </c>
    </row>
    <row r="9" spans="1:9" ht="27">
      <c r="A9" s="2">
        <v>7</v>
      </c>
      <c r="B9" s="2" t="s">
        <v>156</v>
      </c>
      <c r="C9" s="7" t="s">
        <v>169</v>
      </c>
      <c r="D9" s="7" t="s">
        <v>170</v>
      </c>
      <c r="E9" s="12" t="s">
        <v>115</v>
      </c>
      <c r="F9" s="12" t="s">
        <v>177</v>
      </c>
      <c r="G9" s="2">
        <v>68</v>
      </c>
      <c r="H9" s="2">
        <f t="shared" si="0"/>
        <v>17</v>
      </c>
      <c r="I9" s="12">
        <f t="shared" si="1"/>
        <v>42500</v>
      </c>
    </row>
    <row r="10" spans="1:9" ht="27">
      <c r="A10" s="2">
        <v>8</v>
      </c>
      <c r="B10" s="2" t="s">
        <v>156</v>
      </c>
      <c r="C10" s="7" t="s">
        <v>171</v>
      </c>
      <c r="D10" s="7" t="s">
        <v>172</v>
      </c>
      <c r="E10" s="12" t="s">
        <v>115</v>
      </c>
      <c r="F10" s="12" t="s">
        <v>177</v>
      </c>
      <c r="G10" s="2">
        <v>24</v>
      </c>
      <c r="H10" s="2">
        <f t="shared" si="0"/>
        <v>6</v>
      </c>
      <c r="I10" s="12">
        <f t="shared" si="1"/>
        <v>15000</v>
      </c>
    </row>
    <row r="11" spans="1:9" ht="27">
      <c r="A11" s="2">
        <v>9</v>
      </c>
      <c r="B11" s="2" t="s">
        <v>156</v>
      </c>
      <c r="C11" s="7" t="s">
        <v>173</v>
      </c>
      <c r="D11" s="7" t="s">
        <v>174</v>
      </c>
      <c r="E11" s="12" t="s">
        <v>115</v>
      </c>
      <c r="F11" s="12" t="s">
        <v>177</v>
      </c>
      <c r="G11" s="2">
        <v>15</v>
      </c>
      <c r="H11" s="2">
        <f t="shared" si="0"/>
        <v>3.75</v>
      </c>
      <c r="I11" s="12">
        <f t="shared" si="1"/>
        <v>9375</v>
      </c>
    </row>
    <row r="12" spans="1:9" ht="40.5">
      <c r="A12" s="2">
        <v>10</v>
      </c>
      <c r="B12" s="2" t="s">
        <v>156</v>
      </c>
      <c r="C12" s="7" t="s">
        <v>175</v>
      </c>
      <c r="D12" s="7" t="s">
        <v>176</v>
      </c>
      <c r="E12" s="12" t="s">
        <v>115</v>
      </c>
      <c r="F12" s="12" t="s">
        <v>177</v>
      </c>
      <c r="G12" s="2">
        <v>64</v>
      </c>
      <c r="H12" s="2">
        <f t="shared" si="0"/>
        <v>16</v>
      </c>
      <c r="I12" s="12">
        <f t="shared" si="1"/>
        <v>40000</v>
      </c>
    </row>
    <row r="13" spans="1:9" ht="27">
      <c r="A13" s="2">
        <v>11</v>
      </c>
      <c r="B13" s="2" t="s">
        <v>178</v>
      </c>
      <c r="C13" s="7" t="s">
        <v>179</v>
      </c>
      <c r="D13" s="7" t="s">
        <v>180</v>
      </c>
      <c r="E13" s="12" t="s">
        <v>115</v>
      </c>
      <c r="F13" s="12" t="s">
        <v>177</v>
      </c>
      <c r="G13" s="2">
        <v>35</v>
      </c>
      <c r="H13" s="2">
        <f t="shared" si="0"/>
        <v>8.75</v>
      </c>
      <c r="I13" s="12">
        <f t="shared" si="1"/>
        <v>21875</v>
      </c>
    </row>
    <row r="14" spans="1:9" ht="27">
      <c r="A14" s="2">
        <v>12</v>
      </c>
      <c r="B14" s="2" t="s">
        <v>178</v>
      </c>
      <c r="C14" s="7" t="s">
        <v>181</v>
      </c>
      <c r="D14" s="7" t="s">
        <v>182</v>
      </c>
      <c r="E14" s="12" t="s">
        <v>115</v>
      </c>
      <c r="F14" s="12" t="s">
        <v>177</v>
      </c>
      <c r="G14" s="2">
        <v>152</v>
      </c>
      <c r="H14" s="2">
        <f t="shared" si="0"/>
        <v>38</v>
      </c>
      <c r="I14" s="12">
        <f t="shared" si="1"/>
        <v>95000</v>
      </c>
    </row>
    <row r="15" spans="1:9" ht="27">
      <c r="A15" s="2">
        <v>13</v>
      </c>
      <c r="B15" s="2" t="s">
        <v>178</v>
      </c>
      <c r="C15" s="7" t="s">
        <v>183</v>
      </c>
      <c r="D15" s="7" t="s">
        <v>184</v>
      </c>
      <c r="E15" s="12" t="s">
        <v>115</v>
      </c>
      <c r="F15" s="12" t="s">
        <v>177</v>
      </c>
      <c r="G15" s="2">
        <v>440</v>
      </c>
      <c r="H15" s="2">
        <f t="shared" si="0"/>
        <v>110</v>
      </c>
      <c r="I15" s="12">
        <f t="shared" si="1"/>
        <v>275000</v>
      </c>
    </row>
    <row r="16" spans="1:9" ht="27">
      <c r="A16" s="2">
        <v>14</v>
      </c>
      <c r="B16" s="2" t="s">
        <v>178</v>
      </c>
      <c r="C16" s="7" t="s">
        <v>185</v>
      </c>
      <c r="D16" s="7" t="s">
        <v>186</v>
      </c>
      <c r="E16" s="12" t="s">
        <v>115</v>
      </c>
      <c r="F16" s="12" t="s">
        <v>177</v>
      </c>
      <c r="G16" s="2">
        <v>215</v>
      </c>
      <c r="H16" s="2">
        <f t="shared" si="0"/>
        <v>53.75</v>
      </c>
      <c r="I16" s="12">
        <f t="shared" si="1"/>
        <v>134375</v>
      </c>
    </row>
    <row r="17" spans="1:9">
      <c r="A17" s="2">
        <v>15</v>
      </c>
      <c r="B17" s="2" t="s">
        <v>178</v>
      </c>
      <c r="C17" s="7" t="s">
        <v>185</v>
      </c>
      <c r="D17" s="7" t="s">
        <v>117</v>
      </c>
      <c r="E17" s="12" t="s">
        <v>115</v>
      </c>
      <c r="F17" s="12" t="s">
        <v>177</v>
      </c>
      <c r="G17" s="2">
        <v>211</v>
      </c>
      <c r="H17" s="2">
        <f t="shared" si="0"/>
        <v>52.75</v>
      </c>
      <c r="I17" s="12">
        <f t="shared" si="1"/>
        <v>131875</v>
      </c>
    </row>
    <row r="18" spans="1:9" ht="27">
      <c r="A18" s="2">
        <v>16</v>
      </c>
      <c r="B18" s="2" t="s">
        <v>178</v>
      </c>
      <c r="C18" s="14" t="s">
        <v>187</v>
      </c>
      <c r="D18" s="14" t="s">
        <v>188</v>
      </c>
      <c r="E18" s="12" t="s">
        <v>115</v>
      </c>
      <c r="F18" s="12" t="s">
        <v>177</v>
      </c>
      <c r="G18" s="2">
        <v>74</v>
      </c>
      <c r="H18" s="2">
        <f t="shared" si="0"/>
        <v>18.5</v>
      </c>
      <c r="I18" s="12">
        <f t="shared" si="1"/>
        <v>46250</v>
      </c>
    </row>
    <row r="19" spans="1:9" ht="27">
      <c r="A19" s="2">
        <v>17</v>
      </c>
      <c r="B19" s="2" t="s">
        <v>178</v>
      </c>
      <c r="C19" s="14" t="s">
        <v>189</v>
      </c>
      <c r="D19" s="14" t="s">
        <v>190</v>
      </c>
      <c r="E19" s="12" t="s">
        <v>115</v>
      </c>
      <c r="F19" s="12" t="s">
        <v>177</v>
      </c>
      <c r="G19" s="2">
        <v>45</v>
      </c>
      <c r="H19" s="2">
        <f t="shared" si="0"/>
        <v>11.25</v>
      </c>
      <c r="I19" s="12">
        <f t="shared" si="1"/>
        <v>28125</v>
      </c>
    </row>
    <row r="20" spans="1:9" ht="27">
      <c r="A20" s="2">
        <v>18</v>
      </c>
      <c r="B20" s="2" t="s">
        <v>178</v>
      </c>
      <c r="C20" s="14" t="s">
        <v>178</v>
      </c>
      <c r="D20" s="14" t="s">
        <v>191</v>
      </c>
      <c r="E20" s="12" t="s">
        <v>115</v>
      </c>
      <c r="F20" s="12" t="s">
        <v>177</v>
      </c>
      <c r="G20" s="2">
        <v>93</v>
      </c>
      <c r="H20" s="2">
        <f t="shared" si="0"/>
        <v>23.25</v>
      </c>
      <c r="I20" s="12">
        <f t="shared" si="1"/>
        <v>58125</v>
      </c>
    </row>
    <row r="21" spans="1:9" ht="27">
      <c r="A21" s="2">
        <v>19</v>
      </c>
      <c r="B21" s="2" t="s">
        <v>178</v>
      </c>
      <c r="C21" s="14" t="s">
        <v>192</v>
      </c>
      <c r="D21" s="14" t="s">
        <v>192</v>
      </c>
      <c r="E21" s="12" t="s">
        <v>115</v>
      </c>
      <c r="F21" s="12" t="s">
        <v>177</v>
      </c>
      <c r="G21" s="2">
        <v>113</v>
      </c>
      <c r="H21" s="2">
        <f t="shared" si="0"/>
        <v>28.25</v>
      </c>
      <c r="I21" s="12">
        <f t="shared" si="1"/>
        <v>70625</v>
      </c>
    </row>
    <row r="22" spans="1:9" ht="27">
      <c r="A22" s="2">
        <v>20</v>
      </c>
      <c r="B22" s="2" t="s">
        <v>178</v>
      </c>
      <c r="C22" s="14" t="s">
        <v>193</v>
      </c>
      <c r="D22" s="14" t="s">
        <v>194</v>
      </c>
      <c r="E22" s="12" t="s">
        <v>115</v>
      </c>
      <c r="F22" s="12" t="s">
        <v>177</v>
      </c>
      <c r="G22" s="2">
        <v>30</v>
      </c>
      <c r="H22" s="2">
        <f t="shared" si="0"/>
        <v>7.5</v>
      </c>
      <c r="I22" s="12">
        <f t="shared" si="1"/>
        <v>18750</v>
      </c>
    </row>
    <row r="23" spans="1:9">
      <c r="A23" s="2">
        <v>21</v>
      </c>
      <c r="B23" s="2" t="s">
        <v>178</v>
      </c>
      <c r="C23" s="14" t="s">
        <v>195</v>
      </c>
      <c r="D23" s="14" t="s">
        <v>195</v>
      </c>
      <c r="E23" s="12" t="s">
        <v>115</v>
      </c>
      <c r="F23" s="12" t="s">
        <v>177</v>
      </c>
      <c r="G23" s="2">
        <v>35</v>
      </c>
      <c r="H23" s="2">
        <f t="shared" si="0"/>
        <v>8.75</v>
      </c>
      <c r="I23" s="12">
        <f t="shared" si="1"/>
        <v>21875</v>
      </c>
    </row>
    <row r="24" spans="1:9" ht="27">
      <c r="A24" s="2">
        <v>22</v>
      </c>
      <c r="B24" s="2" t="s">
        <v>178</v>
      </c>
      <c r="C24" s="14" t="s">
        <v>60</v>
      </c>
      <c r="D24" s="14" t="s">
        <v>61</v>
      </c>
      <c r="E24" s="12" t="s">
        <v>115</v>
      </c>
      <c r="F24" s="12" t="s">
        <v>177</v>
      </c>
      <c r="G24" s="2">
        <v>20</v>
      </c>
      <c r="H24" s="2">
        <f t="shared" si="0"/>
        <v>5</v>
      </c>
      <c r="I24" s="12">
        <f t="shared" si="1"/>
        <v>12500</v>
      </c>
    </row>
    <row r="25" spans="1:9" ht="27">
      <c r="A25" s="2">
        <v>23</v>
      </c>
      <c r="B25" s="2" t="s">
        <v>178</v>
      </c>
      <c r="C25" s="14" t="s">
        <v>196</v>
      </c>
      <c r="D25" s="14" t="s">
        <v>197</v>
      </c>
      <c r="E25" s="12" t="s">
        <v>115</v>
      </c>
      <c r="F25" s="12" t="s">
        <v>177</v>
      </c>
      <c r="G25" s="2">
        <v>21</v>
      </c>
      <c r="H25" s="2">
        <f t="shared" si="0"/>
        <v>5.25</v>
      </c>
      <c r="I25" s="12">
        <f t="shared" si="1"/>
        <v>13125</v>
      </c>
    </row>
    <row r="26" spans="1:9" ht="27">
      <c r="A26" s="2">
        <v>24</v>
      </c>
      <c r="B26" s="2" t="s">
        <v>178</v>
      </c>
      <c r="C26" s="14" t="s">
        <v>198</v>
      </c>
      <c r="D26" s="14" t="s">
        <v>199</v>
      </c>
      <c r="E26" s="12" t="s">
        <v>115</v>
      </c>
      <c r="F26" s="12" t="s">
        <v>177</v>
      </c>
      <c r="G26" s="2">
        <v>40</v>
      </c>
      <c r="H26" s="2">
        <f t="shared" si="0"/>
        <v>10</v>
      </c>
      <c r="I26" s="12">
        <f t="shared" si="1"/>
        <v>25000</v>
      </c>
    </row>
    <row r="27" spans="1:9" ht="31.5">
      <c r="A27" s="2">
        <v>25</v>
      </c>
      <c r="B27" s="16" t="s">
        <v>200</v>
      </c>
      <c r="C27" s="16" t="s">
        <v>201</v>
      </c>
      <c r="D27" s="16" t="s">
        <v>202</v>
      </c>
      <c r="E27" s="12" t="s">
        <v>115</v>
      </c>
      <c r="F27" s="12" t="s">
        <v>177</v>
      </c>
      <c r="G27" s="16">
        <v>35</v>
      </c>
      <c r="H27" s="2">
        <f t="shared" si="0"/>
        <v>8.75</v>
      </c>
      <c r="I27" s="12">
        <f t="shared" si="1"/>
        <v>21875</v>
      </c>
    </row>
    <row r="28" spans="1:9" ht="47.25">
      <c r="A28" s="2">
        <v>26</v>
      </c>
      <c r="B28" s="16" t="s">
        <v>200</v>
      </c>
      <c r="C28" s="16" t="s">
        <v>203</v>
      </c>
      <c r="D28" s="16" t="s">
        <v>204</v>
      </c>
      <c r="E28" s="12" t="s">
        <v>115</v>
      </c>
      <c r="F28" s="12" t="s">
        <v>177</v>
      </c>
      <c r="G28" s="16">
        <v>32</v>
      </c>
      <c r="H28" s="2">
        <f t="shared" si="0"/>
        <v>8</v>
      </c>
      <c r="I28" s="12">
        <f t="shared" si="1"/>
        <v>20000</v>
      </c>
    </row>
    <row r="29" spans="1:9" ht="31.5">
      <c r="A29" s="2">
        <v>27</v>
      </c>
      <c r="B29" s="16" t="s">
        <v>200</v>
      </c>
      <c r="C29" s="16" t="s">
        <v>205</v>
      </c>
      <c r="D29" s="16" t="s">
        <v>206</v>
      </c>
      <c r="E29" s="12" t="s">
        <v>115</v>
      </c>
      <c r="F29" s="12" t="s">
        <v>177</v>
      </c>
      <c r="G29" s="16">
        <v>38</v>
      </c>
      <c r="H29" s="2">
        <f t="shared" si="0"/>
        <v>9.5</v>
      </c>
      <c r="I29" s="12">
        <f t="shared" si="1"/>
        <v>23750</v>
      </c>
    </row>
    <row r="30" spans="1:9" ht="31.5">
      <c r="A30" s="2">
        <v>28</v>
      </c>
      <c r="B30" s="16" t="s">
        <v>200</v>
      </c>
      <c r="C30" s="16" t="s">
        <v>207</v>
      </c>
      <c r="D30" s="16" t="s">
        <v>208</v>
      </c>
      <c r="E30" s="12" t="s">
        <v>115</v>
      </c>
      <c r="F30" s="12" t="s">
        <v>177</v>
      </c>
      <c r="G30" s="16">
        <v>57</v>
      </c>
      <c r="H30" s="2">
        <f t="shared" si="0"/>
        <v>14.25</v>
      </c>
      <c r="I30" s="12">
        <f t="shared" si="1"/>
        <v>35625</v>
      </c>
    </row>
    <row r="31" spans="1:9" ht="47.25">
      <c r="A31" s="2">
        <v>29</v>
      </c>
      <c r="B31" s="16" t="s">
        <v>200</v>
      </c>
      <c r="C31" s="16" t="s">
        <v>209</v>
      </c>
      <c r="D31" s="16" t="s">
        <v>210</v>
      </c>
      <c r="E31" s="12" t="s">
        <v>115</v>
      </c>
      <c r="F31" s="12" t="s">
        <v>177</v>
      </c>
      <c r="G31" s="16">
        <v>34</v>
      </c>
      <c r="H31" s="2">
        <f t="shared" si="0"/>
        <v>8.5</v>
      </c>
      <c r="I31" s="12">
        <f t="shared" si="1"/>
        <v>21250</v>
      </c>
    </row>
    <row r="32" spans="1:9" ht="31.5">
      <c r="A32" s="2">
        <v>30</v>
      </c>
      <c r="B32" s="16" t="s">
        <v>200</v>
      </c>
      <c r="C32" s="16" t="s">
        <v>211</v>
      </c>
      <c r="D32" s="16" t="s">
        <v>212</v>
      </c>
      <c r="E32" s="12" t="s">
        <v>115</v>
      </c>
      <c r="F32" s="12" t="s">
        <v>177</v>
      </c>
      <c r="G32" s="16">
        <v>79</v>
      </c>
      <c r="H32" s="2">
        <f t="shared" si="0"/>
        <v>19.75</v>
      </c>
      <c r="I32" s="12">
        <f t="shared" si="1"/>
        <v>49375</v>
      </c>
    </row>
    <row r="33" spans="1:9" ht="47.25">
      <c r="A33" s="2">
        <v>31</v>
      </c>
      <c r="B33" s="16" t="s">
        <v>200</v>
      </c>
      <c r="C33" s="16" t="s">
        <v>213</v>
      </c>
      <c r="D33" s="16" t="s">
        <v>214</v>
      </c>
      <c r="E33" s="12" t="s">
        <v>115</v>
      </c>
      <c r="F33" s="12" t="s">
        <v>177</v>
      </c>
      <c r="G33" s="16">
        <v>73</v>
      </c>
      <c r="H33" s="2">
        <f t="shared" si="0"/>
        <v>18.25</v>
      </c>
      <c r="I33" s="12">
        <f t="shared" si="1"/>
        <v>45625</v>
      </c>
    </row>
    <row r="34" spans="1:9" ht="31.5">
      <c r="A34" s="2">
        <v>32</v>
      </c>
      <c r="B34" s="16" t="s">
        <v>200</v>
      </c>
      <c r="C34" s="16" t="s">
        <v>215</v>
      </c>
      <c r="D34" s="16" t="s">
        <v>216</v>
      </c>
      <c r="E34" s="12" t="s">
        <v>115</v>
      </c>
      <c r="F34" s="12" t="s">
        <v>177</v>
      </c>
      <c r="G34" s="16">
        <v>22</v>
      </c>
      <c r="H34" s="2">
        <f t="shared" si="0"/>
        <v>5.5</v>
      </c>
      <c r="I34" s="12">
        <f t="shared" si="1"/>
        <v>13750</v>
      </c>
    </row>
    <row r="35" spans="1:9" ht="31.5">
      <c r="A35" s="2">
        <v>33</v>
      </c>
      <c r="B35" s="16" t="s">
        <v>200</v>
      </c>
      <c r="C35" s="16" t="s">
        <v>217</v>
      </c>
      <c r="D35" s="16" t="s">
        <v>218</v>
      </c>
      <c r="E35" s="12" t="s">
        <v>115</v>
      </c>
      <c r="F35" s="12" t="s">
        <v>177</v>
      </c>
      <c r="G35" s="16">
        <v>58</v>
      </c>
      <c r="H35" s="2">
        <f t="shared" si="0"/>
        <v>14.5</v>
      </c>
      <c r="I35" s="12">
        <f t="shared" si="1"/>
        <v>36250</v>
      </c>
    </row>
    <row r="36" spans="1:9" ht="31.5">
      <c r="A36" s="2">
        <v>34</v>
      </c>
      <c r="B36" s="16" t="s">
        <v>200</v>
      </c>
      <c r="C36" s="16" t="s">
        <v>219</v>
      </c>
      <c r="D36" s="16" t="s">
        <v>220</v>
      </c>
      <c r="E36" s="12" t="s">
        <v>115</v>
      </c>
      <c r="F36" s="12" t="s">
        <v>177</v>
      </c>
      <c r="G36" s="16">
        <v>35</v>
      </c>
      <c r="H36" s="2">
        <f t="shared" si="0"/>
        <v>8.75</v>
      </c>
      <c r="I36" s="12">
        <f t="shared" si="1"/>
        <v>21875</v>
      </c>
    </row>
    <row r="37" spans="1:9" ht="47.25">
      <c r="A37" s="2">
        <v>35</v>
      </c>
      <c r="B37" s="16" t="s">
        <v>200</v>
      </c>
      <c r="C37" s="16" t="s">
        <v>221</v>
      </c>
      <c r="D37" s="16" t="s">
        <v>222</v>
      </c>
      <c r="E37" s="12" t="s">
        <v>115</v>
      </c>
      <c r="F37" s="12" t="s">
        <v>177</v>
      </c>
      <c r="G37" s="16">
        <v>25</v>
      </c>
      <c r="H37" s="2">
        <f t="shared" si="0"/>
        <v>6.25</v>
      </c>
      <c r="I37" s="12">
        <f t="shared" si="1"/>
        <v>15625</v>
      </c>
    </row>
    <row r="38" spans="1:9" ht="31.5">
      <c r="A38" s="2">
        <v>36</v>
      </c>
      <c r="B38" s="16" t="s">
        <v>200</v>
      </c>
      <c r="C38" s="16" t="s">
        <v>223</v>
      </c>
      <c r="D38" s="16" t="s">
        <v>224</v>
      </c>
      <c r="E38" s="12" t="s">
        <v>115</v>
      </c>
      <c r="F38" s="12" t="s">
        <v>177</v>
      </c>
      <c r="G38" s="16">
        <v>58</v>
      </c>
      <c r="H38" s="2">
        <f t="shared" si="0"/>
        <v>14.5</v>
      </c>
      <c r="I38" s="12">
        <f t="shared" si="1"/>
        <v>36250</v>
      </c>
    </row>
    <row r="39" spans="1:9" ht="47.25">
      <c r="A39" s="2">
        <v>37</v>
      </c>
      <c r="B39" s="16" t="s">
        <v>200</v>
      </c>
      <c r="C39" s="16" t="s">
        <v>225</v>
      </c>
      <c r="D39" s="16" t="s">
        <v>226</v>
      </c>
      <c r="E39" s="12" t="s">
        <v>115</v>
      </c>
      <c r="F39" s="12" t="s">
        <v>177</v>
      </c>
      <c r="G39" s="16">
        <v>22</v>
      </c>
      <c r="H39" s="2">
        <f t="shared" si="0"/>
        <v>5.5</v>
      </c>
      <c r="I39" s="12">
        <f t="shared" si="1"/>
        <v>13750</v>
      </c>
    </row>
    <row r="40" spans="1:9" ht="31.5">
      <c r="A40" s="2">
        <v>38</v>
      </c>
      <c r="B40" s="16" t="s">
        <v>200</v>
      </c>
      <c r="C40" s="16" t="s">
        <v>227</v>
      </c>
      <c r="D40" s="16" t="s">
        <v>228</v>
      </c>
      <c r="E40" s="12" t="s">
        <v>115</v>
      </c>
      <c r="F40" s="12" t="s">
        <v>177</v>
      </c>
      <c r="G40" s="16">
        <v>24</v>
      </c>
      <c r="H40" s="2">
        <f t="shared" si="0"/>
        <v>6</v>
      </c>
      <c r="I40" s="12">
        <f t="shared" si="1"/>
        <v>15000</v>
      </c>
    </row>
    <row r="41" spans="1:9" ht="15.75">
      <c r="A41" s="2">
        <v>39</v>
      </c>
      <c r="B41" s="16" t="s">
        <v>200</v>
      </c>
      <c r="C41" s="16" t="s">
        <v>227</v>
      </c>
      <c r="D41" s="16" t="s">
        <v>229</v>
      </c>
      <c r="E41" s="12" t="s">
        <v>115</v>
      </c>
      <c r="F41" s="12" t="s">
        <v>177</v>
      </c>
      <c r="G41" s="16">
        <v>24</v>
      </c>
      <c r="H41" s="2">
        <f t="shared" si="0"/>
        <v>6</v>
      </c>
      <c r="I41" s="12">
        <f t="shared" si="1"/>
        <v>15000</v>
      </c>
    </row>
    <row r="42" spans="1:9" ht="25.5" customHeight="1">
      <c r="A42" s="49" t="s">
        <v>112</v>
      </c>
      <c r="B42" s="50"/>
      <c r="C42" s="50"/>
      <c r="D42" s="50"/>
      <c r="E42" s="51"/>
      <c r="F42" s="12"/>
      <c r="G42" s="32">
        <f>SUM(G3:G41)</f>
        <v>2681</v>
      </c>
      <c r="H42" s="29">
        <f t="shared" si="0"/>
        <v>670.25</v>
      </c>
      <c r="I42" s="29">
        <f>SUM(I3:I41)</f>
        <v>1675625</v>
      </c>
    </row>
    <row r="43" spans="1:9">
      <c r="H43" s="17"/>
    </row>
  </sheetData>
  <mergeCells count="2">
    <mergeCell ref="A1:I1"/>
    <mergeCell ref="A42:E42"/>
  </mergeCells>
  <pageMargins left="0.7" right="0.7" top="0.75" bottom="0.75" header="0.3" footer="0.3"/>
  <pageSetup paperSize="5" scale="85" orientation="portrait" verticalDpi="0" r:id="rId1"/>
  <rowBreaks count="1" manualBreakCount="1">
    <brk id="30" max="8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CTR OPEN ACTION</vt:lpstr>
      <vt:lpstr>CTR FCS</vt:lpstr>
      <vt:lpstr>CTR GP</vt:lpstr>
      <vt:lpstr>TADA OPEN ACTION</vt:lpstr>
      <vt:lpstr>TADA GP</vt:lpstr>
      <vt:lpstr>Sullurpeta Action</vt:lpstr>
      <vt:lpstr>Sullurpeta GP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hp</cp:lastModifiedBy>
  <cp:lastPrinted>2018-04-26T06:12:26Z</cp:lastPrinted>
  <dcterms:created xsi:type="dcterms:W3CDTF">2018-04-26T02:08:09Z</dcterms:created>
  <dcterms:modified xsi:type="dcterms:W3CDTF">2018-04-27T08:57:56Z</dcterms:modified>
</cp:coreProperties>
</file>