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015" windowHeight="7395"/>
  </bookViews>
  <sheets>
    <sheet name="FL Stocked" sheetId="1" r:id="rId1"/>
    <sheet name="Rayalaseema" sheetId="2" r:id="rId2"/>
    <sheet name="Extent" sheetId="3" r:id="rId3"/>
    <sheet name="Data analysis" sheetId="4" r:id="rId4"/>
  </sheets>
  <definedNames>
    <definedName name="_xlnm.Print_Area" localSheetId="0">'FL Stocked'!$A$1:$AE$21</definedName>
  </definedNames>
  <calcPr calcId="124519"/>
</workbook>
</file>

<file path=xl/calcChain.xml><?xml version="1.0" encoding="utf-8"?>
<calcChain xmlns="http://schemas.openxmlformats.org/spreadsheetml/2006/main">
  <c r="D3" i="4"/>
  <c r="I3" s="1"/>
  <c r="D5"/>
  <c r="I5" s="1"/>
  <c r="D7"/>
  <c r="D13"/>
  <c r="D14"/>
  <c r="H14"/>
  <c r="D12"/>
  <c r="D11"/>
  <c r="I14"/>
  <c r="D4"/>
  <c r="D10"/>
  <c r="I10" s="1"/>
  <c r="I6"/>
  <c r="I7"/>
  <c r="I8"/>
  <c r="I13"/>
  <c r="I15"/>
  <c r="H15"/>
  <c r="H13"/>
  <c r="H12"/>
  <c r="I12" s="1"/>
  <c r="H11"/>
  <c r="I11" s="1"/>
  <c r="H9"/>
  <c r="I9" s="1"/>
  <c r="H4"/>
  <c r="I4" s="1"/>
  <c r="D16" l="1"/>
  <c r="H16"/>
  <c r="I16" l="1"/>
  <c r="G16" l="1"/>
  <c r="F16"/>
  <c r="E16"/>
  <c r="AP14" i="3" l="1"/>
  <c r="AP13"/>
  <c r="AP12"/>
  <c r="AP11"/>
  <c r="AP10"/>
  <c r="AP9"/>
  <c r="AP8"/>
  <c r="AP7"/>
  <c r="AP6"/>
  <c r="AP5"/>
  <c r="AP4"/>
  <c r="AM14"/>
  <c r="AM13"/>
  <c r="AM12"/>
  <c r="AM11"/>
  <c r="AM10"/>
  <c r="AM9"/>
  <c r="AM8"/>
  <c r="AM7"/>
  <c r="AM6"/>
  <c r="AM5"/>
  <c r="AM4"/>
  <c r="AJ14"/>
  <c r="AJ13"/>
  <c r="AJ12"/>
  <c r="AJ11"/>
  <c r="AJ10"/>
  <c r="AJ9"/>
  <c r="AJ8"/>
  <c r="AJ7"/>
  <c r="AJ6"/>
  <c r="AJ5"/>
  <c r="AJ4"/>
  <c r="AJ15" s="1"/>
  <c r="AG14"/>
  <c r="AG13"/>
  <c r="AG12"/>
  <c r="AG11"/>
  <c r="AG10"/>
  <c r="AG9"/>
  <c r="AG8"/>
  <c r="AG7"/>
  <c r="AG6"/>
  <c r="AG5"/>
  <c r="AG4"/>
  <c r="AD14"/>
  <c r="AD13"/>
  <c r="AD12"/>
  <c r="AD11"/>
  <c r="AD10"/>
  <c r="AD9"/>
  <c r="AD8"/>
  <c r="AD7"/>
  <c r="AD6"/>
  <c r="AD5"/>
  <c r="AD4"/>
  <c r="AA14"/>
  <c r="AA13"/>
  <c r="AA12"/>
  <c r="AA11"/>
  <c r="AA10"/>
  <c r="AA9"/>
  <c r="AA8"/>
  <c r="AA7"/>
  <c r="AA6"/>
  <c r="AA5"/>
  <c r="AA4"/>
  <c r="X14"/>
  <c r="X13"/>
  <c r="X12"/>
  <c r="X11"/>
  <c r="X10"/>
  <c r="X9"/>
  <c r="X8"/>
  <c r="X7"/>
  <c r="X6"/>
  <c r="X5"/>
  <c r="X4"/>
  <c r="X15" s="1"/>
  <c r="U14"/>
  <c r="U13"/>
  <c r="U12"/>
  <c r="U11"/>
  <c r="U10"/>
  <c r="U9"/>
  <c r="U8"/>
  <c r="U7"/>
  <c r="U6"/>
  <c r="U5"/>
  <c r="U4"/>
  <c r="R14"/>
  <c r="R13"/>
  <c r="R12"/>
  <c r="R11"/>
  <c r="R10"/>
  <c r="R9"/>
  <c r="R8"/>
  <c r="R7"/>
  <c r="R6"/>
  <c r="R5"/>
  <c r="R4"/>
  <c r="O14"/>
  <c r="O13"/>
  <c r="O12"/>
  <c r="O11"/>
  <c r="O10"/>
  <c r="O9"/>
  <c r="O8"/>
  <c r="O7"/>
  <c r="O6"/>
  <c r="O5"/>
  <c r="O4"/>
  <c r="L14"/>
  <c r="L13"/>
  <c r="L12"/>
  <c r="L11"/>
  <c r="L10"/>
  <c r="L9"/>
  <c r="L8"/>
  <c r="L7"/>
  <c r="L6"/>
  <c r="L5"/>
  <c r="L4"/>
  <c r="I14"/>
  <c r="I13"/>
  <c r="I12"/>
  <c r="I11"/>
  <c r="I10"/>
  <c r="I9"/>
  <c r="I8"/>
  <c r="I7"/>
  <c r="I6"/>
  <c r="I5"/>
  <c r="I4"/>
  <c r="F6"/>
  <c r="AS6" s="1"/>
  <c r="F7"/>
  <c r="AS7" s="1"/>
  <c r="F8"/>
  <c r="AS8" s="1"/>
  <c r="F9"/>
  <c r="AS9" s="1"/>
  <c r="F10"/>
  <c r="AS10" s="1"/>
  <c r="F11"/>
  <c r="AS11" s="1"/>
  <c r="F12"/>
  <c r="AS12" s="1"/>
  <c r="F13"/>
  <c r="AS13" s="1"/>
  <c r="F14"/>
  <c r="AS14" s="1"/>
  <c r="F5"/>
  <c r="AS5" s="1"/>
  <c r="F4"/>
  <c r="AC15"/>
  <c r="Q15"/>
  <c r="AO15"/>
  <c r="AN15"/>
  <c r="AL15"/>
  <c r="AK15"/>
  <c r="AI15"/>
  <c r="AH15"/>
  <c r="AF15"/>
  <c r="AE15"/>
  <c r="AB15"/>
  <c r="Z15"/>
  <c r="Y15"/>
  <c r="W15"/>
  <c r="V15"/>
  <c r="T15"/>
  <c r="S15"/>
  <c r="P15"/>
  <c r="N15"/>
  <c r="M15"/>
  <c r="K15"/>
  <c r="J15"/>
  <c r="H15"/>
  <c r="G15"/>
  <c r="D15"/>
  <c r="AR14"/>
  <c r="AQ14"/>
  <c r="AR13"/>
  <c r="AQ13"/>
  <c r="AQ12"/>
  <c r="AR12"/>
  <c r="AR11"/>
  <c r="AQ11"/>
  <c r="AR10"/>
  <c r="AQ10"/>
  <c r="AR9"/>
  <c r="AQ9"/>
  <c r="AQ8"/>
  <c r="E15"/>
  <c r="AR7"/>
  <c r="AQ7"/>
  <c r="AR6"/>
  <c r="AQ6"/>
  <c r="AR5"/>
  <c r="AQ5"/>
  <c r="AR4"/>
  <c r="AQ4"/>
  <c r="L5" i="2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M4"/>
  <c r="L4"/>
  <c r="K15"/>
  <c r="J15"/>
  <c r="I15"/>
  <c r="H15"/>
  <c r="G15"/>
  <c r="F15"/>
  <c r="E15"/>
  <c r="D15"/>
  <c r="AD15" i="1"/>
  <c r="AD5"/>
  <c r="AE5"/>
  <c r="AD6"/>
  <c r="AE6"/>
  <c r="AD7"/>
  <c r="AE7"/>
  <c r="AD8"/>
  <c r="AE8"/>
  <c r="AD9"/>
  <c r="AE9"/>
  <c r="AD10"/>
  <c r="AE10"/>
  <c r="AD11"/>
  <c r="AE11"/>
  <c r="AD12"/>
  <c r="AE12"/>
  <c r="AD13"/>
  <c r="AE13"/>
  <c r="AD14"/>
  <c r="AE14"/>
  <c r="AE4"/>
  <c r="AE15" s="1"/>
  <c r="H18" s="1"/>
  <c r="H20" s="1"/>
  <c r="AD4"/>
  <c r="AB15"/>
  <c r="Z15"/>
  <c r="X15"/>
  <c r="V15"/>
  <c r="T15"/>
  <c r="R15"/>
  <c r="P15"/>
  <c r="N15"/>
  <c r="L15"/>
  <c r="J15"/>
  <c r="H15"/>
  <c r="F15"/>
  <c r="D15"/>
  <c r="U15"/>
  <c r="I15"/>
  <c r="E8"/>
  <c r="E12"/>
  <c r="W15"/>
  <c r="Y15"/>
  <c r="AA15" i="3" l="1"/>
  <c r="AM15"/>
  <c r="R15"/>
  <c r="AD15"/>
  <c r="AP15"/>
  <c r="F15"/>
  <c r="AG15"/>
  <c r="AS4"/>
  <c r="AS15" s="1"/>
  <c r="I15"/>
  <c r="U15"/>
  <c r="L15"/>
  <c r="O15"/>
  <c r="AQ15"/>
  <c r="AR8"/>
  <c r="AR15" s="1"/>
  <c r="T17" s="1"/>
  <c r="T18" s="1"/>
  <c r="L15" i="2"/>
  <c r="M15"/>
  <c r="AA15" i="1"/>
  <c r="AC15"/>
  <c r="Q15"/>
  <c r="O15"/>
  <c r="M15"/>
  <c r="K15"/>
  <c r="G15"/>
  <c r="E15"/>
  <c r="S15"/>
</calcChain>
</file>

<file path=xl/sharedStrings.xml><?xml version="1.0" encoding="utf-8"?>
<sst xmlns="http://schemas.openxmlformats.org/spreadsheetml/2006/main" count="206" uniqueCount="61">
  <si>
    <t>SKLM</t>
  </si>
  <si>
    <t>Sl.
No</t>
  </si>
  <si>
    <t>Water bodies category</t>
  </si>
  <si>
    <t xml:space="preserve">Fishing Rights with </t>
  </si>
  <si>
    <t>Reservoirs</t>
  </si>
  <si>
    <t>Individual fishing license</t>
  </si>
  <si>
    <t xml:space="preserve">Reservoirs/ MI tanks leased to </t>
  </si>
  <si>
    <t>SC FCSs</t>
  </si>
  <si>
    <t>ST FCSs</t>
  </si>
  <si>
    <t>FCS with 75% and above SC/ ST Members</t>
  </si>
  <si>
    <t>Other category FCSs</t>
  </si>
  <si>
    <t>GP Tanks under lease/ Auction to</t>
  </si>
  <si>
    <t>Total:</t>
  </si>
  <si>
    <t>VZM</t>
  </si>
  <si>
    <t>VSP</t>
  </si>
  <si>
    <t>EG</t>
  </si>
  <si>
    <t>WG</t>
  </si>
  <si>
    <t>KRI</t>
  </si>
  <si>
    <t>GNT</t>
  </si>
  <si>
    <t>ONG</t>
  </si>
  <si>
    <t>NLR</t>
  </si>
  <si>
    <t>CTR</t>
  </si>
  <si>
    <t>CDP</t>
  </si>
  <si>
    <t>ATP</t>
  </si>
  <si>
    <t>KRNL</t>
  </si>
  <si>
    <t>Stocking on their own 
(by GP)</t>
  </si>
  <si>
    <t xml:space="preserve">Open auction (post bidders)/ Farm Ponds/ Tata </t>
  </si>
  <si>
    <t>1. Fingerlings Stocked</t>
  </si>
  <si>
    <t>2. Fingerlings under procurement from private suppliers</t>
  </si>
  <si>
    <t>Crores</t>
  </si>
  <si>
    <t>Grand Total</t>
  </si>
  <si>
    <t>TOTAL
(in Lakhs)</t>
  </si>
  <si>
    <t>REPORT ON FISH SEED STOCKED UNDER MISSION FINGERLINGS PROGRAM 2017-18 AS ON 29.12.2017</t>
  </si>
  <si>
    <t>Water Bodies</t>
  </si>
  <si>
    <t>FL Stocked</t>
  </si>
  <si>
    <t>EWSA</t>
  </si>
  <si>
    <t>FL Target</t>
  </si>
  <si>
    <t>Sl 
No.</t>
  </si>
  <si>
    <t>Total</t>
  </si>
  <si>
    <t>Srikakulam</t>
  </si>
  <si>
    <t>Vizianagaram</t>
  </si>
  <si>
    <t>Visakhapatnam</t>
  </si>
  <si>
    <t>East Godavari</t>
  </si>
  <si>
    <t>West Godavari</t>
  </si>
  <si>
    <t>Krishna</t>
  </si>
  <si>
    <t>Prakasam</t>
  </si>
  <si>
    <t>Nellore</t>
  </si>
  <si>
    <t>Chittoor</t>
  </si>
  <si>
    <t>Kadapa</t>
  </si>
  <si>
    <t>Ananthapur</t>
  </si>
  <si>
    <t>Kurnool</t>
  </si>
  <si>
    <t>District</t>
  </si>
  <si>
    <t>No.</t>
  </si>
  <si>
    <t>Abstract - District Wise Admin approval for Implementaion of TSP Scheme for the year 2017-18 as on 17.01.2018</t>
  </si>
  <si>
    <t>% Achievement</t>
  </si>
  <si>
    <t>FL 
Target</t>
  </si>
  <si>
    <t>Guntur</t>
  </si>
  <si>
    <t xml:space="preserve">Reservoirs/ 
MI tanks leased to </t>
  </si>
  <si>
    <t>Water bodies 
category</t>
  </si>
  <si>
    <t>GP Tanks under lease/
Auction to</t>
  </si>
  <si>
    <t xml:space="preserve">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</si>
</sst>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2" fontId="2" fillId="0" borderId="0" xfId="0" applyNumberFormat="1" applyFont="1"/>
    <xf numFmtId="0" fontId="3" fillId="0" borderId="0" xfId="0" applyFont="1" applyAlignment="1">
      <alignment vertical="top"/>
    </xf>
    <xf numFmtId="2" fontId="2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2" fillId="0" borderId="1" xfId="0" quotePrefix="1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2" fontId="3" fillId="0" borderId="0" xfId="0" applyNumberFormat="1" applyFont="1" applyAlignment="1">
      <alignment vertical="top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" fillId="0" borderId="7" xfId="0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1" fontId="2" fillId="0" borderId="1" xfId="0" quotePrefix="1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2" fontId="7" fillId="2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/>
    <xf numFmtId="0" fontId="2" fillId="0" borderId="9" xfId="0" applyFont="1" applyBorder="1" applyAlignment="1">
      <alignment horizontal="right" wrapText="1"/>
    </xf>
    <xf numFmtId="1" fontId="6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2"/>
  <sheetViews>
    <sheetView tabSelected="1" zoomScale="85" zoomScaleNormal="85" workbookViewId="0">
      <selection activeCell="G4" sqref="G4"/>
    </sheetView>
  </sheetViews>
  <sheetFormatPr defaultColWidth="18.140625" defaultRowHeight="14.25"/>
  <cols>
    <col min="1" max="1" width="3.85546875" style="1" bestFit="1" customWidth="1"/>
    <col min="2" max="2" width="22.85546875" style="1" bestFit="1" customWidth="1"/>
    <col min="3" max="3" width="34.85546875" style="1" customWidth="1"/>
    <col min="4" max="4" width="7.7109375" style="1" bestFit="1" customWidth="1"/>
    <col min="5" max="5" width="7.85546875" style="1" bestFit="1" customWidth="1"/>
    <col min="6" max="6" width="8.140625" style="1" bestFit="1" customWidth="1"/>
    <col min="7" max="7" width="7.85546875" style="1" bestFit="1" customWidth="1"/>
    <col min="8" max="8" width="7.7109375" style="1" bestFit="1" customWidth="1"/>
    <col min="9" max="9" width="7.85546875" style="1" bestFit="1" customWidth="1"/>
    <col min="10" max="10" width="8.140625" style="1" bestFit="1" customWidth="1"/>
    <col min="11" max="11" width="7.85546875" style="1" bestFit="1" customWidth="1"/>
    <col min="12" max="12" width="7.7109375" style="1" bestFit="1" customWidth="1"/>
    <col min="13" max="13" width="7.85546875" style="1" bestFit="1" customWidth="1"/>
    <col min="14" max="14" width="7.7109375" style="1" bestFit="1" customWidth="1"/>
    <col min="15" max="15" width="9" style="1" bestFit="1" customWidth="1"/>
    <col min="16" max="16" width="7.7109375" style="1" bestFit="1" customWidth="1"/>
    <col min="17" max="17" width="8" style="1" bestFit="1" customWidth="1"/>
    <col min="18" max="18" width="7.7109375" style="1" bestFit="1" customWidth="1"/>
    <col min="19" max="19" width="7.85546875" style="1" bestFit="1" customWidth="1"/>
    <col min="20" max="20" width="7.7109375" style="1" bestFit="1" customWidth="1"/>
    <col min="21" max="21" width="7.85546875" style="1" bestFit="1" customWidth="1"/>
    <col min="22" max="22" width="7.7109375" style="1" bestFit="1" customWidth="1"/>
    <col min="23" max="23" width="7.85546875" style="1" bestFit="1" customWidth="1"/>
    <col min="24" max="24" width="7.7109375" style="1" bestFit="1" customWidth="1"/>
    <col min="25" max="25" width="7.85546875" style="1" bestFit="1" customWidth="1"/>
    <col min="26" max="26" width="7.7109375" style="1" bestFit="1" customWidth="1"/>
    <col min="27" max="27" width="7.85546875" style="1" bestFit="1" customWidth="1"/>
    <col min="28" max="28" width="7.7109375" style="1" bestFit="1" customWidth="1"/>
    <col min="29" max="29" width="7.85546875" style="1" bestFit="1" customWidth="1"/>
    <col min="30" max="30" width="12.28515625" style="1" bestFit="1" customWidth="1"/>
    <col min="31" max="31" width="9.28515625" style="1" bestFit="1" customWidth="1"/>
    <col min="32" max="16384" width="18.140625" style="1"/>
  </cols>
  <sheetData>
    <row r="1" spans="1:31" ht="27.75" customHeight="1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 ht="15">
      <c r="A2" s="65" t="s">
        <v>1</v>
      </c>
      <c r="B2" s="65" t="s">
        <v>58</v>
      </c>
      <c r="C2" s="65" t="s">
        <v>3</v>
      </c>
      <c r="D2" s="75" t="s">
        <v>0</v>
      </c>
      <c r="E2" s="76"/>
      <c r="F2" s="75" t="s">
        <v>13</v>
      </c>
      <c r="G2" s="76"/>
      <c r="H2" s="75" t="s">
        <v>14</v>
      </c>
      <c r="I2" s="76"/>
      <c r="J2" s="75" t="s">
        <v>15</v>
      </c>
      <c r="K2" s="76"/>
      <c r="L2" s="75" t="s">
        <v>16</v>
      </c>
      <c r="M2" s="76"/>
      <c r="N2" s="75" t="s">
        <v>17</v>
      </c>
      <c r="O2" s="76"/>
      <c r="P2" s="75" t="s">
        <v>18</v>
      </c>
      <c r="Q2" s="76"/>
      <c r="R2" s="75" t="s">
        <v>19</v>
      </c>
      <c r="S2" s="76"/>
      <c r="T2" s="61" t="s">
        <v>20</v>
      </c>
      <c r="U2" s="62"/>
      <c r="V2" s="61" t="s">
        <v>21</v>
      </c>
      <c r="W2" s="62"/>
      <c r="X2" s="61" t="s">
        <v>22</v>
      </c>
      <c r="Y2" s="62"/>
      <c r="Z2" s="61" t="s">
        <v>23</v>
      </c>
      <c r="AA2" s="62"/>
      <c r="AB2" s="61" t="s">
        <v>24</v>
      </c>
      <c r="AC2" s="62"/>
      <c r="AD2" s="63" t="s">
        <v>31</v>
      </c>
      <c r="AE2" s="64"/>
    </row>
    <row r="3" spans="1:31" ht="45">
      <c r="A3" s="66"/>
      <c r="B3" s="66"/>
      <c r="C3" s="66"/>
      <c r="D3" s="2" t="s">
        <v>33</v>
      </c>
      <c r="E3" s="2" t="s">
        <v>34</v>
      </c>
      <c r="F3" s="2" t="s">
        <v>33</v>
      </c>
      <c r="G3" s="2" t="s">
        <v>34</v>
      </c>
      <c r="H3" s="2" t="s">
        <v>33</v>
      </c>
      <c r="I3" s="2" t="s">
        <v>34</v>
      </c>
      <c r="J3" s="2" t="s">
        <v>33</v>
      </c>
      <c r="K3" s="2" t="s">
        <v>34</v>
      </c>
      <c r="L3" s="2" t="s">
        <v>33</v>
      </c>
      <c r="M3" s="2" t="s">
        <v>34</v>
      </c>
      <c r="N3" s="2" t="s">
        <v>33</v>
      </c>
      <c r="O3" s="2" t="s">
        <v>34</v>
      </c>
      <c r="P3" s="2" t="s">
        <v>33</v>
      </c>
      <c r="Q3" s="2" t="s">
        <v>34</v>
      </c>
      <c r="R3" s="2" t="s">
        <v>33</v>
      </c>
      <c r="S3" s="2" t="s">
        <v>34</v>
      </c>
      <c r="T3" s="2" t="s">
        <v>33</v>
      </c>
      <c r="U3" s="2" t="s">
        <v>34</v>
      </c>
      <c r="V3" s="2" t="s">
        <v>33</v>
      </c>
      <c r="W3" s="2" t="s">
        <v>34</v>
      </c>
      <c r="X3" s="2" t="s">
        <v>33</v>
      </c>
      <c r="Y3" s="2" t="s">
        <v>34</v>
      </c>
      <c r="Z3" s="2" t="s">
        <v>33</v>
      </c>
      <c r="AA3" s="2" t="s">
        <v>34</v>
      </c>
      <c r="AB3" s="2" t="s">
        <v>33</v>
      </c>
      <c r="AC3" s="2" t="s">
        <v>34</v>
      </c>
      <c r="AD3" s="2" t="s">
        <v>33</v>
      </c>
      <c r="AE3" s="2" t="s">
        <v>34</v>
      </c>
    </row>
    <row r="4" spans="1:31" ht="30.75" customHeight="1">
      <c r="A4" s="3">
        <v>1</v>
      </c>
      <c r="B4" s="4" t="s">
        <v>4</v>
      </c>
      <c r="C4" s="5" t="s">
        <v>5</v>
      </c>
      <c r="D4" s="5">
        <v>0</v>
      </c>
      <c r="E4" s="8">
        <v>0</v>
      </c>
      <c r="F4" s="18">
        <v>2</v>
      </c>
      <c r="G4" s="8" t="s">
        <v>60</v>
      </c>
      <c r="H4" s="18">
        <v>2</v>
      </c>
      <c r="I4" s="8">
        <v>9.4499999999999993</v>
      </c>
      <c r="J4" s="18">
        <v>2</v>
      </c>
      <c r="K4" s="8">
        <v>75.5</v>
      </c>
      <c r="L4" s="18">
        <v>4</v>
      </c>
      <c r="M4" s="8">
        <v>50.54</v>
      </c>
      <c r="N4" s="18">
        <v>1</v>
      </c>
      <c r="O4" s="8">
        <v>13.5</v>
      </c>
      <c r="P4" s="18">
        <v>3</v>
      </c>
      <c r="Q4" s="8">
        <v>68</v>
      </c>
      <c r="R4" s="18">
        <v>2</v>
      </c>
      <c r="S4" s="8">
        <v>9.8800000000000008</v>
      </c>
      <c r="T4" s="18">
        <v>3</v>
      </c>
      <c r="U4" s="8">
        <v>66</v>
      </c>
      <c r="V4" s="18">
        <v>1</v>
      </c>
      <c r="W4" s="10">
        <v>2</v>
      </c>
      <c r="X4" s="20">
        <v>5</v>
      </c>
      <c r="Y4" s="8">
        <v>38</v>
      </c>
      <c r="Z4" s="18">
        <v>3</v>
      </c>
      <c r="AA4" s="8">
        <v>38.049999999999997</v>
      </c>
      <c r="AB4" s="18">
        <v>3</v>
      </c>
      <c r="AC4" s="8">
        <v>35.36</v>
      </c>
      <c r="AD4" s="18">
        <f>D4+F4+H4+J4+L4+N4+P4+R4+T4+V4+X4+Z4+AB4</f>
        <v>31</v>
      </c>
      <c r="AE4" s="8" t="e">
        <f>E4+G4+I4+K4+M4+O4+Q4+S4+U4+W4+Y4+AA4+AC4</f>
        <v>#VALUE!</v>
      </c>
    </row>
    <row r="5" spans="1:31" ht="30.75" customHeight="1">
      <c r="A5" s="3">
        <v>2</v>
      </c>
      <c r="B5" s="69" t="s">
        <v>57</v>
      </c>
      <c r="C5" s="5" t="s">
        <v>7</v>
      </c>
      <c r="D5" s="5">
        <v>2</v>
      </c>
      <c r="E5" s="8">
        <v>2.2599999999999998</v>
      </c>
      <c r="F5" s="18">
        <v>0</v>
      </c>
      <c r="G5" s="8">
        <v>0</v>
      </c>
      <c r="H5" s="18">
        <v>0</v>
      </c>
      <c r="I5" s="8">
        <v>0</v>
      </c>
      <c r="J5" s="18">
        <v>24</v>
      </c>
      <c r="K5" s="8">
        <v>4</v>
      </c>
      <c r="L5" s="18">
        <v>12</v>
      </c>
      <c r="M5" s="8">
        <v>19.29</v>
      </c>
      <c r="N5" s="18">
        <v>13</v>
      </c>
      <c r="O5" s="8">
        <v>6.14</v>
      </c>
      <c r="P5" s="18">
        <v>6</v>
      </c>
      <c r="Q5" s="8">
        <v>0.42</v>
      </c>
      <c r="R5" s="18">
        <v>0</v>
      </c>
      <c r="S5" s="8">
        <v>0</v>
      </c>
      <c r="T5" s="18">
        <v>28</v>
      </c>
      <c r="U5" s="8">
        <v>24</v>
      </c>
      <c r="V5" s="18">
        <v>25</v>
      </c>
      <c r="W5" s="10">
        <v>2</v>
      </c>
      <c r="X5" s="20">
        <v>4</v>
      </c>
      <c r="Y5" s="8">
        <v>0</v>
      </c>
      <c r="Z5" s="18">
        <v>1</v>
      </c>
      <c r="AA5" s="8">
        <v>0.77</v>
      </c>
      <c r="AB5" s="18">
        <v>3</v>
      </c>
      <c r="AC5" s="8">
        <v>1.48675</v>
      </c>
      <c r="AD5" s="18">
        <f t="shared" ref="AD5:AD14" si="0">D5+F5+H5+J5+L5+N5+P5+R5+T5+V5+X5+Z5+AB5</f>
        <v>118</v>
      </c>
      <c r="AE5" s="8">
        <f t="shared" ref="AE5:AE14" si="1">E5+G5+I5+K5+M5+O5+Q5+S5+U5+W5+Y5+AA5+AC5</f>
        <v>60.366750000000003</v>
      </c>
    </row>
    <row r="6" spans="1:31" ht="30.75" customHeight="1">
      <c r="A6" s="3">
        <v>3</v>
      </c>
      <c r="B6" s="70"/>
      <c r="C6" s="5" t="s">
        <v>8</v>
      </c>
      <c r="D6" s="5">
        <v>8</v>
      </c>
      <c r="E6" s="8">
        <v>5.24</v>
      </c>
      <c r="F6" s="18">
        <v>3</v>
      </c>
      <c r="G6" s="8">
        <v>7.6449999999999996</v>
      </c>
      <c r="H6" s="18">
        <v>3</v>
      </c>
      <c r="I6" s="8">
        <v>3</v>
      </c>
      <c r="J6" s="18">
        <v>13</v>
      </c>
      <c r="K6" s="8">
        <v>16.600000000000001</v>
      </c>
      <c r="L6" s="18">
        <v>4</v>
      </c>
      <c r="M6" s="8">
        <v>0.22</v>
      </c>
      <c r="N6" s="18">
        <v>2</v>
      </c>
      <c r="O6" s="8">
        <v>0.7</v>
      </c>
      <c r="P6" s="18">
        <v>10</v>
      </c>
      <c r="Q6" s="8">
        <v>2.91</v>
      </c>
      <c r="R6" s="18">
        <v>9</v>
      </c>
      <c r="S6" s="8">
        <v>5</v>
      </c>
      <c r="T6" s="18">
        <v>40</v>
      </c>
      <c r="U6" s="8">
        <v>10</v>
      </c>
      <c r="V6" s="18">
        <v>1</v>
      </c>
      <c r="W6" s="10">
        <v>0.3</v>
      </c>
      <c r="X6" s="20">
        <v>1</v>
      </c>
      <c r="Y6" s="8">
        <v>0.45</v>
      </c>
      <c r="Z6" s="18">
        <v>1</v>
      </c>
      <c r="AA6" s="8">
        <v>0.62</v>
      </c>
      <c r="AB6" s="18">
        <v>1</v>
      </c>
      <c r="AC6" s="8">
        <v>2</v>
      </c>
      <c r="AD6" s="18">
        <f t="shared" si="0"/>
        <v>96</v>
      </c>
      <c r="AE6" s="8">
        <f t="shared" si="1"/>
        <v>54.684999999999995</v>
      </c>
    </row>
    <row r="7" spans="1:31" ht="30.75" customHeight="1">
      <c r="A7" s="3">
        <v>4</v>
      </c>
      <c r="B7" s="70"/>
      <c r="C7" s="5" t="s">
        <v>9</v>
      </c>
      <c r="D7" s="5">
        <v>4</v>
      </c>
      <c r="E7" s="8">
        <v>12.44</v>
      </c>
      <c r="F7" s="18">
        <v>7</v>
      </c>
      <c r="G7" s="8">
        <v>21.4</v>
      </c>
      <c r="H7" s="18">
        <v>1</v>
      </c>
      <c r="I7" s="8">
        <v>2.2999999999999998</v>
      </c>
      <c r="J7" s="18">
        <v>55</v>
      </c>
      <c r="K7" s="8">
        <v>13.2</v>
      </c>
      <c r="L7" s="18">
        <v>0</v>
      </c>
      <c r="M7" s="8">
        <v>0</v>
      </c>
      <c r="N7" s="18">
        <v>37</v>
      </c>
      <c r="O7" s="8">
        <v>14.28</v>
      </c>
      <c r="P7" s="18">
        <v>0</v>
      </c>
      <c r="Q7" s="8">
        <v>0</v>
      </c>
      <c r="R7" s="18">
        <v>2</v>
      </c>
      <c r="S7" s="8">
        <v>4.4000000000000004</v>
      </c>
      <c r="T7" s="18">
        <v>0</v>
      </c>
      <c r="U7" s="8">
        <v>0</v>
      </c>
      <c r="V7" s="18">
        <v>2</v>
      </c>
      <c r="W7" s="11">
        <v>0.9</v>
      </c>
      <c r="X7" s="21">
        <v>0</v>
      </c>
      <c r="Y7" s="8">
        <v>0</v>
      </c>
      <c r="Z7" s="18">
        <v>1</v>
      </c>
      <c r="AA7" s="8">
        <v>0.52</v>
      </c>
      <c r="AB7" s="18">
        <v>2</v>
      </c>
      <c r="AC7" s="8">
        <v>2.9</v>
      </c>
      <c r="AD7" s="18">
        <f t="shared" si="0"/>
        <v>111</v>
      </c>
      <c r="AE7" s="8">
        <f t="shared" si="1"/>
        <v>72.34</v>
      </c>
    </row>
    <row r="8" spans="1:31" ht="30.75" customHeight="1">
      <c r="A8" s="3">
        <v>5</v>
      </c>
      <c r="B8" s="71"/>
      <c r="C8" s="5" t="s">
        <v>10</v>
      </c>
      <c r="D8" s="5">
        <v>240</v>
      </c>
      <c r="E8" s="8">
        <f>55.01+18.25</f>
        <v>73.259999999999991</v>
      </c>
      <c r="F8" s="18">
        <v>165</v>
      </c>
      <c r="G8" s="8">
        <v>22.84</v>
      </c>
      <c r="H8" s="18">
        <v>29</v>
      </c>
      <c r="I8" s="8">
        <v>25.16</v>
      </c>
      <c r="J8" s="18">
        <v>95</v>
      </c>
      <c r="K8" s="8">
        <v>22.8</v>
      </c>
      <c r="L8" s="18">
        <v>22</v>
      </c>
      <c r="M8" s="8">
        <v>0.3</v>
      </c>
      <c r="N8" s="18">
        <v>56</v>
      </c>
      <c r="O8" s="8">
        <v>25.286000000000001</v>
      </c>
      <c r="P8" s="18">
        <v>21</v>
      </c>
      <c r="Q8" s="8">
        <v>8.4459999999999997</v>
      </c>
      <c r="R8" s="18">
        <v>66</v>
      </c>
      <c r="S8" s="8">
        <v>43.42</v>
      </c>
      <c r="T8" s="18">
        <v>22</v>
      </c>
      <c r="U8" s="8">
        <v>15</v>
      </c>
      <c r="V8" s="18">
        <v>110</v>
      </c>
      <c r="W8" s="11">
        <v>51.6</v>
      </c>
      <c r="X8" s="21">
        <v>30</v>
      </c>
      <c r="Y8" s="8">
        <v>60.75</v>
      </c>
      <c r="Z8" s="18">
        <v>69</v>
      </c>
      <c r="AA8" s="8">
        <v>220.34190000000001</v>
      </c>
      <c r="AB8" s="18">
        <v>82</v>
      </c>
      <c r="AC8" s="8">
        <v>57.57</v>
      </c>
      <c r="AD8" s="18">
        <f t="shared" si="0"/>
        <v>1007</v>
      </c>
      <c r="AE8" s="8">
        <f t="shared" si="1"/>
        <v>626.77390000000003</v>
      </c>
    </row>
    <row r="9" spans="1:31" ht="30.75" customHeight="1">
      <c r="A9" s="3">
        <v>6</v>
      </c>
      <c r="B9" s="69" t="s">
        <v>59</v>
      </c>
      <c r="C9" s="5" t="s">
        <v>7</v>
      </c>
      <c r="D9" s="5">
        <v>3</v>
      </c>
      <c r="E9" s="8">
        <v>3</v>
      </c>
      <c r="F9" s="18">
        <v>15</v>
      </c>
      <c r="G9" s="8">
        <v>6.77</v>
      </c>
      <c r="H9" s="18">
        <v>0</v>
      </c>
      <c r="I9" s="8">
        <v>0</v>
      </c>
      <c r="J9" s="18">
        <v>80</v>
      </c>
      <c r="K9" s="8">
        <v>12.96</v>
      </c>
      <c r="L9" s="18">
        <v>13</v>
      </c>
      <c r="M9" s="8">
        <v>2.44</v>
      </c>
      <c r="N9" s="18">
        <v>3</v>
      </c>
      <c r="O9" s="8">
        <v>0.6</v>
      </c>
      <c r="P9" s="18">
        <v>3</v>
      </c>
      <c r="Q9" s="8">
        <v>0</v>
      </c>
      <c r="R9" s="18">
        <v>0</v>
      </c>
      <c r="S9" s="8">
        <v>0</v>
      </c>
      <c r="T9" s="18">
        <v>0</v>
      </c>
      <c r="U9" s="8">
        <v>0</v>
      </c>
      <c r="V9" s="18">
        <v>0</v>
      </c>
      <c r="W9" s="10">
        <v>0</v>
      </c>
      <c r="X9" s="20">
        <v>1</v>
      </c>
      <c r="Y9" s="8">
        <v>0</v>
      </c>
      <c r="Z9" s="18">
        <v>0</v>
      </c>
      <c r="AA9" s="8">
        <v>0</v>
      </c>
      <c r="AB9" s="18">
        <v>0</v>
      </c>
      <c r="AC9" s="8">
        <v>0</v>
      </c>
      <c r="AD9" s="18">
        <f t="shared" si="0"/>
        <v>118</v>
      </c>
      <c r="AE9" s="8">
        <f t="shared" si="1"/>
        <v>25.770000000000003</v>
      </c>
    </row>
    <row r="10" spans="1:31" ht="30.75" customHeight="1">
      <c r="A10" s="3">
        <v>7</v>
      </c>
      <c r="B10" s="70"/>
      <c r="C10" s="5" t="s">
        <v>8</v>
      </c>
      <c r="D10" s="5">
        <v>6</v>
      </c>
      <c r="E10" s="8">
        <v>3</v>
      </c>
      <c r="F10" s="18">
        <v>21</v>
      </c>
      <c r="G10" s="8">
        <v>3.19</v>
      </c>
      <c r="H10" s="18">
        <v>0</v>
      </c>
      <c r="I10" s="8">
        <v>0</v>
      </c>
      <c r="J10" s="18">
        <v>10</v>
      </c>
      <c r="K10" s="8">
        <v>1</v>
      </c>
      <c r="L10" s="18">
        <v>0</v>
      </c>
      <c r="M10" s="8">
        <v>0</v>
      </c>
      <c r="N10" s="18">
        <v>0</v>
      </c>
      <c r="O10" s="8">
        <v>0</v>
      </c>
      <c r="P10" s="18">
        <v>2</v>
      </c>
      <c r="Q10" s="8">
        <v>1.03</v>
      </c>
      <c r="R10" s="18">
        <v>0</v>
      </c>
      <c r="S10" s="8">
        <v>0</v>
      </c>
      <c r="T10" s="18">
        <v>0</v>
      </c>
      <c r="U10" s="8">
        <v>0</v>
      </c>
      <c r="V10" s="18">
        <v>0</v>
      </c>
      <c r="W10" s="10">
        <v>0</v>
      </c>
      <c r="X10" s="20">
        <v>0</v>
      </c>
      <c r="Y10" s="8">
        <v>0</v>
      </c>
      <c r="Z10" s="18">
        <v>0</v>
      </c>
      <c r="AA10" s="8">
        <v>0</v>
      </c>
      <c r="AB10" s="18">
        <v>0</v>
      </c>
      <c r="AC10" s="8">
        <v>0</v>
      </c>
      <c r="AD10" s="18">
        <f t="shared" si="0"/>
        <v>39</v>
      </c>
      <c r="AE10" s="8">
        <f t="shared" si="1"/>
        <v>8.2199999999999989</v>
      </c>
    </row>
    <row r="11" spans="1:31" ht="30.75" customHeight="1">
      <c r="A11" s="3">
        <v>8</v>
      </c>
      <c r="B11" s="70"/>
      <c r="C11" s="5" t="s">
        <v>9</v>
      </c>
      <c r="D11" s="5">
        <v>6</v>
      </c>
      <c r="E11" s="8">
        <v>1.93</v>
      </c>
      <c r="F11" s="18">
        <v>37</v>
      </c>
      <c r="G11" s="8">
        <v>3.91</v>
      </c>
      <c r="H11" s="18">
        <v>0</v>
      </c>
      <c r="I11" s="8">
        <v>0</v>
      </c>
      <c r="J11" s="18">
        <v>320</v>
      </c>
      <c r="K11" s="8">
        <v>43.76</v>
      </c>
      <c r="L11" s="18">
        <v>0</v>
      </c>
      <c r="M11" s="8">
        <v>0</v>
      </c>
      <c r="N11" s="18">
        <v>4</v>
      </c>
      <c r="O11" s="8">
        <v>0.6</v>
      </c>
      <c r="P11" s="18">
        <v>0</v>
      </c>
      <c r="Q11" s="8">
        <v>0</v>
      </c>
      <c r="R11" s="18">
        <v>5</v>
      </c>
      <c r="S11" s="8">
        <v>0.3</v>
      </c>
      <c r="T11" s="18">
        <v>0</v>
      </c>
      <c r="U11" s="8">
        <v>0</v>
      </c>
      <c r="V11" s="18">
        <v>0</v>
      </c>
      <c r="W11" s="10">
        <v>0</v>
      </c>
      <c r="X11" s="20">
        <v>0</v>
      </c>
      <c r="Y11" s="8">
        <v>0</v>
      </c>
      <c r="Z11" s="18">
        <v>1</v>
      </c>
      <c r="AA11" s="8">
        <v>0</v>
      </c>
      <c r="AB11" s="18">
        <v>0</v>
      </c>
      <c r="AC11" s="8">
        <v>0</v>
      </c>
      <c r="AD11" s="18">
        <f t="shared" si="0"/>
        <v>373</v>
      </c>
      <c r="AE11" s="8">
        <f t="shared" si="1"/>
        <v>50.499999999999993</v>
      </c>
    </row>
    <row r="12" spans="1:31" ht="30.75" customHeight="1">
      <c r="A12" s="3">
        <v>9</v>
      </c>
      <c r="B12" s="70"/>
      <c r="C12" s="5" t="s">
        <v>10</v>
      </c>
      <c r="D12" s="5">
        <v>595</v>
      </c>
      <c r="E12" s="8">
        <f>34.5+142.86</f>
        <v>177.36</v>
      </c>
      <c r="F12" s="18">
        <v>1335</v>
      </c>
      <c r="G12" s="8">
        <v>21.73</v>
      </c>
      <c r="H12" s="18">
        <v>83</v>
      </c>
      <c r="I12" s="8">
        <v>26.5</v>
      </c>
      <c r="J12" s="18">
        <v>820</v>
      </c>
      <c r="K12" s="8">
        <v>109.56</v>
      </c>
      <c r="L12" s="18">
        <v>469</v>
      </c>
      <c r="M12" s="8">
        <v>141.6</v>
      </c>
      <c r="N12" s="18">
        <v>120</v>
      </c>
      <c r="O12" s="8">
        <v>4.78</v>
      </c>
      <c r="P12" s="18">
        <v>6</v>
      </c>
      <c r="Q12" s="8">
        <v>5.45</v>
      </c>
      <c r="R12" s="18">
        <v>115</v>
      </c>
      <c r="S12" s="8">
        <v>64.680000000000007</v>
      </c>
      <c r="T12" s="18">
        <v>0</v>
      </c>
      <c r="U12" s="8">
        <v>0</v>
      </c>
      <c r="V12" s="18">
        <v>25</v>
      </c>
      <c r="W12" s="11">
        <v>20.2</v>
      </c>
      <c r="X12" s="21">
        <v>2</v>
      </c>
      <c r="Y12" s="8">
        <v>2.5</v>
      </c>
      <c r="Z12" s="18">
        <v>8</v>
      </c>
      <c r="AA12" s="8">
        <v>0</v>
      </c>
      <c r="AB12" s="18">
        <v>24</v>
      </c>
      <c r="AC12" s="8">
        <v>5.16</v>
      </c>
      <c r="AD12" s="18">
        <f t="shared" si="0"/>
        <v>3602</v>
      </c>
      <c r="AE12" s="8">
        <f t="shared" si="1"/>
        <v>579.52</v>
      </c>
    </row>
    <row r="13" spans="1:31" ht="30.75" customHeight="1">
      <c r="A13" s="3">
        <v>10</v>
      </c>
      <c r="B13" s="70"/>
      <c r="C13" s="5" t="s">
        <v>25</v>
      </c>
      <c r="D13" s="5">
        <v>897</v>
      </c>
      <c r="E13" s="8">
        <v>91.7</v>
      </c>
      <c r="F13" s="18">
        <v>547</v>
      </c>
      <c r="G13" s="8">
        <v>58.58</v>
      </c>
      <c r="H13" s="18">
        <v>122</v>
      </c>
      <c r="I13" s="8">
        <v>19.52</v>
      </c>
      <c r="J13" s="18">
        <v>0</v>
      </c>
      <c r="K13" s="8">
        <v>0</v>
      </c>
      <c r="L13" s="18">
        <v>18</v>
      </c>
      <c r="M13" s="8">
        <v>25.43</v>
      </c>
      <c r="N13" s="18">
        <v>287</v>
      </c>
      <c r="O13" s="8">
        <v>11.45</v>
      </c>
      <c r="P13" s="18">
        <v>76</v>
      </c>
      <c r="Q13" s="8">
        <v>15.935</v>
      </c>
      <c r="R13" s="18">
        <v>70</v>
      </c>
      <c r="S13" s="8">
        <v>47.5</v>
      </c>
      <c r="T13" s="18">
        <v>0</v>
      </c>
      <c r="U13" s="8">
        <v>0</v>
      </c>
      <c r="V13" s="18">
        <v>13</v>
      </c>
      <c r="W13" s="10">
        <v>10</v>
      </c>
      <c r="X13" s="20">
        <v>0</v>
      </c>
      <c r="Y13" s="8">
        <v>0</v>
      </c>
      <c r="Z13" s="18">
        <v>0</v>
      </c>
      <c r="AA13" s="8">
        <v>0</v>
      </c>
      <c r="AB13" s="18">
        <v>128</v>
      </c>
      <c r="AC13" s="8">
        <v>18.8</v>
      </c>
      <c r="AD13" s="18">
        <f t="shared" si="0"/>
        <v>2158</v>
      </c>
      <c r="AE13" s="8">
        <f t="shared" si="1"/>
        <v>298.91500000000002</v>
      </c>
    </row>
    <row r="14" spans="1:31" ht="30.75" customHeight="1">
      <c r="A14" s="3">
        <v>11</v>
      </c>
      <c r="B14" s="71"/>
      <c r="C14" s="5" t="s">
        <v>26</v>
      </c>
      <c r="D14" s="5">
        <v>669</v>
      </c>
      <c r="E14" s="8">
        <v>20.8</v>
      </c>
      <c r="F14" s="18">
        <v>0</v>
      </c>
      <c r="G14" s="8">
        <v>0</v>
      </c>
      <c r="H14" s="18">
        <v>350</v>
      </c>
      <c r="I14" s="8">
        <v>84.85</v>
      </c>
      <c r="J14" s="18">
        <v>370</v>
      </c>
      <c r="K14" s="8">
        <v>3.7</v>
      </c>
      <c r="L14" s="18">
        <v>5</v>
      </c>
      <c r="M14" s="8">
        <v>0</v>
      </c>
      <c r="N14" s="18">
        <v>412</v>
      </c>
      <c r="O14" s="8">
        <v>25.6</v>
      </c>
      <c r="P14" s="18">
        <v>0</v>
      </c>
      <c r="Q14" s="8">
        <v>55.62</v>
      </c>
      <c r="R14" s="18">
        <v>180</v>
      </c>
      <c r="S14" s="8">
        <v>145.76</v>
      </c>
      <c r="T14" s="18">
        <v>38</v>
      </c>
      <c r="U14" s="8">
        <v>10</v>
      </c>
      <c r="V14" s="18">
        <v>88</v>
      </c>
      <c r="W14" s="10">
        <v>69</v>
      </c>
      <c r="X14" s="20">
        <v>48</v>
      </c>
      <c r="Y14" s="8">
        <v>10.3</v>
      </c>
      <c r="Z14" s="18">
        <v>192</v>
      </c>
      <c r="AA14" s="8">
        <v>14</v>
      </c>
      <c r="AB14" s="18">
        <v>13</v>
      </c>
      <c r="AC14" s="8">
        <v>0</v>
      </c>
      <c r="AD14" s="18">
        <f t="shared" si="0"/>
        <v>2365</v>
      </c>
      <c r="AE14" s="8">
        <f t="shared" si="1"/>
        <v>439.63</v>
      </c>
    </row>
    <row r="15" spans="1:31" ht="24" customHeight="1">
      <c r="A15" s="72" t="s">
        <v>12</v>
      </c>
      <c r="B15" s="73"/>
      <c r="C15" s="74"/>
      <c r="D15" s="17">
        <f>SUM(D4:D14)</f>
        <v>2430</v>
      </c>
      <c r="E15" s="9">
        <f>SUM(E4:E14)</f>
        <v>390.99</v>
      </c>
      <c r="F15" s="19">
        <f>SUM(F4:F14)</f>
        <v>2132</v>
      </c>
      <c r="G15" s="9">
        <f t="shared" ref="G15:AA15" si="2">SUM(G4:G14)</f>
        <v>146.065</v>
      </c>
      <c r="H15" s="19">
        <f>SUM(H4:H14)</f>
        <v>590</v>
      </c>
      <c r="I15" s="9">
        <f t="shared" si="2"/>
        <v>170.77999999999997</v>
      </c>
      <c r="J15" s="19">
        <f>SUM(J4:J14)</f>
        <v>1789</v>
      </c>
      <c r="K15" s="9">
        <f t="shared" si="2"/>
        <v>303.08</v>
      </c>
      <c r="L15" s="19">
        <f>SUM(L4:L14)</f>
        <v>547</v>
      </c>
      <c r="M15" s="9">
        <f t="shared" si="2"/>
        <v>239.82</v>
      </c>
      <c r="N15" s="19">
        <f>SUM(N4:N14)</f>
        <v>935</v>
      </c>
      <c r="O15" s="9">
        <f t="shared" si="2"/>
        <v>102.93600000000001</v>
      </c>
      <c r="P15" s="19">
        <f>SUM(P4:P14)</f>
        <v>127</v>
      </c>
      <c r="Q15" s="9">
        <f t="shared" ref="Q15" si="3">SUM(Q4:Q14)</f>
        <v>157.81100000000001</v>
      </c>
      <c r="R15" s="19">
        <f>SUM(R4:R14)</f>
        <v>449</v>
      </c>
      <c r="S15" s="9">
        <f t="shared" si="2"/>
        <v>320.94</v>
      </c>
      <c r="T15" s="19">
        <f>SUM(T4:T14)</f>
        <v>131</v>
      </c>
      <c r="U15" s="9">
        <f t="shared" si="2"/>
        <v>125</v>
      </c>
      <c r="V15" s="19">
        <f>SUM(V4:V14)</f>
        <v>265</v>
      </c>
      <c r="W15" s="9">
        <f t="shared" si="2"/>
        <v>156</v>
      </c>
      <c r="X15" s="19">
        <f>SUM(X4:X14)</f>
        <v>91</v>
      </c>
      <c r="Y15" s="9">
        <f t="shared" si="2"/>
        <v>112</v>
      </c>
      <c r="Z15" s="19">
        <f>SUM(Z4:Z14)</f>
        <v>276</v>
      </c>
      <c r="AA15" s="9">
        <f t="shared" si="2"/>
        <v>274.30189999999999</v>
      </c>
      <c r="AB15" s="19">
        <f>SUM(AB4:AB14)</f>
        <v>256</v>
      </c>
      <c r="AC15" s="9">
        <f>SUM(AC4:AC14)</f>
        <v>123.27674999999999</v>
      </c>
      <c r="AD15" s="19">
        <f t="shared" ref="AD15:AE15" si="4">SUM(AD4:AD14)</f>
        <v>10018</v>
      </c>
      <c r="AE15" s="9" t="e">
        <f t="shared" si="4"/>
        <v>#VALUE!</v>
      </c>
    </row>
    <row r="16" spans="1:3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W16" s="6"/>
      <c r="X16" s="6"/>
    </row>
    <row r="17" spans="1:3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AE17" s="6"/>
    </row>
    <row r="18" spans="1:31">
      <c r="A18" s="7"/>
      <c r="B18" s="7"/>
      <c r="C18" s="67" t="s">
        <v>27</v>
      </c>
      <c r="D18" s="67"/>
      <c r="E18" s="67"/>
      <c r="F18" s="67"/>
      <c r="G18" s="67"/>
      <c r="H18" s="12" t="e">
        <f>AE15/100</f>
        <v>#VALUE!</v>
      </c>
      <c r="I18" s="12"/>
      <c r="J18" s="7" t="s">
        <v>29</v>
      </c>
      <c r="K18" s="7"/>
      <c r="L18" s="7"/>
      <c r="M18" s="7"/>
      <c r="N18" s="16"/>
      <c r="R18" s="7"/>
      <c r="S18" s="7"/>
      <c r="T18" s="7"/>
      <c r="AE18" s="6"/>
    </row>
    <row r="19" spans="1:31">
      <c r="A19" s="7"/>
      <c r="B19" s="7"/>
      <c r="C19" s="67" t="s">
        <v>28</v>
      </c>
      <c r="D19" s="67"/>
      <c r="E19" s="67"/>
      <c r="F19" s="67"/>
      <c r="G19" s="67"/>
      <c r="H19" s="12">
        <v>3.6395</v>
      </c>
      <c r="I19" s="12"/>
      <c r="J19" s="7" t="s">
        <v>29</v>
      </c>
      <c r="K19" s="7"/>
      <c r="L19" s="7"/>
      <c r="M19" s="7"/>
      <c r="N19" s="16"/>
      <c r="R19" s="7"/>
      <c r="S19" s="7"/>
      <c r="T19" s="7"/>
      <c r="U19" s="6"/>
      <c r="V19" s="6"/>
    </row>
    <row r="20" spans="1:31" ht="15">
      <c r="C20" s="60" t="s">
        <v>30</v>
      </c>
      <c r="D20" s="60"/>
      <c r="E20" s="50"/>
      <c r="F20" s="50"/>
      <c r="G20" s="50"/>
      <c r="H20" s="14" t="e">
        <f>SUM(H18:H19)</f>
        <v>#VALUE!</v>
      </c>
      <c r="I20" s="14"/>
      <c r="J20" s="15" t="s">
        <v>29</v>
      </c>
      <c r="K20" s="6"/>
      <c r="L20" s="6"/>
      <c r="R20" s="15"/>
    </row>
    <row r="22" spans="1:31">
      <c r="O22" s="6"/>
      <c r="P22" s="6"/>
    </row>
  </sheetData>
  <mergeCells count="23">
    <mergeCell ref="C19:G19"/>
    <mergeCell ref="C18:G18"/>
    <mergeCell ref="A1:AE1"/>
    <mergeCell ref="B5:B8"/>
    <mergeCell ref="B9:B14"/>
    <mergeCell ref="A15:C15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2:B3"/>
    <mergeCell ref="AB2:AC2"/>
    <mergeCell ref="AD2:AE2"/>
    <mergeCell ref="A2:A3"/>
    <mergeCell ref="C2:C3"/>
    <mergeCell ref="V2:W2"/>
    <mergeCell ref="X2:Y2"/>
    <mergeCell ref="Z2:AA2"/>
  </mergeCells>
  <printOptions horizontalCentered="1"/>
  <pageMargins left="0.35433070866141736" right="0.31496062992125984" top="0.51181102362204722" bottom="0.35433070866141736" header="0.31496062992125984" footer="0.3149606299212598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B9" sqref="B9:B14"/>
    </sheetView>
  </sheetViews>
  <sheetFormatPr defaultColWidth="18.140625" defaultRowHeight="14.25"/>
  <cols>
    <col min="1" max="1" width="3.85546875" style="1" bestFit="1" customWidth="1"/>
    <col min="2" max="2" width="24" style="1" bestFit="1" customWidth="1"/>
    <col min="3" max="3" width="27.140625" style="1" bestFit="1" customWidth="1"/>
    <col min="4" max="4" width="7" style="1" bestFit="1" customWidth="1"/>
    <col min="5" max="5" width="7.28515625" style="1" bestFit="1" customWidth="1"/>
    <col min="6" max="6" width="7" style="1" bestFit="1" customWidth="1"/>
    <col min="7" max="7" width="7.28515625" style="1" bestFit="1" customWidth="1"/>
    <col min="8" max="8" width="7" style="1" bestFit="1" customWidth="1"/>
    <col min="9" max="9" width="7.28515625" style="1" bestFit="1" customWidth="1"/>
    <col min="10" max="10" width="7" style="1" bestFit="1" customWidth="1"/>
    <col min="11" max="11" width="7.28515625" style="1" bestFit="1" customWidth="1"/>
    <col min="12" max="12" width="8.140625" style="1" bestFit="1" customWidth="1"/>
    <col min="13" max="13" width="9.28515625" style="1" bestFit="1" customWidth="1"/>
    <col min="14" max="16384" width="18.140625" style="1"/>
  </cols>
  <sheetData>
    <row r="1" spans="1:13" ht="27.75" customHeight="1">
      <c r="A1" s="68" t="s">
        <v>32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5" customHeight="1">
      <c r="A2" s="65" t="s">
        <v>1</v>
      </c>
      <c r="B2" s="65" t="s">
        <v>2</v>
      </c>
      <c r="C2" s="65" t="s">
        <v>3</v>
      </c>
      <c r="D2" s="61" t="s">
        <v>21</v>
      </c>
      <c r="E2" s="62"/>
      <c r="F2" s="61" t="s">
        <v>22</v>
      </c>
      <c r="G2" s="62"/>
      <c r="H2" s="61" t="s">
        <v>23</v>
      </c>
      <c r="I2" s="62"/>
      <c r="J2" s="61" t="s">
        <v>24</v>
      </c>
      <c r="K2" s="62"/>
      <c r="L2" s="63" t="s">
        <v>31</v>
      </c>
      <c r="M2" s="64"/>
    </row>
    <row r="3" spans="1:13" ht="45">
      <c r="A3" s="66"/>
      <c r="B3" s="66"/>
      <c r="C3" s="66"/>
      <c r="D3" s="2" t="s">
        <v>33</v>
      </c>
      <c r="E3" s="2" t="s">
        <v>34</v>
      </c>
      <c r="F3" s="2" t="s">
        <v>33</v>
      </c>
      <c r="G3" s="2" t="s">
        <v>34</v>
      </c>
      <c r="H3" s="2" t="s">
        <v>33</v>
      </c>
      <c r="I3" s="2" t="s">
        <v>34</v>
      </c>
      <c r="J3" s="2" t="s">
        <v>33</v>
      </c>
      <c r="K3" s="2" t="s">
        <v>34</v>
      </c>
      <c r="L3" s="2" t="s">
        <v>33</v>
      </c>
      <c r="M3" s="2" t="s">
        <v>34</v>
      </c>
    </row>
    <row r="4" spans="1:13" ht="30.75" customHeight="1">
      <c r="A4" s="3">
        <v>1</v>
      </c>
      <c r="B4" s="4" t="s">
        <v>4</v>
      </c>
      <c r="C4" s="5" t="s">
        <v>5</v>
      </c>
      <c r="D4" s="18">
        <v>1</v>
      </c>
      <c r="E4" s="10">
        <v>2</v>
      </c>
      <c r="F4" s="20">
        <v>5</v>
      </c>
      <c r="G4" s="8">
        <v>38</v>
      </c>
      <c r="H4" s="18">
        <v>3</v>
      </c>
      <c r="I4" s="8">
        <v>38.049999999999997</v>
      </c>
      <c r="J4" s="18">
        <v>3</v>
      </c>
      <c r="K4" s="8">
        <v>35.36</v>
      </c>
      <c r="L4" s="18">
        <f>D4+F4+H4+J4</f>
        <v>12</v>
      </c>
      <c r="M4" s="8">
        <f>E4+G4+I4+K4</f>
        <v>113.41</v>
      </c>
    </row>
    <row r="5" spans="1:13" ht="30.75" customHeight="1">
      <c r="A5" s="3">
        <v>2</v>
      </c>
      <c r="B5" s="69" t="s">
        <v>6</v>
      </c>
      <c r="C5" s="5" t="s">
        <v>7</v>
      </c>
      <c r="D5" s="18">
        <v>25</v>
      </c>
      <c r="E5" s="10">
        <v>2</v>
      </c>
      <c r="F5" s="20">
        <v>4</v>
      </c>
      <c r="G5" s="8">
        <v>0</v>
      </c>
      <c r="H5" s="18">
        <v>1</v>
      </c>
      <c r="I5" s="8">
        <v>0.77</v>
      </c>
      <c r="J5" s="18">
        <v>3</v>
      </c>
      <c r="K5" s="8">
        <v>1.48675</v>
      </c>
      <c r="L5" s="18">
        <f t="shared" ref="L5:L14" si="0">D5+F5+H5+J5</f>
        <v>33</v>
      </c>
      <c r="M5" s="8">
        <f t="shared" ref="M5:M14" si="1">E5+G5+I5+K5</f>
        <v>4.2567500000000003</v>
      </c>
    </row>
    <row r="6" spans="1:13" ht="30.75" customHeight="1">
      <c r="A6" s="3">
        <v>3</v>
      </c>
      <c r="B6" s="70"/>
      <c r="C6" s="5" t="s">
        <v>8</v>
      </c>
      <c r="D6" s="18">
        <v>1</v>
      </c>
      <c r="E6" s="10">
        <v>0.3</v>
      </c>
      <c r="F6" s="20">
        <v>1</v>
      </c>
      <c r="G6" s="8">
        <v>0.45</v>
      </c>
      <c r="H6" s="18">
        <v>1</v>
      </c>
      <c r="I6" s="8">
        <v>0.62</v>
      </c>
      <c r="J6" s="18">
        <v>1</v>
      </c>
      <c r="K6" s="8">
        <v>2</v>
      </c>
      <c r="L6" s="18">
        <f t="shared" si="0"/>
        <v>4</v>
      </c>
      <c r="M6" s="8">
        <f t="shared" si="1"/>
        <v>3.37</v>
      </c>
    </row>
    <row r="7" spans="1:13" ht="30.75" customHeight="1">
      <c r="A7" s="3">
        <v>4</v>
      </c>
      <c r="B7" s="70"/>
      <c r="C7" s="5" t="s">
        <v>9</v>
      </c>
      <c r="D7" s="18">
        <v>2</v>
      </c>
      <c r="E7" s="11">
        <v>0.9</v>
      </c>
      <c r="F7" s="21">
        <v>0</v>
      </c>
      <c r="G7" s="8">
        <v>0</v>
      </c>
      <c r="H7" s="18">
        <v>1</v>
      </c>
      <c r="I7" s="8">
        <v>0.52</v>
      </c>
      <c r="J7" s="18">
        <v>2</v>
      </c>
      <c r="K7" s="8">
        <v>2.9</v>
      </c>
      <c r="L7" s="18">
        <f t="shared" si="0"/>
        <v>5</v>
      </c>
      <c r="M7" s="8">
        <f t="shared" si="1"/>
        <v>4.32</v>
      </c>
    </row>
    <row r="8" spans="1:13" ht="30.75" customHeight="1">
      <c r="A8" s="3">
        <v>5</v>
      </c>
      <c r="B8" s="71"/>
      <c r="C8" s="5" t="s">
        <v>10</v>
      </c>
      <c r="D8" s="18">
        <v>110</v>
      </c>
      <c r="E8" s="11">
        <v>51.6</v>
      </c>
      <c r="F8" s="21">
        <v>30</v>
      </c>
      <c r="G8" s="8">
        <v>60.75</v>
      </c>
      <c r="H8" s="18">
        <v>69</v>
      </c>
      <c r="I8" s="8">
        <v>220.34190000000001</v>
      </c>
      <c r="J8" s="18">
        <v>82</v>
      </c>
      <c r="K8" s="8">
        <v>57.57</v>
      </c>
      <c r="L8" s="18">
        <f t="shared" si="0"/>
        <v>291</v>
      </c>
      <c r="M8" s="8">
        <f t="shared" si="1"/>
        <v>390.26190000000003</v>
      </c>
    </row>
    <row r="9" spans="1:13" ht="30.75" customHeight="1">
      <c r="A9" s="3">
        <v>6</v>
      </c>
      <c r="B9" s="69" t="s">
        <v>11</v>
      </c>
      <c r="C9" s="5" t="s">
        <v>7</v>
      </c>
      <c r="D9" s="18">
        <v>0</v>
      </c>
      <c r="E9" s="10">
        <v>0</v>
      </c>
      <c r="F9" s="20">
        <v>1</v>
      </c>
      <c r="G9" s="8">
        <v>0</v>
      </c>
      <c r="H9" s="18">
        <v>0</v>
      </c>
      <c r="I9" s="8">
        <v>0</v>
      </c>
      <c r="J9" s="18">
        <v>0</v>
      </c>
      <c r="K9" s="8">
        <v>0</v>
      </c>
      <c r="L9" s="18">
        <f t="shared" si="0"/>
        <v>1</v>
      </c>
      <c r="M9" s="8">
        <f t="shared" si="1"/>
        <v>0</v>
      </c>
    </row>
    <row r="10" spans="1:13" ht="30.75" customHeight="1">
      <c r="A10" s="3">
        <v>7</v>
      </c>
      <c r="B10" s="70"/>
      <c r="C10" s="5" t="s">
        <v>8</v>
      </c>
      <c r="D10" s="18">
        <v>0</v>
      </c>
      <c r="E10" s="10">
        <v>0</v>
      </c>
      <c r="F10" s="20">
        <v>0</v>
      </c>
      <c r="G10" s="8">
        <v>0</v>
      </c>
      <c r="H10" s="18">
        <v>0</v>
      </c>
      <c r="I10" s="8">
        <v>0</v>
      </c>
      <c r="J10" s="18">
        <v>0</v>
      </c>
      <c r="K10" s="8">
        <v>0</v>
      </c>
      <c r="L10" s="18">
        <f t="shared" si="0"/>
        <v>0</v>
      </c>
      <c r="M10" s="8">
        <f t="shared" si="1"/>
        <v>0</v>
      </c>
    </row>
    <row r="11" spans="1:13" ht="30.75" customHeight="1">
      <c r="A11" s="3">
        <v>8</v>
      </c>
      <c r="B11" s="70"/>
      <c r="C11" s="5" t="s">
        <v>9</v>
      </c>
      <c r="D11" s="18">
        <v>0</v>
      </c>
      <c r="E11" s="10">
        <v>0</v>
      </c>
      <c r="F11" s="20">
        <v>0</v>
      </c>
      <c r="G11" s="8">
        <v>0</v>
      </c>
      <c r="H11" s="18">
        <v>1</v>
      </c>
      <c r="I11" s="8">
        <v>0</v>
      </c>
      <c r="J11" s="18">
        <v>0</v>
      </c>
      <c r="K11" s="8">
        <v>0</v>
      </c>
      <c r="L11" s="18">
        <f t="shared" si="0"/>
        <v>1</v>
      </c>
      <c r="M11" s="8">
        <f t="shared" si="1"/>
        <v>0</v>
      </c>
    </row>
    <row r="12" spans="1:13" ht="30.75" customHeight="1">
      <c r="A12" s="3">
        <v>9</v>
      </c>
      <c r="B12" s="70"/>
      <c r="C12" s="5" t="s">
        <v>10</v>
      </c>
      <c r="D12" s="18">
        <v>25</v>
      </c>
      <c r="E12" s="11">
        <v>20.2</v>
      </c>
      <c r="F12" s="21">
        <v>2</v>
      </c>
      <c r="G12" s="8">
        <v>2.5</v>
      </c>
      <c r="H12" s="18">
        <v>8</v>
      </c>
      <c r="I12" s="8">
        <v>0</v>
      </c>
      <c r="J12" s="18">
        <v>24</v>
      </c>
      <c r="K12" s="8">
        <v>5.16</v>
      </c>
      <c r="L12" s="18">
        <f t="shared" si="0"/>
        <v>59</v>
      </c>
      <c r="M12" s="8">
        <f t="shared" si="1"/>
        <v>27.86</v>
      </c>
    </row>
    <row r="13" spans="1:13" ht="30.75" customHeight="1">
      <c r="A13" s="3">
        <v>10</v>
      </c>
      <c r="B13" s="70"/>
      <c r="C13" s="5" t="s">
        <v>25</v>
      </c>
      <c r="D13" s="18">
        <v>13</v>
      </c>
      <c r="E13" s="10">
        <v>10</v>
      </c>
      <c r="F13" s="20">
        <v>0</v>
      </c>
      <c r="G13" s="8">
        <v>0</v>
      </c>
      <c r="H13" s="18">
        <v>0</v>
      </c>
      <c r="I13" s="8">
        <v>0</v>
      </c>
      <c r="J13" s="18">
        <v>128</v>
      </c>
      <c r="K13" s="8">
        <v>18.8</v>
      </c>
      <c r="L13" s="18">
        <f t="shared" si="0"/>
        <v>141</v>
      </c>
      <c r="M13" s="8">
        <f t="shared" si="1"/>
        <v>28.8</v>
      </c>
    </row>
    <row r="14" spans="1:13" ht="30.75" customHeight="1">
      <c r="A14" s="3">
        <v>11</v>
      </c>
      <c r="B14" s="71"/>
      <c r="C14" s="5" t="s">
        <v>26</v>
      </c>
      <c r="D14" s="18">
        <v>88</v>
      </c>
      <c r="E14" s="10">
        <v>69</v>
      </c>
      <c r="F14" s="20">
        <v>48</v>
      </c>
      <c r="G14" s="8">
        <v>10.3</v>
      </c>
      <c r="H14" s="18">
        <v>192</v>
      </c>
      <c r="I14" s="8">
        <v>14</v>
      </c>
      <c r="J14" s="18">
        <v>13</v>
      </c>
      <c r="K14" s="8">
        <v>0</v>
      </c>
      <c r="L14" s="18">
        <f t="shared" si="0"/>
        <v>341</v>
      </c>
      <c r="M14" s="8">
        <f t="shared" si="1"/>
        <v>93.3</v>
      </c>
    </row>
    <row r="15" spans="1:13" ht="24" customHeight="1">
      <c r="A15" s="72" t="s">
        <v>12</v>
      </c>
      <c r="B15" s="73"/>
      <c r="C15" s="74"/>
      <c r="D15" s="19">
        <f>SUM(D4:D14)</f>
        <v>265</v>
      </c>
      <c r="E15" s="9">
        <f t="shared" ref="E15:I15" si="2">SUM(E4:E14)</f>
        <v>156</v>
      </c>
      <c r="F15" s="19">
        <f>SUM(F4:F14)</f>
        <v>91</v>
      </c>
      <c r="G15" s="9">
        <f t="shared" si="2"/>
        <v>112</v>
      </c>
      <c r="H15" s="19">
        <f>SUM(H4:H14)</f>
        <v>276</v>
      </c>
      <c r="I15" s="9">
        <f t="shared" si="2"/>
        <v>274.30189999999999</v>
      </c>
      <c r="J15" s="19">
        <f>SUM(J4:J14)</f>
        <v>256</v>
      </c>
      <c r="K15" s="9">
        <f>SUM(K4:K14)</f>
        <v>123.27674999999999</v>
      </c>
      <c r="L15" s="19">
        <f t="shared" ref="L15:M15" si="3">SUM(L4:L14)</f>
        <v>888</v>
      </c>
      <c r="M15" s="9">
        <f t="shared" si="3"/>
        <v>665.57864999999993</v>
      </c>
    </row>
  </sheetData>
  <mergeCells count="12">
    <mergeCell ref="A1:M1"/>
    <mergeCell ref="A2:A3"/>
    <mergeCell ref="B2:B3"/>
    <mergeCell ref="C2:C3"/>
    <mergeCell ref="J2:K2"/>
    <mergeCell ref="L2:M2"/>
    <mergeCell ref="H2:I2"/>
    <mergeCell ref="B5:B8"/>
    <mergeCell ref="B9:B14"/>
    <mergeCell ref="A15:C15"/>
    <mergeCell ref="D2:E2"/>
    <mergeCell ref="F2:G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21"/>
  <sheetViews>
    <sheetView zoomScale="70" zoomScaleNormal="70" workbookViewId="0">
      <selection activeCell="AQ15" sqref="AQ15"/>
    </sheetView>
  </sheetViews>
  <sheetFormatPr defaultColWidth="18.140625" defaultRowHeight="14.25"/>
  <cols>
    <col min="1" max="1" width="4.85546875" style="1" bestFit="1" customWidth="1"/>
    <col min="2" max="2" width="11.42578125" style="1" customWidth="1"/>
    <col min="3" max="3" width="28.28515625" style="30" customWidth="1"/>
    <col min="4" max="4" width="9.5703125" style="1" bestFit="1" customWidth="1"/>
    <col min="5" max="5" width="12.140625" style="1" bestFit="1" customWidth="1"/>
    <col min="6" max="6" width="12.5703125" style="1" bestFit="1" customWidth="1"/>
    <col min="7" max="7" width="9.5703125" style="1" bestFit="1" customWidth="1"/>
    <col min="8" max="8" width="12.140625" style="1" bestFit="1" customWidth="1"/>
    <col min="9" max="9" width="12.5703125" style="1" bestFit="1" customWidth="1"/>
    <col min="10" max="10" width="9.5703125" style="1" bestFit="1" customWidth="1"/>
    <col min="11" max="11" width="11.7109375" style="1" bestFit="1" customWidth="1"/>
    <col min="12" max="12" width="12.5703125" style="1" bestFit="1" customWidth="1"/>
    <col min="13" max="13" width="9.5703125" style="1" bestFit="1" customWidth="1"/>
    <col min="14" max="15" width="12.5703125" style="1" bestFit="1" customWidth="1"/>
    <col min="16" max="16" width="9.5703125" style="1" bestFit="1" customWidth="1"/>
    <col min="17" max="17" width="12.140625" style="1" bestFit="1" customWidth="1"/>
    <col min="18" max="18" width="12.5703125" style="1" bestFit="1" customWidth="1"/>
    <col min="19" max="19" width="9.5703125" style="1" bestFit="1" customWidth="1"/>
    <col min="20" max="20" width="10.7109375" style="1" bestFit="1" customWidth="1"/>
    <col min="21" max="21" width="12.5703125" style="1" bestFit="1" customWidth="1"/>
    <col min="22" max="22" width="9.5703125" style="1" bestFit="1" customWidth="1"/>
    <col min="23" max="23" width="12.140625" style="1" bestFit="1" customWidth="1"/>
    <col min="24" max="24" width="12.5703125" style="1" bestFit="1" customWidth="1"/>
    <col min="25" max="25" width="9.5703125" style="1" bestFit="1" customWidth="1"/>
    <col min="26" max="26" width="11.7109375" style="1" bestFit="1" customWidth="1"/>
    <col min="27" max="27" width="12.5703125" style="1" bestFit="1" customWidth="1"/>
    <col min="28" max="28" width="9.5703125" style="1" bestFit="1" customWidth="1"/>
    <col min="29" max="30" width="12.5703125" style="1" bestFit="1" customWidth="1"/>
    <col min="31" max="31" width="9.5703125" style="1" bestFit="1" customWidth="1"/>
    <col min="32" max="32" width="10.7109375" style="1" bestFit="1" customWidth="1"/>
    <col min="33" max="33" width="9.28515625" style="1" bestFit="1" customWidth="1"/>
    <col min="34" max="34" width="9.5703125" style="1" bestFit="1" customWidth="1"/>
    <col min="35" max="35" width="12.140625" style="1" bestFit="1" customWidth="1"/>
    <col min="36" max="36" width="12.5703125" style="1" bestFit="1" customWidth="1"/>
    <col min="37" max="37" width="9.5703125" style="1" bestFit="1" customWidth="1"/>
    <col min="38" max="38" width="11.7109375" style="1" bestFit="1" customWidth="1"/>
    <col min="39" max="39" width="12.5703125" style="1" bestFit="1" customWidth="1"/>
    <col min="40" max="40" width="9.5703125" style="1" bestFit="1" customWidth="1"/>
    <col min="41" max="42" width="12.5703125" style="1" bestFit="1" customWidth="1"/>
    <col min="43" max="43" width="11.7109375" style="1" bestFit="1" customWidth="1"/>
    <col min="44" max="44" width="13.5703125" style="1" bestFit="1" customWidth="1"/>
    <col min="45" max="45" width="11.140625" style="1" bestFit="1" customWidth="1"/>
    <col min="46" max="16384" width="18.140625" style="1"/>
  </cols>
  <sheetData>
    <row r="1" spans="1:45" ht="17.25" customHeight="1">
      <c r="A1" s="80" t="s">
        <v>32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24"/>
    </row>
    <row r="2" spans="1:45" ht="15">
      <c r="A2" s="79" t="s">
        <v>1</v>
      </c>
      <c r="B2" s="79" t="s">
        <v>2</v>
      </c>
      <c r="C2" s="79" t="s">
        <v>3</v>
      </c>
      <c r="D2" s="79" t="s">
        <v>0</v>
      </c>
      <c r="E2" s="79"/>
      <c r="F2" s="2"/>
      <c r="G2" s="79" t="s">
        <v>13</v>
      </c>
      <c r="H2" s="79"/>
      <c r="I2" s="2"/>
      <c r="J2" s="79" t="s">
        <v>14</v>
      </c>
      <c r="K2" s="79"/>
      <c r="L2" s="2"/>
      <c r="M2" s="79" t="s">
        <v>15</v>
      </c>
      <c r="N2" s="79"/>
      <c r="O2" s="2"/>
      <c r="P2" s="79" t="s">
        <v>16</v>
      </c>
      <c r="Q2" s="79"/>
      <c r="R2" s="2"/>
      <c r="S2" s="79" t="s">
        <v>17</v>
      </c>
      <c r="T2" s="79"/>
      <c r="U2" s="2"/>
      <c r="V2" s="79" t="s">
        <v>18</v>
      </c>
      <c r="W2" s="79"/>
      <c r="X2" s="2"/>
      <c r="Y2" s="79" t="s">
        <v>19</v>
      </c>
      <c r="Z2" s="79"/>
      <c r="AA2" s="2"/>
      <c r="AB2" s="77" t="s">
        <v>20</v>
      </c>
      <c r="AC2" s="77"/>
      <c r="AD2" s="25"/>
      <c r="AE2" s="77" t="s">
        <v>21</v>
      </c>
      <c r="AF2" s="77"/>
      <c r="AG2" s="25"/>
      <c r="AH2" s="77" t="s">
        <v>22</v>
      </c>
      <c r="AI2" s="77"/>
      <c r="AJ2" s="25"/>
      <c r="AK2" s="77" t="s">
        <v>23</v>
      </c>
      <c r="AL2" s="77"/>
      <c r="AM2" s="25"/>
      <c r="AN2" s="77" t="s">
        <v>24</v>
      </c>
      <c r="AO2" s="77"/>
      <c r="AP2" s="25"/>
      <c r="AQ2" s="78" t="s">
        <v>31</v>
      </c>
      <c r="AR2" s="78"/>
      <c r="AS2" s="24"/>
    </row>
    <row r="3" spans="1:45" ht="30">
      <c r="A3" s="79"/>
      <c r="B3" s="79"/>
      <c r="C3" s="79"/>
      <c r="D3" s="2" t="s">
        <v>33</v>
      </c>
      <c r="E3" s="2" t="s">
        <v>35</v>
      </c>
      <c r="F3" s="2" t="s">
        <v>36</v>
      </c>
      <c r="G3" s="2" t="s">
        <v>33</v>
      </c>
      <c r="H3" s="2" t="s">
        <v>35</v>
      </c>
      <c r="I3" s="2" t="s">
        <v>36</v>
      </c>
      <c r="J3" s="2" t="s">
        <v>33</v>
      </c>
      <c r="K3" s="2" t="s">
        <v>35</v>
      </c>
      <c r="L3" s="2" t="s">
        <v>36</v>
      </c>
      <c r="M3" s="2" t="s">
        <v>33</v>
      </c>
      <c r="N3" s="2" t="s">
        <v>35</v>
      </c>
      <c r="O3" s="2" t="s">
        <v>36</v>
      </c>
      <c r="P3" s="2" t="s">
        <v>33</v>
      </c>
      <c r="Q3" s="2" t="s">
        <v>35</v>
      </c>
      <c r="R3" s="2" t="s">
        <v>36</v>
      </c>
      <c r="S3" s="2" t="s">
        <v>33</v>
      </c>
      <c r="T3" s="2" t="s">
        <v>35</v>
      </c>
      <c r="U3" s="2" t="s">
        <v>36</v>
      </c>
      <c r="V3" s="2" t="s">
        <v>33</v>
      </c>
      <c r="W3" s="2" t="s">
        <v>35</v>
      </c>
      <c r="X3" s="2" t="s">
        <v>36</v>
      </c>
      <c r="Y3" s="2" t="s">
        <v>33</v>
      </c>
      <c r="Z3" s="2" t="s">
        <v>35</v>
      </c>
      <c r="AA3" s="2" t="s">
        <v>36</v>
      </c>
      <c r="AB3" s="2" t="s">
        <v>33</v>
      </c>
      <c r="AC3" s="2" t="s">
        <v>35</v>
      </c>
      <c r="AD3" s="2" t="s">
        <v>36</v>
      </c>
      <c r="AE3" s="2" t="s">
        <v>33</v>
      </c>
      <c r="AF3" s="2" t="s">
        <v>35</v>
      </c>
      <c r="AG3" s="2" t="s">
        <v>36</v>
      </c>
      <c r="AH3" s="2" t="s">
        <v>33</v>
      </c>
      <c r="AI3" s="2" t="s">
        <v>35</v>
      </c>
      <c r="AJ3" s="2" t="s">
        <v>36</v>
      </c>
      <c r="AK3" s="2" t="s">
        <v>33</v>
      </c>
      <c r="AL3" s="2" t="s">
        <v>35</v>
      </c>
      <c r="AM3" s="2" t="s">
        <v>36</v>
      </c>
      <c r="AN3" s="2" t="s">
        <v>33</v>
      </c>
      <c r="AO3" s="2" t="s">
        <v>35</v>
      </c>
      <c r="AP3" s="2" t="s">
        <v>36</v>
      </c>
      <c r="AQ3" s="2" t="s">
        <v>33</v>
      </c>
      <c r="AR3" s="2" t="s">
        <v>35</v>
      </c>
      <c r="AS3" s="24"/>
    </row>
    <row r="4" spans="1:45" ht="30.75" customHeight="1">
      <c r="A4" s="3">
        <v>1</v>
      </c>
      <c r="B4" s="4" t="s">
        <v>4</v>
      </c>
      <c r="C4" s="5" t="s">
        <v>5</v>
      </c>
      <c r="D4" s="5">
        <v>0</v>
      </c>
      <c r="E4" s="8">
        <v>0</v>
      </c>
      <c r="F4" s="2">
        <f>E4*0.005</f>
        <v>0</v>
      </c>
      <c r="G4" s="18">
        <v>2</v>
      </c>
      <c r="H4" s="8">
        <v>2392</v>
      </c>
      <c r="I4" s="2">
        <f>H4*0.005</f>
        <v>11.96</v>
      </c>
      <c r="J4" s="18">
        <v>2</v>
      </c>
      <c r="K4" s="8">
        <v>1900</v>
      </c>
      <c r="L4" s="2">
        <f>K4*0.005</f>
        <v>9.5</v>
      </c>
      <c r="M4" s="18">
        <v>2</v>
      </c>
      <c r="N4" s="8">
        <v>13600</v>
      </c>
      <c r="O4" s="2">
        <f>N4*0.005</f>
        <v>68</v>
      </c>
      <c r="P4" s="18">
        <v>4</v>
      </c>
      <c r="Q4" s="8">
        <v>10108</v>
      </c>
      <c r="R4" s="2">
        <f>Q4*0.005</f>
        <v>50.54</v>
      </c>
      <c r="S4" s="18">
        <v>1</v>
      </c>
      <c r="T4" s="8">
        <v>2700</v>
      </c>
      <c r="U4" s="2">
        <f>T4*0.005</f>
        <v>13.5</v>
      </c>
      <c r="V4" s="18">
        <v>3</v>
      </c>
      <c r="W4" s="8">
        <v>29175</v>
      </c>
      <c r="X4" s="2">
        <f>W4*0.005</f>
        <v>145.875</v>
      </c>
      <c r="Y4" s="18">
        <v>2</v>
      </c>
      <c r="Z4" s="8">
        <v>2171</v>
      </c>
      <c r="AA4" s="2">
        <f>Z4*0.005</f>
        <v>10.855</v>
      </c>
      <c r="AB4" s="18">
        <v>3</v>
      </c>
      <c r="AC4" s="8">
        <v>18597</v>
      </c>
      <c r="AD4" s="2">
        <f>AC4*0.005</f>
        <v>92.984999999999999</v>
      </c>
      <c r="AE4" s="18">
        <v>1</v>
      </c>
      <c r="AF4" s="10">
        <v>1053</v>
      </c>
      <c r="AG4" s="2">
        <f>AF4*0.005</f>
        <v>5.2649999999999997</v>
      </c>
      <c r="AH4" s="20">
        <v>5</v>
      </c>
      <c r="AI4" s="8">
        <v>11395</v>
      </c>
      <c r="AJ4" s="2">
        <f>AI4*0.005</f>
        <v>56.975000000000001</v>
      </c>
      <c r="AK4" s="18">
        <v>3</v>
      </c>
      <c r="AL4" s="8">
        <v>2613.25</v>
      </c>
      <c r="AM4" s="2">
        <f>AL4*0.005</f>
        <v>13.06625</v>
      </c>
      <c r="AN4" s="18">
        <v>3</v>
      </c>
      <c r="AO4" s="8">
        <v>26280</v>
      </c>
      <c r="AP4" s="2">
        <f>AO4*0.005</f>
        <v>131.4</v>
      </c>
      <c r="AQ4" s="18">
        <f>D4+G4+J4+M4+P4+S4+V4+Y4+AB4+AE4+AH4+AK4+AN4</f>
        <v>31</v>
      </c>
      <c r="AR4" s="8">
        <f>E4+H4+K4+N4+Q4+T4+W4+Z4+AC4+AF4+AI4+AL4+AO4</f>
        <v>121984.25</v>
      </c>
      <c r="AS4" s="8">
        <f>F4+I4+L4+O4+R4+U4+X4+AA4+AD4+AG4+AJ4+AM4+AP4</f>
        <v>609.9212500000001</v>
      </c>
    </row>
    <row r="5" spans="1:45" ht="30.75" customHeight="1">
      <c r="A5" s="3">
        <v>2</v>
      </c>
      <c r="B5" s="69" t="s">
        <v>6</v>
      </c>
      <c r="C5" s="5" t="s">
        <v>7</v>
      </c>
      <c r="D5" s="5">
        <v>2</v>
      </c>
      <c r="E5" s="8">
        <v>113.01</v>
      </c>
      <c r="F5" s="8">
        <f>E5*0.02</f>
        <v>2.2602000000000002</v>
      </c>
      <c r="G5" s="18">
        <v>0</v>
      </c>
      <c r="H5" s="8">
        <v>0</v>
      </c>
      <c r="I5" s="8">
        <f>H5*0.02</f>
        <v>0</v>
      </c>
      <c r="J5" s="18">
        <v>0</v>
      </c>
      <c r="K5" s="8">
        <v>0</v>
      </c>
      <c r="L5" s="8">
        <f>K5*0.02</f>
        <v>0</v>
      </c>
      <c r="M5" s="18">
        <v>24</v>
      </c>
      <c r="N5" s="8">
        <v>200</v>
      </c>
      <c r="O5" s="8">
        <f>N5*0.02</f>
        <v>4</v>
      </c>
      <c r="P5" s="18">
        <v>12</v>
      </c>
      <c r="Q5" s="8">
        <v>1320</v>
      </c>
      <c r="R5" s="8">
        <f>Q5*0.02</f>
        <v>26.400000000000002</v>
      </c>
      <c r="S5" s="18">
        <v>13</v>
      </c>
      <c r="T5" s="8">
        <v>310</v>
      </c>
      <c r="U5" s="8">
        <f>T5*0.02</f>
        <v>6.2</v>
      </c>
      <c r="V5" s="18">
        <v>6</v>
      </c>
      <c r="W5" s="8">
        <v>127</v>
      </c>
      <c r="X5" s="8">
        <f>W5*0.02</f>
        <v>2.54</v>
      </c>
      <c r="Y5" s="18">
        <v>0</v>
      </c>
      <c r="Z5" s="8">
        <v>0</v>
      </c>
      <c r="AA5" s="8">
        <f>Z5*0.02</f>
        <v>0</v>
      </c>
      <c r="AB5" s="18">
        <v>28</v>
      </c>
      <c r="AC5" s="8">
        <v>13173.25</v>
      </c>
      <c r="AD5" s="8">
        <f>AC5*0.02</f>
        <v>263.46500000000003</v>
      </c>
      <c r="AE5" s="18">
        <v>25</v>
      </c>
      <c r="AF5" s="10">
        <v>403.4</v>
      </c>
      <c r="AG5" s="8">
        <f>AF5*0.02</f>
        <v>8.0679999999999996</v>
      </c>
      <c r="AH5" s="20">
        <v>4</v>
      </c>
      <c r="AI5" s="8">
        <v>180</v>
      </c>
      <c r="AJ5" s="8">
        <f>AI5*0.02</f>
        <v>3.6</v>
      </c>
      <c r="AK5" s="18">
        <v>1</v>
      </c>
      <c r="AL5" s="8">
        <v>3805</v>
      </c>
      <c r="AM5" s="8">
        <f>AL5*0.02</f>
        <v>76.100000000000009</v>
      </c>
      <c r="AN5" s="18">
        <v>3</v>
      </c>
      <c r="AO5" s="8">
        <v>131.55000000000001</v>
      </c>
      <c r="AP5" s="8">
        <f>AO5*0.02</f>
        <v>2.6310000000000002</v>
      </c>
      <c r="AQ5" s="18">
        <f t="shared" ref="AQ5:AQ14" si="0">D5+G5+J5+M5+P5+S5+V5+Y5+AB5+AE5+AH5+AK5+AN5</f>
        <v>118</v>
      </c>
      <c r="AR5" s="8">
        <f t="shared" ref="AR5:AR14" si="1">E5+H5+K5+N5+Q5+T5+W5+Z5+AC5+AF5+AI5+AL5+AO5</f>
        <v>19763.21</v>
      </c>
      <c r="AS5" s="8">
        <f t="shared" ref="AS5:AS14" si="2">F5+I5+L5+O5+R5+U5+X5+AA5+AD5+AG5+AJ5+AM5+AP5</f>
        <v>395.26420000000007</v>
      </c>
    </row>
    <row r="6" spans="1:45" ht="30.75" customHeight="1">
      <c r="A6" s="3">
        <v>3</v>
      </c>
      <c r="B6" s="70"/>
      <c r="C6" s="5" t="s">
        <v>8</v>
      </c>
      <c r="D6" s="5">
        <v>8</v>
      </c>
      <c r="E6" s="8">
        <v>262.02999999999997</v>
      </c>
      <c r="F6" s="8">
        <f t="shared" ref="F6:F14" si="3">E6*0.02</f>
        <v>5.2405999999999997</v>
      </c>
      <c r="G6" s="18">
        <v>3</v>
      </c>
      <c r="H6" s="8">
        <v>932.84</v>
      </c>
      <c r="I6" s="8">
        <f t="shared" ref="I6:I14" si="4">H6*0.02</f>
        <v>18.6568</v>
      </c>
      <c r="J6" s="18">
        <v>3</v>
      </c>
      <c r="K6" s="8">
        <v>270</v>
      </c>
      <c r="L6" s="8">
        <f t="shared" ref="L6:L14" si="5">K6*0.02</f>
        <v>5.4</v>
      </c>
      <c r="M6" s="18">
        <v>13</v>
      </c>
      <c r="N6" s="8">
        <v>630</v>
      </c>
      <c r="O6" s="8">
        <f t="shared" ref="O6:O14" si="6">N6*0.02</f>
        <v>12.6</v>
      </c>
      <c r="P6" s="18">
        <v>4</v>
      </c>
      <c r="Q6" s="8">
        <v>11</v>
      </c>
      <c r="R6" s="8">
        <f t="shared" ref="R6:R14" si="7">Q6*0.02</f>
        <v>0.22</v>
      </c>
      <c r="S6" s="18">
        <v>2</v>
      </c>
      <c r="T6" s="8">
        <v>35</v>
      </c>
      <c r="U6" s="8">
        <f t="shared" ref="U6:U14" si="8">T6*0.02</f>
        <v>0.70000000000000007</v>
      </c>
      <c r="V6" s="18">
        <v>10</v>
      </c>
      <c r="W6" s="8">
        <v>234</v>
      </c>
      <c r="X6" s="8">
        <f t="shared" ref="X6:X14" si="9">W6*0.02</f>
        <v>4.68</v>
      </c>
      <c r="Y6" s="18">
        <v>9</v>
      </c>
      <c r="Z6" s="8">
        <v>454</v>
      </c>
      <c r="AA6" s="8">
        <f t="shared" ref="AA6:AA14" si="10">Z6*0.02</f>
        <v>9.08</v>
      </c>
      <c r="AB6" s="18">
        <v>40</v>
      </c>
      <c r="AC6" s="8">
        <v>1071</v>
      </c>
      <c r="AD6" s="8">
        <f t="shared" ref="AD6:AD14" si="11">AC6*0.02</f>
        <v>21.42</v>
      </c>
      <c r="AE6" s="18">
        <v>1</v>
      </c>
      <c r="AF6" s="10">
        <v>11.5</v>
      </c>
      <c r="AG6" s="8">
        <f t="shared" ref="AG6:AG14" si="12">AF6*0.02</f>
        <v>0.23</v>
      </c>
      <c r="AH6" s="20">
        <v>1</v>
      </c>
      <c r="AI6" s="8">
        <v>17</v>
      </c>
      <c r="AJ6" s="8">
        <f t="shared" ref="AJ6:AJ14" si="13">AI6*0.02</f>
        <v>0.34</v>
      </c>
      <c r="AK6" s="18">
        <v>1</v>
      </c>
      <c r="AL6" s="8">
        <v>11.25</v>
      </c>
      <c r="AM6" s="8">
        <f t="shared" ref="AM6:AM14" si="14">AL6*0.02</f>
        <v>0.22500000000000001</v>
      </c>
      <c r="AN6" s="18">
        <v>1</v>
      </c>
      <c r="AO6" s="8">
        <v>306</v>
      </c>
      <c r="AP6" s="8">
        <f t="shared" ref="AP6:AP14" si="15">AO6*0.02</f>
        <v>6.12</v>
      </c>
      <c r="AQ6" s="18">
        <f t="shared" si="0"/>
        <v>96</v>
      </c>
      <c r="AR6" s="8">
        <f t="shared" si="1"/>
        <v>4245.62</v>
      </c>
      <c r="AS6" s="8">
        <f t="shared" si="2"/>
        <v>84.912400000000005</v>
      </c>
    </row>
    <row r="7" spans="1:45" ht="30.75" customHeight="1">
      <c r="A7" s="3">
        <v>4</v>
      </c>
      <c r="B7" s="70"/>
      <c r="C7" s="5" t="s">
        <v>9</v>
      </c>
      <c r="D7" s="5">
        <v>4</v>
      </c>
      <c r="E7" s="8">
        <v>1094</v>
      </c>
      <c r="F7" s="8">
        <f t="shared" si="3"/>
        <v>21.88</v>
      </c>
      <c r="G7" s="18">
        <v>7</v>
      </c>
      <c r="H7" s="8">
        <v>2652.8</v>
      </c>
      <c r="I7" s="8">
        <f t="shared" si="4"/>
        <v>53.056000000000004</v>
      </c>
      <c r="J7" s="18">
        <v>1</v>
      </c>
      <c r="K7" s="8">
        <v>100</v>
      </c>
      <c r="L7" s="8">
        <f t="shared" si="5"/>
        <v>2</v>
      </c>
      <c r="M7" s="18">
        <v>55</v>
      </c>
      <c r="N7" s="8">
        <v>660</v>
      </c>
      <c r="O7" s="8">
        <f t="shared" si="6"/>
        <v>13.200000000000001</v>
      </c>
      <c r="P7" s="18">
        <v>0</v>
      </c>
      <c r="Q7" s="8">
        <v>0</v>
      </c>
      <c r="R7" s="8">
        <f t="shared" si="7"/>
        <v>0</v>
      </c>
      <c r="S7" s="18">
        <v>37</v>
      </c>
      <c r="T7" s="8">
        <v>670</v>
      </c>
      <c r="U7" s="8">
        <f t="shared" si="8"/>
        <v>13.4</v>
      </c>
      <c r="V7" s="18">
        <v>0</v>
      </c>
      <c r="W7" s="8">
        <v>0</v>
      </c>
      <c r="X7" s="8">
        <f t="shared" si="9"/>
        <v>0</v>
      </c>
      <c r="Y7" s="18">
        <v>2</v>
      </c>
      <c r="Z7" s="8">
        <v>244</v>
      </c>
      <c r="AA7" s="8">
        <f t="shared" si="10"/>
        <v>4.88</v>
      </c>
      <c r="AB7" s="18">
        <v>0</v>
      </c>
      <c r="AC7" s="8">
        <v>0</v>
      </c>
      <c r="AD7" s="8">
        <f t="shared" si="11"/>
        <v>0</v>
      </c>
      <c r="AE7" s="18">
        <v>2</v>
      </c>
      <c r="AF7" s="11">
        <v>30</v>
      </c>
      <c r="AG7" s="8">
        <f t="shared" si="12"/>
        <v>0.6</v>
      </c>
      <c r="AH7" s="21">
        <v>0</v>
      </c>
      <c r="AI7" s="8">
        <v>0</v>
      </c>
      <c r="AJ7" s="8">
        <f t="shared" si="13"/>
        <v>0</v>
      </c>
      <c r="AK7" s="18">
        <v>1</v>
      </c>
      <c r="AL7" s="8">
        <v>26</v>
      </c>
      <c r="AM7" s="8">
        <f t="shared" si="14"/>
        <v>0.52</v>
      </c>
      <c r="AN7" s="18">
        <v>2</v>
      </c>
      <c r="AO7" s="8">
        <v>154</v>
      </c>
      <c r="AP7" s="8">
        <f t="shared" si="15"/>
        <v>3.08</v>
      </c>
      <c r="AQ7" s="18">
        <f t="shared" si="0"/>
        <v>111</v>
      </c>
      <c r="AR7" s="8">
        <f t="shared" si="1"/>
        <v>5630.8</v>
      </c>
      <c r="AS7" s="8">
        <f t="shared" si="2"/>
        <v>112.616</v>
      </c>
    </row>
    <row r="8" spans="1:45" ht="30.75" customHeight="1">
      <c r="A8" s="3">
        <v>5</v>
      </c>
      <c r="B8" s="71"/>
      <c r="C8" s="5" t="s">
        <v>10</v>
      </c>
      <c r="D8" s="5">
        <v>240</v>
      </c>
      <c r="E8" s="8">
        <v>962</v>
      </c>
      <c r="F8" s="8">
        <f t="shared" si="3"/>
        <v>19.240000000000002</v>
      </c>
      <c r="G8" s="18">
        <v>165</v>
      </c>
      <c r="H8" s="8">
        <v>2463.48</v>
      </c>
      <c r="I8" s="8">
        <f t="shared" si="4"/>
        <v>49.269600000000004</v>
      </c>
      <c r="J8" s="18">
        <v>29</v>
      </c>
      <c r="K8" s="8">
        <v>1020</v>
      </c>
      <c r="L8" s="8">
        <f t="shared" si="5"/>
        <v>20.400000000000002</v>
      </c>
      <c r="M8" s="18">
        <v>95</v>
      </c>
      <c r="N8" s="8">
        <v>1140</v>
      </c>
      <c r="O8" s="8">
        <f t="shared" si="6"/>
        <v>22.8</v>
      </c>
      <c r="P8" s="18">
        <v>22</v>
      </c>
      <c r="Q8" s="8">
        <v>15</v>
      </c>
      <c r="R8" s="8">
        <f t="shared" si="7"/>
        <v>0.3</v>
      </c>
      <c r="S8" s="18">
        <v>56</v>
      </c>
      <c r="T8" s="8">
        <v>1264.3</v>
      </c>
      <c r="U8" s="8">
        <f t="shared" si="8"/>
        <v>25.286000000000001</v>
      </c>
      <c r="V8" s="18">
        <v>21</v>
      </c>
      <c r="W8" s="8">
        <v>3101.49</v>
      </c>
      <c r="X8" s="8">
        <f t="shared" si="9"/>
        <v>62.029799999999994</v>
      </c>
      <c r="Y8" s="18">
        <v>66</v>
      </c>
      <c r="Z8" s="8">
        <v>2624</v>
      </c>
      <c r="AA8" s="8">
        <f t="shared" si="10"/>
        <v>52.480000000000004</v>
      </c>
      <c r="AB8" s="18">
        <v>22</v>
      </c>
      <c r="AC8" s="8">
        <v>162.25</v>
      </c>
      <c r="AD8" s="8">
        <f t="shared" si="11"/>
        <v>3.2450000000000001</v>
      </c>
      <c r="AE8" s="18">
        <v>110</v>
      </c>
      <c r="AF8" s="11">
        <v>2037.8</v>
      </c>
      <c r="AG8" s="8">
        <f t="shared" si="12"/>
        <v>40.756</v>
      </c>
      <c r="AH8" s="21">
        <v>30</v>
      </c>
      <c r="AI8" s="8">
        <v>2820</v>
      </c>
      <c r="AJ8" s="8">
        <f t="shared" si="13"/>
        <v>56.4</v>
      </c>
      <c r="AK8" s="18">
        <v>69</v>
      </c>
      <c r="AL8" s="8">
        <v>5700.9</v>
      </c>
      <c r="AM8" s="8">
        <f t="shared" si="14"/>
        <v>114.018</v>
      </c>
      <c r="AN8" s="18">
        <v>82</v>
      </c>
      <c r="AO8" s="8">
        <v>6349.87</v>
      </c>
      <c r="AP8" s="8">
        <f t="shared" si="15"/>
        <v>126.9974</v>
      </c>
      <c r="AQ8" s="18">
        <f t="shared" si="0"/>
        <v>1007</v>
      </c>
      <c r="AR8" s="8">
        <f t="shared" si="1"/>
        <v>29661.09</v>
      </c>
      <c r="AS8" s="8">
        <f t="shared" si="2"/>
        <v>593.22180000000003</v>
      </c>
    </row>
    <row r="9" spans="1:45" ht="30.75" customHeight="1">
      <c r="A9" s="3">
        <v>6</v>
      </c>
      <c r="B9" s="69" t="s">
        <v>11</v>
      </c>
      <c r="C9" s="5" t="s">
        <v>7</v>
      </c>
      <c r="D9" s="5">
        <v>3</v>
      </c>
      <c r="E9" s="8">
        <v>150</v>
      </c>
      <c r="F9" s="8">
        <f t="shared" si="3"/>
        <v>3</v>
      </c>
      <c r="G9" s="18">
        <v>15</v>
      </c>
      <c r="H9" s="8">
        <v>1143</v>
      </c>
      <c r="I9" s="8">
        <f t="shared" si="4"/>
        <v>22.86</v>
      </c>
      <c r="J9" s="18">
        <v>0</v>
      </c>
      <c r="K9" s="8">
        <v>0</v>
      </c>
      <c r="L9" s="8">
        <f t="shared" si="5"/>
        <v>0</v>
      </c>
      <c r="M9" s="18">
        <v>80</v>
      </c>
      <c r="N9" s="8">
        <v>657</v>
      </c>
      <c r="O9" s="8">
        <f t="shared" si="6"/>
        <v>13.14</v>
      </c>
      <c r="P9" s="18">
        <v>13</v>
      </c>
      <c r="Q9" s="8">
        <v>122</v>
      </c>
      <c r="R9" s="8">
        <f t="shared" si="7"/>
        <v>2.44</v>
      </c>
      <c r="S9" s="18">
        <v>3</v>
      </c>
      <c r="T9" s="8">
        <v>30</v>
      </c>
      <c r="U9" s="8">
        <f t="shared" si="8"/>
        <v>0.6</v>
      </c>
      <c r="V9" s="18">
        <v>3</v>
      </c>
      <c r="W9" s="8">
        <v>93</v>
      </c>
      <c r="X9" s="8">
        <f t="shared" si="9"/>
        <v>1.86</v>
      </c>
      <c r="Y9" s="18">
        <v>0</v>
      </c>
      <c r="Z9" s="8">
        <v>0</v>
      </c>
      <c r="AA9" s="8">
        <f t="shared" si="10"/>
        <v>0</v>
      </c>
      <c r="AB9" s="18">
        <v>0</v>
      </c>
      <c r="AC9" s="8">
        <v>0</v>
      </c>
      <c r="AD9" s="8">
        <f t="shared" si="11"/>
        <v>0</v>
      </c>
      <c r="AE9" s="18">
        <v>0</v>
      </c>
      <c r="AF9" s="10">
        <v>0</v>
      </c>
      <c r="AG9" s="8">
        <f t="shared" si="12"/>
        <v>0</v>
      </c>
      <c r="AH9" s="20">
        <v>1</v>
      </c>
      <c r="AI9" s="8">
        <v>20</v>
      </c>
      <c r="AJ9" s="8">
        <f t="shared" si="13"/>
        <v>0.4</v>
      </c>
      <c r="AK9" s="18">
        <v>0</v>
      </c>
      <c r="AL9" s="8">
        <v>0</v>
      </c>
      <c r="AM9" s="8">
        <f t="shared" si="14"/>
        <v>0</v>
      </c>
      <c r="AN9" s="18">
        <v>0</v>
      </c>
      <c r="AO9" s="8">
        <v>0</v>
      </c>
      <c r="AP9" s="8">
        <f t="shared" si="15"/>
        <v>0</v>
      </c>
      <c r="AQ9" s="18">
        <f t="shared" si="0"/>
        <v>118</v>
      </c>
      <c r="AR9" s="8">
        <f t="shared" si="1"/>
        <v>2215</v>
      </c>
      <c r="AS9" s="8">
        <f t="shared" si="2"/>
        <v>44.3</v>
      </c>
    </row>
    <row r="10" spans="1:45" ht="30.75" customHeight="1">
      <c r="A10" s="3">
        <v>7</v>
      </c>
      <c r="B10" s="70"/>
      <c r="C10" s="5" t="s">
        <v>8</v>
      </c>
      <c r="D10" s="5">
        <v>6</v>
      </c>
      <c r="E10" s="8">
        <v>150</v>
      </c>
      <c r="F10" s="8">
        <f t="shared" si="3"/>
        <v>3</v>
      </c>
      <c r="G10" s="18">
        <v>21</v>
      </c>
      <c r="H10" s="8">
        <v>159.5</v>
      </c>
      <c r="I10" s="8">
        <f t="shared" si="4"/>
        <v>3.19</v>
      </c>
      <c r="J10" s="18">
        <v>0</v>
      </c>
      <c r="K10" s="8">
        <v>0</v>
      </c>
      <c r="L10" s="8">
        <f t="shared" si="5"/>
        <v>0</v>
      </c>
      <c r="M10" s="18">
        <v>10</v>
      </c>
      <c r="N10" s="8">
        <v>50</v>
      </c>
      <c r="O10" s="8">
        <f t="shared" si="6"/>
        <v>1</v>
      </c>
      <c r="P10" s="18">
        <v>0</v>
      </c>
      <c r="Q10" s="8">
        <v>0</v>
      </c>
      <c r="R10" s="8">
        <f t="shared" si="7"/>
        <v>0</v>
      </c>
      <c r="S10" s="18">
        <v>0</v>
      </c>
      <c r="T10" s="8">
        <v>0</v>
      </c>
      <c r="U10" s="8">
        <f t="shared" si="8"/>
        <v>0</v>
      </c>
      <c r="V10" s="18">
        <v>2</v>
      </c>
      <c r="W10" s="8">
        <v>51.53</v>
      </c>
      <c r="X10" s="8">
        <f t="shared" si="9"/>
        <v>1.0306</v>
      </c>
      <c r="Y10" s="18">
        <v>0</v>
      </c>
      <c r="Z10" s="8">
        <v>0</v>
      </c>
      <c r="AA10" s="8">
        <f t="shared" si="10"/>
        <v>0</v>
      </c>
      <c r="AB10" s="18">
        <v>0</v>
      </c>
      <c r="AC10" s="8">
        <v>0</v>
      </c>
      <c r="AD10" s="8">
        <f t="shared" si="11"/>
        <v>0</v>
      </c>
      <c r="AE10" s="18">
        <v>0</v>
      </c>
      <c r="AF10" s="10">
        <v>0</v>
      </c>
      <c r="AG10" s="8">
        <f t="shared" si="12"/>
        <v>0</v>
      </c>
      <c r="AH10" s="20">
        <v>0</v>
      </c>
      <c r="AI10" s="8">
        <v>0</v>
      </c>
      <c r="AJ10" s="8">
        <f t="shared" si="13"/>
        <v>0</v>
      </c>
      <c r="AK10" s="18">
        <v>0</v>
      </c>
      <c r="AL10" s="8">
        <v>0</v>
      </c>
      <c r="AM10" s="8">
        <f t="shared" si="14"/>
        <v>0</v>
      </c>
      <c r="AN10" s="18">
        <v>0</v>
      </c>
      <c r="AO10" s="8">
        <v>0</v>
      </c>
      <c r="AP10" s="8">
        <f t="shared" si="15"/>
        <v>0</v>
      </c>
      <c r="AQ10" s="18">
        <f t="shared" si="0"/>
        <v>39</v>
      </c>
      <c r="AR10" s="8">
        <f t="shared" si="1"/>
        <v>411.03</v>
      </c>
      <c r="AS10" s="8">
        <f t="shared" si="2"/>
        <v>8.2205999999999992</v>
      </c>
    </row>
    <row r="11" spans="1:45" ht="30.75" customHeight="1">
      <c r="A11" s="3">
        <v>8</v>
      </c>
      <c r="B11" s="70"/>
      <c r="C11" s="5" t="s">
        <v>9</v>
      </c>
      <c r="D11" s="5">
        <v>6</v>
      </c>
      <c r="E11" s="8">
        <v>96.75</v>
      </c>
      <c r="F11" s="8">
        <f t="shared" si="3"/>
        <v>1.9350000000000001</v>
      </c>
      <c r="G11" s="18">
        <v>37</v>
      </c>
      <c r="H11" s="8">
        <v>169.5</v>
      </c>
      <c r="I11" s="8">
        <f t="shared" si="4"/>
        <v>3.39</v>
      </c>
      <c r="J11" s="18">
        <v>0</v>
      </c>
      <c r="K11" s="8">
        <v>0</v>
      </c>
      <c r="L11" s="8">
        <f t="shared" si="5"/>
        <v>0</v>
      </c>
      <c r="M11" s="18">
        <v>320</v>
      </c>
      <c r="N11" s="8">
        <v>2224</v>
      </c>
      <c r="O11" s="8">
        <f t="shared" si="6"/>
        <v>44.480000000000004</v>
      </c>
      <c r="P11" s="18">
        <v>0</v>
      </c>
      <c r="Q11" s="8">
        <v>0</v>
      </c>
      <c r="R11" s="8">
        <f t="shared" si="7"/>
        <v>0</v>
      </c>
      <c r="S11" s="18">
        <v>4</v>
      </c>
      <c r="T11" s="8">
        <v>30</v>
      </c>
      <c r="U11" s="8">
        <f t="shared" si="8"/>
        <v>0.6</v>
      </c>
      <c r="V11" s="18">
        <v>0</v>
      </c>
      <c r="W11" s="8">
        <v>0</v>
      </c>
      <c r="X11" s="8">
        <f t="shared" si="9"/>
        <v>0</v>
      </c>
      <c r="Y11" s="18">
        <v>5</v>
      </c>
      <c r="Z11" s="8">
        <v>6</v>
      </c>
      <c r="AA11" s="8">
        <f t="shared" si="10"/>
        <v>0.12</v>
      </c>
      <c r="AB11" s="18">
        <v>0</v>
      </c>
      <c r="AC11" s="8">
        <v>0</v>
      </c>
      <c r="AD11" s="8">
        <f t="shared" si="11"/>
        <v>0</v>
      </c>
      <c r="AE11" s="18">
        <v>0</v>
      </c>
      <c r="AF11" s="10">
        <v>0</v>
      </c>
      <c r="AG11" s="8">
        <f t="shared" si="12"/>
        <v>0</v>
      </c>
      <c r="AH11" s="20">
        <v>0</v>
      </c>
      <c r="AI11" s="8">
        <v>0</v>
      </c>
      <c r="AJ11" s="8">
        <f t="shared" si="13"/>
        <v>0</v>
      </c>
      <c r="AK11" s="18">
        <v>1</v>
      </c>
      <c r="AL11" s="8">
        <v>0</v>
      </c>
      <c r="AM11" s="8">
        <f t="shared" si="14"/>
        <v>0</v>
      </c>
      <c r="AN11" s="18">
        <v>0</v>
      </c>
      <c r="AO11" s="8">
        <v>0</v>
      </c>
      <c r="AP11" s="8">
        <f t="shared" si="15"/>
        <v>0</v>
      </c>
      <c r="AQ11" s="18">
        <f t="shared" si="0"/>
        <v>373</v>
      </c>
      <c r="AR11" s="8">
        <f t="shared" si="1"/>
        <v>2526.25</v>
      </c>
      <c r="AS11" s="8">
        <f t="shared" si="2"/>
        <v>50.525000000000006</v>
      </c>
    </row>
    <row r="12" spans="1:45" ht="30.75" customHeight="1">
      <c r="A12" s="3">
        <v>9</v>
      </c>
      <c r="B12" s="70"/>
      <c r="C12" s="5" t="s">
        <v>10</v>
      </c>
      <c r="D12" s="5">
        <v>595</v>
      </c>
      <c r="E12" s="8">
        <v>4894</v>
      </c>
      <c r="F12" s="8">
        <f t="shared" si="3"/>
        <v>97.88</v>
      </c>
      <c r="G12" s="18">
        <v>1335</v>
      </c>
      <c r="H12" s="8">
        <v>5125.3</v>
      </c>
      <c r="I12" s="8">
        <f t="shared" si="4"/>
        <v>102.506</v>
      </c>
      <c r="J12" s="18">
        <v>83</v>
      </c>
      <c r="K12" s="8">
        <v>1340</v>
      </c>
      <c r="L12" s="8">
        <f t="shared" si="5"/>
        <v>26.8</v>
      </c>
      <c r="M12" s="18">
        <v>820</v>
      </c>
      <c r="N12" s="8">
        <v>5550</v>
      </c>
      <c r="O12" s="8">
        <f t="shared" si="6"/>
        <v>111</v>
      </c>
      <c r="P12" s="18">
        <v>469</v>
      </c>
      <c r="Q12" s="8">
        <v>2826</v>
      </c>
      <c r="R12" s="8">
        <f t="shared" si="7"/>
        <v>56.52</v>
      </c>
      <c r="S12" s="18">
        <v>120</v>
      </c>
      <c r="T12" s="8">
        <v>239</v>
      </c>
      <c r="U12" s="8">
        <f t="shared" si="8"/>
        <v>4.78</v>
      </c>
      <c r="V12" s="18">
        <v>6</v>
      </c>
      <c r="W12" s="8">
        <v>272.5</v>
      </c>
      <c r="X12" s="8">
        <f t="shared" si="9"/>
        <v>5.45</v>
      </c>
      <c r="Y12" s="18">
        <v>115</v>
      </c>
      <c r="Z12" s="8">
        <v>2156</v>
      </c>
      <c r="AA12" s="8">
        <f t="shared" si="10"/>
        <v>43.12</v>
      </c>
      <c r="AB12" s="18">
        <v>0</v>
      </c>
      <c r="AC12" s="8">
        <v>0</v>
      </c>
      <c r="AD12" s="8">
        <f t="shared" si="11"/>
        <v>0</v>
      </c>
      <c r="AE12" s="18">
        <v>25</v>
      </c>
      <c r="AF12" s="11">
        <v>750</v>
      </c>
      <c r="AG12" s="8">
        <f t="shared" si="12"/>
        <v>15</v>
      </c>
      <c r="AH12" s="21">
        <v>2</v>
      </c>
      <c r="AI12" s="8">
        <v>140</v>
      </c>
      <c r="AJ12" s="8">
        <f t="shared" si="13"/>
        <v>2.8000000000000003</v>
      </c>
      <c r="AK12" s="18">
        <v>8</v>
      </c>
      <c r="AL12" s="8">
        <v>0</v>
      </c>
      <c r="AM12" s="8">
        <f t="shared" si="14"/>
        <v>0</v>
      </c>
      <c r="AN12" s="18">
        <v>24</v>
      </c>
      <c r="AO12" s="8">
        <v>492.62</v>
      </c>
      <c r="AP12" s="8">
        <f t="shared" si="15"/>
        <v>9.8524000000000012</v>
      </c>
      <c r="AQ12" s="18">
        <f t="shared" si="0"/>
        <v>3602</v>
      </c>
      <c r="AR12" s="8">
        <f t="shared" si="1"/>
        <v>23785.42</v>
      </c>
      <c r="AS12" s="8">
        <f t="shared" si="2"/>
        <v>475.70839999999998</v>
      </c>
    </row>
    <row r="13" spans="1:45" ht="30.75" customHeight="1">
      <c r="A13" s="3">
        <v>10</v>
      </c>
      <c r="B13" s="70"/>
      <c r="C13" s="5" t="s">
        <v>25</v>
      </c>
      <c r="D13" s="5">
        <v>897</v>
      </c>
      <c r="E13" s="8">
        <v>4885</v>
      </c>
      <c r="F13" s="8">
        <f t="shared" si="3"/>
        <v>97.7</v>
      </c>
      <c r="G13" s="18">
        <v>547</v>
      </c>
      <c r="H13" s="8">
        <v>2929</v>
      </c>
      <c r="I13" s="8">
        <f t="shared" si="4"/>
        <v>58.58</v>
      </c>
      <c r="J13" s="18">
        <v>122</v>
      </c>
      <c r="K13" s="8">
        <v>2210</v>
      </c>
      <c r="L13" s="8">
        <f t="shared" si="5"/>
        <v>44.2</v>
      </c>
      <c r="M13" s="18">
        <v>0</v>
      </c>
      <c r="N13" s="8">
        <v>0</v>
      </c>
      <c r="O13" s="8">
        <f t="shared" si="6"/>
        <v>0</v>
      </c>
      <c r="P13" s="18">
        <v>18</v>
      </c>
      <c r="Q13" s="8">
        <v>650</v>
      </c>
      <c r="R13" s="8">
        <f t="shared" si="7"/>
        <v>13</v>
      </c>
      <c r="S13" s="18">
        <v>287</v>
      </c>
      <c r="T13" s="8">
        <v>576.54</v>
      </c>
      <c r="U13" s="8">
        <f t="shared" si="8"/>
        <v>11.530799999999999</v>
      </c>
      <c r="V13" s="18">
        <v>76</v>
      </c>
      <c r="W13" s="8">
        <v>796.57</v>
      </c>
      <c r="X13" s="8">
        <f t="shared" si="9"/>
        <v>15.931400000000002</v>
      </c>
      <c r="Y13" s="18">
        <v>70</v>
      </c>
      <c r="Z13" s="8">
        <v>950</v>
      </c>
      <c r="AA13" s="8">
        <f t="shared" si="10"/>
        <v>19</v>
      </c>
      <c r="AB13" s="18">
        <v>0</v>
      </c>
      <c r="AC13" s="8">
        <v>0</v>
      </c>
      <c r="AD13" s="8">
        <f t="shared" si="11"/>
        <v>0</v>
      </c>
      <c r="AE13" s="18">
        <v>13</v>
      </c>
      <c r="AF13" s="10">
        <v>375</v>
      </c>
      <c r="AG13" s="8">
        <f t="shared" si="12"/>
        <v>7.5</v>
      </c>
      <c r="AH13" s="20">
        <v>0</v>
      </c>
      <c r="AI13" s="8">
        <v>0</v>
      </c>
      <c r="AJ13" s="8">
        <f t="shared" si="13"/>
        <v>0</v>
      </c>
      <c r="AK13" s="18">
        <v>0</v>
      </c>
      <c r="AL13" s="8">
        <v>0</v>
      </c>
      <c r="AM13" s="8">
        <f t="shared" si="14"/>
        <v>0</v>
      </c>
      <c r="AN13" s="18">
        <v>128</v>
      </c>
      <c r="AO13" s="8">
        <v>1319.89</v>
      </c>
      <c r="AP13" s="8">
        <f t="shared" si="15"/>
        <v>26.397800000000004</v>
      </c>
      <c r="AQ13" s="18">
        <f t="shared" si="0"/>
        <v>2158</v>
      </c>
      <c r="AR13" s="8">
        <f t="shared" si="1"/>
        <v>14692</v>
      </c>
      <c r="AS13" s="8">
        <f t="shared" si="2"/>
        <v>293.84000000000003</v>
      </c>
    </row>
    <row r="14" spans="1:45" ht="30.75" customHeight="1">
      <c r="A14" s="3">
        <v>11</v>
      </c>
      <c r="B14" s="71"/>
      <c r="C14" s="5" t="s">
        <v>26</v>
      </c>
      <c r="D14" s="5">
        <v>669</v>
      </c>
      <c r="E14" s="8">
        <v>1338</v>
      </c>
      <c r="F14" s="8">
        <f t="shared" si="3"/>
        <v>26.76</v>
      </c>
      <c r="G14" s="18">
        <v>0</v>
      </c>
      <c r="H14" s="8">
        <v>0</v>
      </c>
      <c r="I14" s="8">
        <f t="shared" si="4"/>
        <v>0</v>
      </c>
      <c r="J14" s="18">
        <v>350</v>
      </c>
      <c r="K14" s="8">
        <v>4600</v>
      </c>
      <c r="L14" s="8">
        <f t="shared" si="5"/>
        <v>92</v>
      </c>
      <c r="M14" s="18">
        <v>370</v>
      </c>
      <c r="N14" s="8">
        <v>148</v>
      </c>
      <c r="O14" s="8">
        <f t="shared" si="6"/>
        <v>2.96</v>
      </c>
      <c r="P14" s="18">
        <v>5</v>
      </c>
      <c r="Q14" s="8">
        <v>0</v>
      </c>
      <c r="R14" s="8">
        <f t="shared" si="7"/>
        <v>0</v>
      </c>
      <c r="S14" s="18">
        <v>412</v>
      </c>
      <c r="T14" s="8">
        <v>1280</v>
      </c>
      <c r="U14" s="8">
        <f t="shared" si="8"/>
        <v>25.6</v>
      </c>
      <c r="V14" s="18">
        <v>0</v>
      </c>
      <c r="W14" s="8">
        <v>0</v>
      </c>
      <c r="X14" s="8">
        <f t="shared" si="9"/>
        <v>0</v>
      </c>
      <c r="Y14" s="18">
        <v>180</v>
      </c>
      <c r="Z14" s="8">
        <v>2780</v>
      </c>
      <c r="AA14" s="8">
        <f t="shared" si="10"/>
        <v>55.6</v>
      </c>
      <c r="AB14" s="18">
        <v>38</v>
      </c>
      <c r="AC14" s="8">
        <v>1003.7</v>
      </c>
      <c r="AD14" s="8">
        <f t="shared" si="11"/>
        <v>20.074000000000002</v>
      </c>
      <c r="AE14" s="18">
        <v>88</v>
      </c>
      <c r="AF14" s="10">
        <v>2626.51</v>
      </c>
      <c r="AG14" s="8">
        <f t="shared" si="12"/>
        <v>52.530200000000008</v>
      </c>
      <c r="AH14" s="20">
        <v>48</v>
      </c>
      <c r="AI14" s="8">
        <v>1168</v>
      </c>
      <c r="AJ14" s="8">
        <f t="shared" si="13"/>
        <v>23.36</v>
      </c>
      <c r="AK14" s="18">
        <v>192</v>
      </c>
      <c r="AL14" s="8">
        <v>160.25</v>
      </c>
      <c r="AM14" s="8">
        <f t="shared" si="14"/>
        <v>3.2050000000000001</v>
      </c>
      <c r="AN14" s="18">
        <v>13</v>
      </c>
      <c r="AO14" s="8">
        <v>194.94</v>
      </c>
      <c r="AP14" s="8">
        <f t="shared" si="15"/>
        <v>3.8988</v>
      </c>
      <c r="AQ14" s="18">
        <f t="shared" si="0"/>
        <v>2365</v>
      </c>
      <c r="AR14" s="8">
        <f t="shared" si="1"/>
        <v>15299.400000000001</v>
      </c>
      <c r="AS14" s="8">
        <f t="shared" si="2"/>
        <v>305.988</v>
      </c>
    </row>
    <row r="15" spans="1:45" ht="24" customHeight="1">
      <c r="A15" s="72" t="s">
        <v>12</v>
      </c>
      <c r="B15" s="73"/>
      <c r="C15" s="74"/>
      <c r="D15" s="17">
        <f>SUM(D4:D14)</f>
        <v>2430</v>
      </c>
      <c r="E15" s="9">
        <f>SUM(E4:E14)</f>
        <v>13944.79</v>
      </c>
      <c r="F15" s="9">
        <f>SUM(F4:F14)</f>
        <v>278.89580000000001</v>
      </c>
      <c r="G15" s="19">
        <f>SUM(G4:G14)</f>
        <v>2132</v>
      </c>
      <c r="H15" s="9">
        <f t="shared" ref="H15:AL15" si="16">SUM(H4:H14)</f>
        <v>17967.420000000002</v>
      </c>
      <c r="I15" s="9">
        <f>SUM(I4:I14)</f>
        <v>323.46840000000003</v>
      </c>
      <c r="J15" s="19">
        <f>SUM(J4:J14)</f>
        <v>590</v>
      </c>
      <c r="K15" s="9">
        <f t="shared" si="16"/>
        <v>11440</v>
      </c>
      <c r="L15" s="9">
        <f>SUM(L4:L14)</f>
        <v>200.3</v>
      </c>
      <c r="M15" s="19">
        <f>SUM(M4:M14)</f>
        <v>1789</v>
      </c>
      <c r="N15" s="9">
        <f t="shared" si="16"/>
        <v>24859</v>
      </c>
      <c r="O15" s="9">
        <f>SUM(O4:O14)</f>
        <v>293.18</v>
      </c>
      <c r="P15" s="19">
        <f>SUM(P4:P14)</f>
        <v>547</v>
      </c>
      <c r="Q15" s="9">
        <f>SUM(Q4:Q14)</f>
        <v>15052</v>
      </c>
      <c r="R15" s="9">
        <f>SUM(R4:R14)</f>
        <v>149.41999999999999</v>
      </c>
      <c r="S15" s="19">
        <f>SUM(S4:S14)</f>
        <v>935</v>
      </c>
      <c r="T15" s="9">
        <f t="shared" si="16"/>
        <v>7134.84</v>
      </c>
      <c r="U15" s="9">
        <f>SUM(U4:U14)</f>
        <v>102.1968</v>
      </c>
      <c r="V15" s="19">
        <f>SUM(V4:V14)</f>
        <v>127</v>
      </c>
      <c r="W15" s="9">
        <f t="shared" ref="W15" si="17">SUM(W4:W14)</f>
        <v>33851.089999999997</v>
      </c>
      <c r="X15" s="9">
        <f>SUM(X4:X14)</f>
        <v>239.39679999999998</v>
      </c>
      <c r="Y15" s="19">
        <f>SUM(Y4:Y14)</f>
        <v>449</v>
      </c>
      <c r="Z15" s="9">
        <f t="shared" si="16"/>
        <v>11385</v>
      </c>
      <c r="AA15" s="9">
        <f>SUM(AA4:AA14)</f>
        <v>195.13499999999999</v>
      </c>
      <c r="AB15" s="19">
        <f>SUM(AB4:AB14)</f>
        <v>131</v>
      </c>
      <c r="AC15" s="9">
        <f>SUM(AC4:AC14)</f>
        <v>34007.199999999997</v>
      </c>
      <c r="AD15" s="9">
        <f>SUM(AD4:AD14)</f>
        <v>401.18900000000008</v>
      </c>
      <c r="AE15" s="19">
        <f>SUM(AE4:AE14)</f>
        <v>265</v>
      </c>
      <c r="AF15" s="9">
        <f t="shared" si="16"/>
        <v>7287.21</v>
      </c>
      <c r="AG15" s="9">
        <f>SUM(AG4:AG14)</f>
        <v>129.94920000000002</v>
      </c>
      <c r="AH15" s="19">
        <f>SUM(AH4:AH14)</f>
        <v>91</v>
      </c>
      <c r="AI15" s="9">
        <f t="shared" si="16"/>
        <v>15740</v>
      </c>
      <c r="AJ15" s="9">
        <f>SUM(AJ4:AJ14)</f>
        <v>143.875</v>
      </c>
      <c r="AK15" s="19">
        <f>SUM(AK4:AK14)</f>
        <v>276</v>
      </c>
      <c r="AL15" s="9">
        <f t="shared" si="16"/>
        <v>12316.65</v>
      </c>
      <c r="AM15" s="9">
        <f>SUM(AM4:AM14)</f>
        <v>207.13425000000001</v>
      </c>
      <c r="AN15" s="19">
        <f>SUM(AN4:AN14)</f>
        <v>256</v>
      </c>
      <c r="AO15" s="9">
        <f>SUM(AO4:AO14)</f>
        <v>35228.870000000003</v>
      </c>
      <c r="AP15" s="9">
        <f>SUM(AP4:AP14)</f>
        <v>310.37740000000002</v>
      </c>
      <c r="AQ15" s="9">
        <f t="shared" ref="AQ15:AR15" si="18">SUM(AQ4:AQ14)</f>
        <v>10018</v>
      </c>
      <c r="AR15" s="9">
        <f t="shared" si="18"/>
        <v>240214.06999999998</v>
      </c>
      <c r="AS15" s="27">
        <f>SUM(AS4:AS14)</f>
        <v>2974.5176500000002</v>
      </c>
    </row>
    <row r="16" spans="1:45">
      <c r="A16" s="7"/>
      <c r="B16" s="7"/>
      <c r="C16" s="2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F16" s="6"/>
      <c r="AG16" s="6"/>
      <c r="AH16" s="6"/>
    </row>
    <row r="17" spans="1:44">
      <c r="A17" s="7"/>
      <c r="B17" s="7"/>
      <c r="C17" s="67" t="s">
        <v>27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23"/>
      <c r="S17" s="22"/>
      <c r="T17" s="12">
        <f>AR15/100</f>
        <v>2402.1406999999999</v>
      </c>
      <c r="U17" s="12"/>
      <c r="V17" s="12"/>
      <c r="W17" s="7" t="s">
        <v>29</v>
      </c>
      <c r="X17" s="7"/>
      <c r="Y17" s="7"/>
      <c r="Z17" s="7"/>
      <c r="AA17" s="7"/>
      <c r="AB17" s="7"/>
      <c r="AR17" s="6"/>
    </row>
    <row r="18" spans="1:44">
      <c r="A18" s="7"/>
      <c r="B18" s="7"/>
      <c r="C18" s="67" t="s">
        <v>28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23"/>
      <c r="S18" s="22"/>
      <c r="T18" s="12">
        <f>T19-T17</f>
        <v>-2371.8906999999999</v>
      </c>
      <c r="U18" s="12"/>
      <c r="V18" s="12"/>
      <c r="W18" s="7" t="s">
        <v>29</v>
      </c>
      <c r="X18" s="7"/>
      <c r="Y18" s="7"/>
      <c r="Z18" s="7"/>
      <c r="AA18" s="7"/>
      <c r="AB18" s="7"/>
      <c r="AC18" s="6"/>
      <c r="AD18" s="6"/>
      <c r="AE18" s="6"/>
    </row>
    <row r="19" spans="1:44" ht="15">
      <c r="C19" s="29" t="s">
        <v>30</v>
      </c>
      <c r="D19" s="13"/>
      <c r="N19" s="6"/>
      <c r="O19" s="6"/>
      <c r="P19" s="6"/>
      <c r="T19" s="14">
        <v>30.25</v>
      </c>
      <c r="U19" s="14"/>
      <c r="V19" s="14"/>
      <c r="W19" s="15" t="s">
        <v>29</v>
      </c>
      <c r="X19" s="15"/>
      <c r="Y19" s="15"/>
    </row>
    <row r="21" spans="1:44">
      <c r="T21" s="6"/>
      <c r="U21" s="6"/>
      <c r="V21" s="6"/>
    </row>
  </sheetData>
  <mergeCells count="23">
    <mergeCell ref="A1:AR1"/>
    <mergeCell ref="A2:A3"/>
    <mergeCell ref="B2:B3"/>
    <mergeCell ref="C2:C3"/>
    <mergeCell ref="D2:E2"/>
    <mergeCell ref="G2:H2"/>
    <mergeCell ref="J2:K2"/>
    <mergeCell ref="M2:N2"/>
    <mergeCell ref="P2:Q2"/>
    <mergeCell ref="S2:T2"/>
    <mergeCell ref="C18:Q18"/>
    <mergeCell ref="AN2:AO2"/>
    <mergeCell ref="AQ2:AR2"/>
    <mergeCell ref="B5:B8"/>
    <mergeCell ref="B9:B14"/>
    <mergeCell ref="A15:C15"/>
    <mergeCell ref="C17:Q17"/>
    <mergeCell ref="V2:W2"/>
    <mergeCell ref="Y2:Z2"/>
    <mergeCell ref="AB2:AC2"/>
    <mergeCell ref="AE2:AF2"/>
    <mergeCell ref="AH2:AI2"/>
    <mergeCell ref="AK2:AL2"/>
  </mergeCells>
  <printOptions horizontalCentered="1"/>
  <pageMargins left="0.28999999999999998" right="0.34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sqref="A1:I1"/>
    </sheetView>
  </sheetViews>
  <sheetFormatPr defaultColWidth="8.85546875" defaultRowHeight="14.25"/>
  <cols>
    <col min="1" max="1" width="4" style="49" bestFit="1" customWidth="1"/>
    <col min="2" max="2" width="14" style="50" bestFit="1" customWidth="1"/>
    <col min="3" max="3" width="9.5703125" style="50" hidden="1" customWidth="1"/>
    <col min="4" max="4" width="7.5703125" style="50" bestFit="1" customWidth="1"/>
    <col min="5" max="5" width="6.7109375" style="51" hidden="1" customWidth="1"/>
    <col min="6" max="6" width="9.5703125" style="52" hidden="1" customWidth="1"/>
    <col min="7" max="7" width="6.7109375" style="51" hidden="1" customWidth="1"/>
    <col min="8" max="8" width="8.28515625" style="52" bestFit="1" customWidth="1"/>
    <col min="9" max="9" width="9.5703125" style="1" bestFit="1" customWidth="1"/>
    <col min="10" max="10" width="7.28515625" style="1" hidden="1" customWidth="1"/>
    <col min="11" max="16384" width="8.85546875" style="1"/>
  </cols>
  <sheetData>
    <row r="1" spans="1:15" s="31" customFormat="1" ht="66" customHeight="1">
      <c r="A1" s="82" t="s">
        <v>53</v>
      </c>
      <c r="B1" s="82"/>
      <c r="C1" s="82"/>
      <c r="D1" s="82"/>
      <c r="E1" s="82"/>
      <c r="F1" s="82"/>
      <c r="G1" s="82"/>
      <c r="H1" s="82"/>
      <c r="I1" s="82"/>
    </row>
    <row r="2" spans="1:15" ht="45">
      <c r="A2" s="32" t="s">
        <v>37</v>
      </c>
      <c r="B2" s="53" t="s">
        <v>51</v>
      </c>
      <c r="C2" s="53" t="s">
        <v>52</v>
      </c>
      <c r="D2" s="32" t="s">
        <v>55</v>
      </c>
      <c r="E2" s="32" t="s">
        <v>52</v>
      </c>
      <c r="F2" s="33" t="s">
        <v>35</v>
      </c>
      <c r="G2" s="32" t="s">
        <v>36</v>
      </c>
      <c r="H2" s="33" t="s">
        <v>34</v>
      </c>
      <c r="I2" s="26" t="s">
        <v>54</v>
      </c>
    </row>
    <row r="3" spans="1:15">
      <c r="A3" s="34">
        <v>1</v>
      </c>
      <c r="B3" s="35" t="s">
        <v>39</v>
      </c>
      <c r="C3" s="58">
        <v>4036</v>
      </c>
      <c r="D3" s="54">
        <f>145.788+200</f>
        <v>345.78800000000001</v>
      </c>
      <c r="E3" s="36">
        <v>2430</v>
      </c>
      <c r="F3" s="37">
        <v>13944.79</v>
      </c>
      <c r="G3" s="38">
        <v>278.89999999999998</v>
      </c>
      <c r="H3" s="39">
        <v>390.99</v>
      </c>
      <c r="I3" s="56">
        <f>H3/D3*100</f>
        <v>113.07217138824946</v>
      </c>
      <c r="J3" s="1">
        <v>0</v>
      </c>
    </row>
    <row r="4" spans="1:15" ht="15" thickBot="1">
      <c r="A4" s="40">
        <v>2</v>
      </c>
      <c r="B4" s="41" t="s">
        <v>40</v>
      </c>
      <c r="C4" s="58">
        <v>2660</v>
      </c>
      <c r="D4" s="54">
        <f>137.1125+100</f>
        <v>237.11250000000001</v>
      </c>
      <c r="E4" s="38">
        <v>2132</v>
      </c>
      <c r="F4" s="37">
        <v>17967.419999999998</v>
      </c>
      <c r="G4" s="38">
        <v>323.47000000000003</v>
      </c>
      <c r="H4" s="37">
        <f>157.13+20.93</f>
        <v>178.06</v>
      </c>
      <c r="I4" s="56">
        <f t="shared" ref="I4:I16" si="0">H4/D4*100</f>
        <v>75.095155253308022</v>
      </c>
      <c r="J4" s="57">
        <v>20.93</v>
      </c>
    </row>
    <row r="5" spans="1:15" ht="15" thickBot="1">
      <c r="A5" s="34">
        <v>3</v>
      </c>
      <c r="B5" s="42" t="s">
        <v>41</v>
      </c>
      <c r="C5" s="43">
        <v>1293</v>
      </c>
      <c r="D5" s="37">
        <f>113.17775+50</f>
        <v>163.17775</v>
      </c>
      <c r="E5" s="38">
        <v>590</v>
      </c>
      <c r="F5" s="37">
        <v>11440</v>
      </c>
      <c r="G5" s="38">
        <v>200.3</v>
      </c>
      <c r="H5" s="37">
        <v>170.78</v>
      </c>
      <c r="I5" s="56">
        <f t="shared" si="0"/>
        <v>104.65887659316297</v>
      </c>
      <c r="J5" s="57">
        <v>6.94</v>
      </c>
    </row>
    <row r="6" spans="1:15" ht="15" thickBot="1">
      <c r="A6" s="40">
        <v>4</v>
      </c>
      <c r="B6" s="35" t="s">
        <v>42</v>
      </c>
      <c r="C6" s="58">
        <v>1789</v>
      </c>
      <c r="D6" s="54">
        <v>204.71266250000002</v>
      </c>
      <c r="E6" s="38">
        <v>1789</v>
      </c>
      <c r="F6" s="44">
        <v>24859</v>
      </c>
      <c r="G6" s="38">
        <v>293.18</v>
      </c>
      <c r="H6" s="37">
        <v>303.08</v>
      </c>
      <c r="I6" s="56">
        <f t="shared" si="0"/>
        <v>148.05141816764754</v>
      </c>
      <c r="J6" s="57">
        <v>8</v>
      </c>
    </row>
    <row r="7" spans="1:15" ht="15" thickBot="1">
      <c r="A7" s="34">
        <v>5</v>
      </c>
      <c r="B7" s="41" t="s">
        <v>43</v>
      </c>
      <c r="C7" s="58">
        <v>694</v>
      </c>
      <c r="D7" s="54">
        <f>116.32864+50</f>
        <v>166.32864000000001</v>
      </c>
      <c r="E7" s="36">
        <v>547</v>
      </c>
      <c r="F7" s="44">
        <v>15052</v>
      </c>
      <c r="G7" s="36">
        <v>149.41999999999999</v>
      </c>
      <c r="H7" s="39">
        <v>239.82</v>
      </c>
      <c r="I7" s="56">
        <f t="shared" si="0"/>
        <v>144.18442909170665</v>
      </c>
      <c r="J7" s="57">
        <v>12.29</v>
      </c>
    </row>
    <row r="8" spans="1:15">
      <c r="A8" s="40">
        <v>6</v>
      </c>
      <c r="B8" s="35" t="s">
        <v>44</v>
      </c>
      <c r="C8" s="58">
        <v>2944</v>
      </c>
      <c r="D8" s="54">
        <v>118.87459999999999</v>
      </c>
      <c r="E8" s="36">
        <v>935</v>
      </c>
      <c r="F8" s="39">
        <v>7134.84</v>
      </c>
      <c r="G8" s="36">
        <v>102.2</v>
      </c>
      <c r="H8" s="39">
        <v>102.94</v>
      </c>
      <c r="I8" s="56">
        <f t="shared" si="0"/>
        <v>86.595454369562546</v>
      </c>
      <c r="J8" s="1">
        <v>0</v>
      </c>
    </row>
    <row r="9" spans="1:15" ht="15" thickBot="1">
      <c r="A9" s="34">
        <v>7</v>
      </c>
      <c r="B9" s="35" t="s">
        <v>56</v>
      </c>
      <c r="C9" s="58">
        <v>241</v>
      </c>
      <c r="D9" s="54">
        <v>279.23050000000001</v>
      </c>
      <c r="E9" s="36">
        <v>127</v>
      </c>
      <c r="F9" s="44">
        <v>33851.089999999997</v>
      </c>
      <c r="G9" s="36">
        <v>239.4</v>
      </c>
      <c r="H9" s="39">
        <f>157.81+15.8</f>
        <v>173.61</v>
      </c>
      <c r="I9" s="56">
        <f t="shared" si="0"/>
        <v>62.17444011309653</v>
      </c>
      <c r="J9" s="57">
        <v>15.8</v>
      </c>
    </row>
    <row r="10" spans="1:15" ht="15" thickBot="1">
      <c r="A10" s="40">
        <v>8</v>
      </c>
      <c r="B10" s="35" t="s">
        <v>45</v>
      </c>
      <c r="C10" s="58">
        <v>912</v>
      </c>
      <c r="D10" s="54">
        <f>243.17691+100</f>
        <v>343.17691000000002</v>
      </c>
      <c r="E10" s="38">
        <v>449</v>
      </c>
      <c r="F10" s="37">
        <v>11385</v>
      </c>
      <c r="G10" s="38">
        <v>195.14</v>
      </c>
      <c r="H10" s="37">
        <v>320.94</v>
      </c>
      <c r="I10" s="56">
        <f t="shared" si="0"/>
        <v>93.520277923127153</v>
      </c>
      <c r="J10" s="57">
        <v>5.75</v>
      </c>
    </row>
    <row r="11" spans="1:15" ht="15" thickBot="1">
      <c r="A11" s="34">
        <v>9</v>
      </c>
      <c r="B11" s="41" t="s">
        <v>46</v>
      </c>
      <c r="C11" s="58">
        <v>1711</v>
      </c>
      <c r="D11" s="54">
        <f>120.97775+185.45</f>
        <v>306.42775</v>
      </c>
      <c r="E11" s="38">
        <v>131</v>
      </c>
      <c r="F11" s="37">
        <v>34007.199999999997</v>
      </c>
      <c r="G11" s="38">
        <v>401.19</v>
      </c>
      <c r="H11" s="37">
        <f>125+135.45</f>
        <v>260.45</v>
      </c>
      <c r="I11" s="56">
        <f t="shared" si="0"/>
        <v>84.995565838929394</v>
      </c>
      <c r="J11" s="57">
        <v>135.44999999999999</v>
      </c>
    </row>
    <row r="12" spans="1:15" ht="15" thickBot="1">
      <c r="A12" s="40">
        <v>10</v>
      </c>
      <c r="B12" s="35" t="s">
        <v>47</v>
      </c>
      <c r="C12" s="58">
        <v>8069</v>
      </c>
      <c r="D12" s="54">
        <f>595.53-285.45</f>
        <v>310.08</v>
      </c>
      <c r="E12" s="36">
        <v>265</v>
      </c>
      <c r="F12" s="39">
        <v>7287.21</v>
      </c>
      <c r="G12" s="36">
        <v>121.95</v>
      </c>
      <c r="H12" s="39">
        <f>156+12.48</f>
        <v>168.48</v>
      </c>
      <c r="I12" s="56">
        <f t="shared" si="0"/>
        <v>54.334365325077393</v>
      </c>
      <c r="J12" s="57">
        <v>12.48</v>
      </c>
    </row>
    <row r="13" spans="1:15" ht="15" thickBot="1">
      <c r="A13" s="34">
        <v>11</v>
      </c>
      <c r="B13" s="41" t="s">
        <v>48</v>
      </c>
      <c r="C13" s="58">
        <v>1796</v>
      </c>
      <c r="D13" s="54">
        <f>495.3985-150</f>
        <v>345.39850000000001</v>
      </c>
      <c r="E13" s="36">
        <v>91</v>
      </c>
      <c r="F13" s="39">
        <v>15740</v>
      </c>
      <c r="G13" s="38">
        <v>143.88</v>
      </c>
      <c r="H13" s="39">
        <f>112+87.55</f>
        <v>199.55</v>
      </c>
      <c r="I13" s="56">
        <f t="shared" si="0"/>
        <v>57.773846730660381</v>
      </c>
      <c r="J13" s="57">
        <v>87.55</v>
      </c>
    </row>
    <row r="14" spans="1:15" ht="15" thickBot="1">
      <c r="A14" s="40">
        <v>12</v>
      </c>
      <c r="B14" s="35" t="s">
        <v>49</v>
      </c>
      <c r="C14" s="58">
        <v>1415</v>
      </c>
      <c r="D14" s="54">
        <f>615.52665-150</f>
        <v>465.52665000000002</v>
      </c>
      <c r="E14" s="38">
        <v>276</v>
      </c>
      <c r="F14" s="37">
        <v>12316.65</v>
      </c>
      <c r="G14" s="38">
        <v>207.13</v>
      </c>
      <c r="H14" s="37">
        <f>274.3+3</f>
        <v>277.3</v>
      </c>
      <c r="I14" s="56">
        <f t="shared" si="0"/>
        <v>59.56694423401968</v>
      </c>
      <c r="J14" s="57">
        <v>18.93</v>
      </c>
    </row>
    <row r="15" spans="1:15" s="45" customFormat="1" ht="15.75" thickBot="1">
      <c r="A15" s="34">
        <v>13</v>
      </c>
      <c r="B15" s="41" t="s">
        <v>50</v>
      </c>
      <c r="C15" s="58">
        <v>657</v>
      </c>
      <c r="D15" s="54">
        <v>297.08207750000003</v>
      </c>
      <c r="E15" s="43">
        <v>256</v>
      </c>
      <c r="F15" s="37">
        <v>35228.870000000003</v>
      </c>
      <c r="G15" s="38">
        <v>310.38</v>
      </c>
      <c r="H15" s="37">
        <f>123.28+115.96</f>
        <v>239.24</v>
      </c>
      <c r="I15" s="56">
        <f t="shared" si="0"/>
        <v>80.529933684740712</v>
      </c>
      <c r="J15" s="57">
        <v>115.96</v>
      </c>
      <c r="O15" s="48"/>
    </row>
    <row r="16" spans="1:15" s="48" customFormat="1" ht="15.75" thickBot="1">
      <c r="A16" s="81" t="s">
        <v>38</v>
      </c>
      <c r="B16" s="81"/>
      <c r="C16" s="59">
        <v>28217</v>
      </c>
      <c r="D16" s="55">
        <f>SUM(D3:D15)</f>
        <v>3582.9165400000002</v>
      </c>
      <c r="E16" s="46">
        <f>SUM(E3:E15)</f>
        <v>10018</v>
      </c>
      <c r="F16" s="47">
        <f>SUM(F3:F15)</f>
        <v>240214.06999999995</v>
      </c>
      <c r="G16" s="46">
        <f>SUM(G3:G15)</f>
        <v>2966.5400000000004</v>
      </c>
      <c r="H16" s="47">
        <f>SUM(H3:H15)</f>
        <v>3025.24</v>
      </c>
      <c r="I16" s="56">
        <f t="shared" si="0"/>
        <v>84.43512334786341</v>
      </c>
      <c r="J16" s="57">
        <v>440.08</v>
      </c>
      <c r="O16" s="1"/>
    </row>
  </sheetData>
  <mergeCells count="2">
    <mergeCell ref="A16:B16"/>
    <mergeCell ref="A1:I1"/>
  </mergeCells>
  <printOptions horizontalCentered="1"/>
  <pageMargins left="0.70866141732283472" right="0.70866141732283472" top="1.1100000000000001" bottom="0.74803149606299213" header="0.31496062992125984" footer="0.31496062992125984"/>
  <pageSetup paperSize="9" scale="11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 Stocked</vt:lpstr>
      <vt:lpstr>Rayalaseema</vt:lpstr>
      <vt:lpstr>Extent</vt:lpstr>
      <vt:lpstr>Data analysis</vt:lpstr>
      <vt:lpstr>'FL Stocked'!Print_Area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cp:lastPrinted>2018-07-05T08:06:20Z</cp:lastPrinted>
  <dcterms:created xsi:type="dcterms:W3CDTF">2017-12-08T09:49:31Z</dcterms:created>
  <dcterms:modified xsi:type="dcterms:W3CDTF">2018-07-05T11:35:57Z</dcterms:modified>
</cp:coreProperties>
</file>