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7680" tabRatio="887" firstSheet="2" activeTab="11"/>
  </bookViews>
  <sheets>
    <sheet name="SC 100" sheetId="4" r:id="rId1"/>
    <sheet name="ST 100" sheetId="5" r:id="rId2"/>
    <sheet name="SCST 75" sheetId="6" r:id="rId3"/>
    <sheet name="Other FCS" sheetId="7" r:id="rId4"/>
    <sheet name="Stocked by GP" sheetId="9" r:id="rId5"/>
    <sheet name="Auction" sheetId="10" r:id="rId6"/>
    <sheet name="License" sheetId="1" r:id="rId7"/>
    <sheet name="Lease" sheetId="2" r:id="rId8"/>
    <sheet name="GP Tanks" sheetId="3" r:id="rId9"/>
    <sheet name="Abstract 1" sheetId="8" r:id="rId10"/>
    <sheet name="Abstract 2" sheetId="11" r:id="rId11"/>
    <sheet name="Abstract 1 (2)" sheetId="12" r:id="rId12"/>
  </sheets>
  <definedNames>
    <definedName name="_xlnm.Print_Area" localSheetId="9">'Abstract 1'!$A$1:$L$91</definedName>
    <definedName name="_xlnm.Print_Area" localSheetId="11">'Abstract 1 (2)'!$A$1:$K$91</definedName>
    <definedName name="_xlnm.Print_Area" localSheetId="5">Auction!$A$1:$J$17</definedName>
    <definedName name="_xlnm.Print_Area" localSheetId="8">'GP Tanks'!$A$1:$J$16</definedName>
    <definedName name="_xlnm.Print_Area" localSheetId="7">Lease!$A$1:$J$16</definedName>
    <definedName name="_xlnm.Print_Area" localSheetId="6">License!$A$1:$J$17</definedName>
    <definedName name="_xlnm.Print_Area" localSheetId="3">'Other FCS'!$A$1:$J$17</definedName>
    <definedName name="_xlnm.Print_Area" localSheetId="0">'SC 100'!$A$1:$J$17</definedName>
    <definedName name="_xlnm.Print_Area" localSheetId="2">'SCST 75'!$A$1:$J$17</definedName>
    <definedName name="_xlnm.Print_Area" localSheetId="1">'ST 100'!$A$1:$J$17</definedName>
    <definedName name="_xlnm.Print_Area" localSheetId="4">'Stocked by GP'!$A$1:$J$17</definedName>
  </definedNames>
  <calcPr calcId="124519"/>
</workbook>
</file>

<file path=xl/calcChain.xml><?xml version="1.0" encoding="utf-8"?>
<calcChain xmlns="http://schemas.openxmlformats.org/spreadsheetml/2006/main">
  <c r="K30" i="12"/>
  <c r="L30"/>
  <c r="K42"/>
  <c r="K36"/>
  <c r="H87"/>
  <c r="D87"/>
  <c r="C87"/>
  <c r="J86"/>
  <c r="I86"/>
  <c r="H86"/>
  <c r="G86"/>
  <c r="F86"/>
  <c r="E86"/>
  <c r="K86" s="1"/>
  <c r="D86"/>
  <c r="J85"/>
  <c r="I85"/>
  <c r="H85"/>
  <c r="G85"/>
  <c r="F85"/>
  <c r="E85"/>
  <c r="K85" s="1"/>
  <c r="D85"/>
  <c r="J84"/>
  <c r="I84"/>
  <c r="H84"/>
  <c r="G84"/>
  <c r="F84"/>
  <c r="E84"/>
  <c r="K84" s="1"/>
  <c r="D84"/>
  <c r="J83"/>
  <c r="I83"/>
  <c r="H83"/>
  <c r="G83"/>
  <c r="F83"/>
  <c r="E83"/>
  <c r="K83" s="1"/>
  <c r="D83"/>
  <c r="J82"/>
  <c r="I82"/>
  <c r="H82"/>
  <c r="G82"/>
  <c r="F82"/>
  <c r="E82"/>
  <c r="K82" s="1"/>
  <c r="D82"/>
  <c r="J81"/>
  <c r="I81"/>
  <c r="H81"/>
  <c r="G81"/>
  <c r="F81"/>
  <c r="E81"/>
  <c r="K81" s="1"/>
  <c r="D81"/>
  <c r="J80"/>
  <c r="I80"/>
  <c r="H80"/>
  <c r="G80"/>
  <c r="F80"/>
  <c r="E80"/>
  <c r="K80" s="1"/>
  <c r="D80"/>
  <c r="J79"/>
  <c r="I79"/>
  <c r="H79"/>
  <c r="G79"/>
  <c r="F79"/>
  <c r="E79"/>
  <c r="K79" s="1"/>
  <c r="D79"/>
  <c r="J78"/>
  <c r="I78"/>
  <c r="H78"/>
  <c r="G78"/>
  <c r="F78"/>
  <c r="E78"/>
  <c r="K78" s="1"/>
  <c r="D78"/>
  <c r="J77"/>
  <c r="I77"/>
  <c r="H77"/>
  <c r="G77"/>
  <c r="F77"/>
  <c r="E77"/>
  <c r="K77" s="1"/>
  <c r="D77"/>
  <c r="J76"/>
  <c r="I76"/>
  <c r="H76"/>
  <c r="G76"/>
  <c r="F76"/>
  <c r="E76"/>
  <c r="K76" s="1"/>
  <c r="D76"/>
  <c r="J75"/>
  <c r="I75"/>
  <c r="H75"/>
  <c r="G75"/>
  <c r="F75"/>
  <c r="E75"/>
  <c r="K75" s="1"/>
  <c r="D75"/>
  <c r="J74"/>
  <c r="J87" s="1"/>
  <c r="I74"/>
  <c r="I87" s="1"/>
  <c r="H74"/>
  <c r="G74"/>
  <c r="G87" s="1"/>
  <c r="F74"/>
  <c r="F87" s="1"/>
  <c r="E74"/>
  <c r="E87" s="1"/>
  <c r="D74"/>
  <c r="H65"/>
  <c r="D65"/>
  <c r="C65"/>
  <c r="J64"/>
  <c r="I64"/>
  <c r="H64"/>
  <c r="G64"/>
  <c r="F64"/>
  <c r="E64"/>
  <c r="K64" s="1"/>
  <c r="D64"/>
  <c r="J63"/>
  <c r="I63"/>
  <c r="H63"/>
  <c r="G63"/>
  <c r="F63"/>
  <c r="E63"/>
  <c r="K63" s="1"/>
  <c r="D63"/>
  <c r="J62"/>
  <c r="I62"/>
  <c r="H62"/>
  <c r="G62"/>
  <c r="F62"/>
  <c r="E62"/>
  <c r="K62" s="1"/>
  <c r="D62"/>
  <c r="J61"/>
  <c r="I61"/>
  <c r="H61"/>
  <c r="G61"/>
  <c r="F61"/>
  <c r="E61"/>
  <c r="K61" s="1"/>
  <c r="D61"/>
  <c r="J60"/>
  <c r="I60"/>
  <c r="H60"/>
  <c r="G60"/>
  <c r="F60"/>
  <c r="K60" s="1"/>
  <c r="E60"/>
  <c r="D60"/>
  <c r="J59"/>
  <c r="I59"/>
  <c r="H59"/>
  <c r="G59"/>
  <c r="F59"/>
  <c r="K59" s="1"/>
  <c r="E59"/>
  <c r="D59"/>
  <c r="J58"/>
  <c r="I58"/>
  <c r="H58"/>
  <c r="G58"/>
  <c r="F58"/>
  <c r="K58" s="1"/>
  <c r="E58"/>
  <c r="D58"/>
  <c r="J57"/>
  <c r="I57"/>
  <c r="H57"/>
  <c r="G57"/>
  <c r="F57"/>
  <c r="K57" s="1"/>
  <c r="E57"/>
  <c r="D57"/>
  <c r="J56"/>
  <c r="I56"/>
  <c r="H56"/>
  <c r="G56"/>
  <c r="F56"/>
  <c r="K56" s="1"/>
  <c r="E56"/>
  <c r="D56"/>
  <c r="J55"/>
  <c r="I55"/>
  <c r="H55"/>
  <c r="G55"/>
  <c r="F55"/>
  <c r="K55" s="1"/>
  <c r="E55"/>
  <c r="D55"/>
  <c r="J54"/>
  <c r="I54"/>
  <c r="H54"/>
  <c r="G54"/>
  <c r="F54"/>
  <c r="K54" s="1"/>
  <c r="E54"/>
  <c r="D54"/>
  <c r="J53"/>
  <c r="I53"/>
  <c r="H53"/>
  <c r="G53"/>
  <c r="F53"/>
  <c r="K53" s="1"/>
  <c r="E53"/>
  <c r="D53"/>
  <c r="J52"/>
  <c r="J65" s="1"/>
  <c r="I52"/>
  <c r="I65" s="1"/>
  <c r="H52"/>
  <c r="G52"/>
  <c r="G65" s="1"/>
  <c r="F52"/>
  <c r="F65" s="1"/>
  <c r="E52"/>
  <c r="E65" s="1"/>
  <c r="D52"/>
  <c r="C43"/>
  <c r="J42"/>
  <c r="I42"/>
  <c r="H42"/>
  <c r="G42"/>
  <c r="F42"/>
  <c r="E42"/>
  <c r="D42"/>
  <c r="J41"/>
  <c r="I41"/>
  <c r="H41"/>
  <c r="D41"/>
  <c r="J40"/>
  <c r="G40"/>
  <c r="F40"/>
  <c r="E40"/>
  <c r="D40"/>
  <c r="K40" s="1"/>
  <c r="G39"/>
  <c r="F39"/>
  <c r="D39"/>
  <c r="K39" s="1"/>
  <c r="J38"/>
  <c r="I38"/>
  <c r="H38"/>
  <c r="G38"/>
  <c r="F38"/>
  <c r="E38"/>
  <c r="D38"/>
  <c r="J37"/>
  <c r="I37"/>
  <c r="H37"/>
  <c r="G37"/>
  <c r="F37"/>
  <c r="E37"/>
  <c r="D37"/>
  <c r="K37" s="1"/>
  <c r="J36"/>
  <c r="I36"/>
  <c r="H36"/>
  <c r="G36"/>
  <c r="F36"/>
  <c r="E36"/>
  <c r="J35"/>
  <c r="I35"/>
  <c r="H35"/>
  <c r="G35"/>
  <c r="F35"/>
  <c r="E35"/>
  <c r="D35"/>
  <c r="K35" s="1"/>
  <c r="J34"/>
  <c r="I34"/>
  <c r="H34"/>
  <c r="F34"/>
  <c r="E34"/>
  <c r="D34"/>
  <c r="K34" s="1"/>
  <c r="J33"/>
  <c r="I33"/>
  <c r="H33"/>
  <c r="G33"/>
  <c r="F33"/>
  <c r="E33"/>
  <c r="D33"/>
  <c r="J32"/>
  <c r="I32"/>
  <c r="H32"/>
  <c r="G32"/>
  <c r="F32"/>
  <c r="E32"/>
  <c r="D32"/>
  <c r="K32" s="1"/>
  <c r="J31"/>
  <c r="I31"/>
  <c r="I43" s="1"/>
  <c r="H31"/>
  <c r="G31"/>
  <c r="F31"/>
  <c r="E31"/>
  <c r="E43" s="1"/>
  <c r="D31"/>
  <c r="K31" s="1"/>
  <c r="J30"/>
  <c r="J43" s="1"/>
  <c r="I30"/>
  <c r="H30"/>
  <c r="H43" s="1"/>
  <c r="G30"/>
  <c r="G43" s="1"/>
  <c r="F30"/>
  <c r="F43" s="1"/>
  <c r="E30"/>
  <c r="D30"/>
  <c r="D43" s="1"/>
  <c r="I20"/>
  <c r="E20"/>
  <c r="C20"/>
  <c r="J19"/>
  <c r="I19"/>
  <c r="H19"/>
  <c r="G19"/>
  <c r="K19" s="1"/>
  <c r="F19"/>
  <c r="E19"/>
  <c r="D19"/>
  <c r="J18"/>
  <c r="I18"/>
  <c r="H18"/>
  <c r="G18"/>
  <c r="K18" s="1"/>
  <c r="F18"/>
  <c r="E18"/>
  <c r="D18"/>
  <c r="J17"/>
  <c r="I17"/>
  <c r="H17"/>
  <c r="G17"/>
  <c r="K17" s="1"/>
  <c r="F17"/>
  <c r="E17"/>
  <c r="D17"/>
  <c r="J16"/>
  <c r="I16"/>
  <c r="H16"/>
  <c r="G16"/>
  <c r="K16" s="1"/>
  <c r="F16"/>
  <c r="E16"/>
  <c r="D16"/>
  <c r="J15"/>
  <c r="I15"/>
  <c r="H15"/>
  <c r="G15"/>
  <c r="K15" s="1"/>
  <c r="F15"/>
  <c r="E15"/>
  <c r="D15"/>
  <c r="J14"/>
  <c r="I14"/>
  <c r="H14"/>
  <c r="G14"/>
  <c r="K14" s="1"/>
  <c r="F14"/>
  <c r="E14"/>
  <c r="D14"/>
  <c r="J13"/>
  <c r="I13"/>
  <c r="H13"/>
  <c r="G13"/>
  <c r="K13" s="1"/>
  <c r="F13"/>
  <c r="E13"/>
  <c r="D13"/>
  <c r="J12"/>
  <c r="I12"/>
  <c r="H12"/>
  <c r="G12"/>
  <c r="K12" s="1"/>
  <c r="F12"/>
  <c r="E12"/>
  <c r="D12"/>
  <c r="K11"/>
  <c r="J11"/>
  <c r="I11"/>
  <c r="H11"/>
  <c r="G11"/>
  <c r="F11"/>
  <c r="E11"/>
  <c r="D11"/>
  <c r="K10"/>
  <c r="J10"/>
  <c r="I10"/>
  <c r="H10"/>
  <c r="G10"/>
  <c r="F10"/>
  <c r="E10"/>
  <c r="D10"/>
  <c r="J9"/>
  <c r="I9"/>
  <c r="H9"/>
  <c r="G9"/>
  <c r="K9" s="1"/>
  <c r="F9"/>
  <c r="E9"/>
  <c r="D9"/>
  <c r="J8"/>
  <c r="I8"/>
  <c r="H8"/>
  <c r="G8"/>
  <c r="K8" s="1"/>
  <c r="F8"/>
  <c r="E8"/>
  <c r="D8"/>
  <c r="K7"/>
  <c r="J7"/>
  <c r="J20" s="1"/>
  <c r="I7"/>
  <c r="H7"/>
  <c r="H20" s="1"/>
  <c r="G7"/>
  <c r="G20" s="1"/>
  <c r="F7"/>
  <c r="F20" s="1"/>
  <c r="E7"/>
  <c r="D7"/>
  <c r="D20" s="1"/>
  <c r="N41" i="8"/>
  <c r="D63"/>
  <c r="D75"/>
  <c r="D76"/>
  <c r="D77"/>
  <c r="D78"/>
  <c r="D79"/>
  <c r="D80"/>
  <c r="D81"/>
  <c r="D82"/>
  <c r="D83"/>
  <c r="D84"/>
  <c r="D85"/>
  <c r="D86"/>
  <c r="D74"/>
  <c r="D87" s="1"/>
  <c r="J11" i="1"/>
  <c r="J16"/>
  <c r="H16"/>
  <c r="J16" i="4"/>
  <c r="D16" i="11"/>
  <c r="C16"/>
  <c r="D53" i="8"/>
  <c r="E53"/>
  <c r="F53"/>
  <c r="G53"/>
  <c r="H53"/>
  <c r="I53"/>
  <c r="J53"/>
  <c r="D54"/>
  <c r="E54"/>
  <c r="F54"/>
  <c r="G54"/>
  <c r="H54"/>
  <c r="I54"/>
  <c r="J54"/>
  <c r="D55"/>
  <c r="E55"/>
  <c r="F55"/>
  <c r="G55"/>
  <c r="H55"/>
  <c r="I55"/>
  <c r="J55"/>
  <c r="D56"/>
  <c r="E56"/>
  <c r="F56"/>
  <c r="G56"/>
  <c r="H56"/>
  <c r="I56"/>
  <c r="J56"/>
  <c r="D57"/>
  <c r="E57"/>
  <c r="F57"/>
  <c r="G57"/>
  <c r="H57"/>
  <c r="I57"/>
  <c r="J57"/>
  <c r="D58"/>
  <c r="E58"/>
  <c r="F58"/>
  <c r="G58"/>
  <c r="H58"/>
  <c r="I58"/>
  <c r="J58"/>
  <c r="D59"/>
  <c r="E59"/>
  <c r="F59"/>
  <c r="G59"/>
  <c r="H59"/>
  <c r="I59"/>
  <c r="J59"/>
  <c r="D60"/>
  <c r="E60"/>
  <c r="F60"/>
  <c r="G60"/>
  <c r="H60"/>
  <c r="I60"/>
  <c r="J60"/>
  <c r="D61"/>
  <c r="E61"/>
  <c r="F61"/>
  <c r="G61"/>
  <c r="H61"/>
  <c r="I61"/>
  <c r="J61"/>
  <c r="D62"/>
  <c r="E62"/>
  <c r="F62"/>
  <c r="G62"/>
  <c r="H62"/>
  <c r="I62"/>
  <c r="J62"/>
  <c r="E63"/>
  <c r="F63"/>
  <c r="G63"/>
  <c r="H63"/>
  <c r="I63"/>
  <c r="J63"/>
  <c r="D64"/>
  <c r="E64"/>
  <c r="F64"/>
  <c r="G64"/>
  <c r="H64"/>
  <c r="I64"/>
  <c r="J64"/>
  <c r="J52"/>
  <c r="I52"/>
  <c r="H52"/>
  <c r="G52"/>
  <c r="F52"/>
  <c r="E52"/>
  <c r="D52"/>
  <c r="C87"/>
  <c r="C65"/>
  <c r="C43"/>
  <c r="C20"/>
  <c r="D8"/>
  <c r="E8"/>
  <c r="F8"/>
  <c r="G8"/>
  <c r="H8"/>
  <c r="I8"/>
  <c r="J8"/>
  <c r="D9"/>
  <c r="E9"/>
  <c r="F9"/>
  <c r="G9"/>
  <c r="H9"/>
  <c r="I9"/>
  <c r="J9"/>
  <c r="D10"/>
  <c r="E10"/>
  <c r="F10"/>
  <c r="G10"/>
  <c r="H10"/>
  <c r="I10"/>
  <c r="J10"/>
  <c r="D11"/>
  <c r="E11"/>
  <c r="F11"/>
  <c r="G11"/>
  <c r="H11"/>
  <c r="I11"/>
  <c r="J11"/>
  <c r="D12"/>
  <c r="E12"/>
  <c r="F12"/>
  <c r="G12"/>
  <c r="H12"/>
  <c r="I12"/>
  <c r="J12"/>
  <c r="D13"/>
  <c r="E13"/>
  <c r="F13"/>
  <c r="G13"/>
  <c r="H13"/>
  <c r="I13"/>
  <c r="J13"/>
  <c r="D14"/>
  <c r="E14"/>
  <c r="F14"/>
  <c r="G14"/>
  <c r="H14"/>
  <c r="I14"/>
  <c r="J14"/>
  <c r="D15"/>
  <c r="E15"/>
  <c r="F15"/>
  <c r="G15"/>
  <c r="H15"/>
  <c r="I15"/>
  <c r="J15"/>
  <c r="D16"/>
  <c r="E16"/>
  <c r="F16"/>
  <c r="G16"/>
  <c r="H16"/>
  <c r="I16"/>
  <c r="J16"/>
  <c r="D17"/>
  <c r="E17"/>
  <c r="F17"/>
  <c r="G17"/>
  <c r="H17"/>
  <c r="I17"/>
  <c r="J17"/>
  <c r="D18"/>
  <c r="E18"/>
  <c r="F18"/>
  <c r="G18"/>
  <c r="H18"/>
  <c r="I18"/>
  <c r="J18"/>
  <c r="D19"/>
  <c r="E19"/>
  <c r="F19"/>
  <c r="G19"/>
  <c r="H19"/>
  <c r="I19"/>
  <c r="J19"/>
  <c r="J7"/>
  <c r="I7"/>
  <c r="H7"/>
  <c r="G7"/>
  <c r="F7"/>
  <c r="E7"/>
  <c r="D7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J39"/>
  <c r="F40"/>
  <c r="G40"/>
  <c r="H40"/>
  <c r="I40"/>
  <c r="J40"/>
  <c r="H41"/>
  <c r="I41"/>
  <c r="J41"/>
  <c r="F42"/>
  <c r="G42"/>
  <c r="H42"/>
  <c r="I42"/>
  <c r="J42"/>
  <c r="J30"/>
  <c r="I30"/>
  <c r="H30"/>
  <c r="G30"/>
  <c r="F30"/>
  <c r="E31"/>
  <c r="E32"/>
  <c r="E33"/>
  <c r="E34"/>
  <c r="E35"/>
  <c r="E36"/>
  <c r="E37"/>
  <c r="E38"/>
  <c r="E40"/>
  <c r="E42"/>
  <c r="E30"/>
  <c r="D31"/>
  <c r="D32"/>
  <c r="D33"/>
  <c r="D34"/>
  <c r="D35"/>
  <c r="D37"/>
  <c r="D38"/>
  <c r="D39"/>
  <c r="D40"/>
  <c r="D41"/>
  <c r="D42"/>
  <c r="D30"/>
  <c r="K52" i="12" l="1"/>
  <c r="K65" s="1"/>
  <c r="K74"/>
  <c r="K20"/>
  <c r="K87"/>
  <c r="K43"/>
  <c r="L63" i="8"/>
  <c r="L56"/>
  <c r="G65"/>
  <c r="L60"/>
  <c r="L57"/>
  <c r="D20"/>
  <c r="H20"/>
  <c r="E65"/>
  <c r="I65"/>
  <c r="L64"/>
  <c r="L62"/>
  <c r="J65"/>
  <c r="F65"/>
  <c r="L52"/>
  <c r="H65"/>
  <c r="L61"/>
  <c r="L55"/>
  <c r="L54"/>
  <c r="D65"/>
  <c r="G20"/>
  <c r="L59"/>
  <c r="L53"/>
  <c r="J20"/>
  <c r="L58"/>
  <c r="F20"/>
  <c r="E20"/>
  <c r="I20"/>
  <c r="L7"/>
  <c r="L17"/>
  <c r="L13"/>
  <c r="L9"/>
  <c r="L16"/>
  <c r="L12"/>
  <c r="L8"/>
  <c r="L19"/>
  <c r="L15"/>
  <c r="L11"/>
  <c r="L18"/>
  <c r="L14"/>
  <c r="L10"/>
  <c r="E43"/>
  <c r="I43"/>
  <c r="D43"/>
  <c r="G43"/>
  <c r="H43"/>
  <c r="L41"/>
  <c r="F43"/>
  <c r="J43"/>
  <c r="L39"/>
  <c r="L30"/>
  <c r="L40"/>
  <c r="L35"/>
  <c r="L31"/>
  <c r="L38"/>
  <c r="L34"/>
  <c r="L37"/>
  <c r="L33"/>
  <c r="L42"/>
  <c r="L36"/>
  <c r="L32"/>
  <c r="L65" l="1"/>
  <c r="L20"/>
  <c r="L43"/>
  <c r="G15" i="11" l="1"/>
  <c r="F15"/>
  <c r="E15"/>
  <c r="G14"/>
  <c r="F14"/>
  <c r="E14"/>
  <c r="G13"/>
  <c r="F13"/>
  <c r="E13"/>
  <c r="G12"/>
  <c r="F12"/>
  <c r="E12"/>
  <c r="G11"/>
  <c r="F11"/>
  <c r="E11"/>
  <c r="G10"/>
  <c r="F10"/>
  <c r="E10"/>
  <c r="G9"/>
  <c r="F9"/>
  <c r="E9"/>
  <c r="G8"/>
  <c r="F8"/>
  <c r="E8"/>
  <c r="G7"/>
  <c r="F7"/>
  <c r="E7"/>
  <c r="G6"/>
  <c r="F6"/>
  <c r="E6"/>
  <c r="G5"/>
  <c r="F5"/>
  <c r="E5"/>
  <c r="G4"/>
  <c r="F4"/>
  <c r="E4"/>
  <c r="G3"/>
  <c r="F3"/>
  <c r="E3"/>
  <c r="J16" i="7"/>
  <c r="E74" i="8"/>
  <c r="E75"/>
  <c r="E76"/>
  <c r="E77"/>
  <c r="E78"/>
  <c r="E79"/>
  <c r="E80"/>
  <c r="E81"/>
  <c r="E82"/>
  <c r="E83"/>
  <c r="E84"/>
  <c r="E85"/>
  <c r="E86"/>
  <c r="J75"/>
  <c r="J76"/>
  <c r="J77"/>
  <c r="J78"/>
  <c r="J79"/>
  <c r="J80"/>
  <c r="J81"/>
  <c r="J82"/>
  <c r="J83"/>
  <c r="J84"/>
  <c r="J85"/>
  <c r="J86"/>
  <c r="J74"/>
  <c r="I75"/>
  <c r="I76"/>
  <c r="I77"/>
  <c r="I78"/>
  <c r="I79"/>
  <c r="I80"/>
  <c r="I81"/>
  <c r="I82"/>
  <c r="I83"/>
  <c r="I84"/>
  <c r="I85"/>
  <c r="I86"/>
  <c r="I74"/>
  <c r="J8" i="10"/>
  <c r="I16"/>
  <c r="H16"/>
  <c r="G16"/>
  <c r="F16"/>
  <c r="E16"/>
  <c r="D16"/>
  <c r="C16"/>
  <c r="J16"/>
  <c r="D16" i="9"/>
  <c r="E16"/>
  <c r="F16"/>
  <c r="G16"/>
  <c r="H16"/>
  <c r="I16"/>
  <c r="J16"/>
  <c r="C16"/>
  <c r="J8"/>
  <c r="J5"/>
  <c r="J14" i="2"/>
  <c r="J4"/>
  <c r="H75" i="8"/>
  <c r="H76"/>
  <c r="H77"/>
  <c r="H78"/>
  <c r="H79"/>
  <c r="H80"/>
  <c r="H81"/>
  <c r="H82"/>
  <c r="H84"/>
  <c r="H85"/>
  <c r="H86"/>
  <c r="H74"/>
  <c r="G75"/>
  <c r="G76"/>
  <c r="G77"/>
  <c r="G78"/>
  <c r="G79"/>
  <c r="G80"/>
  <c r="G81"/>
  <c r="G82"/>
  <c r="G83"/>
  <c r="G84"/>
  <c r="G85"/>
  <c r="G86"/>
  <c r="G74"/>
  <c r="F75"/>
  <c r="F76"/>
  <c r="F77"/>
  <c r="F78"/>
  <c r="F79"/>
  <c r="F80"/>
  <c r="F81"/>
  <c r="F82"/>
  <c r="F83"/>
  <c r="F84"/>
  <c r="F85"/>
  <c r="F86"/>
  <c r="F74"/>
  <c r="J5" i="6"/>
  <c r="J5" i="5"/>
  <c r="E16"/>
  <c r="F16"/>
  <c r="I16"/>
  <c r="J16"/>
  <c r="C16"/>
  <c r="D16" i="1"/>
  <c r="E16"/>
  <c r="F16"/>
  <c r="G16"/>
  <c r="I16"/>
  <c r="C16"/>
  <c r="D16" i="2"/>
  <c r="E16"/>
  <c r="F16"/>
  <c r="G16"/>
  <c r="H16"/>
  <c r="I16"/>
  <c r="C16"/>
  <c r="D16" i="3"/>
  <c r="E16"/>
  <c r="F16"/>
  <c r="G16"/>
  <c r="H16"/>
  <c r="I16"/>
  <c r="J16"/>
  <c r="C16"/>
  <c r="I16" i="7"/>
  <c r="H16"/>
  <c r="G16"/>
  <c r="F16"/>
  <c r="E16"/>
  <c r="D16"/>
  <c r="C16"/>
  <c r="J16" i="6"/>
  <c r="I16"/>
  <c r="H16"/>
  <c r="G16"/>
  <c r="F16"/>
  <c r="E16"/>
  <c r="D16"/>
  <c r="C16"/>
  <c r="H16" i="4"/>
  <c r="G16"/>
  <c r="E16"/>
  <c r="D16"/>
  <c r="H16" i="5"/>
  <c r="G16"/>
  <c r="D16"/>
  <c r="F16" i="4"/>
  <c r="I16"/>
  <c r="C16"/>
  <c r="L76" i="8" l="1"/>
  <c r="L80"/>
  <c r="L84"/>
  <c r="H7" i="11"/>
  <c r="H11"/>
  <c r="H8"/>
  <c r="H9"/>
  <c r="F16"/>
  <c r="H15"/>
  <c r="E87" i="8"/>
  <c r="L81"/>
  <c r="L79"/>
  <c r="L82"/>
  <c r="L78"/>
  <c r="L74"/>
  <c r="L85"/>
  <c r="L75"/>
  <c r="L77"/>
  <c r="L86"/>
  <c r="E16" i="11"/>
  <c r="H4"/>
  <c r="H5"/>
  <c r="H14"/>
  <c r="H3"/>
  <c r="H10"/>
  <c r="G16"/>
  <c r="H6"/>
  <c r="H12"/>
  <c r="H13"/>
  <c r="H83" i="8"/>
  <c r="L83" s="1"/>
  <c r="J87"/>
  <c r="I87"/>
  <c r="F87"/>
  <c r="G87"/>
  <c r="J16" i="2"/>
  <c r="H87" i="8" l="1"/>
  <c r="L87" s="1"/>
  <c r="H16" i="11"/>
</calcChain>
</file>

<file path=xl/sharedStrings.xml><?xml version="1.0" encoding="utf-8"?>
<sst xmlns="http://schemas.openxmlformats.org/spreadsheetml/2006/main" count="458" uniqueCount="50">
  <si>
    <t>Sl No</t>
  </si>
  <si>
    <t>Total 
No of 
water 
bodies</t>
  </si>
  <si>
    <t>Water 
bodies received 
water</t>
  </si>
  <si>
    <t>TWSA 
(Ha)</t>
  </si>
  <si>
    <t>EWSA 
(Ha)</t>
  </si>
  <si>
    <t>FL 
required 
(Lakhs)</t>
  </si>
  <si>
    <t>FL 
available 
(Lakhs)</t>
  </si>
  <si>
    <t>FL 
stocked 
(Lakhs)</t>
  </si>
  <si>
    <t>Action 
plan for 
balance 
FL</t>
  </si>
  <si>
    <t>District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</si>
  <si>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</si>
  <si>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</si>
  <si>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</si>
  <si>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</si>
  <si>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</si>
  <si>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</si>
  <si>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</si>
  <si>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</si>
  <si>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SPSR Nellore</t>
  </si>
  <si>
    <t>Chittoor</t>
  </si>
  <si>
    <t>Kadapa</t>
  </si>
  <si>
    <t>Anantapur</t>
  </si>
  <si>
    <t>Kurnool</t>
  </si>
  <si>
    <t>Grand Total</t>
  </si>
  <si>
    <t>SC 100%</t>
  </si>
  <si>
    <t xml:space="preserve">ST 100% </t>
  </si>
  <si>
    <t>SC/ST 75%</t>
  </si>
  <si>
    <t>Other FCS</t>
  </si>
  <si>
    <t>Total</t>
  </si>
  <si>
    <t>License</t>
  </si>
  <si>
    <t>Lease</t>
  </si>
  <si>
    <t>GP</t>
  </si>
  <si>
    <t>Stocked by GP</t>
  </si>
  <si>
    <t>Auction/Private</t>
  </si>
  <si>
    <t>FL stocked under Mission Fingerlings Programme 2017-18</t>
  </si>
  <si>
    <t>Action Plan - FL required for stocking under Mission Fingerlings Programme 2017-18</t>
  </si>
  <si>
    <t>No. of Water Bodies received water</t>
  </si>
  <si>
    <t>Action Plan - FL available for stocking under Mission Fingerlings Programme 2017-18</t>
  </si>
  <si>
    <t>EWSA</t>
  </si>
  <si>
    <t>Action Plan - Balance FL Required for stocking under Mission Fingerlings Programme 2017-18</t>
  </si>
  <si>
    <t>Sl 
No</t>
  </si>
  <si>
    <t>REPORT ON MISSION FINGERLINGS PROGRAM -2017-18 AS ON 09.11.2017 (SC 100%)</t>
  </si>
  <si>
    <t>REPORT ON MISSION FINGERLINGS PROGRAM -2017-18 AS ON 09.11.2017 (ST 100%)</t>
  </si>
  <si>
    <t>REPORT ON MISSION FINGERLINGS PROGRAM -2017-18 AS ON 09.11.2017 (SC/ST 75%)</t>
  </si>
  <si>
    <t>REPORT ON MISSION FINGERLINGS PROGRAM -2017-18 AS ON 09.11.2017 (Other FCS)</t>
  </si>
  <si>
    <t>REPORT ON MISSION FINGERLINGS PROGRAM -2017-18 AS ON 09.11.2017 (Stocking by GP)</t>
  </si>
  <si>
    <t>REPORT ON MISSION FINGERLINGS PROGRAM -2017-18 AS ON 09.11.2017 (Private auction)</t>
  </si>
  <si>
    <t>REPORT ON MISSION FINGERLINGS PROGRAM -2017-18 AS ON 09.11.2017</t>
  </si>
  <si>
    <t>Farm Ponds</t>
  </si>
  <si>
    <t>13.05.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</si>
</sst>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2" fontId="3" fillId="0" borderId="1" xfId="0" quotePrefix="1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2" fontId="3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2" fontId="2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quotePrefix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right" vertical="center"/>
    </xf>
    <xf numFmtId="2" fontId="2" fillId="0" borderId="1" xfId="0" quotePrefix="1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/>
    <xf numFmtId="2" fontId="2" fillId="0" borderId="1" xfId="0" applyNumberFormat="1" applyFont="1" applyBorder="1"/>
    <xf numFmtId="2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2" fontId="1" fillId="0" borderId="0" xfId="0" applyNumberFormat="1" applyFont="1" applyBorder="1" applyAlignment="1">
      <alignment vertical="center" wrapText="1"/>
    </xf>
    <xf numFmtId="2" fontId="5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2" fontId="2" fillId="0" borderId="0" xfId="0" applyNumberFormat="1" applyFont="1"/>
    <xf numFmtId="2" fontId="2" fillId="0" borderId="2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A2" sqref="A2"/>
    </sheetView>
  </sheetViews>
  <sheetFormatPr defaultColWidth="16.42578125" defaultRowHeight="14.25"/>
  <cols>
    <col min="1" max="1" width="6.5703125" style="1" bestFit="1" customWidth="1"/>
    <col min="2" max="2" width="15.7109375" style="1" bestFit="1" customWidth="1"/>
    <col min="3" max="3" width="8" style="1" bestFit="1" customWidth="1"/>
    <col min="4" max="4" width="10.140625" style="1" bestFit="1" customWidth="1"/>
    <col min="5" max="5" width="12.28515625" style="1" bestFit="1" customWidth="1"/>
    <col min="6" max="6" width="12.7109375" style="1" bestFit="1" customWidth="1"/>
    <col min="7" max="7" width="9.85546875" style="1" bestFit="1" customWidth="1"/>
    <col min="8" max="8" width="10.140625" style="1" bestFit="1" customWidth="1"/>
    <col min="9" max="9" width="9.140625" style="1" bestFit="1" customWidth="1"/>
    <col min="10" max="10" width="9.85546875" style="1" bestFit="1" customWidth="1"/>
    <col min="11" max="16384" width="16.42578125" style="1"/>
  </cols>
  <sheetData>
    <row r="1" spans="1:13" ht="15">
      <c r="A1" s="66" t="s">
        <v>41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60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3">
      <c r="A3" s="5">
        <v>1</v>
      </c>
      <c r="B3" s="6" t="s">
        <v>10</v>
      </c>
      <c r="C3" s="20">
        <v>5</v>
      </c>
      <c r="D3" s="20">
        <v>5</v>
      </c>
      <c r="E3" s="17">
        <v>418</v>
      </c>
      <c r="F3" s="17">
        <v>263.10000000000002</v>
      </c>
      <c r="G3" s="17">
        <v>5.26</v>
      </c>
      <c r="H3" s="17">
        <v>0</v>
      </c>
      <c r="I3" s="18">
        <v>5.26</v>
      </c>
      <c r="J3" s="17">
        <v>0</v>
      </c>
    </row>
    <row r="4" spans="1:13">
      <c r="A4" s="5">
        <v>2</v>
      </c>
      <c r="B4" s="8" t="s">
        <v>11</v>
      </c>
      <c r="C4" s="21">
        <v>15</v>
      </c>
      <c r="D4" s="21">
        <v>15</v>
      </c>
      <c r="E4" s="18">
        <v>1452</v>
      </c>
      <c r="F4" s="18">
        <v>1143</v>
      </c>
      <c r="G4" s="17">
        <v>22.86</v>
      </c>
      <c r="H4" s="17">
        <v>0</v>
      </c>
      <c r="I4" s="18">
        <v>6.77</v>
      </c>
      <c r="J4" s="17">
        <v>16.09</v>
      </c>
    </row>
    <row r="5" spans="1:13">
      <c r="A5" s="5">
        <v>3</v>
      </c>
      <c r="B5" s="8" t="s">
        <v>12</v>
      </c>
      <c r="C5" s="20">
        <v>0</v>
      </c>
      <c r="D5" s="20">
        <v>0</v>
      </c>
      <c r="E5" s="17">
        <v>0</v>
      </c>
      <c r="F5" s="17">
        <v>0</v>
      </c>
      <c r="G5" s="17">
        <v>0</v>
      </c>
      <c r="H5" s="17">
        <v>0</v>
      </c>
      <c r="I5" s="18">
        <v>0</v>
      </c>
      <c r="J5" s="17">
        <v>0</v>
      </c>
    </row>
    <row r="6" spans="1:13">
      <c r="A6" s="5">
        <v>4</v>
      </c>
      <c r="B6" s="8" t="s">
        <v>13</v>
      </c>
      <c r="C6" s="22">
        <v>107</v>
      </c>
      <c r="D6" s="22">
        <v>104</v>
      </c>
      <c r="E6" s="23">
        <v>1101</v>
      </c>
      <c r="F6" s="23">
        <v>857</v>
      </c>
      <c r="G6" s="23">
        <v>16.96</v>
      </c>
      <c r="H6" s="23">
        <v>0</v>
      </c>
      <c r="I6" s="23">
        <v>16.96</v>
      </c>
      <c r="J6" s="23">
        <v>0</v>
      </c>
    </row>
    <row r="7" spans="1:13">
      <c r="A7" s="5">
        <v>5</v>
      </c>
      <c r="B7" s="8" t="s">
        <v>14</v>
      </c>
      <c r="C7" s="22">
        <v>17</v>
      </c>
      <c r="D7" s="22">
        <v>25</v>
      </c>
      <c r="E7" s="23">
        <v>4877.21</v>
      </c>
      <c r="F7" s="23">
        <v>3868.9700000000003</v>
      </c>
      <c r="G7" s="23">
        <v>31.240000000000002</v>
      </c>
      <c r="H7" s="23">
        <v>0</v>
      </c>
      <c r="I7" s="23">
        <v>19.29</v>
      </c>
      <c r="J7" s="23">
        <v>11.95</v>
      </c>
    </row>
    <row r="8" spans="1:13">
      <c r="A8" s="5">
        <v>6</v>
      </c>
      <c r="B8" s="8" t="s">
        <v>15</v>
      </c>
      <c r="C8" s="22">
        <v>429</v>
      </c>
      <c r="D8" s="22">
        <v>25</v>
      </c>
      <c r="E8" s="23">
        <v>1264.3599999999999</v>
      </c>
      <c r="F8" s="23">
        <v>631</v>
      </c>
      <c r="G8" s="23">
        <v>12.620000000000001</v>
      </c>
      <c r="H8" s="23">
        <v>4</v>
      </c>
      <c r="I8" s="23">
        <v>8.620000000000001</v>
      </c>
      <c r="J8" s="23">
        <v>0</v>
      </c>
    </row>
    <row r="9" spans="1:13">
      <c r="A9" s="5">
        <v>7</v>
      </c>
      <c r="B9" s="8" t="s">
        <v>16</v>
      </c>
      <c r="C9" s="19">
        <v>9</v>
      </c>
      <c r="D9" s="19">
        <v>9</v>
      </c>
      <c r="E9" s="24">
        <v>355.71000000000004</v>
      </c>
      <c r="F9" s="24">
        <v>220</v>
      </c>
      <c r="G9" s="24">
        <v>4.4000000000000004</v>
      </c>
      <c r="H9" s="24">
        <v>0</v>
      </c>
      <c r="I9" s="24">
        <v>1.76</v>
      </c>
      <c r="J9" s="24">
        <v>2.64</v>
      </c>
    </row>
    <row r="10" spans="1:13">
      <c r="A10" s="5">
        <v>8</v>
      </c>
      <c r="B10" s="8" t="s">
        <v>17</v>
      </c>
      <c r="C10" s="19">
        <v>9</v>
      </c>
      <c r="D10" s="19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</row>
    <row r="11" spans="1:13">
      <c r="A11" s="5">
        <v>9</v>
      </c>
      <c r="B11" s="8" t="s">
        <v>18</v>
      </c>
      <c r="C11" s="19">
        <v>28</v>
      </c>
      <c r="D11" s="19">
        <v>28</v>
      </c>
      <c r="E11" s="24">
        <v>21208</v>
      </c>
      <c r="F11" s="24">
        <v>13173.25</v>
      </c>
      <c r="G11" s="24">
        <v>79.23</v>
      </c>
      <c r="H11" s="24">
        <v>26</v>
      </c>
      <c r="I11" s="24">
        <v>0</v>
      </c>
      <c r="J11" s="24">
        <v>53.230000000000004</v>
      </c>
    </row>
    <row r="12" spans="1:13">
      <c r="A12" s="5">
        <v>10</v>
      </c>
      <c r="B12" s="8" t="s">
        <v>19</v>
      </c>
      <c r="C12" s="20">
        <v>24</v>
      </c>
      <c r="D12" s="20">
        <v>24</v>
      </c>
      <c r="E12" s="17">
        <v>3568.4</v>
      </c>
      <c r="F12" s="17">
        <v>983.8</v>
      </c>
      <c r="G12" s="17">
        <v>19.675999999999998</v>
      </c>
      <c r="H12" s="19">
        <v>19.68</v>
      </c>
      <c r="I12" s="19">
        <v>0</v>
      </c>
      <c r="J12" s="19">
        <v>0</v>
      </c>
      <c r="M12" s="3"/>
    </row>
    <row r="13" spans="1:13">
      <c r="A13" s="5">
        <v>11</v>
      </c>
      <c r="B13" s="8" t="s">
        <v>20</v>
      </c>
      <c r="C13" s="20">
        <v>5</v>
      </c>
      <c r="D13" s="20">
        <v>5</v>
      </c>
      <c r="E13" s="17">
        <v>400</v>
      </c>
      <c r="F13" s="17">
        <v>180</v>
      </c>
      <c r="G13" s="17">
        <v>1.3</v>
      </c>
      <c r="H13" s="18">
        <v>0</v>
      </c>
      <c r="I13" s="18">
        <v>0</v>
      </c>
      <c r="J13" s="17">
        <v>1.3</v>
      </c>
    </row>
    <row r="14" spans="1:13">
      <c r="A14" s="5">
        <v>12</v>
      </c>
      <c r="B14" s="8" t="s">
        <v>21</v>
      </c>
      <c r="C14" s="22">
        <v>1</v>
      </c>
      <c r="D14" s="22">
        <v>1</v>
      </c>
      <c r="E14" s="23">
        <v>154</v>
      </c>
      <c r="F14" s="23">
        <v>3805</v>
      </c>
      <c r="G14" s="23">
        <v>0.77</v>
      </c>
      <c r="H14" s="23">
        <v>0.77</v>
      </c>
      <c r="I14" s="23">
        <v>0</v>
      </c>
      <c r="J14" s="23">
        <v>0</v>
      </c>
    </row>
    <row r="15" spans="1:13">
      <c r="A15" s="5">
        <v>13</v>
      </c>
      <c r="B15" s="8" t="s">
        <v>22</v>
      </c>
      <c r="C15" s="13">
        <v>3</v>
      </c>
      <c r="D15" s="13">
        <v>3</v>
      </c>
      <c r="E15" s="14">
        <v>347.88</v>
      </c>
      <c r="F15" s="14">
        <v>131.55000000000001</v>
      </c>
      <c r="G15" s="14">
        <v>2.63</v>
      </c>
      <c r="H15" s="14">
        <v>0.85</v>
      </c>
      <c r="I15" s="15">
        <v>1</v>
      </c>
      <c r="J15" s="14">
        <v>0.78</v>
      </c>
    </row>
    <row r="16" spans="1:13" s="27" customFormat="1" ht="15">
      <c r="A16" s="7"/>
      <c r="B16" s="9" t="s">
        <v>23</v>
      </c>
      <c r="C16" s="25">
        <f>SUM(C3:C15)</f>
        <v>652</v>
      </c>
      <c r="D16" s="25">
        <f t="shared" ref="D16:I16" si="0">SUM(D3:D15)</f>
        <v>244</v>
      </c>
      <c r="E16" s="26">
        <f t="shared" si="0"/>
        <v>35146.559999999998</v>
      </c>
      <c r="F16" s="26">
        <f t="shared" si="0"/>
        <v>25256.67</v>
      </c>
      <c r="G16" s="26">
        <f t="shared" si="0"/>
        <v>196.946</v>
      </c>
      <c r="H16" s="26">
        <f t="shared" si="0"/>
        <v>51.300000000000004</v>
      </c>
      <c r="I16" s="26">
        <f t="shared" si="0"/>
        <v>59.660000000000004</v>
      </c>
      <c r="J16" s="26">
        <f>SUM(J3:J15)</f>
        <v>85.99</v>
      </c>
    </row>
    <row r="17" spans="1:10">
      <c r="A17" s="10"/>
      <c r="B17" s="10"/>
      <c r="C17" s="10"/>
      <c r="D17" s="10"/>
      <c r="E17" s="10"/>
      <c r="F17" s="10"/>
      <c r="G17" s="29"/>
      <c r="H17" s="29"/>
      <c r="I17" s="29"/>
      <c r="J17" s="10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0"/>
      <c r="B26" s="10"/>
      <c r="C26" s="10"/>
      <c r="D26" s="10"/>
      <c r="E26" s="10"/>
      <c r="F26" s="10"/>
      <c r="G26" s="10"/>
      <c r="H26" s="10"/>
      <c r="I26" s="10"/>
      <c r="J26" s="10"/>
    </row>
  </sheetData>
  <mergeCells count="1">
    <mergeCell ref="A1:J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sqref="A1:J1"/>
    </sheetView>
  </sheetViews>
  <sheetFormatPr defaultColWidth="16.42578125" defaultRowHeight="14.25"/>
  <cols>
    <col min="1" max="1" width="6.5703125" style="1" bestFit="1" customWidth="1"/>
    <col min="2" max="2" width="15.7109375" style="1" bestFit="1" customWidth="1"/>
    <col min="3" max="3" width="8" style="1" bestFit="1" customWidth="1"/>
    <col min="4" max="4" width="10.140625" style="1" bestFit="1" customWidth="1"/>
    <col min="5" max="5" width="12.28515625" style="1" bestFit="1" customWidth="1"/>
    <col min="6" max="6" width="11.28515625" style="1" bestFit="1" customWidth="1"/>
    <col min="7" max="7" width="9.85546875" style="1" bestFit="1" customWidth="1"/>
    <col min="8" max="8" width="10.140625" style="1" bestFit="1" customWidth="1"/>
    <col min="9" max="9" width="9.140625" style="1" bestFit="1" customWidth="1"/>
    <col min="10" max="10" width="9" style="1" bestFit="1" customWidth="1"/>
    <col min="11" max="16384" width="16.42578125" style="1"/>
  </cols>
  <sheetData>
    <row r="1" spans="1:13" ht="15">
      <c r="A1" s="66" t="s">
        <v>42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60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3">
      <c r="A3" s="5">
        <v>1</v>
      </c>
      <c r="B3" s="6" t="s">
        <v>10</v>
      </c>
      <c r="C3" s="20">
        <v>14</v>
      </c>
      <c r="D3" s="20">
        <v>14</v>
      </c>
      <c r="E3" s="17">
        <v>650.04999999999995</v>
      </c>
      <c r="F3" s="17">
        <v>412.03</v>
      </c>
      <c r="G3" s="17">
        <v>8.24</v>
      </c>
      <c r="H3" s="17">
        <v>0</v>
      </c>
      <c r="I3" s="18">
        <v>8.24</v>
      </c>
      <c r="J3" s="17">
        <v>0</v>
      </c>
    </row>
    <row r="4" spans="1:13">
      <c r="A4" s="5">
        <v>2</v>
      </c>
      <c r="B4" s="8" t="s">
        <v>11</v>
      </c>
      <c r="C4" s="21">
        <v>24</v>
      </c>
      <c r="D4" s="21">
        <v>24</v>
      </c>
      <c r="E4" s="18">
        <v>1557.23</v>
      </c>
      <c r="F4" s="18">
        <v>1092.3400000000001</v>
      </c>
      <c r="G4" s="17">
        <v>20.835000000000001</v>
      </c>
      <c r="H4" s="17">
        <v>0</v>
      </c>
      <c r="I4" s="18">
        <v>10.834999999999999</v>
      </c>
      <c r="J4" s="17">
        <v>10</v>
      </c>
    </row>
    <row r="5" spans="1:13">
      <c r="A5" s="5">
        <v>3</v>
      </c>
      <c r="B5" s="8" t="s">
        <v>12</v>
      </c>
      <c r="C5" s="13">
        <v>3</v>
      </c>
      <c r="D5" s="13">
        <v>3</v>
      </c>
      <c r="E5" s="14">
        <v>332</v>
      </c>
      <c r="F5" s="14">
        <v>270</v>
      </c>
      <c r="G5" s="14">
        <v>1.35</v>
      </c>
      <c r="H5" s="14">
        <v>0</v>
      </c>
      <c r="I5" s="15">
        <v>0</v>
      </c>
      <c r="J5" s="14">
        <f t="shared" ref="J5" si="0">G5-I5-H5</f>
        <v>1.35</v>
      </c>
    </row>
    <row r="6" spans="1:13">
      <c r="A6" s="5">
        <v>4</v>
      </c>
      <c r="B6" s="8" t="s">
        <v>13</v>
      </c>
      <c r="C6" s="22">
        <v>25</v>
      </c>
      <c r="D6" s="22">
        <v>23</v>
      </c>
      <c r="E6" s="23">
        <v>1100</v>
      </c>
      <c r="F6" s="23">
        <v>680</v>
      </c>
      <c r="G6" s="23">
        <v>13.6</v>
      </c>
      <c r="H6" s="23">
        <v>13.6</v>
      </c>
      <c r="I6" s="23">
        <v>13.6</v>
      </c>
      <c r="J6" s="23">
        <v>0</v>
      </c>
    </row>
    <row r="7" spans="1:13">
      <c r="A7" s="5">
        <v>5</v>
      </c>
      <c r="B7" s="8" t="s">
        <v>14</v>
      </c>
      <c r="C7" s="22">
        <v>2</v>
      </c>
      <c r="D7" s="22">
        <v>2</v>
      </c>
      <c r="E7" s="23">
        <v>34</v>
      </c>
      <c r="F7" s="23">
        <v>17</v>
      </c>
      <c r="G7" s="23">
        <v>0.34</v>
      </c>
      <c r="H7" s="23">
        <v>0</v>
      </c>
      <c r="I7" s="23">
        <v>0</v>
      </c>
      <c r="J7" s="23">
        <v>0.34</v>
      </c>
    </row>
    <row r="8" spans="1:13">
      <c r="A8" s="5">
        <v>6</v>
      </c>
      <c r="B8" s="8" t="s">
        <v>15</v>
      </c>
      <c r="C8" s="13">
        <v>18</v>
      </c>
      <c r="D8" s="13">
        <v>10</v>
      </c>
      <c r="E8" s="14">
        <v>230</v>
      </c>
      <c r="F8" s="14">
        <v>115</v>
      </c>
      <c r="G8" s="14">
        <v>2.2999999999999998</v>
      </c>
      <c r="H8" s="14">
        <v>2</v>
      </c>
      <c r="I8" s="15">
        <v>0.3</v>
      </c>
      <c r="J8" s="14">
        <v>0</v>
      </c>
    </row>
    <row r="9" spans="1:13">
      <c r="A9" s="5">
        <v>7</v>
      </c>
      <c r="B9" s="8" t="s">
        <v>16</v>
      </c>
      <c r="C9" s="19">
        <v>16</v>
      </c>
      <c r="D9" s="19">
        <v>8</v>
      </c>
      <c r="E9" s="24">
        <v>701.97</v>
      </c>
      <c r="F9" s="24">
        <v>403.6</v>
      </c>
      <c r="G9" s="24">
        <v>8.02</v>
      </c>
      <c r="H9" s="24">
        <v>0</v>
      </c>
      <c r="I9" s="24">
        <v>3.8400000000000003</v>
      </c>
      <c r="J9" s="24">
        <v>4.18</v>
      </c>
    </row>
    <row r="10" spans="1:13">
      <c r="A10" s="5">
        <v>8</v>
      </c>
      <c r="B10" s="8" t="s">
        <v>17</v>
      </c>
      <c r="C10" s="33">
        <v>11</v>
      </c>
      <c r="D10" s="33">
        <v>4</v>
      </c>
      <c r="E10" s="31">
        <v>320</v>
      </c>
      <c r="F10" s="31">
        <v>250</v>
      </c>
      <c r="G10" s="31">
        <v>5</v>
      </c>
      <c r="H10" s="31">
        <v>0</v>
      </c>
      <c r="I10" s="31">
        <v>5</v>
      </c>
      <c r="J10" s="31">
        <v>0</v>
      </c>
    </row>
    <row r="11" spans="1:13">
      <c r="A11" s="5">
        <v>9</v>
      </c>
      <c r="B11" s="8" t="s">
        <v>18</v>
      </c>
      <c r="C11" s="33">
        <v>71</v>
      </c>
      <c r="D11" s="33">
        <v>40</v>
      </c>
      <c r="E11" s="31">
        <v>3874</v>
      </c>
      <c r="F11" s="31">
        <v>1071</v>
      </c>
      <c r="G11" s="31">
        <v>10.71</v>
      </c>
      <c r="H11" s="31">
        <v>0</v>
      </c>
      <c r="I11" s="31">
        <v>0</v>
      </c>
      <c r="J11" s="31">
        <v>10.71</v>
      </c>
    </row>
    <row r="12" spans="1:13">
      <c r="A12" s="5">
        <v>10</v>
      </c>
      <c r="B12" s="8" t="s">
        <v>19</v>
      </c>
      <c r="C12" s="20">
        <v>10</v>
      </c>
      <c r="D12" s="20">
        <v>10</v>
      </c>
      <c r="E12" s="17">
        <v>1351.37</v>
      </c>
      <c r="F12" s="17">
        <v>337.84249999999997</v>
      </c>
      <c r="G12" s="17">
        <v>6.75685</v>
      </c>
      <c r="H12" s="19">
        <v>6.76</v>
      </c>
      <c r="I12" s="19">
        <v>0</v>
      </c>
      <c r="J12" s="19">
        <v>0</v>
      </c>
      <c r="M12" s="3"/>
    </row>
    <row r="13" spans="1:13">
      <c r="A13" s="5">
        <v>11</v>
      </c>
      <c r="B13" s="8" t="s">
        <v>20</v>
      </c>
      <c r="C13" s="13">
        <v>1</v>
      </c>
      <c r="D13" s="13">
        <v>1</v>
      </c>
      <c r="E13" s="14">
        <v>34</v>
      </c>
      <c r="F13" s="14">
        <v>17</v>
      </c>
      <c r="G13" s="14">
        <v>0.34</v>
      </c>
      <c r="H13" s="15">
        <v>0</v>
      </c>
      <c r="I13" s="15">
        <v>0</v>
      </c>
      <c r="J13" s="14">
        <v>0.34</v>
      </c>
    </row>
    <row r="14" spans="1:13">
      <c r="A14" s="5">
        <v>12</v>
      </c>
      <c r="B14" s="8" t="s">
        <v>21</v>
      </c>
      <c r="C14" s="11">
        <v>1</v>
      </c>
      <c r="D14" s="11">
        <v>1</v>
      </c>
      <c r="E14" s="12">
        <v>45</v>
      </c>
      <c r="F14" s="12">
        <v>11.25</v>
      </c>
      <c r="G14" s="12">
        <v>0.22</v>
      </c>
      <c r="H14" s="12">
        <v>0.22</v>
      </c>
      <c r="I14" s="12">
        <v>0</v>
      </c>
      <c r="J14" s="12">
        <v>0</v>
      </c>
    </row>
    <row r="15" spans="1:13">
      <c r="A15" s="5">
        <v>13</v>
      </c>
      <c r="B15" s="8" t="s">
        <v>22</v>
      </c>
      <c r="C15" s="13">
        <v>1</v>
      </c>
      <c r="D15" s="13">
        <v>1</v>
      </c>
      <c r="E15" s="14">
        <v>408</v>
      </c>
      <c r="F15" s="14">
        <v>306</v>
      </c>
      <c r="G15" s="14">
        <v>1.53</v>
      </c>
      <c r="H15" s="14">
        <v>1.53</v>
      </c>
      <c r="I15" s="15">
        <v>0</v>
      </c>
      <c r="J15" s="14">
        <v>0</v>
      </c>
    </row>
    <row r="16" spans="1:13" s="27" customFormat="1" ht="15">
      <c r="A16" s="7"/>
      <c r="B16" s="9" t="s">
        <v>23</v>
      </c>
      <c r="C16" s="25">
        <f>SUM(C3:C15)</f>
        <v>197</v>
      </c>
      <c r="D16" s="25">
        <f t="shared" ref="D16:J16" si="1">SUM(D3:D15)</f>
        <v>141</v>
      </c>
      <c r="E16" s="26">
        <f t="shared" si="1"/>
        <v>10637.619999999999</v>
      </c>
      <c r="F16" s="26">
        <f t="shared" si="1"/>
        <v>4983.0624999999991</v>
      </c>
      <c r="G16" s="26">
        <f t="shared" si="1"/>
        <v>79.241850000000014</v>
      </c>
      <c r="H16" s="26">
        <f t="shared" si="1"/>
        <v>24.11</v>
      </c>
      <c r="I16" s="26">
        <f t="shared" si="1"/>
        <v>41.814999999999998</v>
      </c>
      <c r="J16" s="26">
        <f t="shared" si="1"/>
        <v>26.919999999999998</v>
      </c>
    </row>
    <row r="17" spans="1:10">
      <c r="A17" s="10"/>
      <c r="B17" s="10"/>
      <c r="C17" s="10"/>
      <c r="D17" s="10"/>
      <c r="E17" s="10"/>
      <c r="F17" s="10"/>
      <c r="G17" s="67"/>
      <c r="H17" s="67"/>
      <c r="I17" s="67"/>
      <c r="J17" s="10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</sheetData>
  <mergeCells count="2">
    <mergeCell ref="A1:J1"/>
    <mergeCell ref="G17:I17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D18" sqref="D18"/>
    </sheetView>
  </sheetViews>
  <sheetFormatPr defaultColWidth="16.42578125" defaultRowHeight="14.25"/>
  <cols>
    <col min="1" max="1" width="6.5703125" style="1" bestFit="1" customWidth="1"/>
    <col min="2" max="2" width="15.7109375" style="1" bestFit="1" customWidth="1"/>
    <col min="3" max="3" width="8" style="1" bestFit="1" customWidth="1"/>
    <col min="4" max="4" width="10.140625" style="1" bestFit="1" customWidth="1"/>
    <col min="5" max="5" width="11.85546875" style="1" bestFit="1" customWidth="1"/>
    <col min="6" max="6" width="11.28515625" style="1" bestFit="1" customWidth="1"/>
    <col min="7" max="7" width="10" style="1" bestFit="1" customWidth="1"/>
    <col min="8" max="8" width="10.28515625" style="1" bestFit="1" customWidth="1"/>
    <col min="9" max="9" width="9.42578125" style="1" bestFit="1" customWidth="1"/>
    <col min="10" max="10" width="9.140625" style="1" bestFit="1" customWidth="1"/>
    <col min="11" max="16384" width="16.42578125" style="1"/>
  </cols>
  <sheetData>
    <row r="1" spans="1:13" ht="15">
      <c r="A1" s="66" t="s">
        <v>43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60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3">
      <c r="A3" s="5">
        <v>1</v>
      </c>
      <c r="B3" s="6" t="s">
        <v>10</v>
      </c>
      <c r="C3" s="13">
        <v>10</v>
      </c>
      <c r="D3" s="13">
        <v>10</v>
      </c>
      <c r="E3" s="14">
        <v>1612</v>
      </c>
      <c r="F3" s="14">
        <v>1190.75</v>
      </c>
      <c r="G3" s="14">
        <v>14.37</v>
      </c>
      <c r="H3" s="14">
        <v>0</v>
      </c>
      <c r="I3" s="15">
        <v>14.37</v>
      </c>
      <c r="J3" s="14">
        <v>0</v>
      </c>
    </row>
    <row r="4" spans="1:13">
      <c r="A4" s="5">
        <v>2</v>
      </c>
      <c r="B4" s="8" t="s">
        <v>11</v>
      </c>
      <c r="C4" s="34">
        <v>44</v>
      </c>
      <c r="D4" s="34">
        <v>44</v>
      </c>
      <c r="E4" s="15">
        <v>3728.13</v>
      </c>
      <c r="F4" s="15">
        <v>2822.3</v>
      </c>
      <c r="G4" s="14">
        <v>54.79</v>
      </c>
      <c r="H4" s="14">
        <v>0</v>
      </c>
      <c r="I4" s="15">
        <v>24.79</v>
      </c>
      <c r="J4" s="14">
        <v>30</v>
      </c>
    </row>
    <row r="5" spans="1:13">
      <c r="A5" s="5">
        <v>3</v>
      </c>
      <c r="B5" s="8" t="s">
        <v>12</v>
      </c>
      <c r="C5" s="34">
        <v>1</v>
      </c>
      <c r="D5" s="34">
        <v>1</v>
      </c>
      <c r="E5" s="15">
        <v>925</v>
      </c>
      <c r="F5" s="15">
        <v>100</v>
      </c>
      <c r="G5" s="14">
        <v>0.5</v>
      </c>
      <c r="H5" s="14">
        <v>0</v>
      </c>
      <c r="I5" s="15">
        <v>0</v>
      </c>
      <c r="J5" s="14">
        <f t="shared" ref="J5" si="0">G5-I5-H5</f>
        <v>0.5</v>
      </c>
    </row>
    <row r="6" spans="1:13">
      <c r="A6" s="5">
        <v>4</v>
      </c>
      <c r="B6" s="8" t="s">
        <v>13</v>
      </c>
      <c r="C6" s="11">
        <v>410</v>
      </c>
      <c r="D6" s="11">
        <v>375</v>
      </c>
      <c r="E6" s="12">
        <v>3930</v>
      </c>
      <c r="F6" s="12">
        <v>2884</v>
      </c>
      <c r="G6" s="12">
        <v>56.959999999999994</v>
      </c>
      <c r="H6" s="12">
        <v>0</v>
      </c>
      <c r="I6" s="12">
        <v>56.959999999999994</v>
      </c>
      <c r="J6" s="12">
        <v>0</v>
      </c>
    </row>
    <row r="7" spans="1:13">
      <c r="A7" s="5">
        <v>5</v>
      </c>
      <c r="B7" s="8" t="s">
        <v>14</v>
      </c>
      <c r="C7" s="11">
        <v>0</v>
      </c>
      <c r="D7" s="11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3">
      <c r="A8" s="5">
        <v>6</v>
      </c>
      <c r="B8" s="8" t="s">
        <v>15</v>
      </c>
      <c r="C8" s="11">
        <v>225</v>
      </c>
      <c r="D8" s="11">
        <v>31</v>
      </c>
      <c r="E8" s="12">
        <v>1125</v>
      </c>
      <c r="F8" s="12">
        <v>328.75</v>
      </c>
      <c r="G8" s="12">
        <v>6.5749999999999993</v>
      </c>
      <c r="H8" s="12">
        <v>2.6349999999999998</v>
      </c>
      <c r="I8" s="12">
        <v>3.94</v>
      </c>
      <c r="J8" s="12">
        <v>0</v>
      </c>
    </row>
    <row r="9" spans="1:13">
      <c r="A9" s="5">
        <v>7</v>
      </c>
      <c r="B9" s="8" t="s">
        <v>16</v>
      </c>
      <c r="C9" s="34">
        <v>0</v>
      </c>
      <c r="D9" s="34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2">
        <v>0</v>
      </c>
    </row>
    <row r="10" spans="1:13">
      <c r="A10" s="5">
        <v>8</v>
      </c>
      <c r="B10" s="8" t="s">
        <v>17</v>
      </c>
      <c r="C10" s="33">
        <v>19</v>
      </c>
      <c r="D10" s="33">
        <v>6</v>
      </c>
      <c r="E10" s="31">
        <v>292</v>
      </c>
      <c r="F10" s="31">
        <v>230</v>
      </c>
      <c r="G10" s="31">
        <v>4.78</v>
      </c>
      <c r="H10" s="31">
        <v>0</v>
      </c>
      <c r="I10" s="31">
        <v>4.33</v>
      </c>
      <c r="J10" s="31">
        <v>0.45000000000000018</v>
      </c>
    </row>
    <row r="11" spans="1:13">
      <c r="A11" s="5">
        <v>9</v>
      </c>
      <c r="B11" s="8" t="s">
        <v>18</v>
      </c>
      <c r="C11" s="34">
        <v>0</v>
      </c>
      <c r="D11" s="34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2">
        <v>0</v>
      </c>
    </row>
    <row r="12" spans="1:13">
      <c r="A12" s="5">
        <v>10</v>
      </c>
      <c r="B12" s="8" t="s">
        <v>19</v>
      </c>
      <c r="C12" s="34">
        <v>0</v>
      </c>
      <c r="D12" s="34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2">
        <v>0</v>
      </c>
      <c r="M12" s="3"/>
    </row>
    <row r="13" spans="1:13">
      <c r="A13" s="5">
        <v>11</v>
      </c>
      <c r="B13" s="8" t="s">
        <v>20</v>
      </c>
      <c r="C13" s="34">
        <v>0</v>
      </c>
      <c r="D13" s="34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2">
        <v>0</v>
      </c>
    </row>
    <row r="14" spans="1:13">
      <c r="A14" s="5">
        <v>12</v>
      </c>
      <c r="B14" s="8" t="s">
        <v>21</v>
      </c>
      <c r="C14" s="11">
        <v>2</v>
      </c>
      <c r="D14" s="11">
        <v>2</v>
      </c>
      <c r="E14" s="12">
        <v>184</v>
      </c>
      <c r="F14" s="12">
        <v>66</v>
      </c>
      <c r="G14" s="12">
        <v>1.32</v>
      </c>
      <c r="H14" s="12">
        <v>1.32</v>
      </c>
      <c r="I14" s="12">
        <v>0</v>
      </c>
      <c r="J14" s="12">
        <v>0</v>
      </c>
    </row>
    <row r="15" spans="1:13">
      <c r="A15" s="5">
        <v>13</v>
      </c>
      <c r="B15" s="8" t="s">
        <v>22</v>
      </c>
      <c r="C15" s="13">
        <v>2</v>
      </c>
      <c r="D15" s="13">
        <v>2</v>
      </c>
      <c r="E15" s="14">
        <v>206</v>
      </c>
      <c r="F15" s="14">
        <v>154</v>
      </c>
      <c r="G15" s="14">
        <v>3.08</v>
      </c>
      <c r="H15" s="14">
        <v>3.08</v>
      </c>
      <c r="I15" s="15">
        <v>0</v>
      </c>
      <c r="J15" s="14">
        <v>0</v>
      </c>
    </row>
    <row r="16" spans="1:13" s="27" customFormat="1" ht="15">
      <c r="A16" s="7"/>
      <c r="B16" s="9" t="s">
        <v>23</v>
      </c>
      <c r="C16" s="35">
        <f>SUM(C3:C15)</f>
        <v>713</v>
      </c>
      <c r="D16" s="35">
        <f t="shared" ref="D16:J16" si="1">SUM(D3:D15)</f>
        <v>471</v>
      </c>
      <c r="E16" s="36">
        <f t="shared" si="1"/>
        <v>12002.130000000001</v>
      </c>
      <c r="F16" s="36">
        <f t="shared" si="1"/>
        <v>7775.8</v>
      </c>
      <c r="G16" s="36">
        <f t="shared" si="1"/>
        <v>142.375</v>
      </c>
      <c r="H16" s="36">
        <f t="shared" si="1"/>
        <v>7.0350000000000001</v>
      </c>
      <c r="I16" s="36">
        <f t="shared" si="1"/>
        <v>104.38999999999999</v>
      </c>
      <c r="J16" s="36">
        <f t="shared" si="1"/>
        <v>30.95</v>
      </c>
    </row>
    <row r="17" spans="1:10">
      <c r="A17" s="16"/>
      <c r="B17" s="16"/>
      <c r="C17" s="16"/>
      <c r="D17" s="16"/>
      <c r="E17" s="16"/>
      <c r="F17" s="16"/>
      <c r="G17" s="29"/>
      <c r="H17" s="29"/>
      <c r="I17" s="29"/>
      <c r="J17" s="16"/>
    </row>
    <row r="18" spans="1:10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16"/>
      <c r="B22" s="16"/>
      <c r="C22" s="16"/>
      <c r="D22" s="16"/>
      <c r="E22" s="16"/>
      <c r="F22" s="16"/>
      <c r="G22" s="16"/>
      <c r="H22" s="16"/>
      <c r="I22" s="16"/>
      <c r="J22" s="16"/>
    </row>
  </sheetData>
  <mergeCells count="1">
    <mergeCell ref="A1:J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2" sqref="A2"/>
    </sheetView>
  </sheetViews>
  <sheetFormatPr defaultColWidth="16.42578125" defaultRowHeight="14.25"/>
  <cols>
    <col min="1" max="1" width="6.5703125" style="1" bestFit="1" customWidth="1"/>
    <col min="2" max="2" width="15.7109375" style="1" bestFit="1" customWidth="1"/>
    <col min="3" max="3" width="8" style="1" bestFit="1" customWidth="1"/>
    <col min="4" max="4" width="10.140625" style="1" bestFit="1" customWidth="1"/>
    <col min="5" max="5" width="13.28515625" style="1" bestFit="1" customWidth="1"/>
    <col min="6" max="6" width="11.85546875" style="1" bestFit="1" customWidth="1"/>
    <col min="7" max="7" width="9.85546875" style="1" bestFit="1" customWidth="1"/>
    <col min="8" max="8" width="10.140625" style="1" bestFit="1" customWidth="1"/>
    <col min="9" max="10" width="9.85546875" style="1" bestFit="1" customWidth="1"/>
    <col min="11" max="16384" width="16.42578125" style="1"/>
  </cols>
  <sheetData>
    <row r="1" spans="1:13" ht="15">
      <c r="A1" s="66" t="s">
        <v>44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60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3">
      <c r="A3" s="5">
        <v>1</v>
      </c>
      <c r="B3" s="6" t="s">
        <v>10</v>
      </c>
      <c r="C3" s="20">
        <v>835</v>
      </c>
      <c r="D3" s="20">
        <v>835</v>
      </c>
      <c r="E3" s="17">
        <v>13810.73</v>
      </c>
      <c r="F3" s="17">
        <v>5856</v>
      </c>
      <c r="G3" s="17">
        <v>117.13</v>
      </c>
      <c r="H3" s="17">
        <v>71.39</v>
      </c>
      <c r="I3" s="18">
        <v>45.739999999999995</v>
      </c>
      <c r="J3" s="17">
        <v>0</v>
      </c>
    </row>
    <row r="4" spans="1:13">
      <c r="A4" s="5">
        <v>2</v>
      </c>
      <c r="B4" s="8" t="s">
        <v>11</v>
      </c>
      <c r="C4" s="21">
        <v>1732</v>
      </c>
      <c r="D4" s="21">
        <v>1500</v>
      </c>
      <c r="E4" s="18">
        <v>12050.27</v>
      </c>
      <c r="F4" s="18">
        <v>7588.7800000000007</v>
      </c>
      <c r="G4" s="17">
        <v>151.76</v>
      </c>
      <c r="H4" s="17">
        <v>0</v>
      </c>
      <c r="I4" s="18">
        <v>44.57</v>
      </c>
      <c r="J4" s="17">
        <v>107.18700000000001</v>
      </c>
    </row>
    <row r="5" spans="1:13">
      <c r="A5" s="5">
        <v>3</v>
      </c>
      <c r="B5" s="8" t="s">
        <v>12</v>
      </c>
      <c r="C5" s="20">
        <v>112</v>
      </c>
      <c r="D5" s="20">
        <v>112</v>
      </c>
      <c r="E5" s="17">
        <v>4480</v>
      </c>
      <c r="F5" s="17">
        <v>2000</v>
      </c>
      <c r="G5" s="17">
        <v>34.6</v>
      </c>
      <c r="H5" s="17">
        <v>0</v>
      </c>
      <c r="I5" s="18">
        <v>22</v>
      </c>
      <c r="J5" s="17">
        <v>12.6</v>
      </c>
    </row>
    <row r="6" spans="1:13">
      <c r="A6" s="5">
        <v>4</v>
      </c>
      <c r="B6" s="8" t="s">
        <v>13</v>
      </c>
      <c r="C6" s="22">
        <v>987</v>
      </c>
      <c r="D6" s="22">
        <v>915</v>
      </c>
      <c r="E6" s="23">
        <v>8850</v>
      </c>
      <c r="F6" s="23">
        <v>6690</v>
      </c>
      <c r="G6" s="23">
        <v>132.36000000000001</v>
      </c>
      <c r="H6" s="23">
        <v>0</v>
      </c>
      <c r="I6" s="23">
        <v>132.36000000000001</v>
      </c>
      <c r="J6" s="23">
        <v>0</v>
      </c>
    </row>
    <row r="7" spans="1:13">
      <c r="A7" s="5">
        <v>5</v>
      </c>
      <c r="B7" s="8" t="s">
        <v>14</v>
      </c>
      <c r="C7" s="37">
        <v>0</v>
      </c>
      <c r="D7" s="37">
        <v>26</v>
      </c>
      <c r="E7" s="38">
        <v>3448</v>
      </c>
      <c r="F7" s="38">
        <v>862</v>
      </c>
      <c r="G7" s="38">
        <v>17.239999999999998</v>
      </c>
      <c r="H7" s="38">
        <v>0</v>
      </c>
      <c r="I7" s="38">
        <v>17.239999999999998</v>
      </c>
      <c r="J7" s="38">
        <v>0</v>
      </c>
    </row>
    <row r="8" spans="1:13">
      <c r="A8" s="5">
        <v>6</v>
      </c>
      <c r="B8" s="8" t="s">
        <v>15</v>
      </c>
      <c r="C8" s="13">
        <v>758</v>
      </c>
      <c r="D8" s="13">
        <v>176</v>
      </c>
      <c r="E8" s="14">
        <v>3007.6</v>
      </c>
      <c r="F8" s="14">
        <v>1503.3</v>
      </c>
      <c r="G8" s="14">
        <v>30.066000000000003</v>
      </c>
      <c r="H8" s="14">
        <v>0</v>
      </c>
      <c r="I8" s="15">
        <v>30.066000000000003</v>
      </c>
      <c r="J8" s="14">
        <v>0</v>
      </c>
    </row>
    <row r="9" spans="1:13">
      <c r="A9" s="5">
        <v>7</v>
      </c>
      <c r="B9" s="8" t="s">
        <v>16</v>
      </c>
      <c r="C9" s="19">
        <v>213</v>
      </c>
      <c r="D9" s="19">
        <v>102</v>
      </c>
      <c r="E9" s="24">
        <v>6361.85</v>
      </c>
      <c r="F9" s="24">
        <v>3881.81</v>
      </c>
      <c r="G9" s="24">
        <v>77.650000000000006</v>
      </c>
      <c r="H9" s="24">
        <v>0</v>
      </c>
      <c r="I9" s="24">
        <v>0.56000000000000005</v>
      </c>
      <c r="J9" s="24">
        <v>77.09</v>
      </c>
    </row>
    <row r="10" spans="1:13">
      <c r="A10" s="5">
        <v>8</v>
      </c>
      <c r="B10" s="8" t="s">
        <v>17</v>
      </c>
      <c r="C10" s="19">
        <v>583</v>
      </c>
      <c r="D10" s="19">
        <v>30</v>
      </c>
      <c r="E10" s="24">
        <v>3477</v>
      </c>
      <c r="F10" s="24">
        <v>2056.5</v>
      </c>
      <c r="G10" s="24">
        <v>31.27</v>
      </c>
      <c r="H10" s="24">
        <v>0</v>
      </c>
      <c r="I10" s="24">
        <v>27.44</v>
      </c>
      <c r="J10" s="24">
        <v>3.8000000000000007</v>
      </c>
    </row>
    <row r="11" spans="1:13">
      <c r="A11" s="5">
        <v>9</v>
      </c>
      <c r="B11" s="8" t="s">
        <v>18</v>
      </c>
      <c r="C11" s="33">
        <v>111</v>
      </c>
      <c r="D11" s="33">
        <v>22</v>
      </c>
      <c r="E11" s="31">
        <v>5500</v>
      </c>
      <c r="F11" s="31">
        <v>1612.5</v>
      </c>
      <c r="G11" s="31">
        <v>32.25</v>
      </c>
      <c r="H11" s="31">
        <v>0</v>
      </c>
      <c r="I11" s="31">
        <v>20</v>
      </c>
      <c r="J11" s="31">
        <v>6.125</v>
      </c>
    </row>
    <row r="12" spans="1:13">
      <c r="A12" s="5">
        <v>10</v>
      </c>
      <c r="B12" s="8" t="s">
        <v>19</v>
      </c>
      <c r="C12" s="13">
        <v>120</v>
      </c>
      <c r="D12" s="13">
        <v>120</v>
      </c>
      <c r="E12" s="14">
        <v>8963.93</v>
      </c>
      <c r="F12" s="14">
        <v>2841.73</v>
      </c>
      <c r="G12" s="14">
        <v>56.834599999999995</v>
      </c>
      <c r="H12" s="19">
        <v>7.66</v>
      </c>
      <c r="I12" s="19">
        <v>0</v>
      </c>
      <c r="J12" s="24">
        <v>49.174599999999998</v>
      </c>
      <c r="M12" s="3"/>
    </row>
    <row r="13" spans="1:13">
      <c r="A13" s="5">
        <v>11</v>
      </c>
      <c r="B13" s="8" t="s">
        <v>20</v>
      </c>
      <c r="C13" s="13">
        <v>40</v>
      </c>
      <c r="D13" s="13">
        <v>40</v>
      </c>
      <c r="E13" s="14">
        <v>9272.68</v>
      </c>
      <c r="F13" s="14">
        <v>20</v>
      </c>
      <c r="G13" s="14">
        <v>9.2799999999999994</v>
      </c>
      <c r="H13" s="15">
        <v>0</v>
      </c>
      <c r="I13" s="15">
        <v>0</v>
      </c>
      <c r="J13" s="14">
        <v>9.2799999999999994</v>
      </c>
    </row>
    <row r="14" spans="1:13">
      <c r="A14" s="5">
        <v>12</v>
      </c>
      <c r="B14" s="8" t="s">
        <v>21</v>
      </c>
      <c r="C14" s="22">
        <v>91</v>
      </c>
      <c r="D14" s="22">
        <v>77</v>
      </c>
      <c r="E14" s="23">
        <v>22657.46</v>
      </c>
      <c r="F14" s="23">
        <v>8710.4000000000015</v>
      </c>
      <c r="G14" s="23">
        <v>96.346599999999995</v>
      </c>
      <c r="H14" s="23">
        <v>25.95</v>
      </c>
      <c r="I14" s="23">
        <v>15.3</v>
      </c>
      <c r="J14" s="23">
        <v>55.096600000000002</v>
      </c>
    </row>
    <row r="15" spans="1:13">
      <c r="A15" s="5">
        <v>13</v>
      </c>
      <c r="B15" s="8" t="s">
        <v>22</v>
      </c>
      <c r="C15" s="13">
        <v>113</v>
      </c>
      <c r="D15" s="13">
        <v>106</v>
      </c>
      <c r="E15" s="14">
        <v>12426.33</v>
      </c>
      <c r="F15" s="14">
        <v>6842.49</v>
      </c>
      <c r="G15" s="14">
        <v>153.92000000000002</v>
      </c>
      <c r="H15" s="14">
        <v>9.5</v>
      </c>
      <c r="I15" s="15">
        <v>51.715000000000003</v>
      </c>
      <c r="J15" s="14">
        <v>92.71</v>
      </c>
    </row>
    <row r="16" spans="1:13" s="27" customFormat="1" ht="15">
      <c r="A16" s="7"/>
      <c r="B16" s="9" t="s">
        <v>23</v>
      </c>
      <c r="C16" s="25">
        <f>SUM(C3:C15)</f>
        <v>5695</v>
      </c>
      <c r="D16" s="25">
        <f t="shared" ref="D16:J16" si="0">SUM(D3:D15)</f>
        <v>4061</v>
      </c>
      <c r="E16" s="26">
        <f t="shared" si="0"/>
        <v>114305.84999999999</v>
      </c>
      <c r="F16" s="26">
        <f t="shared" si="0"/>
        <v>50465.51</v>
      </c>
      <c r="G16" s="26">
        <f t="shared" si="0"/>
        <v>940.70720000000006</v>
      </c>
      <c r="H16" s="26">
        <f t="shared" si="0"/>
        <v>114.5</v>
      </c>
      <c r="I16" s="26">
        <f t="shared" si="0"/>
        <v>406.99099999999999</v>
      </c>
      <c r="J16" s="26">
        <f t="shared" si="0"/>
        <v>413.06319999999999</v>
      </c>
    </row>
    <row r="17" spans="1:10">
      <c r="A17" s="16"/>
      <c r="B17" s="16"/>
      <c r="C17" s="16"/>
      <c r="D17" s="16"/>
      <c r="E17" s="16"/>
      <c r="F17" s="16"/>
      <c r="G17" s="67"/>
      <c r="H17" s="67"/>
      <c r="I17" s="67"/>
      <c r="J17" s="16"/>
    </row>
    <row r="18" spans="1:10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16"/>
      <c r="B20" s="16"/>
      <c r="C20" s="16"/>
      <c r="D20" s="16"/>
      <c r="E20" s="16"/>
      <c r="F20" s="16"/>
      <c r="G20" s="16"/>
      <c r="H20" s="16"/>
      <c r="I20" s="16"/>
      <c r="J20" s="16"/>
    </row>
  </sheetData>
  <mergeCells count="2">
    <mergeCell ref="A1:J1"/>
    <mergeCell ref="G17:I17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J15" sqref="J15"/>
    </sheetView>
  </sheetViews>
  <sheetFormatPr defaultColWidth="16.42578125" defaultRowHeight="14.25"/>
  <cols>
    <col min="1" max="1" width="6.5703125" style="1" bestFit="1" customWidth="1"/>
    <col min="2" max="2" width="15.7109375" style="1" bestFit="1" customWidth="1"/>
    <col min="3" max="3" width="8" style="1" bestFit="1" customWidth="1"/>
    <col min="4" max="4" width="10.140625" style="1" bestFit="1" customWidth="1"/>
    <col min="5" max="5" width="12.7109375" style="1" bestFit="1" customWidth="1"/>
    <col min="6" max="6" width="11.28515625" style="1" bestFit="1" customWidth="1"/>
    <col min="7" max="7" width="10" style="1" bestFit="1" customWidth="1"/>
    <col min="8" max="8" width="10.28515625" style="1" bestFit="1" customWidth="1"/>
    <col min="9" max="9" width="9.42578125" style="1" bestFit="1" customWidth="1"/>
    <col min="10" max="10" width="9.140625" style="1" bestFit="1" customWidth="1"/>
    <col min="11" max="16384" width="16.42578125" style="1"/>
  </cols>
  <sheetData>
    <row r="1" spans="1:13" ht="15">
      <c r="A1" s="66" t="s">
        <v>45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60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3">
      <c r="A3" s="5">
        <v>1</v>
      </c>
      <c r="B3" s="6" t="s">
        <v>10</v>
      </c>
      <c r="C3" s="34">
        <v>897</v>
      </c>
      <c r="D3" s="34">
        <v>897</v>
      </c>
      <c r="E3" s="15">
        <v>13455</v>
      </c>
      <c r="F3" s="15">
        <v>4885</v>
      </c>
      <c r="G3" s="14">
        <v>89.7</v>
      </c>
      <c r="H3" s="14">
        <v>0</v>
      </c>
      <c r="I3" s="15">
        <v>89.7</v>
      </c>
      <c r="J3" s="14">
        <v>0</v>
      </c>
    </row>
    <row r="4" spans="1:13">
      <c r="A4" s="5">
        <v>2</v>
      </c>
      <c r="B4" s="8" t="s">
        <v>11</v>
      </c>
      <c r="C4" s="34">
        <v>547</v>
      </c>
      <c r="D4" s="34">
        <v>547</v>
      </c>
      <c r="E4" s="15">
        <v>4182</v>
      </c>
      <c r="F4" s="15">
        <v>2929</v>
      </c>
      <c r="G4" s="14">
        <v>58.58</v>
      </c>
      <c r="H4" s="14">
        <v>0</v>
      </c>
      <c r="I4" s="15">
        <v>58.58</v>
      </c>
      <c r="J4" s="14">
        <v>0</v>
      </c>
    </row>
    <row r="5" spans="1:13">
      <c r="A5" s="5">
        <v>3</v>
      </c>
      <c r="B5" s="8" t="s">
        <v>12</v>
      </c>
      <c r="C5" s="34">
        <v>415</v>
      </c>
      <c r="D5" s="34">
        <v>122</v>
      </c>
      <c r="E5" s="15">
        <v>1900</v>
      </c>
      <c r="F5" s="15">
        <v>860</v>
      </c>
      <c r="G5" s="14">
        <v>17.2</v>
      </c>
      <c r="H5" s="14">
        <v>0</v>
      </c>
      <c r="I5" s="15">
        <v>13.52</v>
      </c>
      <c r="J5" s="14">
        <f t="shared" ref="J5" si="0">G5-I5-H5</f>
        <v>3.6799999999999997</v>
      </c>
    </row>
    <row r="6" spans="1:13">
      <c r="A6" s="5">
        <v>4</v>
      </c>
      <c r="B6" s="8" t="s">
        <v>13</v>
      </c>
      <c r="C6" s="11">
        <v>0</v>
      </c>
      <c r="D6" s="11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</row>
    <row r="7" spans="1:13">
      <c r="A7" s="5">
        <v>5</v>
      </c>
      <c r="B7" s="8" t="s">
        <v>14</v>
      </c>
      <c r="C7" s="37">
        <v>0</v>
      </c>
      <c r="D7" s="37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</row>
    <row r="8" spans="1:13">
      <c r="A8" s="5">
        <v>6</v>
      </c>
      <c r="B8" s="8" t="s">
        <v>15</v>
      </c>
      <c r="C8" s="33">
        <v>1004</v>
      </c>
      <c r="D8" s="33">
        <v>280</v>
      </c>
      <c r="E8" s="31">
        <v>2290</v>
      </c>
      <c r="F8" s="31">
        <v>576.5</v>
      </c>
      <c r="G8" s="31">
        <v>11.45</v>
      </c>
      <c r="H8" s="31">
        <v>0</v>
      </c>
      <c r="I8" s="31">
        <v>11.45</v>
      </c>
      <c r="J8" s="14">
        <f t="shared" ref="J8" si="1">G8-H8-I8</f>
        <v>0</v>
      </c>
    </row>
    <row r="9" spans="1:13">
      <c r="A9" s="5">
        <v>7</v>
      </c>
      <c r="B9" s="8" t="s">
        <v>16</v>
      </c>
      <c r="C9" s="34">
        <v>0</v>
      </c>
      <c r="D9" s="34">
        <v>0</v>
      </c>
      <c r="E9" s="15">
        <v>0</v>
      </c>
      <c r="F9" s="15">
        <v>0</v>
      </c>
      <c r="G9" s="15">
        <v>0</v>
      </c>
      <c r="H9" s="14">
        <v>0</v>
      </c>
      <c r="I9" s="15">
        <v>0</v>
      </c>
      <c r="J9" s="14">
        <v>0</v>
      </c>
    </row>
    <row r="10" spans="1:13">
      <c r="A10" s="5">
        <v>8</v>
      </c>
      <c r="B10" s="8" t="s">
        <v>17</v>
      </c>
      <c r="C10" s="33">
        <v>0</v>
      </c>
      <c r="D10" s="33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</row>
    <row r="11" spans="1:13">
      <c r="A11" s="5">
        <v>9</v>
      </c>
      <c r="B11" s="8" t="s">
        <v>18</v>
      </c>
      <c r="C11" s="33">
        <v>0</v>
      </c>
      <c r="D11" s="33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</row>
    <row r="12" spans="1:13">
      <c r="A12" s="5">
        <v>10</v>
      </c>
      <c r="B12" s="8" t="s">
        <v>19</v>
      </c>
      <c r="C12" s="34">
        <v>47</v>
      </c>
      <c r="D12" s="34">
        <v>47</v>
      </c>
      <c r="E12" s="15">
        <v>2470</v>
      </c>
      <c r="F12" s="15">
        <v>617.5</v>
      </c>
      <c r="G12" s="14">
        <v>12.35</v>
      </c>
      <c r="H12" s="31">
        <v>0</v>
      </c>
      <c r="I12" s="31">
        <v>0</v>
      </c>
      <c r="J12" s="31">
        <v>12.35</v>
      </c>
      <c r="M12" s="3"/>
    </row>
    <row r="13" spans="1:13">
      <c r="A13" s="5">
        <v>11</v>
      </c>
      <c r="B13" s="8" t="s">
        <v>20</v>
      </c>
      <c r="C13" s="34">
        <v>0</v>
      </c>
      <c r="D13" s="34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4">
        <v>0</v>
      </c>
    </row>
    <row r="14" spans="1:13">
      <c r="A14" s="5">
        <v>12</v>
      </c>
      <c r="B14" s="8" t="s">
        <v>21</v>
      </c>
      <c r="C14" s="11">
        <v>0</v>
      </c>
      <c r="D14" s="11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</row>
    <row r="15" spans="1:13">
      <c r="A15" s="5">
        <v>13</v>
      </c>
      <c r="B15" s="8" t="s">
        <v>22</v>
      </c>
      <c r="C15" s="34">
        <v>504</v>
      </c>
      <c r="D15" s="34">
        <v>128</v>
      </c>
      <c r="E15" s="15">
        <v>2178.2399999999998</v>
      </c>
      <c r="F15" s="15">
        <v>1319.89</v>
      </c>
      <c r="G15" s="14">
        <v>33.369999999999997</v>
      </c>
      <c r="H15" s="14">
        <v>0</v>
      </c>
      <c r="I15" s="15">
        <v>18.8</v>
      </c>
      <c r="J15" s="14">
        <v>14.57</v>
      </c>
    </row>
    <row r="16" spans="1:13" s="27" customFormat="1" ht="15">
      <c r="A16" s="7"/>
      <c r="B16" s="9" t="s">
        <v>23</v>
      </c>
      <c r="C16" s="35">
        <f>SUM(C3:C15)</f>
        <v>3414</v>
      </c>
      <c r="D16" s="35">
        <f t="shared" ref="D16:J16" si="2">SUM(D3:D15)</f>
        <v>2021</v>
      </c>
      <c r="E16" s="36">
        <f t="shared" si="2"/>
        <v>26475.239999999998</v>
      </c>
      <c r="F16" s="36">
        <f t="shared" si="2"/>
        <v>11187.89</v>
      </c>
      <c r="G16" s="36">
        <f t="shared" si="2"/>
        <v>222.64999999999998</v>
      </c>
      <c r="H16" s="36">
        <f t="shared" si="2"/>
        <v>0</v>
      </c>
      <c r="I16" s="36">
        <f t="shared" si="2"/>
        <v>192.05</v>
      </c>
      <c r="J16" s="36">
        <f t="shared" si="2"/>
        <v>30.6</v>
      </c>
    </row>
    <row r="17" spans="1:10">
      <c r="A17" s="39"/>
      <c r="B17" s="39"/>
      <c r="C17" s="39"/>
      <c r="D17" s="39"/>
      <c r="E17" s="39"/>
      <c r="F17" s="39"/>
      <c r="G17" s="67"/>
      <c r="H17" s="67"/>
      <c r="I17" s="67"/>
      <c r="J17" s="39"/>
    </row>
    <row r="18" spans="1:10">
      <c r="A18" s="39"/>
      <c r="B18" s="39"/>
      <c r="C18" s="39"/>
      <c r="D18" s="39"/>
      <c r="E18" s="39"/>
      <c r="F18" s="39"/>
      <c r="G18" s="39"/>
      <c r="H18" s="39"/>
      <c r="I18" s="39"/>
      <c r="J18" s="39"/>
    </row>
    <row r="19" spans="1:10">
      <c r="A19" s="39"/>
      <c r="B19" s="39"/>
      <c r="C19" s="39"/>
      <c r="D19" s="39"/>
      <c r="E19" s="39"/>
      <c r="F19" s="39"/>
      <c r="G19" s="39"/>
      <c r="H19" s="39"/>
      <c r="I19" s="39"/>
      <c r="J19" s="39"/>
    </row>
    <row r="20" spans="1:10">
      <c r="A20" s="39"/>
      <c r="B20" s="39"/>
      <c r="C20" s="39"/>
      <c r="D20" s="39"/>
      <c r="E20" s="39"/>
      <c r="F20" s="39"/>
      <c r="G20" s="39"/>
      <c r="H20" s="39"/>
      <c r="I20" s="39"/>
      <c r="J20" s="39"/>
    </row>
  </sheetData>
  <mergeCells count="2">
    <mergeCell ref="A1:J1"/>
    <mergeCell ref="G17:I17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G5" sqref="G5"/>
    </sheetView>
  </sheetViews>
  <sheetFormatPr defaultColWidth="16.42578125" defaultRowHeight="14.25"/>
  <cols>
    <col min="1" max="1" width="6.5703125" style="1" bestFit="1" customWidth="1"/>
    <col min="2" max="2" width="15.7109375" style="1" bestFit="1" customWidth="1"/>
    <col min="3" max="3" width="8" style="1" bestFit="1" customWidth="1"/>
    <col min="4" max="4" width="10.140625" style="1" bestFit="1" customWidth="1"/>
    <col min="5" max="5" width="12.7109375" style="1" bestFit="1" customWidth="1"/>
    <col min="6" max="6" width="11.28515625" style="1" bestFit="1" customWidth="1"/>
    <col min="7" max="7" width="10" style="1" bestFit="1" customWidth="1"/>
    <col min="8" max="8" width="10.28515625" style="1" bestFit="1" customWidth="1"/>
    <col min="9" max="9" width="9.28515625" style="1" bestFit="1" customWidth="1"/>
    <col min="10" max="10" width="9.140625" style="1" bestFit="1" customWidth="1"/>
    <col min="11" max="16384" width="16.42578125" style="1"/>
  </cols>
  <sheetData>
    <row r="1" spans="1:13" ht="15">
      <c r="A1" s="66" t="s">
        <v>46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60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3">
      <c r="A3" s="5">
        <v>1</v>
      </c>
      <c r="B3" s="6" t="s">
        <v>10</v>
      </c>
      <c r="C3" s="41">
        <v>669</v>
      </c>
      <c r="D3" s="41">
        <v>669</v>
      </c>
      <c r="E3" s="18">
        <v>4014</v>
      </c>
      <c r="F3" s="18">
        <v>1338</v>
      </c>
      <c r="G3" s="14">
        <v>26.76</v>
      </c>
      <c r="H3" s="14">
        <v>0</v>
      </c>
      <c r="I3" s="15">
        <v>26.76</v>
      </c>
      <c r="J3" s="14">
        <v>0</v>
      </c>
    </row>
    <row r="4" spans="1:13">
      <c r="A4" s="5">
        <v>2</v>
      </c>
      <c r="B4" s="8" t="s">
        <v>11</v>
      </c>
      <c r="C4" s="34">
        <v>0</v>
      </c>
      <c r="D4" s="34">
        <v>0</v>
      </c>
      <c r="E4" s="15">
        <v>0</v>
      </c>
      <c r="F4" s="15">
        <v>0</v>
      </c>
      <c r="G4" s="14">
        <v>0</v>
      </c>
      <c r="H4" s="14">
        <v>0</v>
      </c>
      <c r="I4" s="15">
        <v>0</v>
      </c>
      <c r="J4" s="14">
        <v>0</v>
      </c>
    </row>
    <row r="5" spans="1:13">
      <c r="A5" s="5">
        <v>3</v>
      </c>
      <c r="B5" s="8" t="s">
        <v>12</v>
      </c>
      <c r="C5" s="34">
        <v>350</v>
      </c>
      <c r="D5" s="34">
        <v>350</v>
      </c>
      <c r="E5" s="15">
        <v>6240</v>
      </c>
      <c r="F5" s="15">
        <v>4050</v>
      </c>
      <c r="G5" s="14">
        <v>81.849999999999994</v>
      </c>
      <c r="H5" s="14">
        <v>0</v>
      </c>
      <c r="I5" s="15">
        <v>81.849999999999994</v>
      </c>
      <c r="J5" s="14">
        <v>0</v>
      </c>
    </row>
    <row r="6" spans="1:13">
      <c r="A6" s="5">
        <v>4</v>
      </c>
      <c r="B6" s="8" t="s">
        <v>13</v>
      </c>
      <c r="C6" s="6">
        <v>0</v>
      </c>
      <c r="D6" s="6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</row>
    <row r="7" spans="1:13">
      <c r="A7" s="5">
        <v>5</v>
      </c>
      <c r="B7" s="8" t="s">
        <v>14</v>
      </c>
      <c r="C7" s="37">
        <v>0</v>
      </c>
      <c r="D7" s="37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</row>
    <row r="8" spans="1:13">
      <c r="A8" s="5">
        <v>6</v>
      </c>
      <c r="B8" s="8" t="s">
        <v>15</v>
      </c>
      <c r="C8" s="33">
        <v>479</v>
      </c>
      <c r="D8" s="33">
        <v>363</v>
      </c>
      <c r="E8" s="31">
        <v>4540</v>
      </c>
      <c r="F8" s="31">
        <v>1135</v>
      </c>
      <c r="G8" s="31">
        <v>22.7</v>
      </c>
      <c r="H8" s="31">
        <v>0</v>
      </c>
      <c r="I8" s="31">
        <v>22.7</v>
      </c>
      <c r="J8" s="14">
        <f t="shared" ref="J8" si="0">G8-H8-I8</f>
        <v>0</v>
      </c>
    </row>
    <row r="9" spans="1:13">
      <c r="A9" s="5">
        <v>7</v>
      </c>
      <c r="B9" s="8" t="s">
        <v>16</v>
      </c>
      <c r="C9" s="34">
        <v>0</v>
      </c>
      <c r="D9" s="34">
        <v>0</v>
      </c>
      <c r="E9" s="15">
        <v>0</v>
      </c>
      <c r="F9" s="15">
        <v>0</v>
      </c>
      <c r="G9" s="15">
        <v>0</v>
      </c>
      <c r="H9" s="14">
        <v>0</v>
      </c>
      <c r="I9" s="15">
        <v>0</v>
      </c>
      <c r="J9" s="14">
        <v>0</v>
      </c>
    </row>
    <row r="10" spans="1:13">
      <c r="A10" s="5">
        <v>8</v>
      </c>
      <c r="B10" s="8" t="s">
        <v>17</v>
      </c>
      <c r="C10" s="33">
        <v>279</v>
      </c>
      <c r="D10" s="33">
        <v>55</v>
      </c>
      <c r="E10" s="31">
        <v>220</v>
      </c>
      <c r="F10" s="31">
        <v>110</v>
      </c>
      <c r="G10" s="31">
        <v>5.5</v>
      </c>
      <c r="H10" s="31">
        <v>0</v>
      </c>
      <c r="I10" s="31">
        <v>5.5</v>
      </c>
      <c r="J10" s="31">
        <v>0</v>
      </c>
    </row>
    <row r="11" spans="1:13">
      <c r="A11" s="5">
        <v>9</v>
      </c>
      <c r="B11" s="8" t="s">
        <v>18</v>
      </c>
      <c r="C11" s="33">
        <v>210</v>
      </c>
      <c r="D11" s="33">
        <v>30</v>
      </c>
      <c r="E11" s="31">
        <v>4000</v>
      </c>
      <c r="F11" s="31">
        <v>1000</v>
      </c>
      <c r="G11" s="31">
        <v>10</v>
      </c>
      <c r="H11" s="31">
        <v>0</v>
      </c>
      <c r="I11" s="31">
        <v>10</v>
      </c>
      <c r="J11" s="31">
        <v>0</v>
      </c>
    </row>
    <row r="12" spans="1:13">
      <c r="A12" s="5">
        <v>10</v>
      </c>
      <c r="B12" s="8" t="s">
        <v>19</v>
      </c>
      <c r="C12" s="34">
        <v>1156</v>
      </c>
      <c r="D12" s="34">
        <v>1156</v>
      </c>
      <c r="E12" s="15">
        <v>5242</v>
      </c>
      <c r="F12" s="15">
        <v>1310.5</v>
      </c>
      <c r="G12" s="14">
        <v>26.21</v>
      </c>
      <c r="H12" s="31">
        <v>0</v>
      </c>
      <c r="I12" s="31">
        <v>0</v>
      </c>
      <c r="J12" s="31">
        <v>26.21</v>
      </c>
      <c r="M12" s="3"/>
    </row>
    <row r="13" spans="1:13">
      <c r="A13" s="5">
        <v>11</v>
      </c>
      <c r="B13" s="8" t="s">
        <v>20</v>
      </c>
      <c r="C13" s="34">
        <v>0</v>
      </c>
      <c r="D13" s="34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4">
        <v>0</v>
      </c>
    </row>
    <row r="14" spans="1:13">
      <c r="A14" s="5">
        <v>12</v>
      </c>
      <c r="B14" s="8" t="s">
        <v>21</v>
      </c>
      <c r="C14" s="11">
        <v>951</v>
      </c>
      <c r="D14" s="11">
        <v>192</v>
      </c>
      <c r="E14" s="12">
        <v>2719.94</v>
      </c>
      <c r="F14" s="12">
        <v>833.91</v>
      </c>
      <c r="G14" s="12">
        <v>16.670000000000002</v>
      </c>
      <c r="H14" s="12">
        <v>0</v>
      </c>
      <c r="I14" s="12">
        <v>0</v>
      </c>
      <c r="J14" s="12">
        <v>16.670000000000002</v>
      </c>
    </row>
    <row r="15" spans="1:13">
      <c r="A15" s="5">
        <v>13</v>
      </c>
      <c r="B15" s="8" t="s">
        <v>22</v>
      </c>
      <c r="C15" s="34">
        <v>26</v>
      </c>
      <c r="D15" s="34">
        <v>13</v>
      </c>
      <c r="E15" s="15">
        <v>686.8</v>
      </c>
      <c r="F15" s="15">
        <v>194.94</v>
      </c>
      <c r="G15" s="14">
        <v>3.9</v>
      </c>
      <c r="H15" s="14">
        <v>0</v>
      </c>
      <c r="I15" s="15">
        <v>0</v>
      </c>
      <c r="J15" s="14">
        <v>3.9</v>
      </c>
    </row>
    <row r="16" spans="1:13" s="27" customFormat="1" ht="15">
      <c r="A16" s="7"/>
      <c r="B16" s="9" t="s">
        <v>23</v>
      </c>
      <c r="C16" s="35">
        <f>SUM(C3:C15)</f>
        <v>4120</v>
      </c>
      <c r="D16" s="35">
        <f t="shared" ref="D16:J16" si="1">SUM(D3:D15)</f>
        <v>2828</v>
      </c>
      <c r="E16" s="36">
        <f t="shared" si="1"/>
        <v>27662.739999999998</v>
      </c>
      <c r="F16" s="36">
        <f t="shared" si="1"/>
        <v>9972.35</v>
      </c>
      <c r="G16" s="36">
        <f t="shared" si="1"/>
        <v>193.59</v>
      </c>
      <c r="H16" s="36">
        <f t="shared" si="1"/>
        <v>0</v>
      </c>
      <c r="I16" s="36">
        <f t="shared" si="1"/>
        <v>146.81</v>
      </c>
      <c r="J16" s="36">
        <f t="shared" si="1"/>
        <v>46.78</v>
      </c>
    </row>
    <row r="17" spans="1:10">
      <c r="A17" s="39"/>
      <c r="B17" s="39"/>
      <c r="C17" s="39"/>
      <c r="D17" s="39"/>
      <c r="E17" s="39"/>
      <c r="F17" s="39"/>
      <c r="G17" s="67"/>
      <c r="H17" s="67"/>
      <c r="I17" s="67"/>
      <c r="J17" s="39"/>
    </row>
    <row r="18" spans="1:10">
      <c r="A18" s="39"/>
      <c r="B18" s="39"/>
      <c r="C18" s="39"/>
      <c r="D18" s="39"/>
      <c r="E18" s="39"/>
      <c r="F18" s="39"/>
      <c r="G18" s="39"/>
      <c r="H18" s="39"/>
      <c r="I18" s="39"/>
      <c r="J18" s="39"/>
    </row>
    <row r="19" spans="1:10">
      <c r="A19" s="39"/>
      <c r="B19" s="39"/>
      <c r="C19" s="39"/>
      <c r="D19" s="39"/>
      <c r="E19" s="39"/>
      <c r="F19" s="39"/>
      <c r="G19" s="39"/>
      <c r="H19" s="39"/>
      <c r="I19" s="39"/>
      <c r="J19" s="39"/>
    </row>
    <row r="20" spans="1:10">
      <c r="A20" s="39"/>
      <c r="B20" s="39"/>
      <c r="C20" s="39"/>
      <c r="D20" s="39"/>
      <c r="E20" s="39"/>
      <c r="F20" s="39"/>
      <c r="G20" s="39"/>
      <c r="H20" s="39"/>
      <c r="I20" s="39"/>
      <c r="J20" s="39"/>
    </row>
  </sheetData>
  <mergeCells count="2">
    <mergeCell ref="A1:J1"/>
    <mergeCell ref="G17:I17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H15" sqref="H15"/>
    </sheetView>
  </sheetViews>
  <sheetFormatPr defaultColWidth="16.42578125" defaultRowHeight="14.25"/>
  <cols>
    <col min="1" max="1" width="6.5703125" style="1" bestFit="1" customWidth="1"/>
    <col min="2" max="2" width="15.7109375" style="1" bestFit="1" customWidth="1"/>
    <col min="3" max="3" width="8" style="1" bestFit="1" customWidth="1"/>
    <col min="4" max="4" width="10.140625" style="1" bestFit="1" customWidth="1"/>
    <col min="5" max="5" width="11.5703125" style="1" bestFit="1" customWidth="1"/>
    <col min="6" max="6" width="11.140625" style="1" bestFit="1" customWidth="1"/>
    <col min="7" max="7" width="10" style="1" bestFit="1" customWidth="1"/>
    <col min="8" max="8" width="10.28515625" style="1" bestFit="1" customWidth="1"/>
    <col min="9" max="9" width="9.28515625" style="1" bestFit="1" customWidth="1"/>
    <col min="10" max="10" width="9.140625" style="1" bestFit="1" customWidth="1"/>
    <col min="11" max="16384" width="16.42578125" style="1"/>
  </cols>
  <sheetData>
    <row r="1" spans="1:13" ht="15">
      <c r="A1" s="66" t="s">
        <v>47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60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3">
      <c r="A3" s="5">
        <v>1</v>
      </c>
      <c r="B3" s="6" t="s">
        <v>10</v>
      </c>
      <c r="C3" s="13">
        <v>0</v>
      </c>
      <c r="D3" s="13">
        <v>0</v>
      </c>
      <c r="E3" s="14">
        <v>0</v>
      </c>
      <c r="F3" s="14">
        <v>0</v>
      </c>
      <c r="G3" s="14">
        <v>0</v>
      </c>
      <c r="H3" s="14">
        <v>0</v>
      </c>
      <c r="I3" s="15">
        <v>0</v>
      </c>
      <c r="J3" s="14">
        <v>0</v>
      </c>
    </row>
    <row r="4" spans="1:13" ht="14.25" customHeight="1">
      <c r="A4" s="5">
        <v>2</v>
      </c>
      <c r="B4" s="8" t="s">
        <v>11</v>
      </c>
      <c r="C4" s="13">
        <v>2</v>
      </c>
      <c r="D4" s="13">
        <v>2</v>
      </c>
      <c r="E4" s="14">
        <v>2990</v>
      </c>
      <c r="F4" s="14">
        <v>2392</v>
      </c>
      <c r="G4" s="14">
        <v>11.96</v>
      </c>
      <c r="H4" s="14">
        <v>5</v>
      </c>
      <c r="I4" s="15">
        <v>0</v>
      </c>
      <c r="J4" s="14">
        <v>6.96</v>
      </c>
    </row>
    <row r="5" spans="1:13" ht="14.25" customHeight="1">
      <c r="A5" s="5">
        <v>3</v>
      </c>
      <c r="B5" s="8" t="s">
        <v>12</v>
      </c>
      <c r="C5" s="13">
        <v>2</v>
      </c>
      <c r="D5" s="13">
        <v>2</v>
      </c>
      <c r="E5" s="14">
        <v>2600</v>
      </c>
      <c r="F5" s="14">
        <v>1900</v>
      </c>
      <c r="G5" s="14">
        <v>9.5</v>
      </c>
      <c r="H5" s="14">
        <v>0</v>
      </c>
      <c r="I5" s="15">
        <v>9.4499999999999993</v>
      </c>
      <c r="J5" s="14">
        <v>0</v>
      </c>
    </row>
    <row r="6" spans="1:13">
      <c r="A6" s="5">
        <v>4</v>
      </c>
      <c r="B6" s="8" t="s">
        <v>13</v>
      </c>
      <c r="C6" s="11">
        <v>2</v>
      </c>
      <c r="D6" s="11">
        <v>2</v>
      </c>
      <c r="E6" s="12">
        <v>20936</v>
      </c>
      <c r="F6" s="12">
        <v>13600</v>
      </c>
      <c r="G6" s="12">
        <v>71.5</v>
      </c>
      <c r="H6" s="12">
        <v>0</v>
      </c>
      <c r="I6" s="12">
        <v>71.5</v>
      </c>
      <c r="J6" s="12">
        <v>0</v>
      </c>
    </row>
    <row r="7" spans="1:13">
      <c r="A7" s="5">
        <v>5</v>
      </c>
      <c r="B7" s="8" t="s">
        <v>14</v>
      </c>
      <c r="C7" s="11">
        <v>4</v>
      </c>
      <c r="D7" s="11">
        <v>4</v>
      </c>
      <c r="E7" s="12">
        <v>31470</v>
      </c>
      <c r="F7" s="12">
        <v>25176</v>
      </c>
      <c r="G7" s="12">
        <v>50.54</v>
      </c>
      <c r="H7" s="12">
        <v>0</v>
      </c>
      <c r="I7" s="12">
        <v>50.54</v>
      </c>
      <c r="J7" s="12">
        <v>0</v>
      </c>
    </row>
    <row r="8" spans="1:13" ht="14.25" customHeight="1">
      <c r="A8" s="5">
        <v>6</v>
      </c>
      <c r="B8" s="8" t="s">
        <v>15</v>
      </c>
      <c r="C8" s="30">
        <v>1</v>
      </c>
      <c r="D8" s="30">
        <v>1</v>
      </c>
      <c r="E8" s="31">
        <v>3600</v>
      </c>
      <c r="F8" s="31">
        <v>2700</v>
      </c>
      <c r="G8" s="31">
        <v>13.5</v>
      </c>
      <c r="H8" s="31">
        <v>10.5</v>
      </c>
      <c r="I8" s="31">
        <v>3</v>
      </c>
      <c r="J8" s="31">
        <v>0</v>
      </c>
    </row>
    <row r="9" spans="1:13" ht="14.25" customHeight="1">
      <c r="A9" s="5">
        <v>7</v>
      </c>
      <c r="B9" s="8" t="s">
        <v>16</v>
      </c>
      <c r="C9" s="13">
        <v>3</v>
      </c>
      <c r="D9" s="13">
        <v>3</v>
      </c>
      <c r="E9" s="14">
        <v>55483</v>
      </c>
      <c r="F9" s="14">
        <v>29175</v>
      </c>
      <c r="G9" s="14">
        <v>76.625</v>
      </c>
      <c r="H9" s="14">
        <v>68</v>
      </c>
      <c r="I9" s="15">
        <v>5.2</v>
      </c>
      <c r="J9" s="14">
        <v>8.6300000000000008</v>
      </c>
    </row>
    <row r="10" spans="1:13">
      <c r="A10" s="5">
        <v>8</v>
      </c>
      <c r="B10" s="8" t="s">
        <v>17</v>
      </c>
      <c r="C10" s="30">
        <v>1</v>
      </c>
      <c r="D10" s="30">
        <v>1</v>
      </c>
      <c r="E10" s="31">
        <v>2570</v>
      </c>
      <c r="F10" s="31">
        <v>1975</v>
      </c>
      <c r="G10" s="31">
        <v>9.8699999999999992</v>
      </c>
      <c r="H10" s="31">
        <v>10.5</v>
      </c>
      <c r="I10" s="31">
        <v>5</v>
      </c>
      <c r="J10" s="31">
        <v>0</v>
      </c>
    </row>
    <row r="11" spans="1:13">
      <c r="A11" s="5">
        <v>9</v>
      </c>
      <c r="B11" s="8" t="s">
        <v>18</v>
      </c>
      <c r="C11" s="30">
        <v>3</v>
      </c>
      <c r="D11" s="30">
        <v>3</v>
      </c>
      <c r="E11" s="31">
        <v>26576</v>
      </c>
      <c r="F11" s="31">
        <v>13000</v>
      </c>
      <c r="G11" s="31">
        <v>64.08</v>
      </c>
      <c r="H11" s="31">
        <v>0</v>
      </c>
      <c r="I11" s="31">
        <v>61</v>
      </c>
      <c r="J11" s="32">
        <f>G11-I11</f>
        <v>3.0799999999999983</v>
      </c>
    </row>
    <row r="12" spans="1:13">
      <c r="A12" s="5">
        <v>10</v>
      </c>
      <c r="B12" s="8" t="s">
        <v>19</v>
      </c>
      <c r="C12" s="13">
        <v>1</v>
      </c>
      <c r="D12" s="13">
        <v>1</v>
      </c>
      <c r="E12" s="14">
        <v>1404</v>
      </c>
      <c r="F12" s="14">
        <v>1053</v>
      </c>
      <c r="G12" s="14">
        <v>10.53</v>
      </c>
      <c r="H12" s="31">
        <v>10.53</v>
      </c>
      <c r="I12" s="31">
        <v>0</v>
      </c>
      <c r="J12" s="31">
        <v>0</v>
      </c>
      <c r="M12" s="3"/>
    </row>
    <row r="13" spans="1:13">
      <c r="A13" s="5">
        <v>11</v>
      </c>
      <c r="B13" s="8" t="s">
        <v>20</v>
      </c>
      <c r="C13" s="13">
        <v>5</v>
      </c>
      <c r="D13" s="13">
        <v>5</v>
      </c>
      <c r="E13" s="14">
        <v>18389</v>
      </c>
      <c r="F13" s="14">
        <v>13795</v>
      </c>
      <c r="G13" s="14">
        <v>69</v>
      </c>
      <c r="H13" s="14">
        <v>38</v>
      </c>
      <c r="I13" s="15">
        <v>0</v>
      </c>
      <c r="J13" s="14">
        <v>41.92</v>
      </c>
    </row>
    <row r="14" spans="1:13" ht="14.25" customHeight="1">
      <c r="A14" s="5">
        <v>12</v>
      </c>
      <c r="B14" s="8" t="s">
        <v>21</v>
      </c>
      <c r="C14" s="11">
        <v>3</v>
      </c>
      <c r="D14" s="11">
        <v>3</v>
      </c>
      <c r="E14" s="12">
        <v>4468</v>
      </c>
      <c r="F14" s="12">
        <v>2613.25</v>
      </c>
      <c r="G14" s="12">
        <v>13.05</v>
      </c>
      <c r="H14" s="12" t="s">
        <v>49</v>
      </c>
      <c r="I14" s="12">
        <v>13.05</v>
      </c>
      <c r="J14" s="12">
        <v>0</v>
      </c>
    </row>
    <row r="15" spans="1:13">
      <c r="A15" s="5">
        <v>13</v>
      </c>
      <c r="B15" s="8" t="s">
        <v>22</v>
      </c>
      <c r="C15" s="13">
        <v>3</v>
      </c>
      <c r="D15" s="13">
        <v>3</v>
      </c>
      <c r="E15" s="14">
        <v>35056</v>
      </c>
      <c r="F15" s="14">
        <v>26292</v>
      </c>
      <c r="G15" s="14">
        <v>131.46</v>
      </c>
      <c r="H15" s="14">
        <v>11</v>
      </c>
      <c r="I15" s="15">
        <v>20.5</v>
      </c>
      <c r="J15" s="14">
        <v>120.46</v>
      </c>
    </row>
    <row r="16" spans="1:13" ht="15">
      <c r="A16" s="6"/>
      <c r="B16" s="9" t="s">
        <v>23</v>
      </c>
      <c r="C16" s="30">
        <f>SUM(C3:C15)</f>
        <v>30</v>
      </c>
      <c r="D16" s="33">
        <f t="shared" ref="D16:I16" si="0">SUM(D3:D15)</f>
        <v>30</v>
      </c>
      <c r="E16" s="31">
        <f t="shared" si="0"/>
        <v>205542</v>
      </c>
      <c r="F16" s="31">
        <f t="shared" si="0"/>
        <v>133671.25</v>
      </c>
      <c r="G16" s="31">
        <f t="shared" si="0"/>
        <v>531.61500000000001</v>
      </c>
      <c r="H16" s="31">
        <f>SUM(H3:H15)</f>
        <v>153.53</v>
      </c>
      <c r="I16" s="31">
        <f t="shared" si="0"/>
        <v>239.24</v>
      </c>
      <c r="J16" s="31">
        <f>SUM(J3:J15)</f>
        <v>181.05</v>
      </c>
    </row>
    <row r="17" spans="1:10">
      <c r="A17" s="4"/>
      <c r="B17" s="4"/>
      <c r="C17" s="4"/>
      <c r="D17" s="4"/>
      <c r="E17" s="4"/>
      <c r="F17" s="4"/>
      <c r="G17" s="29"/>
      <c r="H17" s="29"/>
      <c r="I17" s="29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</sheetData>
  <mergeCells count="1">
    <mergeCell ref="A1:J1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D18" sqref="D18"/>
    </sheetView>
  </sheetViews>
  <sheetFormatPr defaultColWidth="7.5703125" defaultRowHeight="14.25"/>
  <cols>
    <col min="1" max="1" width="6.42578125" style="1" bestFit="1" customWidth="1"/>
    <col min="2" max="2" width="15.7109375" style="1" bestFit="1" customWidth="1"/>
    <col min="3" max="3" width="7.85546875" style="1" bestFit="1" customWidth="1"/>
    <col min="4" max="4" width="10" style="1" bestFit="1" customWidth="1"/>
    <col min="5" max="5" width="10.7109375" style="1" bestFit="1" customWidth="1"/>
    <col min="6" max="6" width="9.5703125" style="1" bestFit="1" customWidth="1"/>
    <col min="7" max="7" width="9.7109375" style="1" bestFit="1" customWidth="1"/>
    <col min="8" max="8" width="10" style="1" bestFit="1" customWidth="1"/>
    <col min="9" max="10" width="10.7109375" style="1" bestFit="1" customWidth="1"/>
    <col min="11" max="16384" width="7.5703125" style="1"/>
  </cols>
  <sheetData>
    <row r="1" spans="1:13" ht="18" customHeight="1">
      <c r="A1" s="66" t="s">
        <v>47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60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3">
      <c r="A3" s="5">
        <v>1</v>
      </c>
      <c r="B3" s="6" t="s">
        <v>10</v>
      </c>
      <c r="C3" s="30">
        <v>254</v>
      </c>
      <c r="D3" s="30">
        <v>254</v>
      </c>
      <c r="E3" s="31">
        <v>3676.53</v>
      </c>
      <c r="F3" s="31">
        <v>2431.13</v>
      </c>
      <c r="G3" s="31">
        <v>39.179999999999993</v>
      </c>
      <c r="H3" s="31">
        <v>0</v>
      </c>
      <c r="I3" s="31">
        <v>39.179999999999993</v>
      </c>
      <c r="J3" s="31">
        <v>0</v>
      </c>
    </row>
    <row r="4" spans="1:13">
      <c r="A4" s="5">
        <v>2</v>
      </c>
      <c r="B4" s="8" t="s">
        <v>11</v>
      </c>
      <c r="C4" s="11">
        <v>232</v>
      </c>
      <c r="D4" s="11">
        <v>221</v>
      </c>
      <c r="E4" s="12">
        <v>8536.07</v>
      </c>
      <c r="F4" s="12">
        <v>6049.1200000000008</v>
      </c>
      <c r="G4" s="12">
        <v>118.315</v>
      </c>
      <c r="H4" s="12">
        <v>0</v>
      </c>
      <c r="I4" s="12">
        <v>51.884999999999998</v>
      </c>
      <c r="J4" s="12">
        <f>G4-I4</f>
        <v>66.430000000000007</v>
      </c>
    </row>
    <row r="5" spans="1:13">
      <c r="A5" s="5">
        <v>3</v>
      </c>
      <c r="B5" s="8" t="s">
        <v>12</v>
      </c>
      <c r="C5" s="11">
        <v>33</v>
      </c>
      <c r="D5" s="11">
        <v>30</v>
      </c>
      <c r="E5" s="12">
        <v>4232</v>
      </c>
      <c r="F5" s="12">
        <v>2220</v>
      </c>
      <c r="G5" s="12">
        <v>22.2</v>
      </c>
      <c r="H5" s="12">
        <v>0</v>
      </c>
      <c r="I5" s="12">
        <v>13.3</v>
      </c>
      <c r="J5" s="12">
        <v>8.85</v>
      </c>
    </row>
    <row r="6" spans="1:13">
      <c r="A6" s="5">
        <v>4</v>
      </c>
      <c r="B6" s="8" t="s">
        <v>13</v>
      </c>
      <c r="C6" s="11">
        <v>206</v>
      </c>
      <c r="D6" s="11">
        <v>187</v>
      </c>
      <c r="E6" s="12">
        <v>4370</v>
      </c>
      <c r="F6" s="12">
        <v>2630</v>
      </c>
      <c r="G6" s="12">
        <v>52.6</v>
      </c>
      <c r="H6" s="12">
        <v>52.6</v>
      </c>
      <c r="I6" s="12">
        <v>52.6</v>
      </c>
      <c r="J6" s="12">
        <v>0</v>
      </c>
    </row>
    <row r="7" spans="1:13">
      <c r="A7" s="5">
        <v>5</v>
      </c>
      <c r="B7" s="8" t="s">
        <v>14</v>
      </c>
      <c r="C7" s="30">
        <v>2</v>
      </c>
      <c r="D7" s="30">
        <v>40</v>
      </c>
      <c r="E7" s="31">
        <v>7872</v>
      </c>
      <c r="F7" s="31">
        <v>4391</v>
      </c>
      <c r="G7" s="31">
        <v>39.56</v>
      </c>
      <c r="H7" s="31">
        <v>0</v>
      </c>
      <c r="I7" s="31">
        <v>36.53</v>
      </c>
      <c r="J7" s="31">
        <v>3.03</v>
      </c>
    </row>
    <row r="8" spans="1:13">
      <c r="A8" s="5">
        <v>6</v>
      </c>
      <c r="B8" s="8" t="s">
        <v>15</v>
      </c>
      <c r="C8" s="30">
        <v>201</v>
      </c>
      <c r="D8" s="30">
        <v>96</v>
      </c>
      <c r="E8" s="31">
        <v>4885.6000000000004</v>
      </c>
      <c r="F8" s="31">
        <v>2211.0500000000002</v>
      </c>
      <c r="G8" s="31">
        <v>44.221000000000004</v>
      </c>
      <c r="H8" s="31">
        <v>8.6349999999999998</v>
      </c>
      <c r="I8" s="31">
        <v>35.585999999999999</v>
      </c>
      <c r="J8" s="31">
        <v>0</v>
      </c>
    </row>
    <row r="9" spans="1:13">
      <c r="A9" s="5">
        <v>7</v>
      </c>
      <c r="B9" s="8" t="s">
        <v>16</v>
      </c>
      <c r="C9" s="30">
        <v>51</v>
      </c>
      <c r="D9" s="30">
        <v>30</v>
      </c>
      <c r="E9" s="31">
        <v>5332.18</v>
      </c>
      <c r="F9" s="31">
        <v>3462.49</v>
      </c>
      <c r="G9" s="31">
        <v>69.19</v>
      </c>
      <c r="H9" s="31">
        <v>0</v>
      </c>
      <c r="I9" s="31">
        <v>5.7900000000000009</v>
      </c>
      <c r="J9" s="31">
        <v>63.4</v>
      </c>
    </row>
    <row r="10" spans="1:13">
      <c r="A10" s="5">
        <v>8</v>
      </c>
      <c r="B10" s="8" t="s">
        <v>17</v>
      </c>
      <c r="C10" s="30">
        <v>281</v>
      </c>
      <c r="D10" s="30">
        <v>30</v>
      </c>
      <c r="E10" s="31">
        <v>4052</v>
      </c>
      <c r="F10" s="31">
        <v>2518</v>
      </c>
      <c r="G10" s="31">
        <v>40.120000000000005</v>
      </c>
      <c r="H10" s="31">
        <v>0</v>
      </c>
      <c r="I10" s="31">
        <v>35.870000000000005</v>
      </c>
      <c r="J10" s="31">
        <v>4.2500000000000009</v>
      </c>
    </row>
    <row r="11" spans="1:13">
      <c r="A11" s="5">
        <v>9</v>
      </c>
      <c r="B11" s="8" t="s">
        <v>18</v>
      </c>
      <c r="C11" s="30">
        <v>210</v>
      </c>
      <c r="D11" s="30">
        <v>90</v>
      </c>
      <c r="E11" s="31">
        <v>30582</v>
      </c>
      <c r="F11" s="63">
        <v>15856.75</v>
      </c>
      <c r="G11" s="31">
        <v>122.19</v>
      </c>
      <c r="H11" s="31">
        <v>26</v>
      </c>
      <c r="I11" s="31">
        <v>20</v>
      </c>
      <c r="J11" s="31">
        <v>70.064999999999998</v>
      </c>
    </row>
    <row r="12" spans="1:13">
      <c r="A12" s="5">
        <v>10</v>
      </c>
      <c r="B12" s="8" t="s">
        <v>19</v>
      </c>
      <c r="C12" s="30">
        <v>97</v>
      </c>
      <c r="D12" s="30">
        <v>97</v>
      </c>
      <c r="E12" s="31">
        <v>6270.33</v>
      </c>
      <c r="F12" s="63">
        <v>2260.0300000000002</v>
      </c>
      <c r="G12" s="31">
        <v>45.200600000000001</v>
      </c>
      <c r="H12" s="31">
        <v>34.130000000000003</v>
      </c>
      <c r="I12" s="31">
        <v>0</v>
      </c>
      <c r="J12" s="31">
        <v>11.07</v>
      </c>
      <c r="M12" s="3"/>
    </row>
    <row r="13" spans="1:13">
      <c r="A13" s="5">
        <v>11</v>
      </c>
      <c r="B13" s="8" t="s">
        <v>20</v>
      </c>
      <c r="C13" s="11">
        <v>45</v>
      </c>
      <c r="D13" s="11">
        <v>45</v>
      </c>
      <c r="E13" s="12">
        <v>9666.68</v>
      </c>
      <c r="F13" s="12">
        <v>4853.34</v>
      </c>
      <c r="G13" s="12">
        <v>10.52</v>
      </c>
      <c r="H13" s="12">
        <v>0</v>
      </c>
      <c r="I13" s="12">
        <v>0</v>
      </c>
      <c r="J13" s="12">
        <v>10.52</v>
      </c>
    </row>
    <row r="14" spans="1:13">
      <c r="A14" s="5">
        <v>12</v>
      </c>
      <c r="B14" s="8" t="s">
        <v>21</v>
      </c>
      <c r="C14" s="33">
        <v>327</v>
      </c>
      <c r="D14" s="33">
        <v>117</v>
      </c>
      <c r="E14" s="31">
        <v>28964.78</v>
      </c>
      <c r="F14" s="31">
        <v>10307.970000000001</v>
      </c>
      <c r="G14" s="31">
        <v>96.42</v>
      </c>
      <c r="H14" s="31">
        <v>27.46</v>
      </c>
      <c r="I14" s="31">
        <v>15.3</v>
      </c>
      <c r="J14" s="31">
        <f>G14-H14-I14</f>
        <v>53.660000000000011</v>
      </c>
    </row>
    <row r="15" spans="1:13">
      <c r="A15" s="5">
        <v>13</v>
      </c>
      <c r="B15" s="8" t="s">
        <v>22</v>
      </c>
      <c r="C15" s="30">
        <v>91</v>
      </c>
      <c r="D15" s="30">
        <v>88</v>
      </c>
      <c r="E15" s="31">
        <v>12433.619999999999</v>
      </c>
      <c r="F15" s="63">
        <v>6941.42</v>
      </c>
      <c r="G15" s="31">
        <v>150.77000000000001</v>
      </c>
      <c r="H15" s="31">
        <v>14.96</v>
      </c>
      <c r="I15" s="31">
        <v>47.555</v>
      </c>
      <c r="J15" s="31">
        <v>88.254999999999995</v>
      </c>
    </row>
    <row r="16" spans="1:13" ht="15">
      <c r="A16" s="7"/>
      <c r="B16" s="9" t="s">
        <v>23</v>
      </c>
      <c r="C16" s="30">
        <f>SUM(C3:C15)</f>
        <v>2030</v>
      </c>
      <c r="D16" s="30">
        <f t="shared" ref="D16:J16" si="0">SUM(D3:D15)</f>
        <v>1325</v>
      </c>
      <c r="E16" s="31">
        <f t="shared" si="0"/>
        <v>130873.79000000001</v>
      </c>
      <c r="F16" s="31">
        <f t="shared" si="0"/>
        <v>66132.3</v>
      </c>
      <c r="G16" s="31">
        <f t="shared" si="0"/>
        <v>850.48659999999995</v>
      </c>
      <c r="H16" s="31">
        <f t="shared" si="0"/>
        <v>163.78500000000003</v>
      </c>
      <c r="I16" s="31">
        <f t="shared" si="0"/>
        <v>353.596</v>
      </c>
      <c r="J16" s="31">
        <f t="shared" si="0"/>
        <v>379.53000000000003</v>
      </c>
    </row>
  </sheetData>
  <mergeCells count="1">
    <mergeCell ref="A1:J1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K19" sqref="K19"/>
    </sheetView>
  </sheetViews>
  <sheetFormatPr defaultColWidth="16.42578125" defaultRowHeight="14.25"/>
  <cols>
    <col min="1" max="1" width="3.85546875" style="1" bestFit="1" customWidth="1"/>
    <col min="2" max="2" width="15.42578125" style="1" bestFit="1" customWidth="1"/>
    <col min="3" max="3" width="7.85546875" style="1" bestFit="1" customWidth="1"/>
    <col min="4" max="4" width="10" style="1" customWidth="1"/>
    <col min="5" max="6" width="9.5703125" style="1" bestFit="1" customWidth="1"/>
    <col min="7" max="7" width="9.7109375" style="1" bestFit="1" customWidth="1"/>
    <col min="8" max="8" width="10" style="1" bestFit="1" customWidth="1"/>
    <col min="9" max="9" width="9" style="1" bestFit="1" customWidth="1"/>
    <col min="10" max="10" width="8.85546875" style="1" bestFit="1" customWidth="1"/>
    <col min="11" max="16384" width="16.42578125" style="1"/>
  </cols>
  <sheetData>
    <row r="1" spans="1:13" ht="15">
      <c r="A1" s="66" t="s">
        <v>47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60">
      <c r="A2" s="61" t="s">
        <v>40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3">
      <c r="A3" s="5">
        <v>1</v>
      </c>
      <c r="B3" s="6" t="s">
        <v>10</v>
      </c>
      <c r="C3" s="19">
        <v>2176</v>
      </c>
      <c r="D3" s="19">
        <v>2176</v>
      </c>
      <c r="E3" s="24">
        <v>30283.25</v>
      </c>
      <c r="F3" s="24">
        <v>11513.75</v>
      </c>
      <c r="G3" s="24">
        <v>222.27999999999997</v>
      </c>
      <c r="H3" s="24">
        <v>97.89</v>
      </c>
      <c r="I3" s="24">
        <v>150.88999999999999</v>
      </c>
      <c r="J3" s="24">
        <v>0</v>
      </c>
    </row>
    <row r="4" spans="1:13">
      <c r="A4" s="5">
        <v>2</v>
      </c>
      <c r="B4" s="8" t="s">
        <v>11</v>
      </c>
      <c r="C4" s="22">
        <v>2130</v>
      </c>
      <c r="D4" s="22">
        <v>1909</v>
      </c>
      <c r="E4" s="23">
        <v>14433.56</v>
      </c>
      <c r="F4" s="23">
        <v>9526.2999999999993</v>
      </c>
      <c r="G4" s="23">
        <v>190.51</v>
      </c>
      <c r="H4" s="23">
        <v>0</v>
      </c>
      <c r="I4" s="23">
        <v>93.66</v>
      </c>
      <c r="J4" s="23">
        <v>96.847000000000008</v>
      </c>
    </row>
    <row r="5" spans="1:13">
      <c r="A5" s="5">
        <v>3</v>
      </c>
      <c r="B5" s="8" t="s">
        <v>12</v>
      </c>
      <c r="C5" s="19">
        <v>123</v>
      </c>
      <c r="D5" s="19">
        <v>123</v>
      </c>
      <c r="E5" s="24">
        <v>4918</v>
      </c>
      <c r="F5" s="24">
        <v>2997</v>
      </c>
      <c r="G5" s="24">
        <v>118.65</v>
      </c>
      <c r="H5" s="24">
        <v>0</v>
      </c>
      <c r="I5" s="24">
        <v>109.37</v>
      </c>
      <c r="J5" s="24">
        <v>9.2799999999999994</v>
      </c>
    </row>
    <row r="6" spans="1:13">
      <c r="A6" s="5">
        <v>4</v>
      </c>
      <c r="B6" s="8" t="s">
        <v>13</v>
      </c>
      <c r="C6" s="19">
        <v>1323</v>
      </c>
      <c r="D6" s="19">
        <v>1230</v>
      </c>
      <c r="E6" s="24">
        <v>10611</v>
      </c>
      <c r="F6" s="24">
        <v>8481</v>
      </c>
      <c r="G6" s="24">
        <v>167.28</v>
      </c>
      <c r="H6" s="24">
        <v>167.28</v>
      </c>
      <c r="I6" s="24">
        <v>167.28</v>
      </c>
      <c r="J6" s="24">
        <v>0</v>
      </c>
    </row>
    <row r="7" spans="1:13">
      <c r="A7" s="5">
        <v>5</v>
      </c>
      <c r="B7" s="8" t="s">
        <v>14</v>
      </c>
      <c r="C7" s="19">
        <v>17</v>
      </c>
      <c r="D7" s="19">
        <v>13</v>
      </c>
      <c r="E7" s="24">
        <v>487.21</v>
      </c>
      <c r="F7" s="24">
        <v>356.97</v>
      </c>
      <c r="G7" s="24">
        <v>9.26</v>
      </c>
      <c r="H7" s="24">
        <v>0</v>
      </c>
      <c r="I7" s="24">
        <v>0</v>
      </c>
      <c r="J7" s="24">
        <v>9.26</v>
      </c>
    </row>
    <row r="8" spans="1:13">
      <c r="A8" s="5">
        <v>6</v>
      </c>
      <c r="B8" s="8" t="s">
        <v>15</v>
      </c>
      <c r="C8" s="19">
        <v>2712</v>
      </c>
      <c r="D8" s="19">
        <v>789</v>
      </c>
      <c r="E8" s="24">
        <v>7571.3600000000006</v>
      </c>
      <c r="F8" s="24">
        <v>2078.5</v>
      </c>
      <c r="G8" s="24">
        <v>41.489999999999995</v>
      </c>
      <c r="H8" s="24">
        <v>0</v>
      </c>
      <c r="I8" s="24">
        <v>41.489999999999995</v>
      </c>
      <c r="J8" s="24">
        <v>0</v>
      </c>
    </row>
    <row r="9" spans="1:13">
      <c r="A9" s="5">
        <v>7</v>
      </c>
      <c r="B9" s="8" t="s">
        <v>16</v>
      </c>
      <c r="C9" s="19">
        <v>187</v>
      </c>
      <c r="D9" s="19">
        <v>89</v>
      </c>
      <c r="E9" s="24">
        <v>2087.35</v>
      </c>
      <c r="F9" s="24">
        <v>1042.92</v>
      </c>
      <c r="G9" s="24">
        <v>20.88</v>
      </c>
      <c r="H9" s="24">
        <v>0</v>
      </c>
      <c r="I9" s="24">
        <v>0.37</v>
      </c>
      <c r="J9" s="24">
        <v>20.509999999999998</v>
      </c>
    </row>
    <row r="10" spans="1:13">
      <c r="A10" s="5">
        <v>8</v>
      </c>
      <c r="B10" s="8" t="s">
        <v>17</v>
      </c>
      <c r="C10" s="19">
        <v>620</v>
      </c>
      <c r="D10" s="19">
        <v>65</v>
      </c>
      <c r="E10" s="24">
        <v>257</v>
      </c>
      <c r="F10" s="24">
        <v>128.5</v>
      </c>
      <c r="G10" s="24">
        <v>6.43</v>
      </c>
      <c r="H10" s="24">
        <v>0</v>
      </c>
      <c r="I10" s="24">
        <v>6.4</v>
      </c>
      <c r="J10" s="24">
        <v>0</v>
      </c>
    </row>
    <row r="11" spans="1:13">
      <c r="A11" s="5">
        <v>9</v>
      </c>
      <c r="B11" s="8" t="s">
        <v>18</v>
      </c>
      <c r="C11" s="19">
        <v>210</v>
      </c>
      <c r="D11" s="19">
        <v>30</v>
      </c>
      <c r="E11" s="24">
        <v>4000</v>
      </c>
      <c r="F11" s="24">
        <v>1000</v>
      </c>
      <c r="G11" s="24">
        <v>10</v>
      </c>
      <c r="H11" s="24">
        <v>0</v>
      </c>
      <c r="I11" s="24">
        <v>10</v>
      </c>
      <c r="J11" s="24">
        <v>0</v>
      </c>
    </row>
    <row r="12" spans="1:13">
      <c r="A12" s="5">
        <v>10</v>
      </c>
      <c r="B12" s="8" t="s">
        <v>19</v>
      </c>
      <c r="C12" s="19">
        <v>1260</v>
      </c>
      <c r="D12" s="19">
        <v>1260</v>
      </c>
      <c r="E12" s="24">
        <v>15325.369999999999</v>
      </c>
      <c r="F12" s="24">
        <v>3831.3424999999997</v>
      </c>
      <c r="G12" s="24">
        <v>76.626850000000005</v>
      </c>
      <c r="H12" s="24">
        <v>0</v>
      </c>
      <c r="I12" s="24">
        <v>0</v>
      </c>
      <c r="J12" s="24">
        <v>76.63</v>
      </c>
      <c r="M12" s="3"/>
    </row>
    <row r="13" spans="1:13">
      <c r="A13" s="5">
        <v>11</v>
      </c>
      <c r="B13" s="8" t="s">
        <v>20</v>
      </c>
      <c r="C13" s="19">
        <v>1</v>
      </c>
      <c r="D13" s="19">
        <v>1</v>
      </c>
      <c r="E13" s="24">
        <v>40</v>
      </c>
      <c r="F13" s="24">
        <v>0</v>
      </c>
      <c r="G13" s="24">
        <v>0.4</v>
      </c>
      <c r="H13" s="24">
        <v>0</v>
      </c>
      <c r="I13" s="24">
        <v>0</v>
      </c>
      <c r="J13" s="24">
        <v>0.4</v>
      </c>
    </row>
    <row r="14" spans="1:13">
      <c r="A14" s="5">
        <v>12</v>
      </c>
      <c r="B14" s="8" t="s">
        <v>21</v>
      </c>
      <c r="C14" s="19">
        <v>960</v>
      </c>
      <c r="D14" s="19">
        <v>201</v>
      </c>
      <c r="E14" s="24">
        <v>3086.48</v>
      </c>
      <c r="F14" s="24">
        <v>945.53</v>
      </c>
      <c r="G14" s="24">
        <v>18.906000000000002</v>
      </c>
      <c r="H14" s="24">
        <v>0.8</v>
      </c>
      <c r="I14" s="24">
        <v>0</v>
      </c>
      <c r="J14" s="24">
        <v>18.11</v>
      </c>
    </row>
    <row r="15" spans="1:13">
      <c r="A15" s="5">
        <v>13</v>
      </c>
      <c r="B15" s="8" t="s">
        <v>22</v>
      </c>
      <c r="C15" s="19">
        <v>558</v>
      </c>
      <c r="D15" s="19">
        <v>165</v>
      </c>
      <c r="E15" s="24">
        <v>3819.63</v>
      </c>
      <c r="F15" s="24">
        <v>2007.4500000000003</v>
      </c>
      <c r="G15" s="24">
        <v>47.66</v>
      </c>
      <c r="H15" s="24">
        <v>0</v>
      </c>
      <c r="I15" s="24">
        <v>23.96</v>
      </c>
      <c r="J15" s="24">
        <v>23.7</v>
      </c>
    </row>
    <row r="16" spans="1:13" ht="15">
      <c r="A16" s="7"/>
      <c r="B16" s="9" t="s">
        <v>23</v>
      </c>
      <c r="C16" s="25">
        <f>SUM(C3:C15)</f>
        <v>12277</v>
      </c>
      <c r="D16" s="25">
        <f t="shared" ref="D16:J16" si="0">SUM(D3:D15)</f>
        <v>8051</v>
      </c>
      <c r="E16" s="26">
        <f t="shared" si="0"/>
        <v>96920.21</v>
      </c>
      <c r="F16" s="26">
        <f t="shared" si="0"/>
        <v>43909.26249999999</v>
      </c>
      <c r="G16" s="26">
        <f t="shared" si="0"/>
        <v>930.37284999999974</v>
      </c>
      <c r="H16" s="26">
        <f t="shared" si="0"/>
        <v>265.97000000000003</v>
      </c>
      <c r="I16" s="26">
        <f t="shared" si="0"/>
        <v>603.41999999999996</v>
      </c>
      <c r="J16" s="26">
        <f t="shared" si="0"/>
        <v>254.73700000000002</v>
      </c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</sheetData>
  <mergeCells count="1">
    <mergeCell ref="A1:J1"/>
  </mergeCells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5:N91"/>
  <sheetViews>
    <sheetView topLeftCell="D30" zoomScaleSheetLayoutView="85" workbookViewId="0">
      <selection activeCell="M49" sqref="M49"/>
    </sheetView>
  </sheetViews>
  <sheetFormatPr defaultColWidth="16.42578125" defaultRowHeight="14.25"/>
  <cols>
    <col min="1" max="1" width="4.28515625" style="1" customWidth="1"/>
    <col min="2" max="2" width="15.42578125" style="1" bestFit="1" customWidth="1"/>
    <col min="3" max="3" width="9.85546875" style="1" customWidth="1"/>
    <col min="4" max="4" width="9.140625" style="1" bestFit="1" customWidth="1"/>
    <col min="5" max="5" width="7.42578125" style="1" bestFit="1" customWidth="1"/>
    <col min="6" max="6" width="8" style="1" customWidth="1"/>
    <col min="7" max="7" width="7.5703125" style="1" bestFit="1" customWidth="1"/>
    <col min="8" max="8" width="8" style="1" bestFit="1" customWidth="1"/>
    <col min="9" max="9" width="9.28515625" style="1" customWidth="1"/>
    <col min="10" max="10" width="9.28515625" style="1" bestFit="1" customWidth="1"/>
    <col min="11" max="11" width="8" style="1" customWidth="1"/>
    <col min="12" max="12" width="8.5703125" style="1" bestFit="1" customWidth="1"/>
    <col min="13" max="16384" width="16.42578125" style="1"/>
  </cols>
  <sheetData>
    <row r="5" spans="1:14" ht="24.75" customHeight="1">
      <c r="A5" s="68" t="s">
        <v>35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4" ht="79.5" customHeight="1">
      <c r="A6" s="2" t="s">
        <v>0</v>
      </c>
      <c r="B6" s="2" t="s">
        <v>9</v>
      </c>
      <c r="C6" s="2" t="s">
        <v>36</v>
      </c>
      <c r="D6" s="2" t="s">
        <v>29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32</v>
      </c>
      <c r="J6" s="2" t="s">
        <v>33</v>
      </c>
      <c r="K6" s="65"/>
      <c r="L6" s="2" t="s">
        <v>28</v>
      </c>
    </row>
    <row r="7" spans="1:14">
      <c r="A7" s="5">
        <v>1</v>
      </c>
      <c r="B7" s="6" t="s">
        <v>10</v>
      </c>
      <c r="C7" s="6">
        <v>2430</v>
      </c>
      <c r="D7" s="44">
        <f>License!G3</f>
        <v>0</v>
      </c>
      <c r="E7" s="17">
        <f>'SC 100'!G3</f>
        <v>5.26</v>
      </c>
      <c r="F7" s="17">
        <f>'ST 100'!G3</f>
        <v>8.24</v>
      </c>
      <c r="G7" s="17">
        <f>'SCST 75'!G3</f>
        <v>14.37</v>
      </c>
      <c r="H7" s="17">
        <f>'Other FCS'!G3</f>
        <v>117.13</v>
      </c>
      <c r="I7" s="17">
        <f>'Stocked by GP'!G3</f>
        <v>89.7</v>
      </c>
      <c r="J7" s="17">
        <f>Auction!G3</f>
        <v>26.76</v>
      </c>
      <c r="K7" s="17"/>
      <c r="L7" s="17">
        <f>SUM(D7:J7)</f>
        <v>261.45999999999998</v>
      </c>
    </row>
    <row r="8" spans="1:14">
      <c r="A8" s="5">
        <v>2</v>
      </c>
      <c r="B8" s="6" t="s">
        <v>11</v>
      </c>
      <c r="C8" s="6">
        <v>2132</v>
      </c>
      <c r="D8" s="44">
        <f>License!G4</f>
        <v>11.96</v>
      </c>
      <c r="E8" s="17">
        <f>'SC 100'!G4</f>
        <v>22.86</v>
      </c>
      <c r="F8" s="17">
        <f>'ST 100'!G4</f>
        <v>20.835000000000001</v>
      </c>
      <c r="G8" s="17">
        <f>'SCST 75'!G4</f>
        <v>54.79</v>
      </c>
      <c r="H8" s="17">
        <f>'Other FCS'!G4</f>
        <v>151.76</v>
      </c>
      <c r="I8" s="17">
        <f>'Stocked by GP'!G4</f>
        <v>58.58</v>
      </c>
      <c r="J8" s="17">
        <f>Auction!G4</f>
        <v>0</v>
      </c>
      <c r="K8" s="17"/>
      <c r="L8" s="17">
        <f t="shared" ref="L8:L19" si="0">SUM(D8:J8)</f>
        <v>320.78499999999997</v>
      </c>
    </row>
    <row r="9" spans="1:14">
      <c r="A9" s="5">
        <v>3</v>
      </c>
      <c r="B9" s="6" t="s">
        <v>12</v>
      </c>
      <c r="C9" s="6">
        <v>590</v>
      </c>
      <c r="D9" s="44">
        <f>License!G5</f>
        <v>9.5</v>
      </c>
      <c r="E9" s="17">
        <f>'SC 100'!G5</f>
        <v>0</v>
      </c>
      <c r="F9" s="17">
        <f>'ST 100'!G5</f>
        <v>1.35</v>
      </c>
      <c r="G9" s="17">
        <f>'SCST 75'!G5</f>
        <v>0.5</v>
      </c>
      <c r="H9" s="17">
        <f>'Other FCS'!G5</f>
        <v>34.6</v>
      </c>
      <c r="I9" s="17">
        <f>'Stocked by GP'!G5</f>
        <v>17.2</v>
      </c>
      <c r="J9" s="17">
        <f>Auction!G5</f>
        <v>81.849999999999994</v>
      </c>
      <c r="K9" s="17"/>
      <c r="L9" s="17">
        <f t="shared" si="0"/>
        <v>145</v>
      </c>
    </row>
    <row r="10" spans="1:14">
      <c r="A10" s="5">
        <v>4</v>
      </c>
      <c r="B10" s="6" t="s">
        <v>13</v>
      </c>
      <c r="C10" s="6">
        <v>1419</v>
      </c>
      <c r="D10" s="44">
        <f>License!G6</f>
        <v>71.5</v>
      </c>
      <c r="E10" s="17">
        <f>'SC 100'!G6</f>
        <v>16.96</v>
      </c>
      <c r="F10" s="17">
        <f>'ST 100'!G6</f>
        <v>13.6</v>
      </c>
      <c r="G10" s="17">
        <f>'SCST 75'!G6</f>
        <v>56.959999999999994</v>
      </c>
      <c r="H10" s="17">
        <f>'Other FCS'!G6</f>
        <v>132.36000000000001</v>
      </c>
      <c r="I10" s="17">
        <f>'Stocked by GP'!G6</f>
        <v>0</v>
      </c>
      <c r="J10" s="17">
        <f>Auction!G6</f>
        <v>0</v>
      </c>
      <c r="K10" s="17"/>
      <c r="L10" s="17">
        <f t="shared" si="0"/>
        <v>291.38</v>
      </c>
    </row>
    <row r="11" spans="1:14">
      <c r="A11" s="5">
        <v>5</v>
      </c>
      <c r="B11" s="6" t="s">
        <v>14</v>
      </c>
      <c r="C11" s="6">
        <v>57</v>
      </c>
      <c r="D11" s="44">
        <f>License!G7</f>
        <v>50.54</v>
      </c>
      <c r="E11" s="17">
        <f>'SC 100'!G7</f>
        <v>31.240000000000002</v>
      </c>
      <c r="F11" s="17">
        <f>'ST 100'!G7</f>
        <v>0.34</v>
      </c>
      <c r="G11" s="17">
        <f>'SCST 75'!G7</f>
        <v>0</v>
      </c>
      <c r="H11" s="17">
        <f>'Other FCS'!G7</f>
        <v>17.239999999999998</v>
      </c>
      <c r="I11" s="17">
        <f>'Stocked by GP'!G7</f>
        <v>0</v>
      </c>
      <c r="J11" s="17">
        <f>Auction!G7</f>
        <v>0</v>
      </c>
      <c r="K11" s="17"/>
      <c r="L11" s="17">
        <f t="shared" si="0"/>
        <v>99.36</v>
      </c>
    </row>
    <row r="12" spans="1:14">
      <c r="A12" s="5">
        <v>6</v>
      </c>
      <c r="B12" s="6" t="s">
        <v>15</v>
      </c>
      <c r="C12" s="6">
        <v>886</v>
      </c>
      <c r="D12" s="44">
        <f>License!G8</f>
        <v>13.5</v>
      </c>
      <c r="E12" s="17">
        <f>'SC 100'!G8</f>
        <v>12.620000000000001</v>
      </c>
      <c r="F12" s="17">
        <f>'ST 100'!G8</f>
        <v>2.2999999999999998</v>
      </c>
      <c r="G12" s="17">
        <f>'SCST 75'!G8</f>
        <v>6.5749999999999993</v>
      </c>
      <c r="H12" s="17">
        <f>'Other FCS'!G8</f>
        <v>30.066000000000003</v>
      </c>
      <c r="I12" s="17">
        <f>'Stocked by GP'!G8</f>
        <v>11.45</v>
      </c>
      <c r="J12" s="17">
        <f>Auction!G8</f>
        <v>22.7</v>
      </c>
      <c r="K12" s="17"/>
      <c r="L12" s="17">
        <f t="shared" si="0"/>
        <v>99.211000000000013</v>
      </c>
    </row>
    <row r="13" spans="1:14">
      <c r="A13" s="5">
        <v>7</v>
      </c>
      <c r="B13" s="6" t="s">
        <v>16</v>
      </c>
      <c r="C13" s="6">
        <v>122</v>
      </c>
      <c r="D13" s="44">
        <f>License!G9</f>
        <v>76.625</v>
      </c>
      <c r="E13" s="17">
        <f>'SC 100'!G9</f>
        <v>4.4000000000000004</v>
      </c>
      <c r="F13" s="17">
        <f>'ST 100'!G9</f>
        <v>8.02</v>
      </c>
      <c r="G13" s="17">
        <f>'SCST 75'!G9</f>
        <v>0</v>
      </c>
      <c r="H13" s="17">
        <f>'Other FCS'!G9</f>
        <v>77.650000000000006</v>
      </c>
      <c r="I13" s="17">
        <f>'Stocked by GP'!G9</f>
        <v>0</v>
      </c>
      <c r="J13" s="17">
        <f>Auction!G9</f>
        <v>0</v>
      </c>
      <c r="K13" s="17"/>
      <c r="L13" s="17">
        <f t="shared" si="0"/>
        <v>166.69499999999999</v>
      </c>
    </row>
    <row r="14" spans="1:14">
      <c r="A14" s="5">
        <v>8</v>
      </c>
      <c r="B14" s="6" t="s">
        <v>17</v>
      </c>
      <c r="C14" s="6">
        <v>96</v>
      </c>
      <c r="D14" s="44">
        <f>License!G10</f>
        <v>9.8699999999999992</v>
      </c>
      <c r="E14" s="17">
        <f>'SC 100'!G10</f>
        <v>0</v>
      </c>
      <c r="F14" s="17">
        <f>'ST 100'!G10</f>
        <v>5</v>
      </c>
      <c r="G14" s="17">
        <f>'SCST 75'!G10</f>
        <v>4.78</v>
      </c>
      <c r="H14" s="17">
        <f>'Other FCS'!G10</f>
        <v>31.27</v>
      </c>
      <c r="I14" s="17">
        <f>'Stocked by GP'!G10</f>
        <v>0</v>
      </c>
      <c r="J14" s="17">
        <f>Auction!G10</f>
        <v>5.5</v>
      </c>
      <c r="K14" s="17"/>
      <c r="L14" s="17">
        <f t="shared" si="0"/>
        <v>56.42</v>
      </c>
    </row>
    <row r="15" spans="1:14">
      <c r="A15" s="5">
        <v>9</v>
      </c>
      <c r="B15" s="6" t="s">
        <v>18</v>
      </c>
      <c r="C15" s="6">
        <v>123</v>
      </c>
      <c r="D15" s="44">
        <f>License!G11</f>
        <v>64.08</v>
      </c>
      <c r="E15" s="17">
        <f>'SC 100'!G11</f>
        <v>79.23</v>
      </c>
      <c r="F15" s="17">
        <f>'ST 100'!G11</f>
        <v>10.71</v>
      </c>
      <c r="G15" s="17">
        <f>'SCST 75'!G11</f>
        <v>0</v>
      </c>
      <c r="H15" s="17">
        <f>'Other FCS'!G11</f>
        <v>32.25</v>
      </c>
      <c r="I15" s="17">
        <f>'Stocked by GP'!G11</f>
        <v>0</v>
      </c>
      <c r="J15" s="17">
        <f>Auction!G11</f>
        <v>10</v>
      </c>
      <c r="K15" s="17"/>
      <c r="L15" s="17">
        <f t="shared" si="0"/>
        <v>196.27</v>
      </c>
    </row>
    <row r="16" spans="1:14">
      <c r="A16" s="5">
        <v>10</v>
      </c>
      <c r="B16" s="6" t="s">
        <v>19</v>
      </c>
      <c r="C16" s="6">
        <v>1358</v>
      </c>
      <c r="D16" s="44">
        <f>License!G12</f>
        <v>10.53</v>
      </c>
      <c r="E16" s="17">
        <f>'SC 100'!G12</f>
        <v>19.675999999999998</v>
      </c>
      <c r="F16" s="17">
        <f>'ST 100'!G12</f>
        <v>6.75685</v>
      </c>
      <c r="G16" s="17">
        <f>'SCST 75'!G12</f>
        <v>0</v>
      </c>
      <c r="H16" s="17">
        <f>'Other FCS'!G12</f>
        <v>56.834599999999995</v>
      </c>
      <c r="I16" s="17">
        <f>'Stocked by GP'!G12</f>
        <v>12.35</v>
      </c>
      <c r="J16" s="17">
        <f>Auction!G12</f>
        <v>26.21</v>
      </c>
      <c r="K16" s="17"/>
      <c r="L16" s="17">
        <f t="shared" si="0"/>
        <v>132.35745</v>
      </c>
      <c r="N16" s="3"/>
    </row>
    <row r="17" spans="1:12">
      <c r="A17" s="5">
        <v>11</v>
      </c>
      <c r="B17" s="6" t="s">
        <v>20</v>
      </c>
      <c r="C17" s="6">
        <v>51</v>
      </c>
      <c r="D17" s="44">
        <f>License!G13</f>
        <v>69</v>
      </c>
      <c r="E17" s="17">
        <f>'SC 100'!G13</f>
        <v>1.3</v>
      </c>
      <c r="F17" s="17">
        <f>'ST 100'!G13</f>
        <v>0.34</v>
      </c>
      <c r="G17" s="17">
        <f>'SCST 75'!G13</f>
        <v>0</v>
      </c>
      <c r="H17" s="17">
        <f>'Other FCS'!G13</f>
        <v>9.2799999999999994</v>
      </c>
      <c r="I17" s="17">
        <f>'Stocked by GP'!G13</f>
        <v>0</v>
      </c>
      <c r="J17" s="17">
        <f>Auction!G13</f>
        <v>0</v>
      </c>
      <c r="K17" s="17"/>
      <c r="L17" s="17">
        <f t="shared" si="0"/>
        <v>79.92</v>
      </c>
    </row>
    <row r="18" spans="1:12">
      <c r="A18" s="5">
        <v>12</v>
      </c>
      <c r="B18" s="6" t="s">
        <v>21</v>
      </c>
      <c r="C18" s="6">
        <v>276</v>
      </c>
      <c r="D18" s="44">
        <f>License!G14</f>
        <v>13.05</v>
      </c>
      <c r="E18" s="17">
        <f>'SC 100'!G14</f>
        <v>0.77</v>
      </c>
      <c r="F18" s="17">
        <f>'ST 100'!G14</f>
        <v>0.22</v>
      </c>
      <c r="G18" s="17">
        <f>'SCST 75'!G14</f>
        <v>1.32</v>
      </c>
      <c r="H18" s="17">
        <f>'Other FCS'!G14</f>
        <v>96.346599999999995</v>
      </c>
      <c r="I18" s="17">
        <f>'Stocked by GP'!G14</f>
        <v>0</v>
      </c>
      <c r="J18" s="17">
        <f>Auction!G14</f>
        <v>16.670000000000002</v>
      </c>
      <c r="K18" s="17"/>
      <c r="L18" s="17">
        <f t="shared" si="0"/>
        <v>128.3766</v>
      </c>
    </row>
    <row r="19" spans="1:12">
      <c r="A19" s="5">
        <v>13</v>
      </c>
      <c r="B19" s="6" t="s">
        <v>22</v>
      </c>
      <c r="C19" s="6">
        <v>256</v>
      </c>
      <c r="D19" s="44">
        <f>License!G15</f>
        <v>131.46</v>
      </c>
      <c r="E19" s="17">
        <f>'SC 100'!G15</f>
        <v>2.63</v>
      </c>
      <c r="F19" s="17">
        <f>'ST 100'!G15</f>
        <v>1.53</v>
      </c>
      <c r="G19" s="17">
        <f>'SCST 75'!G15</f>
        <v>3.08</v>
      </c>
      <c r="H19" s="17">
        <f>'Other FCS'!G15</f>
        <v>153.92000000000002</v>
      </c>
      <c r="I19" s="17">
        <f>'Stocked by GP'!G15</f>
        <v>33.369999999999997</v>
      </c>
      <c r="J19" s="17">
        <f>Auction!G15</f>
        <v>3.9</v>
      </c>
      <c r="K19" s="17"/>
      <c r="L19" s="17">
        <f t="shared" si="0"/>
        <v>329.89</v>
      </c>
    </row>
    <row r="20" spans="1:12" s="27" customFormat="1" ht="15">
      <c r="A20" s="7"/>
      <c r="B20" s="43" t="s">
        <v>23</v>
      </c>
      <c r="C20" s="43">
        <f>SUM(C7:C19)</f>
        <v>9796</v>
      </c>
      <c r="D20" s="52">
        <f>SUM(D7:D19)</f>
        <v>531.61500000000001</v>
      </c>
      <c r="E20" s="52">
        <f t="shared" ref="E20:J20" si="1">SUM(E7:E19)</f>
        <v>196.946</v>
      </c>
      <c r="F20" s="52">
        <f t="shared" si="1"/>
        <v>79.241850000000014</v>
      </c>
      <c r="G20" s="52">
        <f t="shared" si="1"/>
        <v>142.375</v>
      </c>
      <c r="H20" s="52">
        <f t="shared" si="1"/>
        <v>940.70720000000006</v>
      </c>
      <c r="I20" s="52">
        <f t="shared" si="1"/>
        <v>222.64999999999998</v>
      </c>
      <c r="J20" s="52">
        <f t="shared" si="1"/>
        <v>193.59</v>
      </c>
      <c r="K20" s="52"/>
      <c r="L20" s="52">
        <f>SUM(L7:L19)</f>
        <v>2307.1250500000001</v>
      </c>
    </row>
    <row r="21" spans="1:12" s="27" customFormat="1" ht="15">
      <c r="A21" s="53"/>
      <c r="B21" s="54"/>
      <c r="C21" s="54"/>
      <c r="D21" s="58"/>
      <c r="E21" s="58"/>
      <c r="F21" s="58"/>
      <c r="G21" s="58"/>
      <c r="H21" s="58"/>
      <c r="I21" s="58"/>
      <c r="J21" s="58"/>
      <c r="K21" s="58"/>
      <c r="L21" s="58"/>
    </row>
    <row r="22" spans="1:12" s="27" customFormat="1" ht="15">
      <c r="A22" s="53"/>
      <c r="B22" s="54"/>
      <c r="C22" s="54"/>
      <c r="D22" s="58"/>
      <c r="E22" s="58"/>
      <c r="F22" s="58"/>
      <c r="G22" s="58"/>
      <c r="H22" s="58"/>
      <c r="I22" s="58"/>
      <c r="J22" s="58"/>
      <c r="K22" s="58"/>
      <c r="L22" s="58"/>
    </row>
    <row r="23" spans="1:12" s="27" customFormat="1" ht="15">
      <c r="A23" s="53"/>
      <c r="B23" s="54"/>
      <c r="C23" s="54"/>
      <c r="D23" s="58"/>
      <c r="E23" s="58"/>
      <c r="F23" s="58"/>
      <c r="G23" s="58"/>
      <c r="H23" s="58"/>
      <c r="I23" s="58"/>
      <c r="J23" s="58"/>
      <c r="K23" s="58"/>
      <c r="L23" s="58"/>
    </row>
    <row r="24" spans="1:12" s="27" customFormat="1" ht="15">
      <c r="A24" s="53"/>
      <c r="B24" s="54"/>
      <c r="C24" s="54"/>
      <c r="D24" s="58"/>
      <c r="E24" s="58"/>
      <c r="F24" s="58"/>
      <c r="G24" s="58"/>
      <c r="H24" s="58"/>
      <c r="I24" s="58"/>
      <c r="J24" s="58"/>
      <c r="K24" s="58"/>
      <c r="L24" s="58"/>
    </row>
    <row r="25" spans="1:12" s="27" customFormat="1" ht="15">
      <c r="A25" s="53"/>
      <c r="B25" s="54"/>
      <c r="C25" s="54"/>
      <c r="D25" s="58"/>
      <c r="E25" s="58"/>
      <c r="F25" s="58"/>
      <c r="G25" s="58"/>
      <c r="H25" s="58"/>
      <c r="I25" s="58"/>
      <c r="J25" s="58"/>
      <c r="K25" s="58"/>
      <c r="L25" s="58"/>
    </row>
    <row r="26" spans="1:12">
      <c r="A26" s="40"/>
      <c r="B26" s="40"/>
      <c r="C26" s="40"/>
      <c r="E26" s="40"/>
      <c r="F26" s="40"/>
      <c r="G26" s="40"/>
      <c r="H26" s="40"/>
      <c r="I26" s="40"/>
      <c r="J26" s="40"/>
      <c r="K26" s="64"/>
      <c r="L26" s="40"/>
    </row>
    <row r="27" spans="1:12">
      <c r="A27" s="28"/>
      <c r="B27" s="28"/>
      <c r="C27" s="40"/>
      <c r="E27" s="28"/>
      <c r="F27" s="28"/>
      <c r="G27" s="28"/>
      <c r="H27" s="28"/>
      <c r="I27" s="39"/>
      <c r="J27" s="39"/>
      <c r="K27" s="64"/>
      <c r="L27" s="28"/>
    </row>
    <row r="28" spans="1:12" ht="15">
      <c r="A28" s="69" t="s">
        <v>34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</row>
    <row r="29" spans="1:12" ht="75">
      <c r="A29" s="2" t="s">
        <v>0</v>
      </c>
      <c r="B29" s="2" t="s">
        <v>9</v>
      </c>
      <c r="C29" s="2" t="s">
        <v>36</v>
      </c>
      <c r="D29" s="50" t="s">
        <v>29</v>
      </c>
      <c r="E29" s="2" t="s">
        <v>24</v>
      </c>
      <c r="F29" s="2" t="s">
        <v>25</v>
      </c>
      <c r="G29" s="2" t="s">
        <v>26</v>
      </c>
      <c r="H29" s="2" t="s">
        <v>27</v>
      </c>
      <c r="I29" s="2" t="s">
        <v>32</v>
      </c>
      <c r="J29" s="2" t="s">
        <v>33</v>
      </c>
      <c r="K29" s="65" t="s">
        <v>48</v>
      </c>
      <c r="L29" s="2" t="s">
        <v>28</v>
      </c>
    </row>
    <row r="30" spans="1:12">
      <c r="A30" s="46">
        <v>1</v>
      </c>
      <c r="B30" s="48" t="s">
        <v>10</v>
      </c>
      <c r="C30" s="6">
        <v>2430</v>
      </c>
      <c r="D30" s="12">
        <f>License!I3</f>
        <v>0</v>
      </c>
      <c r="E30" s="31">
        <f>'SC 100'!I3</f>
        <v>5.26</v>
      </c>
      <c r="F30" s="31">
        <f>'ST 100'!I3</f>
        <v>8.24</v>
      </c>
      <c r="G30" s="31">
        <f>'SCST 75'!I3</f>
        <v>14.37</v>
      </c>
      <c r="H30" s="31">
        <f>'Other FCS'!I3</f>
        <v>45.739999999999995</v>
      </c>
      <c r="I30" s="31">
        <f>'Stocked by GP'!I3</f>
        <v>89.7</v>
      </c>
      <c r="J30" s="31">
        <f>Auction!I3</f>
        <v>26.76</v>
      </c>
      <c r="K30" s="31"/>
      <c r="L30" s="31">
        <f>SUM(D30:J30)</f>
        <v>190.07</v>
      </c>
    </row>
    <row r="31" spans="1:12">
      <c r="A31" s="46">
        <v>2</v>
      </c>
      <c r="B31" s="48" t="s">
        <v>11</v>
      </c>
      <c r="C31" s="6">
        <v>2132</v>
      </c>
      <c r="D31" s="12">
        <f>License!I4</f>
        <v>0</v>
      </c>
      <c r="E31" s="31">
        <f>'SC 100'!I4</f>
        <v>6.77</v>
      </c>
      <c r="F31" s="31">
        <f>'ST 100'!I4</f>
        <v>10.834999999999999</v>
      </c>
      <c r="G31" s="31">
        <f>'SCST 75'!I4</f>
        <v>24.79</v>
      </c>
      <c r="H31" s="31">
        <f>'Other FCS'!I4</f>
        <v>44.57</v>
      </c>
      <c r="I31" s="31">
        <f>'Stocked by GP'!I4</f>
        <v>58.58</v>
      </c>
      <c r="J31" s="31">
        <f>Auction!I4</f>
        <v>0</v>
      </c>
      <c r="K31" s="31"/>
      <c r="L31" s="31">
        <f t="shared" ref="L31:L42" si="2">SUM(D31:J31)</f>
        <v>145.54500000000002</v>
      </c>
    </row>
    <row r="32" spans="1:12">
      <c r="A32" s="46">
        <v>3</v>
      </c>
      <c r="B32" s="48" t="s">
        <v>12</v>
      </c>
      <c r="C32" s="6">
        <v>590</v>
      </c>
      <c r="D32" s="12">
        <f>License!I5</f>
        <v>9.4499999999999993</v>
      </c>
      <c r="E32" s="31">
        <f>'SC 100'!I5</f>
        <v>0</v>
      </c>
      <c r="F32" s="31">
        <f>'ST 100'!I5</f>
        <v>0</v>
      </c>
      <c r="G32" s="31">
        <f>'SCST 75'!I5</f>
        <v>0</v>
      </c>
      <c r="H32" s="31">
        <f>'Other FCS'!I5</f>
        <v>22</v>
      </c>
      <c r="I32" s="31">
        <f>'Stocked by GP'!I5</f>
        <v>13.52</v>
      </c>
      <c r="J32" s="31">
        <f>Auction!I5</f>
        <v>81.849999999999994</v>
      </c>
      <c r="K32" s="31"/>
      <c r="L32" s="31">
        <f t="shared" si="2"/>
        <v>126.82</v>
      </c>
    </row>
    <row r="33" spans="1:14">
      <c r="A33" s="47">
        <v>4</v>
      </c>
      <c r="B33" s="49" t="s">
        <v>13</v>
      </c>
      <c r="C33" s="6">
        <v>1419</v>
      </c>
      <c r="D33" s="12">
        <f>License!I6</f>
        <v>71.5</v>
      </c>
      <c r="E33" s="31">
        <f>'SC 100'!I6</f>
        <v>16.96</v>
      </c>
      <c r="F33" s="31">
        <f>'ST 100'!I6</f>
        <v>13.6</v>
      </c>
      <c r="G33" s="31">
        <f>'SCST 75'!I6</f>
        <v>56.959999999999994</v>
      </c>
      <c r="H33" s="31">
        <f>'Other FCS'!I6</f>
        <v>132.36000000000001</v>
      </c>
      <c r="I33" s="31">
        <f>'Stocked by GP'!I6</f>
        <v>0</v>
      </c>
      <c r="J33" s="31">
        <f>Auction!I6</f>
        <v>0</v>
      </c>
      <c r="K33" s="31"/>
      <c r="L33" s="31">
        <f t="shared" si="2"/>
        <v>291.38</v>
      </c>
    </row>
    <row r="34" spans="1:14">
      <c r="A34" s="47">
        <v>5</v>
      </c>
      <c r="B34" s="49" t="s">
        <v>14</v>
      </c>
      <c r="C34" s="6">
        <v>57</v>
      </c>
      <c r="D34" s="12">
        <f>License!I7</f>
        <v>50.54</v>
      </c>
      <c r="E34" s="31">
        <f>'SC 100'!I7</f>
        <v>19.29</v>
      </c>
      <c r="F34" s="31">
        <f>'ST 100'!I7</f>
        <v>0</v>
      </c>
      <c r="G34" s="31">
        <f>'SCST 75'!I7</f>
        <v>0</v>
      </c>
      <c r="H34" s="31">
        <f>'Other FCS'!I7</f>
        <v>17.239999999999998</v>
      </c>
      <c r="I34" s="31">
        <f>'Stocked by GP'!I7</f>
        <v>0</v>
      </c>
      <c r="J34" s="31">
        <f>Auction!I7</f>
        <v>0</v>
      </c>
      <c r="K34" s="31"/>
      <c r="L34" s="31">
        <f t="shared" si="2"/>
        <v>87.07</v>
      </c>
    </row>
    <row r="35" spans="1:14">
      <c r="A35" s="47">
        <v>6</v>
      </c>
      <c r="B35" s="49" t="s">
        <v>15</v>
      </c>
      <c r="C35" s="6">
        <v>886</v>
      </c>
      <c r="D35" s="12">
        <f>License!I8</f>
        <v>3</v>
      </c>
      <c r="E35" s="31">
        <f>'SC 100'!I8</f>
        <v>8.620000000000001</v>
      </c>
      <c r="F35" s="31">
        <f>'ST 100'!I8</f>
        <v>0.3</v>
      </c>
      <c r="G35" s="31">
        <f>'SCST 75'!I8</f>
        <v>3.94</v>
      </c>
      <c r="H35" s="31">
        <f>'Other FCS'!I8</f>
        <v>30.066000000000003</v>
      </c>
      <c r="I35" s="31">
        <f>'Stocked by GP'!I8</f>
        <v>11.45</v>
      </c>
      <c r="J35" s="31">
        <f>Auction!I8</f>
        <v>22.7</v>
      </c>
      <c r="K35" s="31"/>
      <c r="L35" s="31">
        <f t="shared" si="2"/>
        <v>80.076000000000008</v>
      </c>
    </row>
    <row r="36" spans="1:14">
      <c r="A36" s="47">
        <v>7</v>
      </c>
      <c r="B36" s="49" t="s">
        <v>16</v>
      </c>
      <c r="C36" s="6">
        <v>122</v>
      </c>
      <c r="D36" s="12">
        <v>5.2</v>
      </c>
      <c r="E36" s="31">
        <f>'SC 100'!I9</f>
        <v>1.76</v>
      </c>
      <c r="F36" s="31">
        <f>'ST 100'!I9</f>
        <v>3.8400000000000003</v>
      </c>
      <c r="G36" s="31">
        <f>'SCST 75'!I9</f>
        <v>0</v>
      </c>
      <c r="H36" s="31">
        <f>'Other FCS'!I9</f>
        <v>0.56000000000000005</v>
      </c>
      <c r="I36" s="31">
        <f>'Stocked by GP'!I9</f>
        <v>0</v>
      </c>
      <c r="J36" s="31">
        <f>Auction!I9</f>
        <v>0</v>
      </c>
      <c r="K36" s="31"/>
      <c r="L36" s="31">
        <f t="shared" si="2"/>
        <v>11.360000000000001</v>
      </c>
    </row>
    <row r="37" spans="1:14">
      <c r="A37" s="47">
        <v>8</v>
      </c>
      <c r="B37" s="49" t="s">
        <v>17</v>
      </c>
      <c r="C37" s="6">
        <v>96</v>
      </c>
      <c r="D37" s="12">
        <f>License!I10</f>
        <v>5</v>
      </c>
      <c r="E37" s="31">
        <f>'SC 100'!I10</f>
        <v>0</v>
      </c>
      <c r="F37" s="31">
        <f>'ST 100'!I10</f>
        <v>5</v>
      </c>
      <c r="G37" s="31">
        <f>'SCST 75'!I10</f>
        <v>4.33</v>
      </c>
      <c r="H37" s="31">
        <f>'Other FCS'!I10</f>
        <v>27.44</v>
      </c>
      <c r="I37" s="31">
        <f>'Stocked by GP'!I10</f>
        <v>0</v>
      </c>
      <c r="J37" s="31">
        <f>Auction!I10</f>
        <v>5.5</v>
      </c>
      <c r="K37" s="31"/>
      <c r="L37" s="31">
        <f t="shared" si="2"/>
        <v>47.27</v>
      </c>
    </row>
    <row r="38" spans="1:14">
      <c r="A38" s="47">
        <v>9</v>
      </c>
      <c r="B38" s="49" t="s">
        <v>18</v>
      </c>
      <c r="C38" s="6">
        <v>123</v>
      </c>
      <c r="D38" s="12">
        <f>License!I11</f>
        <v>61</v>
      </c>
      <c r="E38" s="31">
        <f>'SC 100'!I11</f>
        <v>0</v>
      </c>
      <c r="F38" s="31">
        <f>'ST 100'!I11</f>
        <v>0</v>
      </c>
      <c r="G38" s="31">
        <f>'SCST 75'!I11</f>
        <v>0</v>
      </c>
      <c r="H38" s="31">
        <f>'Other FCS'!I11</f>
        <v>20</v>
      </c>
      <c r="I38" s="31">
        <f>'Stocked by GP'!I11</f>
        <v>0</v>
      </c>
      <c r="J38" s="31">
        <f>Auction!I11</f>
        <v>10</v>
      </c>
      <c r="K38" s="31"/>
      <c r="L38" s="31">
        <f t="shared" si="2"/>
        <v>91</v>
      </c>
    </row>
    <row r="39" spans="1:14">
      <c r="A39" s="47">
        <v>10</v>
      </c>
      <c r="B39" s="49" t="s">
        <v>19</v>
      </c>
      <c r="C39" s="6">
        <v>1358</v>
      </c>
      <c r="D39" s="12">
        <f>License!I12</f>
        <v>0</v>
      </c>
      <c r="E39" s="31">
        <v>0.6</v>
      </c>
      <c r="F39" s="31">
        <f>'ST 100'!I12</f>
        <v>0</v>
      </c>
      <c r="G39" s="31">
        <f>'SCST 75'!I12</f>
        <v>0</v>
      </c>
      <c r="H39" s="31">
        <v>8.69</v>
      </c>
      <c r="I39" s="31">
        <v>39.29</v>
      </c>
      <c r="J39" s="31">
        <f>Auction!I12</f>
        <v>0</v>
      </c>
      <c r="K39" s="31"/>
      <c r="L39" s="31">
        <f t="shared" si="2"/>
        <v>48.58</v>
      </c>
    </row>
    <row r="40" spans="1:14">
      <c r="A40" s="47">
        <v>11</v>
      </c>
      <c r="B40" s="49" t="s">
        <v>20</v>
      </c>
      <c r="C40" s="6">
        <v>51</v>
      </c>
      <c r="D40" s="12">
        <f>License!I13</f>
        <v>0</v>
      </c>
      <c r="E40" s="31">
        <f>'SC 100'!I13</f>
        <v>0</v>
      </c>
      <c r="F40" s="31">
        <f>'ST 100'!I13</f>
        <v>0</v>
      </c>
      <c r="G40" s="31">
        <f>'SCST 75'!I13</f>
        <v>0</v>
      </c>
      <c r="H40" s="31">
        <f>'Other FCS'!I13</f>
        <v>0</v>
      </c>
      <c r="I40" s="31">
        <f>'Stocked by GP'!I13</f>
        <v>0</v>
      </c>
      <c r="J40" s="31">
        <f>Auction!I13</f>
        <v>0</v>
      </c>
      <c r="K40" s="31"/>
      <c r="L40" s="31">
        <f t="shared" si="2"/>
        <v>0</v>
      </c>
    </row>
    <row r="41" spans="1:14">
      <c r="A41" s="47">
        <v>12</v>
      </c>
      <c r="B41" s="49" t="s">
        <v>21</v>
      </c>
      <c r="C41" s="6">
        <v>276</v>
      </c>
      <c r="D41" s="12">
        <f>License!I14</f>
        <v>13.05</v>
      </c>
      <c r="E41" s="31">
        <v>0.77</v>
      </c>
      <c r="F41" s="31">
        <v>0.22</v>
      </c>
      <c r="G41" s="31">
        <v>0.52</v>
      </c>
      <c r="H41" s="31">
        <f>'Other FCS'!I14</f>
        <v>15.3</v>
      </c>
      <c r="I41" s="31">
        <f>'Stocked by GP'!I14</f>
        <v>0</v>
      </c>
      <c r="J41" s="31">
        <f>Auction!I14</f>
        <v>0</v>
      </c>
      <c r="K41" s="31"/>
      <c r="L41" s="31">
        <f t="shared" si="2"/>
        <v>29.86</v>
      </c>
      <c r="N41" s="1">
        <f>48.6-39.29</f>
        <v>9.3100000000000023</v>
      </c>
    </row>
    <row r="42" spans="1:14">
      <c r="A42" s="47">
        <v>13</v>
      </c>
      <c r="B42" s="49" t="s">
        <v>22</v>
      </c>
      <c r="C42" s="6">
        <v>256</v>
      </c>
      <c r="D42" s="12">
        <f>License!I15</f>
        <v>20.5</v>
      </c>
      <c r="E42" s="31">
        <f>'SC 100'!I15</f>
        <v>1</v>
      </c>
      <c r="F42" s="31">
        <f>'ST 100'!I15</f>
        <v>0</v>
      </c>
      <c r="G42" s="31">
        <f>'SCST 75'!I15</f>
        <v>0</v>
      </c>
      <c r="H42" s="31">
        <f>'Other FCS'!I15</f>
        <v>51.715000000000003</v>
      </c>
      <c r="I42" s="31">
        <f>'Stocked by GP'!I15</f>
        <v>18.8</v>
      </c>
      <c r="J42" s="31">
        <f>Auction!I15</f>
        <v>0</v>
      </c>
      <c r="K42" s="31"/>
      <c r="L42" s="31">
        <f t="shared" si="2"/>
        <v>92.015000000000001</v>
      </c>
    </row>
    <row r="43" spans="1:14" ht="15">
      <c r="A43" s="50"/>
      <c r="B43" s="51" t="s">
        <v>23</v>
      </c>
      <c r="C43" s="43">
        <f>SUM(C30:C42)</f>
        <v>9796</v>
      </c>
      <c r="D43" s="52">
        <f>SUM(D30:D42)</f>
        <v>239.24</v>
      </c>
      <c r="E43" s="52">
        <f t="shared" ref="E43:L43" si="3">SUM(E30:E42)</f>
        <v>61.030000000000008</v>
      </c>
      <c r="F43" s="52">
        <f t="shared" si="3"/>
        <v>42.034999999999997</v>
      </c>
      <c r="G43" s="52">
        <f t="shared" si="3"/>
        <v>104.90999999999998</v>
      </c>
      <c r="H43" s="52">
        <f t="shared" si="3"/>
        <v>415.68100000000004</v>
      </c>
      <c r="I43" s="52">
        <f t="shared" si="3"/>
        <v>231.34</v>
      </c>
      <c r="J43" s="52">
        <f t="shared" si="3"/>
        <v>146.81</v>
      </c>
      <c r="K43" s="52"/>
      <c r="L43" s="52">
        <f t="shared" si="3"/>
        <v>1241.0459999999998</v>
      </c>
    </row>
    <row r="44" spans="1:14" ht="15">
      <c r="A44" s="59"/>
      <c r="B44" s="60"/>
      <c r="C44" s="54"/>
      <c r="D44" s="58"/>
      <c r="E44" s="58"/>
      <c r="F44" s="58"/>
      <c r="G44" s="58"/>
      <c r="H44" s="58"/>
      <c r="I44" s="58"/>
      <c r="J44" s="58"/>
      <c r="K44" s="58"/>
      <c r="L44" s="58"/>
      <c r="M44" s="62"/>
    </row>
    <row r="45" spans="1:14" ht="15">
      <c r="A45" s="59"/>
      <c r="B45" s="60"/>
      <c r="C45" s="54"/>
      <c r="D45" s="58"/>
      <c r="E45" s="58"/>
      <c r="F45" s="58"/>
      <c r="G45" s="58"/>
      <c r="H45" s="58"/>
      <c r="I45" s="58"/>
      <c r="J45" s="58"/>
      <c r="K45" s="58"/>
      <c r="L45" s="58"/>
    </row>
    <row r="46" spans="1:14" ht="15">
      <c r="A46" s="59"/>
      <c r="B46" s="60"/>
      <c r="C46" s="54"/>
      <c r="D46" s="58"/>
      <c r="E46" s="58"/>
      <c r="F46" s="58"/>
      <c r="G46" s="58"/>
      <c r="H46" s="58"/>
      <c r="I46" s="58"/>
      <c r="J46" s="58"/>
      <c r="K46" s="58"/>
      <c r="L46" s="58"/>
    </row>
    <row r="47" spans="1:14" ht="15">
      <c r="A47" s="59"/>
      <c r="B47" s="60"/>
      <c r="C47" s="54"/>
      <c r="D47" s="58"/>
      <c r="E47" s="58"/>
      <c r="F47" s="58"/>
      <c r="G47" s="58"/>
      <c r="H47" s="58"/>
      <c r="I47" s="58"/>
      <c r="J47" s="58"/>
      <c r="K47" s="58"/>
      <c r="L47" s="58"/>
    </row>
    <row r="48" spans="1:14">
      <c r="A48" s="40"/>
      <c r="B48" s="40"/>
      <c r="C48" s="40"/>
      <c r="E48" s="40"/>
      <c r="F48" s="40"/>
      <c r="G48" s="40"/>
      <c r="H48" s="40"/>
      <c r="I48" s="40"/>
      <c r="J48" s="40"/>
      <c r="K48" s="64"/>
      <c r="L48" s="40"/>
    </row>
    <row r="49" spans="1:14">
      <c r="A49" s="40"/>
      <c r="B49" s="40"/>
      <c r="C49" s="40"/>
      <c r="E49" s="40"/>
      <c r="F49" s="40"/>
      <c r="G49" s="40"/>
      <c r="H49" s="40"/>
      <c r="I49" s="40"/>
      <c r="J49" s="40"/>
      <c r="K49" s="64"/>
      <c r="L49" s="40"/>
    </row>
    <row r="50" spans="1:14" ht="24.75" customHeight="1">
      <c r="A50" s="68" t="s">
        <v>37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4" ht="75">
      <c r="A51" s="2" t="s">
        <v>0</v>
      </c>
      <c r="B51" s="2" t="s">
        <v>9</v>
      </c>
      <c r="C51" s="2" t="s">
        <v>36</v>
      </c>
      <c r="D51" s="2" t="s">
        <v>29</v>
      </c>
      <c r="E51" s="2" t="s">
        <v>24</v>
      </c>
      <c r="F51" s="2" t="s">
        <v>25</v>
      </c>
      <c r="G51" s="2" t="s">
        <v>26</v>
      </c>
      <c r="H51" s="2" t="s">
        <v>27</v>
      </c>
      <c r="I51" s="2" t="s">
        <v>32</v>
      </c>
      <c r="J51" s="2" t="s">
        <v>33</v>
      </c>
      <c r="K51" s="65"/>
      <c r="L51" s="2" t="s">
        <v>28</v>
      </c>
    </row>
    <row r="52" spans="1:14">
      <c r="A52" s="5">
        <v>1</v>
      </c>
      <c r="B52" s="6" t="s">
        <v>10</v>
      </c>
      <c r="C52" s="6">
        <v>2430</v>
      </c>
      <c r="D52" s="44">
        <f>License!H3</f>
        <v>0</v>
      </c>
      <c r="E52" s="17">
        <f>'SC 100'!H3</f>
        <v>0</v>
      </c>
      <c r="F52" s="17">
        <f>'ST 100'!H3</f>
        <v>0</v>
      </c>
      <c r="G52" s="17">
        <f>'SCST 75'!H3</f>
        <v>0</v>
      </c>
      <c r="H52" s="17">
        <f>'Other FCS'!H3</f>
        <v>71.39</v>
      </c>
      <c r="I52" s="17">
        <f>'Stocked by GP'!H3</f>
        <v>0</v>
      </c>
      <c r="J52" s="17">
        <f>Auction!H3</f>
        <v>0</v>
      </c>
      <c r="K52" s="17"/>
      <c r="L52" s="17">
        <f>SUM(D52:J52)</f>
        <v>71.39</v>
      </c>
    </row>
    <row r="53" spans="1:14">
      <c r="A53" s="5">
        <v>2</v>
      </c>
      <c r="B53" s="6" t="s">
        <v>11</v>
      </c>
      <c r="C53" s="6">
        <v>2132</v>
      </c>
      <c r="D53" s="44">
        <f>License!H4</f>
        <v>5</v>
      </c>
      <c r="E53" s="17">
        <f>'SC 100'!H4</f>
        <v>0</v>
      </c>
      <c r="F53" s="17">
        <f>'ST 100'!H4</f>
        <v>0</v>
      </c>
      <c r="G53" s="17">
        <f>'SCST 75'!H4</f>
        <v>0</v>
      </c>
      <c r="H53" s="17">
        <f>'Other FCS'!H4</f>
        <v>0</v>
      </c>
      <c r="I53" s="17">
        <f>'Stocked by GP'!H4</f>
        <v>0</v>
      </c>
      <c r="J53" s="17">
        <f>Auction!H4</f>
        <v>0</v>
      </c>
      <c r="K53" s="17"/>
      <c r="L53" s="17">
        <f t="shared" ref="L53:L64" si="4">SUM(D53:J53)</f>
        <v>5</v>
      </c>
    </row>
    <row r="54" spans="1:14">
      <c r="A54" s="5">
        <v>3</v>
      </c>
      <c r="B54" s="6" t="s">
        <v>12</v>
      </c>
      <c r="C54" s="6">
        <v>590</v>
      </c>
      <c r="D54" s="44">
        <f>License!H5</f>
        <v>0</v>
      </c>
      <c r="E54" s="17">
        <f>'SC 100'!H5</f>
        <v>0</v>
      </c>
      <c r="F54" s="17">
        <f>'ST 100'!H5</f>
        <v>0</v>
      </c>
      <c r="G54" s="17">
        <f>'SCST 75'!H5</f>
        <v>0</v>
      </c>
      <c r="H54" s="17">
        <f>'Other FCS'!H5</f>
        <v>0</v>
      </c>
      <c r="I54" s="17">
        <f>'Stocked by GP'!H5</f>
        <v>0</v>
      </c>
      <c r="J54" s="17">
        <f>Auction!H5</f>
        <v>0</v>
      </c>
      <c r="K54" s="17"/>
      <c r="L54" s="17">
        <f t="shared" si="4"/>
        <v>0</v>
      </c>
    </row>
    <row r="55" spans="1:14">
      <c r="A55" s="5">
        <v>4</v>
      </c>
      <c r="B55" s="6" t="s">
        <v>13</v>
      </c>
      <c r="C55" s="6">
        <v>1419</v>
      </c>
      <c r="D55" s="44">
        <f>License!H6</f>
        <v>0</v>
      </c>
      <c r="E55" s="17">
        <f>'SC 100'!H6</f>
        <v>0</v>
      </c>
      <c r="F55" s="17">
        <f>'ST 100'!H6</f>
        <v>13.6</v>
      </c>
      <c r="G55" s="17">
        <f>'SCST 75'!H6</f>
        <v>0</v>
      </c>
      <c r="H55" s="17">
        <f>'Other FCS'!H6</f>
        <v>0</v>
      </c>
      <c r="I55" s="17">
        <f>'Stocked by GP'!H6</f>
        <v>0</v>
      </c>
      <c r="J55" s="17">
        <f>Auction!H6</f>
        <v>0</v>
      </c>
      <c r="K55" s="17"/>
      <c r="L55" s="17">
        <f t="shared" si="4"/>
        <v>13.6</v>
      </c>
    </row>
    <row r="56" spans="1:14">
      <c r="A56" s="5">
        <v>5</v>
      </c>
      <c r="B56" s="6" t="s">
        <v>14</v>
      </c>
      <c r="C56" s="6">
        <v>57</v>
      </c>
      <c r="D56" s="44">
        <f>License!H7</f>
        <v>0</v>
      </c>
      <c r="E56" s="17">
        <f>'SC 100'!H7</f>
        <v>0</v>
      </c>
      <c r="F56" s="17">
        <f>'ST 100'!H7</f>
        <v>0</v>
      </c>
      <c r="G56" s="17">
        <f>'SCST 75'!H7</f>
        <v>0</v>
      </c>
      <c r="H56" s="17">
        <f>'Other FCS'!H7</f>
        <v>0</v>
      </c>
      <c r="I56" s="17">
        <f>'Stocked by GP'!H7</f>
        <v>0</v>
      </c>
      <c r="J56" s="17">
        <f>Auction!H7</f>
        <v>0</v>
      </c>
      <c r="K56" s="17"/>
      <c r="L56" s="17">
        <f t="shared" si="4"/>
        <v>0</v>
      </c>
    </row>
    <row r="57" spans="1:14">
      <c r="A57" s="5">
        <v>6</v>
      </c>
      <c r="B57" s="6" t="s">
        <v>15</v>
      </c>
      <c r="C57" s="6">
        <v>886</v>
      </c>
      <c r="D57" s="44">
        <f>License!H8</f>
        <v>10.5</v>
      </c>
      <c r="E57" s="17">
        <f>'SC 100'!H8</f>
        <v>4</v>
      </c>
      <c r="F57" s="17">
        <f>'ST 100'!H8</f>
        <v>2</v>
      </c>
      <c r="G57" s="17">
        <f>'SCST 75'!H8</f>
        <v>2.6349999999999998</v>
      </c>
      <c r="H57" s="17">
        <f>'Other FCS'!H8</f>
        <v>0</v>
      </c>
      <c r="I57" s="17">
        <f>'Stocked by GP'!H8</f>
        <v>0</v>
      </c>
      <c r="J57" s="17">
        <f>Auction!H8</f>
        <v>0</v>
      </c>
      <c r="K57" s="17"/>
      <c r="L57" s="17">
        <f t="shared" si="4"/>
        <v>19.134999999999998</v>
      </c>
    </row>
    <row r="58" spans="1:14">
      <c r="A58" s="5">
        <v>7</v>
      </c>
      <c r="B58" s="6" t="s">
        <v>16</v>
      </c>
      <c r="C58" s="6">
        <v>122</v>
      </c>
      <c r="D58" s="44">
        <f>License!H9</f>
        <v>68</v>
      </c>
      <c r="E58" s="17">
        <f>'SC 100'!H9</f>
        <v>0</v>
      </c>
      <c r="F58" s="17">
        <f>'ST 100'!H9</f>
        <v>0</v>
      </c>
      <c r="G58" s="17">
        <f>'SCST 75'!H9</f>
        <v>0</v>
      </c>
      <c r="H58" s="17">
        <f>'Other FCS'!H9</f>
        <v>0</v>
      </c>
      <c r="I58" s="17">
        <f>'Stocked by GP'!H9</f>
        <v>0</v>
      </c>
      <c r="J58" s="17">
        <f>Auction!H9</f>
        <v>0</v>
      </c>
      <c r="K58" s="17"/>
      <c r="L58" s="17">
        <f t="shared" si="4"/>
        <v>68</v>
      </c>
    </row>
    <row r="59" spans="1:14">
      <c r="A59" s="5">
        <v>8</v>
      </c>
      <c r="B59" s="6" t="s">
        <v>17</v>
      </c>
      <c r="C59" s="6">
        <v>96</v>
      </c>
      <c r="D59" s="44">
        <f>License!H10</f>
        <v>10.5</v>
      </c>
      <c r="E59" s="17">
        <f>'SC 100'!H10</f>
        <v>0</v>
      </c>
      <c r="F59" s="17">
        <f>'ST 100'!H10</f>
        <v>0</v>
      </c>
      <c r="G59" s="17">
        <f>'SCST 75'!H10</f>
        <v>0</v>
      </c>
      <c r="H59" s="17">
        <f>'Other FCS'!H10</f>
        <v>0</v>
      </c>
      <c r="I59" s="17">
        <f>'Stocked by GP'!H10</f>
        <v>0</v>
      </c>
      <c r="J59" s="17">
        <f>Auction!H10</f>
        <v>0</v>
      </c>
      <c r="K59" s="17"/>
      <c r="L59" s="17">
        <f t="shared" si="4"/>
        <v>10.5</v>
      </c>
    </row>
    <row r="60" spans="1:14">
      <c r="A60" s="5">
        <v>9</v>
      </c>
      <c r="B60" s="6" t="s">
        <v>18</v>
      </c>
      <c r="C60" s="6">
        <v>123</v>
      </c>
      <c r="D60" s="44">
        <f>License!H11</f>
        <v>0</v>
      </c>
      <c r="E60" s="17">
        <f>'SC 100'!H11</f>
        <v>26</v>
      </c>
      <c r="F60" s="17">
        <f>'ST 100'!H11</f>
        <v>0</v>
      </c>
      <c r="G60" s="17">
        <f>'SCST 75'!H11</f>
        <v>0</v>
      </c>
      <c r="H60" s="17">
        <f>'Other FCS'!H11</f>
        <v>0</v>
      </c>
      <c r="I60" s="17">
        <f>'Stocked by GP'!H11</f>
        <v>0</v>
      </c>
      <c r="J60" s="17">
        <f>Auction!H11</f>
        <v>0</v>
      </c>
      <c r="K60" s="17"/>
      <c r="L60" s="17">
        <f t="shared" si="4"/>
        <v>26</v>
      </c>
    </row>
    <row r="61" spans="1:14">
      <c r="A61" s="5">
        <v>10</v>
      </c>
      <c r="B61" s="6" t="s">
        <v>19</v>
      </c>
      <c r="C61" s="6">
        <v>1358</v>
      </c>
      <c r="D61" s="44">
        <f>License!H12</f>
        <v>10.53</v>
      </c>
      <c r="E61" s="17">
        <f>'SC 100'!H12</f>
        <v>19.68</v>
      </c>
      <c r="F61" s="17">
        <f>'ST 100'!H12</f>
        <v>6.76</v>
      </c>
      <c r="G61" s="17">
        <f>'SCST 75'!H12</f>
        <v>0</v>
      </c>
      <c r="H61" s="17">
        <f>'Other FCS'!H12</f>
        <v>7.66</v>
      </c>
      <c r="I61" s="17">
        <f>'Stocked by GP'!H12</f>
        <v>0</v>
      </c>
      <c r="J61" s="17">
        <f>Auction!H12</f>
        <v>0</v>
      </c>
      <c r="K61" s="17"/>
      <c r="L61" s="17">
        <f t="shared" si="4"/>
        <v>44.629999999999995</v>
      </c>
      <c r="N61" s="3"/>
    </row>
    <row r="62" spans="1:14">
      <c r="A62" s="5">
        <v>11</v>
      </c>
      <c r="B62" s="6" t="s">
        <v>20</v>
      </c>
      <c r="C62" s="6">
        <v>51</v>
      </c>
      <c r="D62" s="44">
        <f>License!H13</f>
        <v>38</v>
      </c>
      <c r="E62" s="17">
        <f>'SC 100'!H13</f>
        <v>0</v>
      </c>
      <c r="F62" s="17">
        <f>'ST 100'!H13</f>
        <v>0</v>
      </c>
      <c r="G62" s="17">
        <f>'SCST 75'!H13</f>
        <v>0</v>
      </c>
      <c r="H62" s="17">
        <f>'Other FCS'!H13</f>
        <v>0</v>
      </c>
      <c r="I62" s="17">
        <f>'Stocked by GP'!H13</f>
        <v>0</v>
      </c>
      <c r="J62" s="17">
        <f>Auction!H13</f>
        <v>0</v>
      </c>
      <c r="K62" s="17"/>
      <c r="L62" s="17">
        <f t="shared" si="4"/>
        <v>38</v>
      </c>
    </row>
    <row r="63" spans="1:14">
      <c r="A63" s="5">
        <v>12</v>
      </c>
      <c r="B63" s="6" t="s">
        <v>21</v>
      </c>
      <c r="C63" s="6">
        <v>276</v>
      </c>
      <c r="D63" s="44" t="str">
        <f>License!H14</f>
        <v>13.05.</v>
      </c>
      <c r="E63" s="17">
        <f>'SC 100'!H14</f>
        <v>0.77</v>
      </c>
      <c r="F63" s="17">
        <f>'ST 100'!H14</f>
        <v>0.22</v>
      </c>
      <c r="G63" s="17">
        <f>'SCST 75'!H14</f>
        <v>1.32</v>
      </c>
      <c r="H63" s="17">
        <f>'Other FCS'!H14</f>
        <v>25.95</v>
      </c>
      <c r="I63" s="17">
        <f>'Stocked by GP'!H14</f>
        <v>0</v>
      </c>
      <c r="J63" s="17">
        <f>Auction!H14</f>
        <v>0</v>
      </c>
      <c r="K63" s="17"/>
      <c r="L63" s="17">
        <f t="shared" si="4"/>
        <v>28.259999999999998</v>
      </c>
    </row>
    <row r="64" spans="1:14">
      <c r="A64" s="5">
        <v>13</v>
      </c>
      <c r="B64" s="6" t="s">
        <v>22</v>
      </c>
      <c r="C64" s="6">
        <v>256</v>
      </c>
      <c r="D64" s="44">
        <f>License!H15</f>
        <v>11</v>
      </c>
      <c r="E64" s="17">
        <f>'SC 100'!H15</f>
        <v>0.85</v>
      </c>
      <c r="F64" s="17">
        <f>'ST 100'!H15</f>
        <v>1.53</v>
      </c>
      <c r="G64" s="17">
        <f>'SCST 75'!H15</f>
        <v>3.08</v>
      </c>
      <c r="H64" s="17">
        <f>'Other FCS'!H15</f>
        <v>9.5</v>
      </c>
      <c r="I64" s="17">
        <f>'Stocked by GP'!H15</f>
        <v>0</v>
      </c>
      <c r="J64" s="17">
        <f>Auction!H15</f>
        <v>0</v>
      </c>
      <c r="K64" s="17"/>
      <c r="L64" s="17">
        <f t="shared" si="4"/>
        <v>25.96</v>
      </c>
    </row>
    <row r="65" spans="1:12" s="27" customFormat="1" ht="15">
      <c r="A65" s="7"/>
      <c r="B65" s="43" t="s">
        <v>23</v>
      </c>
      <c r="C65" s="43">
        <f>SUM(C52:C64)</f>
        <v>9796</v>
      </c>
      <c r="D65" s="43">
        <f t="shared" ref="D65:L65" si="5">SUM(D52:D64)</f>
        <v>153.53</v>
      </c>
      <c r="E65" s="52">
        <f t="shared" si="5"/>
        <v>51.300000000000004</v>
      </c>
      <c r="F65" s="52">
        <f t="shared" si="5"/>
        <v>24.11</v>
      </c>
      <c r="G65" s="52">
        <f t="shared" si="5"/>
        <v>7.0350000000000001</v>
      </c>
      <c r="H65" s="52">
        <f t="shared" si="5"/>
        <v>114.5</v>
      </c>
      <c r="I65" s="52">
        <f t="shared" si="5"/>
        <v>0</v>
      </c>
      <c r="J65" s="52">
        <f t="shared" si="5"/>
        <v>0</v>
      </c>
      <c r="K65" s="52"/>
      <c r="L65" s="52">
        <f t="shared" si="5"/>
        <v>350.47499999999997</v>
      </c>
    </row>
    <row r="66" spans="1:12" s="27" customFormat="1" ht="15">
      <c r="A66" s="53"/>
      <c r="B66" s="54"/>
      <c r="C66" s="54"/>
      <c r="D66" s="54"/>
      <c r="E66" s="58"/>
      <c r="F66" s="58"/>
      <c r="G66" s="58"/>
      <c r="H66" s="58"/>
      <c r="I66" s="58"/>
      <c r="J66" s="58"/>
      <c r="K66" s="58"/>
      <c r="L66" s="58"/>
    </row>
    <row r="67" spans="1:12" s="27" customFormat="1" ht="15">
      <c r="A67" s="53"/>
      <c r="B67" s="54"/>
      <c r="C67" s="54"/>
      <c r="D67" s="54"/>
      <c r="E67" s="58"/>
      <c r="F67" s="58"/>
      <c r="G67" s="58"/>
      <c r="H67" s="58"/>
      <c r="I67" s="58"/>
      <c r="J67" s="58"/>
      <c r="K67" s="58"/>
      <c r="L67" s="58"/>
    </row>
    <row r="68" spans="1:12" s="27" customFormat="1" ht="15">
      <c r="A68" s="53"/>
      <c r="B68" s="54"/>
      <c r="C68" s="54"/>
      <c r="D68" s="54"/>
      <c r="E68" s="58"/>
      <c r="F68" s="58"/>
      <c r="G68" s="58"/>
      <c r="H68" s="58"/>
      <c r="I68" s="58"/>
      <c r="J68" s="58"/>
      <c r="K68" s="58"/>
      <c r="L68" s="58"/>
    </row>
    <row r="69" spans="1:12" s="27" customFormat="1" ht="15">
      <c r="A69" s="53"/>
      <c r="B69" s="54"/>
      <c r="C69" s="54"/>
      <c r="D69" s="54"/>
      <c r="E69" s="55"/>
      <c r="F69" s="55"/>
      <c r="G69" s="56"/>
      <c r="H69" s="56"/>
      <c r="I69" s="56"/>
      <c r="J69" s="56"/>
      <c r="K69" s="56"/>
      <c r="L69" s="57"/>
    </row>
    <row r="70" spans="1:12" s="27" customFormat="1" ht="15">
      <c r="A70" s="53"/>
      <c r="B70" s="54"/>
      <c r="C70" s="54"/>
      <c r="D70" s="54"/>
      <c r="E70" s="55"/>
      <c r="F70" s="55"/>
      <c r="G70" s="56"/>
      <c r="H70" s="56"/>
      <c r="I70" s="56"/>
      <c r="J70" s="56"/>
      <c r="K70" s="56"/>
      <c r="L70" s="57"/>
    </row>
    <row r="71" spans="1:12" s="27" customFormat="1" ht="15">
      <c r="A71" s="53"/>
      <c r="B71" s="54"/>
      <c r="C71" s="54"/>
      <c r="D71" s="54"/>
      <c r="E71" s="55"/>
      <c r="F71" s="55"/>
      <c r="G71" s="56"/>
      <c r="H71" s="56"/>
      <c r="I71" s="56"/>
      <c r="J71" s="56"/>
      <c r="K71" s="56"/>
      <c r="L71" s="57"/>
    </row>
    <row r="72" spans="1:12" ht="24.75" customHeight="1">
      <c r="A72" s="68" t="s">
        <v>39</v>
      </c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75">
      <c r="A73" s="2" t="s">
        <v>0</v>
      </c>
      <c r="B73" s="2" t="s">
        <v>9</v>
      </c>
      <c r="C73" s="2" t="s">
        <v>36</v>
      </c>
      <c r="D73" s="2" t="s">
        <v>29</v>
      </c>
      <c r="E73" s="2" t="s">
        <v>24</v>
      </c>
      <c r="F73" s="2" t="s">
        <v>25</v>
      </c>
      <c r="G73" s="2" t="s">
        <v>26</v>
      </c>
      <c r="H73" s="2" t="s">
        <v>27</v>
      </c>
      <c r="I73" s="2" t="s">
        <v>32</v>
      </c>
      <c r="J73" s="2" t="s">
        <v>33</v>
      </c>
      <c r="K73" s="65"/>
      <c r="L73" s="2" t="s">
        <v>28</v>
      </c>
    </row>
    <row r="74" spans="1:12">
      <c r="A74" s="5">
        <v>1</v>
      </c>
      <c r="B74" s="6" t="s">
        <v>10</v>
      </c>
      <c r="C74" s="6">
        <v>2430</v>
      </c>
      <c r="D74" s="44">
        <f>License!J3</f>
        <v>0</v>
      </c>
      <c r="E74" s="17">
        <f>'SC 100'!J3</f>
        <v>0</v>
      </c>
      <c r="F74" s="17">
        <f>'ST 100'!J3</f>
        <v>0</v>
      </c>
      <c r="G74" s="17">
        <f>'SCST 75'!J3</f>
        <v>0</v>
      </c>
      <c r="H74" s="17">
        <f>'Other FCS'!J3</f>
        <v>0</v>
      </c>
      <c r="I74" s="17">
        <f>'Stocked by GP'!J3</f>
        <v>0</v>
      </c>
      <c r="J74" s="17">
        <f>Auction!J3</f>
        <v>0</v>
      </c>
      <c r="K74" s="17"/>
      <c r="L74" s="17">
        <f>SUM(D74:J74)</f>
        <v>0</v>
      </c>
    </row>
    <row r="75" spans="1:12">
      <c r="A75" s="5">
        <v>2</v>
      </c>
      <c r="B75" s="6" t="s">
        <v>11</v>
      </c>
      <c r="C75" s="6">
        <v>2132</v>
      </c>
      <c r="D75" s="44">
        <f>License!J4</f>
        <v>6.96</v>
      </c>
      <c r="E75" s="17">
        <f>'SC 100'!J4</f>
        <v>16.09</v>
      </c>
      <c r="F75" s="17">
        <f>'ST 100'!J4</f>
        <v>10</v>
      </c>
      <c r="G75" s="17">
        <f>'SCST 75'!J4</f>
        <v>30</v>
      </c>
      <c r="H75" s="17">
        <f>'Other FCS'!J4</f>
        <v>107.18700000000001</v>
      </c>
      <c r="I75" s="17">
        <f>'Stocked by GP'!J4</f>
        <v>0</v>
      </c>
      <c r="J75" s="17">
        <f>Auction!J4</f>
        <v>0</v>
      </c>
      <c r="K75" s="17"/>
      <c r="L75" s="17">
        <f t="shared" ref="L75:L87" si="6">SUM(D75:J75)</f>
        <v>170.23700000000002</v>
      </c>
    </row>
    <row r="76" spans="1:12">
      <c r="A76" s="5">
        <v>3</v>
      </c>
      <c r="B76" s="6" t="s">
        <v>12</v>
      </c>
      <c r="C76" s="6">
        <v>590</v>
      </c>
      <c r="D76" s="44">
        <f>License!J5</f>
        <v>0</v>
      </c>
      <c r="E76" s="17">
        <f>'SC 100'!J5</f>
        <v>0</v>
      </c>
      <c r="F76" s="17">
        <f>'ST 100'!J5</f>
        <v>1.35</v>
      </c>
      <c r="G76" s="17">
        <f>'SCST 75'!J5</f>
        <v>0.5</v>
      </c>
      <c r="H76" s="17">
        <f>'Other FCS'!J5</f>
        <v>12.6</v>
      </c>
      <c r="I76" s="17">
        <f>'Stocked by GP'!J5</f>
        <v>3.6799999999999997</v>
      </c>
      <c r="J76" s="17">
        <f>Auction!J5</f>
        <v>0</v>
      </c>
      <c r="K76" s="17"/>
      <c r="L76" s="17">
        <f t="shared" si="6"/>
        <v>18.13</v>
      </c>
    </row>
    <row r="77" spans="1:12">
      <c r="A77" s="5">
        <v>4</v>
      </c>
      <c r="B77" s="6" t="s">
        <v>13</v>
      </c>
      <c r="C77" s="6">
        <v>1419</v>
      </c>
      <c r="D77" s="44">
        <f>License!J6</f>
        <v>0</v>
      </c>
      <c r="E77" s="17">
        <f>'SC 100'!J6</f>
        <v>0</v>
      </c>
      <c r="F77" s="17">
        <f>'ST 100'!J6</f>
        <v>0</v>
      </c>
      <c r="G77" s="17">
        <f>'SCST 75'!J6</f>
        <v>0</v>
      </c>
      <c r="H77" s="17">
        <f>'Other FCS'!J6</f>
        <v>0</v>
      </c>
      <c r="I77" s="17">
        <f>'Stocked by GP'!J6</f>
        <v>0</v>
      </c>
      <c r="J77" s="17">
        <f>Auction!J6</f>
        <v>0</v>
      </c>
      <c r="K77" s="17"/>
      <c r="L77" s="17">
        <f t="shared" si="6"/>
        <v>0</v>
      </c>
    </row>
    <row r="78" spans="1:12">
      <c r="A78" s="5">
        <v>5</v>
      </c>
      <c r="B78" s="6" t="s">
        <v>14</v>
      </c>
      <c r="C78" s="6">
        <v>57</v>
      </c>
      <c r="D78" s="44">
        <f>License!J7</f>
        <v>0</v>
      </c>
      <c r="E78" s="17">
        <f>'SC 100'!J7</f>
        <v>11.95</v>
      </c>
      <c r="F78" s="17">
        <f>'ST 100'!J7</f>
        <v>0.34</v>
      </c>
      <c r="G78" s="17">
        <f>'SCST 75'!J7</f>
        <v>0</v>
      </c>
      <c r="H78" s="17">
        <f>'Other FCS'!J7</f>
        <v>0</v>
      </c>
      <c r="I78" s="17">
        <f>'Stocked by GP'!J7</f>
        <v>0</v>
      </c>
      <c r="J78" s="17">
        <f>Auction!J7</f>
        <v>0</v>
      </c>
      <c r="K78" s="17"/>
      <c r="L78" s="17">
        <f t="shared" si="6"/>
        <v>12.29</v>
      </c>
    </row>
    <row r="79" spans="1:12">
      <c r="A79" s="5">
        <v>6</v>
      </c>
      <c r="B79" s="6" t="s">
        <v>15</v>
      </c>
      <c r="C79" s="6">
        <v>886</v>
      </c>
      <c r="D79" s="44">
        <f>License!J8</f>
        <v>0</v>
      </c>
      <c r="E79" s="17">
        <f>'SC 100'!J8</f>
        <v>0</v>
      </c>
      <c r="F79" s="17">
        <f>'ST 100'!J8</f>
        <v>0</v>
      </c>
      <c r="G79" s="17">
        <f>'SCST 75'!J8</f>
        <v>0</v>
      </c>
      <c r="H79" s="17">
        <f>'Other FCS'!J8</f>
        <v>0</v>
      </c>
      <c r="I79" s="17">
        <f>'Stocked by GP'!J8</f>
        <v>0</v>
      </c>
      <c r="J79" s="17">
        <f>Auction!J8</f>
        <v>0</v>
      </c>
      <c r="K79" s="17"/>
      <c r="L79" s="17">
        <f t="shared" si="6"/>
        <v>0</v>
      </c>
    </row>
    <row r="80" spans="1:12">
      <c r="A80" s="5">
        <v>7</v>
      </c>
      <c r="B80" s="6" t="s">
        <v>16</v>
      </c>
      <c r="C80" s="6">
        <v>122</v>
      </c>
      <c r="D80" s="44">
        <f>License!J9</f>
        <v>8.6300000000000008</v>
      </c>
      <c r="E80" s="17">
        <f>'SC 100'!J9</f>
        <v>2.64</v>
      </c>
      <c r="F80" s="17">
        <f>'ST 100'!J9</f>
        <v>4.18</v>
      </c>
      <c r="G80" s="17">
        <f>'SCST 75'!J9</f>
        <v>0</v>
      </c>
      <c r="H80" s="17">
        <f>'Other FCS'!J9</f>
        <v>77.09</v>
      </c>
      <c r="I80" s="17">
        <f>'Stocked by GP'!J9</f>
        <v>0</v>
      </c>
      <c r="J80" s="17">
        <f>Auction!J9</f>
        <v>0</v>
      </c>
      <c r="K80" s="17"/>
      <c r="L80" s="17">
        <f t="shared" si="6"/>
        <v>92.54</v>
      </c>
    </row>
    <row r="81" spans="1:14">
      <c r="A81" s="5">
        <v>8</v>
      </c>
      <c r="B81" s="6" t="s">
        <v>17</v>
      </c>
      <c r="C81" s="6">
        <v>96</v>
      </c>
      <c r="D81" s="44">
        <f>License!J10</f>
        <v>0</v>
      </c>
      <c r="E81" s="17">
        <f>'SC 100'!J10</f>
        <v>0</v>
      </c>
      <c r="F81" s="17">
        <f>'ST 100'!J10</f>
        <v>0</v>
      </c>
      <c r="G81" s="17">
        <f>'SCST 75'!J10</f>
        <v>0.45000000000000018</v>
      </c>
      <c r="H81" s="17">
        <f>'Other FCS'!J10</f>
        <v>3.8000000000000007</v>
      </c>
      <c r="I81" s="17">
        <f>'Stocked by GP'!J10</f>
        <v>0</v>
      </c>
      <c r="J81" s="17">
        <f>Auction!J10</f>
        <v>0</v>
      </c>
      <c r="K81" s="17"/>
      <c r="L81" s="17">
        <f t="shared" si="6"/>
        <v>4.2500000000000009</v>
      </c>
    </row>
    <row r="82" spans="1:14">
      <c r="A82" s="5">
        <v>9</v>
      </c>
      <c r="B82" s="6" t="s">
        <v>18</v>
      </c>
      <c r="C82" s="6">
        <v>123</v>
      </c>
      <c r="D82" s="44">
        <f>License!J11</f>
        <v>3.0799999999999983</v>
      </c>
      <c r="E82" s="17">
        <f>'SC 100'!J11</f>
        <v>53.230000000000004</v>
      </c>
      <c r="F82" s="17">
        <f>'ST 100'!J11</f>
        <v>10.71</v>
      </c>
      <c r="G82" s="17">
        <f>'SCST 75'!J11</f>
        <v>0</v>
      </c>
      <c r="H82" s="17">
        <f>'Other FCS'!J11</f>
        <v>6.125</v>
      </c>
      <c r="I82" s="17">
        <f>'Stocked by GP'!J11</f>
        <v>0</v>
      </c>
      <c r="J82" s="17">
        <f>Auction!J11</f>
        <v>0</v>
      </c>
      <c r="K82" s="17"/>
      <c r="L82" s="17">
        <f t="shared" si="6"/>
        <v>73.14500000000001</v>
      </c>
    </row>
    <row r="83" spans="1:14">
      <c r="A83" s="5">
        <v>10</v>
      </c>
      <c r="B83" s="6" t="s">
        <v>19</v>
      </c>
      <c r="C83" s="6">
        <v>1358</v>
      </c>
      <c r="D83" s="44">
        <f>License!J12</f>
        <v>0</v>
      </c>
      <c r="E83" s="17">
        <f>'SC 100'!J12</f>
        <v>0</v>
      </c>
      <c r="F83" s="17">
        <f>'ST 100'!J12</f>
        <v>0</v>
      </c>
      <c r="G83" s="17">
        <f>'SCST 75'!J12</f>
        <v>0</v>
      </c>
      <c r="H83" s="17">
        <f>'Other FCS'!J12</f>
        <v>49.174599999999998</v>
      </c>
      <c r="I83" s="17">
        <f>'Stocked by GP'!J12</f>
        <v>12.35</v>
      </c>
      <c r="J83" s="17">
        <f>Auction!J12</f>
        <v>26.21</v>
      </c>
      <c r="K83" s="17"/>
      <c r="L83" s="17">
        <f t="shared" si="6"/>
        <v>87.7346</v>
      </c>
      <c r="N83" s="3"/>
    </row>
    <row r="84" spans="1:14">
      <c r="A84" s="5">
        <v>11</v>
      </c>
      <c r="B84" s="6" t="s">
        <v>20</v>
      </c>
      <c r="C84" s="6">
        <v>51</v>
      </c>
      <c r="D84" s="44">
        <f>License!J13</f>
        <v>41.92</v>
      </c>
      <c r="E84" s="17">
        <f>'SC 100'!J13</f>
        <v>1.3</v>
      </c>
      <c r="F84" s="17">
        <f>'ST 100'!J13</f>
        <v>0.34</v>
      </c>
      <c r="G84" s="17">
        <f>'SCST 75'!J13</f>
        <v>0</v>
      </c>
      <c r="H84" s="17">
        <f>'Other FCS'!J13</f>
        <v>9.2799999999999994</v>
      </c>
      <c r="I84" s="17">
        <f>'Stocked by GP'!J13</f>
        <v>0</v>
      </c>
      <c r="J84" s="17">
        <f>Auction!J13</f>
        <v>0</v>
      </c>
      <c r="K84" s="17"/>
      <c r="L84" s="17">
        <f t="shared" si="6"/>
        <v>52.84</v>
      </c>
    </row>
    <row r="85" spans="1:14">
      <c r="A85" s="5">
        <v>12</v>
      </c>
      <c r="B85" s="6" t="s">
        <v>21</v>
      </c>
      <c r="C85" s="6">
        <v>276</v>
      </c>
      <c r="D85" s="44">
        <f>License!J14</f>
        <v>0</v>
      </c>
      <c r="E85" s="17">
        <f>'SC 100'!J14</f>
        <v>0</v>
      </c>
      <c r="F85" s="17">
        <f>'ST 100'!J14</f>
        <v>0</v>
      </c>
      <c r="G85" s="17">
        <f>'SCST 75'!J14</f>
        <v>0</v>
      </c>
      <c r="H85" s="17">
        <f>'Other FCS'!J14</f>
        <v>55.096600000000002</v>
      </c>
      <c r="I85" s="17">
        <f>'Stocked by GP'!J14</f>
        <v>0</v>
      </c>
      <c r="J85" s="17">
        <f>Auction!J14</f>
        <v>16.670000000000002</v>
      </c>
      <c r="K85" s="17"/>
      <c r="L85" s="17">
        <f t="shared" si="6"/>
        <v>71.766600000000011</v>
      </c>
    </row>
    <row r="86" spans="1:14">
      <c r="A86" s="5">
        <v>13</v>
      </c>
      <c r="B86" s="6" t="s">
        <v>22</v>
      </c>
      <c r="C86" s="6">
        <v>256</v>
      </c>
      <c r="D86" s="44">
        <f>License!J15</f>
        <v>120.46</v>
      </c>
      <c r="E86" s="17">
        <f>'SC 100'!J15</f>
        <v>0.78</v>
      </c>
      <c r="F86" s="17">
        <f>'ST 100'!J15</f>
        <v>0</v>
      </c>
      <c r="G86" s="17">
        <f>'SCST 75'!J15</f>
        <v>0</v>
      </c>
      <c r="H86" s="17">
        <f>'Other FCS'!J15</f>
        <v>92.71</v>
      </c>
      <c r="I86" s="17">
        <f>'Stocked by GP'!J15</f>
        <v>14.57</v>
      </c>
      <c r="J86" s="17">
        <f>Auction!J15</f>
        <v>3.9</v>
      </c>
      <c r="K86" s="17"/>
      <c r="L86" s="17">
        <f t="shared" si="6"/>
        <v>232.42</v>
      </c>
    </row>
    <row r="87" spans="1:14" s="27" customFormat="1" ht="15">
      <c r="A87" s="7"/>
      <c r="B87" s="43" t="s">
        <v>23</v>
      </c>
      <c r="C87" s="43">
        <f>SUM(C74:C86)</f>
        <v>9796</v>
      </c>
      <c r="D87" s="52">
        <f>SUM(D74:D86)</f>
        <v>181.05</v>
      </c>
      <c r="E87" s="25">
        <f>SUM(E74:E86)</f>
        <v>85.99</v>
      </c>
      <c r="F87" s="25">
        <f t="shared" ref="F87:J87" si="7">SUM(F74:F86)</f>
        <v>26.919999999999998</v>
      </c>
      <c r="G87" s="26">
        <f t="shared" si="7"/>
        <v>30.95</v>
      </c>
      <c r="H87" s="26">
        <f t="shared" si="7"/>
        <v>413.06319999999999</v>
      </c>
      <c r="I87" s="26">
        <f t="shared" si="7"/>
        <v>30.6</v>
      </c>
      <c r="J87" s="26">
        <f t="shared" si="7"/>
        <v>46.78</v>
      </c>
      <c r="K87" s="26"/>
      <c r="L87" s="45">
        <f t="shared" si="6"/>
        <v>815.35320000000002</v>
      </c>
    </row>
    <row r="88" spans="1:14">
      <c r="A88" s="28"/>
      <c r="B88" s="28"/>
      <c r="C88" s="40"/>
      <c r="E88" s="28"/>
      <c r="F88" s="28"/>
      <c r="G88" s="28"/>
      <c r="H88" s="28"/>
      <c r="I88" s="39"/>
      <c r="J88" s="39"/>
      <c r="K88" s="64"/>
      <c r="L88" s="28"/>
    </row>
    <row r="89" spans="1:14">
      <c r="A89" s="28"/>
      <c r="B89" s="28"/>
      <c r="C89" s="40"/>
      <c r="E89" s="28"/>
      <c r="F89" s="28"/>
      <c r="G89" s="28"/>
      <c r="H89" s="28"/>
      <c r="I89" s="39"/>
      <c r="J89" s="39"/>
      <c r="K89" s="64"/>
      <c r="L89" s="28"/>
    </row>
    <row r="90" spans="1:14">
      <c r="A90" s="28"/>
      <c r="B90" s="28"/>
      <c r="C90" s="40"/>
      <c r="E90" s="28"/>
      <c r="F90" s="28"/>
      <c r="G90" s="28"/>
      <c r="H90" s="28"/>
      <c r="I90" s="39"/>
      <c r="J90" s="39"/>
      <c r="K90" s="64"/>
      <c r="L90" s="28"/>
    </row>
    <row r="91" spans="1:14">
      <c r="A91" s="28"/>
      <c r="B91" s="28"/>
      <c r="C91" s="40"/>
      <c r="E91" s="28"/>
      <c r="F91" s="28"/>
      <c r="G91" s="28"/>
      <c r="H91" s="28"/>
      <c r="I91" s="39"/>
      <c r="J91" s="39"/>
      <c r="K91" s="64"/>
      <c r="L91" s="28"/>
    </row>
  </sheetData>
  <mergeCells count="4">
    <mergeCell ref="A72:L72"/>
    <mergeCell ref="A28:L28"/>
    <mergeCell ref="A5:L5"/>
    <mergeCell ref="A50:L50"/>
  </mergeCells>
  <printOptions horizontalCentered="1"/>
  <pageMargins left="0.70866141732283472" right="0.23622047244094491" top="0.74803149606299213" bottom="1.0236220472440944" header="0.31496062992125984" footer="0.31496062992125984"/>
  <pageSetup paperSize="9" scale="90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F11" sqref="F11"/>
    </sheetView>
  </sheetViews>
  <sheetFormatPr defaultColWidth="16.42578125" defaultRowHeight="14.25"/>
  <cols>
    <col min="1" max="1" width="6.42578125" style="1" bestFit="1" customWidth="1"/>
    <col min="2" max="2" width="15.42578125" style="1" bestFit="1" customWidth="1"/>
    <col min="3" max="3" width="10" style="1" customWidth="1"/>
    <col min="4" max="4" width="10.85546875" style="1" customWidth="1"/>
    <col min="5" max="5" width="9" style="1" bestFit="1" customWidth="1"/>
    <col min="6" max="7" width="7.28515625" style="1" bestFit="1" customWidth="1"/>
    <col min="8" max="8" width="8.42578125" style="1" bestFit="1" customWidth="1"/>
    <col min="9" max="16384" width="16.42578125" style="1"/>
  </cols>
  <sheetData>
    <row r="1" spans="1:10" ht="33" customHeight="1">
      <c r="A1" s="68" t="s">
        <v>39</v>
      </c>
      <c r="B1" s="68"/>
      <c r="C1" s="68"/>
      <c r="D1" s="68"/>
      <c r="E1" s="68"/>
      <c r="F1" s="68"/>
      <c r="G1" s="68"/>
      <c r="H1" s="68"/>
    </row>
    <row r="2" spans="1:10" ht="75">
      <c r="A2" s="2" t="s">
        <v>0</v>
      </c>
      <c r="B2" s="2" t="s">
        <v>9</v>
      </c>
      <c r="C2" s="2" t="s">
        <v>36</v>
      </c>
      <c r="D2" s="2" t="s">
        <v>38</v>
      </c>
      <c r="E2" s="2" t="s">
        <v>29</v>
      </c>
      <c r="F2" s="2" t="s">
        <v>30</v>
      </c>
      <c r="G2" s="2" t="s">
        <v>31</v>
      </c>
      <c r="H2" s="2" t="s">
        <v>28</v>
      </c>
    </row>
    <row r="3" spans="1:10">
      <c r="A3" s="5">
        <v>1</v>
      </c>
      <c r="B3" s="6" t="s">
        <v>10</v>
      </c>
      <c r="C3" s="6">
        <v>2430</v>
      </c>
      <c r="D3" s="6">
        <v>13944.880000000001</v>
      </c>
      <c r="E3" s="17">
        <f>License!J3</f>
        <v>0</v>
      </c>
      <c r="F3" s="17">
        <f>Lease!J3</f>
        <v>0</v>
      </c>
      <c r="G3" s="18">
        <f>'GP Tanks'!J3</f>
        <v>0</v>
      </c>
      <c r="H3" s="17">
        <f>SUM(E3:G3)</f>
        <v>0</v>
      </c>
    </row>
    <row r="4" spans="1:10">
      <c r="A4" s="5">
        <v>2</v>
      </c>
      <c r="B4" s="6" t="s">
        <v>11</v>
      </c>
      <c r="C4" s="6">
        <v>2132</v>
      </c>
      <c r="D4" s="6">
        <v>17967.420000000002</v>
      </c>
      <c r="E4" s="17">
        <f>License!J4</f>
        <v>6.96</v>
      </c>
      <c r="F4" s="17">
        <f>Lease!J4</f>
        <v>66.430000000000007</v>
      </c>
      <c r="G4" s="18">
        <f>'GP Tanks'!J4</f>
        <v>96.847000000000008</v>
      </c>
      <c r="H4" s="17">
        <f t="shared" ref="H4:H15" si="0">SUM(E4:G4)</f>
        <v>170.23700000000002</v>
      </c>
    </row>
    <row r="5" spans="1:10">
      <c r="A5" s="5">
        <v>3</v>
      </c>
      <c r="B5" s="6" t="s">
        <v>12</v>
      </c>
      <c r="C5" s="6">
        <v>590</v>
      </c>
      <c r="D5" s="6">
        <v>9180</v>
      </c>
      <c r="E5" s="17">
        <f>License!J5</f>
        <v>0</v>
      </c>
      <c r="F5" s="17">
        <f>Lease!J5</f>
        <v>8.85</v>
      </c>
      <c r="G5" s="18">
        <f>'GP Tanks'!J5</f>
        <v>9.2799999999999994</v>
      </c>
      <c r="H5" s="17">
        <f t="shared" si="0"/>
        <v>18.13</v>
      </c>
    </row>
    <row r="6" spans="1:10">
      <c r="A6" s="5">
        <v>4</v>
      </c>
      <c r="B6" s="6" t="s">
        <v>13</v>
      </c>
      <c r="C6" s="6">
        <v>1419</v>
      </c>
      <c r="D6" s="6">
        <v>24711</v>
      </c>
      <c r="E6" s="17">
        <f>License!J6</f>
        <v>0</v>
      </c>
      <c r="F6" s="17">
        <f>Lease!J6</f>
        <v>0</v>
      </c>
      <c r="G6" s="18">
        <f>'GP Tanks'!J6</f>
        <v>0</v>
      </c>
      <c r="H6" s="17">
        <f t="shared" si="0"/>
        <v>0</v>
      </c>
    </row>
    <row r="7" spans="1:10">
      <c r="A7" s="5">
        <v>5</v>
      </c>
      <c r="B7" s="6" t="s">
        <v>14</v>
      </c>
      <c r="C7" s="6">
        <v>57</v>
      </c>
      <c r="D7" s="6">
        <v>29923.97</v>
      </c>
      <c r="E7" s="17">
        <f>License!J7</f>
        <v>0</v>
      </c>
      <c r="F7" s="17">
        <f>Lease!J7</f>
        <v>3.03</v>
      </c>
      <c r="G7" s="18">
        <f>'GP Tanks'!J7</f>
        <v>9.26</v>
      </c>
      <c r="H7" s="17">
        <f t="shared" si="0"/>
        <v>12.29</v>
      </c>
    </row>
    <row r="8" spans="1:10">
      <c r="A8" s="5">
        <v>6</v>
      </c>
      <c r="B8" s="6" t="s">
        <v>15</v>
      </c>
      <c r="C8" s="6">
        <v>886</v>
      </c>
      <c r="D8" s="6">
        <v>6989.55</v>
      </c>
      <c r="E8" s="17">
        <f>License!J8</f>
        <v>0</v>
      </c>
      <c r="F8" s="17">
        <f>Lease!J8</f>
        <v>0</v>
      </c>
      <c r="G8" s="18">
        <f>'GP Tanks'!J8</f>
        <v>0</v>
      </c>
      <c r="H8" s="17">
        <f t="shared" si="0"/>
        <v>0</v>
      </c>
    </row>
    <row r="9" spans="1:10">
      <c r="A9" s="5">
        <v>7</v>
      </c>
      <c r="B9" s="6" t="s">
        <v>16</v>
      </c>
      <c r="C9" s="6">
        <v>122</v>
      </c>
      <c r="D9" s="6">
        <v>33680.409999999996</v>
      </c>
      <c r="E9" s="17">
        <f>License!J9</f>
        <v>8.6300000000000008</v>
      </c>
      <c r="F9" s="17">
        <f>Lease!J9</f>
        <v>63.4</v>
      </c>
      <c r="G9" s="18">
        <f>'GP Tanks'!J9</f>
        <v>20.509999999999998</v>
      </c>
      <c r="H9" s="17">
        <f t="shared" si="0"/>
        <v>92.539999999999992</v>
      </c>
    </row>
    <row r="10" spans="1:10">
      <c r="A10" s="5">
        <v>8</v>
      </c>
      <c r="B10" s="6" t="s">
        <v>17</v>
      </c>
      <c r="C10" s="6">
        <v>96</v>
      </c>
      <c r="D10" s="6">
        <v>4621.5</v>
      </c>
      <c r="E10" s="17">
        <f>License!J10</f>
        <v>0</v>
      </c>
      <c r="F10" s="17">
        <f>Lease!J10</f>
        <v>4.2500000000000009</v>
      </c>
      <c r="G10" s="18">
        <f>'GP Tanks'!J10</f>
        <v>0</v>
      </c>
      <c r="H10" s="17">
        <f t="shared" si="0"/>
        <v>4.2500000000000009</v>
      </c>
    </row>
    <row r="11" spans="1:10">
      <c r="A11" s="5">
        <v>9</v>
      </c>
      <c r="B11" s="6" t="s">
        <v>18</v>
      </c>
      <c r="C11" s="6">
        <v>123</v>
      </c>
      <c r="D11" s="6">
        <v>34978</v>
      </c>
      <c r="E11" s="17">
        <f>License!J11</f>
        <v>3.0799999999999983</v>
      </c>
      <c r="F11" s="17">
        <f>Lease!J11</f>
        <v>70.064999999999998</v>
      </c>
      <c r="G11" s="18">
        <f>'GP Tanks'!J11</f>
        <v>0</v>
      </c>
      <c r="H11" s="17">
        <f t="shared" si="0"/>
        <v>73.144999999999996</v>
      </c>
    </row>
    <row r="12" spans="1:10">
      <c r="A12" s="5">
        <v>10</v>
      </c>
      <c r="B12" s="6" t="s">
        <v>19</v>
      </c>
      <c r="C12" s="6">
        <v>1358</v>
      </c>
      <c r="D12" s="6">
        <v>7144.3724999999995</v>
      </c>
      <c r="E12" s="17">
        <f>License!J12</f>
        <v>0</v>
      </c>
      <c r="F12" s="17">
        <f>Lease!J12</f>
        <v>11.07</v>
      </c>
      <c r="G12" s="18">
        <f>'GP Tanks'!J12</f>
        <v>76.63</v>
      </c>
      <c r="H12" s="17">
        <f t="shared" si="0"/>
        <v>87.699999999999989</v>
      </c>
      <c r="J12" s="3"/>
    </row>
    <row r="13" spans="1:10">
      <c r="A13" s="5">
        <v>11</v>
      </c>
      <c r="B13" s="6" t="s">
        <v>20</v>
      </c>
      <c r="C13" s="6">
        <v>51</v>
      </c>
      <c r="D13" s="6">
        <v>18648.34</v>
      </c>
      <c r="E13" s="17">
        <f>License!J13</f>
        <v>41.92</v>
      </c>
      <c r="F13" s="17">
        <f>Lease!J13</f>
        <v>10.52</v>
      </c>
      <c r="G13" s="18">
        <f>'GP Tanks'!J13</f>
        <v>0.4</v>
      </c>
      <c r="H13" s="17">
        <f t="shared" si="0"/>
        <v>52.839999999999996</v>
      </c>
    </row>
    <row r="14" spans="1:10">
      <c r="A14" s="5">
        <v>12</v>
      </c>
      <c r="B14" s="6" t="s">
        <v>21</v>
      </c>
      <c r="C14" s="6">
        <v>276</v>
      </c>
      <c r="D14" s="6">
        <v>16039.810000000001</v>
      </c>
      <c r="E14" s="17">
        <f>License!J14</f>
        <v>0</v>
      </c>
      <c r="F14" s="17">
        <f>Lease!J14</f>
        <v>53.660000000000011</v>
      </c>
      <c r="G14" s="18">
        <f>'GP Tanks'!J14</f>
        <v>18.11</v>
      </c>
      <c r="H14" s="17">
        <f t="shared" si="0"/>
        <v>71.77000000000001</v>
      </c>
    </row>
    <row r="15" spans="1:10">
      <c r="A15" s="5">
        <v>13</v>
      </c>
      <c r="B15" s="6" t="s">
        <v>22</v>
      </c>
      <c r="C15" s="6">
        <v>256</v>
      </c>
      <c r="D15" s="6">
        <v>35240.870000000003</v>
      </c>
      <c r="E15" s="17">
        <f>License!J15</f>
        <v>120.46</v>
      </c>
      <c r="F15" s="17">
        <f>Lease!J15</f>
        <v>88.254999999999995</v>
      </c>
      <c r="G15" s="18">
        <f>'GP Tanks'!J15</f>
        <v>23.7</v>
      </c>
      <c r="H15" s="17">
        <f t="shared" si="0"/>
        <v>232.41499999999996</v>
      </c>
    </row>
    <row r="16" spans="1:10" s="27" customFormat="1" ht="15">
      <c r="A16" s="7"/>
      <c r="B16" s="43" t="s">
        <v>23</v>
      </c>
      <c r="C16" s="43">
        <f>SUM(C3:C15)</f>
        <v>9796</v>
      </c>
      <c r="D16" s="43">
        <f>SUM(D3:D15)</f>
        <v>253070.1225</v>
      </c>
      <c r="E16" s="26">
        <f t="shared" ref="E16:H16" si="1">SUM(E3:E15)</f>
        <v>181.05</v>
      </c>
      <c r="F16" s="26">
        <f t="shared" si="1"/>
        <v>379.53000000000003</v>
      </c>
      <c r="G16" s="26">
        <f t="shared" si="1"/>
        <v>254.73700000000002</v>
      </c>
      <c r="H16" s="26">
        <f t="shared" si="1"/>
        <v>815.31699999999989</v>
      </c>
    </row>
    <row r="17" spans="1:8">
      <c r="A17" s="39"/>
      <c r="B17" s="39"/>
      <c r="C17" s="40"/>
      <c r="D17" s="40"/>
      <c r="E17" s="42"/>
      <c r="F17" s="42"/>
      <c r="G17" s="42"/>
      <c r="H17" s="39"/>
    </row>
    <row r="18" spans="1:8">
      <c r="A18" s="39"/>
      <c r="B18" s="39"/>
      <c r="C18" s="40"/>
      <c r="D18" s="40"/>
      <c r="E18" s="39"/>
      <c r="F18" s="39"/>
      <c r="G18" s="39"/>
      <c r="H18" s="39"/>
    </row>
    <row r="19" spans="1:8">
      <c r="A19" s="39"/>
      <c r="B19" s="39"/>
      <c r="C19" s="40"/>
      <c r="D19" s="40"/>
      <c r="E19" s="39"/>
      <c r="F19" s="39"/>
      <c r="G19" s="39"/>
      <c r="H19" s="39"/>
    </row>
    <row r="20" spans="1:8">
      <c r="A20" s="39"/>
      <c r="B20" s="39"/>
      <c r="C20" s="40"/>
      <c r="D20" s="40"/>
      <c r="E20" s="39"/>
      <c r="F20" s="39"/>
      <c r="G20" s="39"/>
      <c r="H20" s="39"/>
    </row>
    <row r="21" spans="1:8">
      <c r="A21" s="39"/>
      <c r="B21" s="39"/>
      <c r="C21" s="40"/>
      <c r="D21" s="40"/>
      <c r="E21" s="39"/>
      <c r="F21" s="39"/>
      <c r="G21" s="39"/>
      <c r="H21" s="39"/>
    </row>
    <row r="22" spans="1:8">
      <c r="A22" s="39"/>
      <c r="B22" s="39"/>
      <c r="C22" s="40"/>
      <c r="D22" s="40"/>
      <c r="E22" s="39"/>
      <c r="F22" s="39"/>
      <c r="G22" s="39"/>
      <c r="H22" s="39"/>
    </row>
    <row r="23" spans="1:8">
      <c r="A23" s="39"/>
      <c r="B23" s="39"/>
      <c r="C23" s="40"/>
      <c r="D23" s="40"/>
      <c r="E23" s="39"/>
      <c r="F23" s="39"/>
      <c r="G23" s="39"/>
      <c r="H23" s="39"/>
    </row>
    <row r="24" spans="1:8">
      <c r="A24" s="39"/>
      <c r="B24" s="39"/>
      <c r="C24" s="40"/>
      <c r="D24" s="40"/>
      <c r="E24" s="39"/>
      <c r="F24" s="39"/>
      <c r="G24" s="39"/>
      <c r="H24" s="39"/>
    </row>
    <row r="25" spans="1:8">
      <c r="A25" s="39"/>
      <c r="B25" s="39"/>
      <c r="C25" s="40"/>
      <c r="D25" s="40"/>
      <c r="E25" s="39"/>
      <c r="F25" s="39"/>
      <c r="G25" s="39"/>
      <c r="H25" s="39"/>
    </row>
    <row r="26" spans="1:8">
      <c r="A26" s="39"/>
      <c r="B26" s="39"/>
      <c r="C26" s="40"/>
      <c r="D26" s="40"/>
      <c r="E26" s="39"/>
      <c r="F26" s="39"/>
      <c r="G26" s="39"/>
      <c r="H26" s="39"/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5:M91"/>
  <sheetViews>
    <sheetView tabSelected="1" topLeftCell="A27" zoomScaleSheetLayoutView="85" workbookViewId="0">
      <selection activeCell="D42" sqref="D42"/>
    </sheetView>
  </sheetViews>
  <sheetFormatPr defaultColWidth="16.42578125" defaultRowHeight="14.25"/>
  <cols>
    <col min="1" max="1" width="4.28515625" style="1" customWidth="1"/>
    <col min="2" max="2" width="15.42578125" style="1" bestFit="1" customWidth="1"/>
    <col min="3" max="3" width="9.85546875" style="1" customWidth="1"/>
    <col min="4" max="4" width="9.140625" style="1" bestFit="1" customWidth="1"/>
    <col min="5" max="5" width="7.42578125" style="1" bestFit="1" customWidth="1"/>
    <col min="6" max="6" width="8" style="1" customWidth="1"/>
    <col min="7" max="7" width="7.5703125" style="1" bestFit="1" customWidth="1"/>
    <col min="8" max="8" width="8" style="1" bestFit="1" customWidth="1"/>
    <col min="9" max="9" width="9.28515625" style="1" customWidth="1"/>
    <col min="10" max="10" width="9.28515625" style="1" bestFit="1" customWidth="1"/>
    <col min="11" max="11" width="8.5703125" style="1" bestFit="1" customWidth="1"/>
    <col min="12" max="16384" width="16.42578125" style="1"/>
  </cols>
  <sheetData>
    <row r="5" spans="1:13" ht="24.75" customHeight="1">
      <c r="A5" s="68" t="s">
        <v>35</v>
      </c>
      <c r="B5" s="68"/>
      <c r="C5" s="68"/>
      <c r="D5" s="68"/>
      <c r="E5" s="68"/>
      <c r="F5" s="68"/>
      <c r="G5" s="68"/>
      <c r="H5" s="68"/>
      <c r="I5" s="68"/>
      <c r="J5" s="68"/>
      <c r="K5" s="68"/>
    </row>
    <row r="6" spans="1:13" ht="79.5" customHeight="1">
      <c r="A6" s="65" t="s">
        <v>0</v>
      </c>
      <c r="B6" s="65" t="s">
        <v>9</v>
      </c>
      <c r="C6" s="65" t="s">
        <v>36</v>
      </c>
      <c r="D6" s="65" t="s">
        <v>29</v>
      </c>
      <c r="E6" s="65" t="s">
        <v>24</v>
      </c>
      <c r="F6" s="65" t="s">
        <v>25</v>
      </c>
      <c r="G6" s="65" t="s">
        <v>26</v>
      </c>
      <c r="H6" s="65" t="s">
        <v>27</v>
      </c>
      <c r="I6" s="65" t="s">
        <v>32</v>
      </c>
      <c r="J6" s="65" t="s">
        <v>33</v>
      </c>
      <c r="K6" s="65" t="s">
        <v>28</v>
      </c>
    </row>
    <row r="7" spans="1:13">
      <c r="A7" s="5">
        <v>1</v>
      </c>
      <c r="B7" s="6" t="s">
        <v>10</v>
      </c>
      <c r="C7" s="6">
        <v>2430</v>
      </c>
      <c r="D7" s="44">
        <f>License!G3</f>
        <v>0</v>
      </c>
      <c r="E7" s="17">
        <f>'SC 100'!G3</f>
        <v>5.26</v>
      </c>
      <c r="F7" s="17">
        <f>'ST 100'!G3</f>
        <v>8.24</v>
      </c>
      <c r="G7" s="17">
        <f>'SCST 75'!G3</f>
        <v>14.37</v>
      </c>
      <c r="H7" s="17">
        <f>'Other FCS'!G3</f>
        <v>117.13</v>
      </c>
      <c r="I7" s="17">
        <f>'Stocked by GP'!G3</f>
        <v>89.7</v>
      </c>
      <c r="J7" s="17">
        <f>Auction!G3</f>
        <v>26.76</v>
      </c>
      <c r="K7" s="17">
        <f>SUM(D7:J7)</f>
        <v>261.45999999999998</v>
      </c>
    </row>
    <row r="8" spans="1:13">
      <c r="A8" s="5">
        <v>2</v>
      </c>
      <c r="B8" s="6" t="s">
        <v>11</v>
      </c>
      <c r="C8" s="6">
        <v>2132</v>
      </c>
      <c r="D8" s="44">
        <f>License!G4</f>
        <v>11.96</v>
      </c>
      <c r="E8" s="17">
        <f>'SC 100'!G4</f>
        <v>22.86</v>
      </c>
      <c r="F8" s="17">
        <f>'ST 100'!G4</f>
        <v>20.835000000000001</v>
      </c>
      <c r="G8" s="17">
        <f>'SCST 75'!G4</f>
        <v>54.79</v>
      </c>
      <c r="H8" s="17">
        <f>'Other FCS'!G4</f>
        <v>151.76</v>
      </c>
      <c r="I8" s="17">
        <f>'Stocked by GP'!G4</f>
        <v>58.58</v>
      </c>
      <c r="J8" s="17">
        <f>Auction!G4</f>
        <v>0</v>
      </c>
      <c r="K8" s="17">
        <f t="shared" ref="K8:K19" si="0">SUM(D8:J8)</f>
        <v>320.78499999999997</v>
      </c>
    </row>
    <row r="9" spans="1:13">
      <c r="A9" s="5">
        <v>3</v>
      </c>
      <c r="B9" s="6" t="s">
        <v>12</v>
      </c>
      <c r="C9" s="6">
        <v>590</v>
      </c>
      <c r="D9" s="44">
        <f>License!G5</f>
        <v>9.5</v>
      </c>
      <c r="E9" s="17">
        <f>'SC 100'!G5</f>
        <v>0</v>
      </c>
      <c r="F9" s="17">
        <f>'ST 100'!G5</f>
        <v>1.35</v>
      </c>
      <c r="G9" s="17">
        <f>'SCST 75'!G5</f>
        <v>0.5</v>
      </c>
      <c r="H9" s="17">
        <f>'Other FCS'!G5</f>
        <v>34.6</v>
      </c>
      <c r="I9" s="17">
        <f>'Stocked by GP'!G5</f>
        <v>17.2</v>
      </c>
      <c r="J9" s="17">
        <f>Auction!G5</f>
        <v>81.849999999999994</v>
      </c>
      <c r="K9" s="17">
        <f t="shared" si="0"/>
        <v>145</v>
      </c>
    </row>
    <row r="10" spans="1:13">
      <c r="A10" s="5">
        <v>4</v>
      </c>
      <c r="B10" s="6" t="s">
        <v>13</v>
      </c>
      <c r="C10" s="6">
        <v>1419</v>
      </c>
      <c r="D10" s="44">
        <f>License!G6</f>
        <v>71.5</v>
      </c>
      <c r="E10" s="17">
        <f>'SC 100'!G6</f>
        <v>16.96</v>
      </c>
      <c r="F10" s="17">
        <f>'ST 100'!G6</f>
        <v>13.6</v>
      </c>
      <c r="G10" s="17">
        <f>'SCST 75'!G6</f>
        <v>56.959999999999994</v>
      </c>
      <c r="H10" s="17">
        <f>'Other FCS'!G6</f>
        <v>132.36000000000001</v>
      </c>
      <c r="I10" s="17">
        <f>'Stocked by GP'!G6</f>
        <v>0</v>
      </c>
      <c r="J10" s="17">
        <f>Auction!G6</f>
        <v>0</v>
      </c>
      <c r="K10" s="17">
        <f t="shared" si="0"/>
        <v>291.38</v>
      </c>
    </row>
    <row r="11" spans="1:13">
      <c r="A11" s="5">
        <v>5</v>
      </c>
      <c r="B11" s="6" t="s">
        <v>14</v>
      </c>
      <c r="C11" s="6">
        <v>57</v>
      </c>
      <c r="D11" s="44">
        <f>License!G7</f>
        <v>50.54</v>
      </c>
      <c r="E11" s="17">
        <f>'SC 100'!G7</f>
        <v>31.240000000000002</v>
      </c>
      <c r="F11" s="17">
        <f>'ST 100'!G7</f>
        <v>0.34</v>
      </c>
      <c r="G11" s="17">
        <f>'SCST 75'!G7</f>
        <v>0</v>
      </c>
      <c r="H11" s="17">
        <f>'Other FCS'!G7</f>
        <v>17.239999999999998</v>
      </c>
      <c r="I11" s="17">
        <f>'Stocked by GP'!G7</f>
        <v>0</v>
      </c>
      <c r="J11" s="17">
        <f>Auction!G7</f>
        <v>0</v>
      </c>
      <c r="K11" s="17">
        <f t="shared" si="0"/>
        <v>99.36</v>
      </c>
    </row>
    <row r="12" spans="1:13">
      <c r="A12" s="5">
        <v>6</v>
      </c>
      <c r="B12" s="6" t="s">
        <v>15</v>
      </c>
      <c r="C12" s="6">
        <v>886</v>
      </c>
      <c r="D12" s="44">
        <f>License!G8</f>
        <v>13.5</v>
      </c>
      <c r="E12" s="17">
        <f>'SC 100'!G8</f>
        <v>12.620000000000001</v>
      </c>
      <c r="F12" s="17">
        <f>'ST 100'!G8</f>
        <v>2.2999999999999998</v>
      </c>
      <c r="G12" s="17">
        <f>'SCST 75'!G8</f>
        <v>6.5749999999999993</v>
      </c>
      <c r="H12" s="17">
        <f>'Other FCS'!G8</f>
        <v>30.066000000000003</v>
      </c>
      <c r="I12" s="17">
        <f>'Stocked by GP'!G8</f>
        <v>11.45</v>
      </c>
      <c r="J12" s="17">
        <f>Auction!G8</f>
        <v>22.7</v>
      </c>
      <c r="K12" s="17">
        <f t="shared" si="0"/>
        <v>99.211000000000013</v>
      </c>
    </row>
    <row r="13" spans="1:13">
      <c r="A13" s="5">
        <v>7</v>
      </c>
      <c r="B13" s="6" t="s">
        <v>16</v>
      </c>
      <c r="C13" s="6">
        <v>122</v>
      </c>
      <c r="D13" s="44">
        <f>License!G9</f>
        <v>76.625</v>
      </c>
      <c r="E13" s="17">
        <f>'SC 100'!G9</f>
        <v>4.4000000000000004</v>
      </c>
      <c r="F13" s="17">
        <f>'ST 100'!G9</f>
        <v>8.02</v>
      </c>
      <c r="G13" s="17">
        <f>'SCST 75'!G9</f>
        <v>0</v>
      </c>
      <c r="H13" s="17">
        <f>'Other FCS'!G9</f>
        <v>77.650000000000006</v>
      </c>
      <c r="I13" s="17">
        <f>'Stocked by GP'!G9</f>
        <v>0</v>
      </c>
      <c r="J13" s="17">
        <f>Auction!G9</f>
        <v>0</v>
      </c>
      <c r="K13" s="17">
        <f t="shared" si="0"/>
        <v>166.69499999999999</v>
      </c>
    </row>
    <row r="14" spans="1:13">
      <c r="A14" s="5">
        <v>8</v>
      </c>
      <c r="B14" s="6" t="s">
        <v>17</v>
      </c>
      <c r="C14" s="6">
        <v>96</v>
      </c>
      <c r="D14" s="44">
        <f>License!G10</f>
        <v>9.8699999999999992</v>
      </c>
      <c r="E14" s="17">
        <f>'SC 100'!G10</f>
        <v>0</v>
      </c>
      <c r="F14" s="17">
        <f>'ST 100'!G10</f>
        <v>5</v>
      </c>
      <c r="G14" s="17">
        <f>'SCST 75'!G10</f>
        <v>4.78</v>
      </c>
      <c r="H14" s="17">
        <f>'Other FCS'!G10</f>
        <v>31.27</v>
      </c>
      <c r="I14" s="17">
        <f>'Stocked by GP'!G10</f>
        <v>0</v>
      </c>
      <c r="J14" s="17">
        <f>Auction!G10</f>
        <v>5.5</v>
      </c>
      <c r="K14" s="17">
        <f t="shared" si="0"/>
        <v>56.42</v>
      </c>
    </row>
    <row r="15" spans="1:13">
      <c r="A15" s="5">
        <v>9</v>
      </c>
      <c r="B15" s="6" t="s">
        <v>18</v>
      </c>
      <c r="C15" s="6">
        <v>123</v>
      </c>
      <c r="D15" s="44">
        <f>License!G11</f>
        <v>64.08</v>
      </c>
      <c r="E15" s="17">
        <f>'SC 100'!G11</f>
        <v>79.23</v>
      </c>
      <c r="F15" s="17">
        <f>'ST 100'!G11</f>
        <v>10.71</v>
      </c>
      <c r="G15" s="17">
        <f>'SCST 75'!G11</f>
        <v>0</v>
      </c>
      <c r="H15" s="17">
        <f>'Other FCS'!G11</f>
        <v>32.25</v>
      </c>
      <c r="I15" s="17">
        <f>'Stocked by GP'!G11</f>
        <v>0</v>
      </c>
      <c r="J15" s="17">
        <f>Auction!G11</f>
        <v>10</v>
      </c>
      <c r="K15" s="17">
        <f t="shared" si="0"/>
        <v>196.27</v>
      </c>
    </row>
    <row r="16" spans="1:13">
      <c r="A16" s="5">
        <v>10</v>
      </c>
      <c r="B16" s="6" t="s">
        <v>19</v>
      </c>
      <c r="C16" s="6">
        <v>1358</v>
      </c>
      <c r="D16" s="44">
        <f>License!G12</f>
        <v>10.53</v>
      </c>
      <c r="E16" s="17">
        <f>'SC 100'!G12</f>
        <v>19.675999999999998</v>
      </c>
      <c r="F16" s="17">
        <f>'ST 100'!G12</f>
        <v>6.75685</v>
      </c>
      <c r="G16" s="17">
        <f>'SCST 75'!G12</f>
        <v>0</v>
      </c>
      <c r="H16" s="17">
        <f>'Other FCS'!G12</f>
        <v>56.834599999999995</v>
      </c>
      <c r="I16" s="17">
        <f>'Stocked by GP'!G12</f>
        <v>12.35</v>
      </c>
      <c r="J16" s="17">
        <f>Auction!G12</f>
        <v>26.21</v>
      </c>
      <c r="K16" s="17">
        <f t="shared" si="0"/>
        <v>132.35745</v>
      </c>
      <c r="M16" s="3"/>
    </row>
    <row r="17" spans="1:12">
      <c r="A17" s="5">
        <v>11</v>
      </c>
      <c r="B17" s="6" t="s">
        <v>20</v>
      </c>
      <c r="C17" s="6">
        <v>51</v>
      </c>
      <c r="D17" s="44">
        <f>License!G13</f>
        <v>69</v>
      </c>
      <c r="E17" s="17">
        <f>'SC 100'!G13</f>
        <v>1.3</v>
      </c>
      <c r="F17" s="17">
        <f>'ST 100'!G13</f>
        <v>0.34</v>
      </c>
      <c r="G17" s="17">
        <f>'SCST 75'!G13</f>
        <v>0</v>
      </c>
      <c r="H17" s="17">
        <f>'Other FCS'!G13</f>
        <v>9.2799999999999994</v>
      </c>
      <c r="I17" s="17">
        <f>'Stocked by GP'!G13</f>
        <v>0</v>
      </c>
      <c r="J17" s="17">
        <f>Auction!G13</f>
        <v>0</v>
      </c>
      <c r="K17" s="17">
        <f t="shared" si="0"/>
        <v>79.92</v>
      </c>
    </row>
    <row r="18" spans="1:12">
      <c r="A18" s="5">
        <v>12</v>
      </c>
      <c r="B18" s="6" t="s">
        <v>21</v>
      </c>
      <c r="C18" s="6">
        <v>276</v>
      </c>
      <c r="D18" s="44">
        <f>License!G14</f>
        <v>13.05</v>
      </c>
      <c r="E18" s="17">
        <f>'SC 100'!G14</f>
        <v>0.77</v>
      </c>
      <c r="F18" s="17">
        <f>'ST 100'!G14</f>
        <v>0.22</v>
      </c>
      <c r="G18" s="17">
        <f>'SCST 75'!G14</f>
        <v>1.32</v>
      </c>
      <c r="H18" s="17">
        <f>'Other FCS'!G14</f>
        <v>96.346599999999995</v>
      </c>
      <c r="I18" s="17">
        <f>'Stocked by GP'!G14</f>
        <v>0</v>
      </c>
      <c r="J18" s="17">
        <f>Auction!G14</f>
        <v>16.670000000000002</v>
      </c>
      <c r="K18" s="17">
        <f t="shared" si="0"/>
        <v>128.3766</v>
      </c>
    </row>
    <row r="19" spans="1:12">
      <c r="A19" s="5">
        <v>13</v>
      </c>
      <c r="B19" s="6" t="s">
        <v>22</v>
      </c>
      <c r="C19" s="6">
        <v>256</v>
      </c>
      <c r="D19" s="44">
        <f>License!G15</f>
        <v>131.46</v>
      </c>
      <c r="E19" s="17">
        <f>'SC 100'!G15</f>
        <v>2.63</v>
      </c>
      <c r="F19" s="17">
        <f>'ST 100'!G15</f>
        <v>1.53</v>
      </c>
      <c r="G19" s="17">
        <f>'SCST 75'!G15</f>
        <v>3.08</v>
      </c>
      <c r="H19" s="17">
        <f>'Other FCS'!G15</f>
        <v>153.92000000000002</v>
      </c>
      <c r="I19" s="17">
        <f>'Stocked by GP'!G15</f>
        <v>33.369999999999997</v>
      </c>
      <c r="J19" s="17">
        <f>Auction!G15</f>
        <v>3.9</v>
      </c>
      <c r="K19" s="17">
        <f t="shared" si="0"/>
        <v>329.89</v>
      </c>
    </row>
    <row r="20" spans="1:12" s="27" customFormat="1" ht="15">
      <c r="A20" s="7"/>
      <c r="B20" s="43" t="s">
        <v>23</v>
      </c>
      <c r="C20" s="43">
        <f>SUM(C7:C19)</f>
        <v>9796</v>
      </c>
      <c r="D20" s="52">
        <f>SUM(D7:D19)</f>
        <v>531.61500000000001</v>
      </c>
      <c r="E20" s="52">
        <f t="shared" ref="E20:J20" si="1">SUM(E7:E19)</f>
        <v>196.946</v>
      </c>
      <c r="F20" s="52">
        <f t="shared" si="1"/>
        <v>79.241850000000014</v>
      </c>
      <c r="G20" s="52">
        <f t="shared" si="1"/>
        <v>142.375</v>
      </c>
      <c r="H20" s="52">
        <f t="shared" si="1"/>
        <v>940.70720000000006</v>
      </c>
      <c r="I20" s="52">
        <f t="shared" si="1"/>
        <v>222.64999999999998</v>
      </c>
      <c r="J20" s="52">
        <f t="shared" si="1"/>
        <v>193.59</v>
      </c>
      <c r="K20" s="52">
        <f>SUM(K7:K19)</f>
        <v>2307.1250500000001</v>
      </c>
    </row>
    <row r="21" spans="1:12" s="27" customFormat="1" ht="15">
      <c r="A21" s="53"/>
      <c r="B21" s="54"/>
      <c r="C21" s="54"/>
      <c r="D21" s="58"/>
      <c r="E21" s="58"/>
      <c r="F21" s="58"/>
      <c r="G21" s="58"/>
      <c r="H21" s="58"/>
      <c r="I21" s="58"/>
      <c r="J21" s="58"/>
      <c r="K21" s="58"/>
    </row>
    <row r="22" spans="1:12" s="27" customFormat="1" ht="15">
      <c r="A22" s="53"/>
      <c r="B22" s="54"/>
      <c r="C22" s="54"/>
      <c r="D22" s="58"/>
      <c r="E22" s="58"/>
      <c r="F22" s="58"/>
      <c r="G22" s="58"/>
      <c r="H22" s="58"/>
      <c r="I22" s="58"/>
      <c r="J22" s="58"/>
      <c r="K22" s="58"/>
    </row>
    <row r="23" spans="1:12" s="27" customFormat="1" ht="15">
      <c r="A23" s="53"/>
      <c r="B23" s="54"/>
      <c r="C23" s="54"/>
      <c r="D23" s="58"/>
      <c r="E23" s="58"/>
      <c r="F23" s="58"/>
      <c r="G23" s="58"/>
      <c r="H23" s="58"/>
      <c r="I23" s="58"/>
      <c r="J23" s="58"/>
      <c r="K23" s="58"/>
    </row>
    <row r="24" spans="1:12" s="27" customFormat="1" ht="15">
      <c r="A24" s="53"/>
      <c r="B24" s="54"/>
      <c r="C24" s="54"/>
      <c r="D24" s="58"/>
      <c r="E24" s="58"/>
      <c r="F24" s="58"/>
      <c r="G24" s="58"/>
      <c r="H24" s="58"/>
      <c r="I24" s="58"/>
      <c r="J24" s="58"/>
      <c r="K24" s="58"/>
    </row>
    <row r="25" spans="1:12" s="27" customFormat="1" ht="15">
      <c r="A25" s="53"/>
      <c r="B25" s="54"/>
      <c r="C25" s="54"/>
      <c r="D25" s="58"/>
      <c r="E25" s="58"/>
      <c r="F25" s="58"/>
      <c r="G25" s="58"/>
      <c r="H25" s="58"/>
      <c r="I25" s="58"/>
      <c r="J25" s="58"/>
      <c r="K25" s="58"/>
    </row>
    <row r="26" spans="1:12">
      <c r="A26" s="64"/>
      <c r="B26" s="64"/>
      <c r="C26" s="64"/>
      <c r="E26" s="64"/>
      <c r="F26" s="64"/>
      <c r="G26" s="64"/>
      <c r="H26" s="64"/>
      <c r="I26" s="64"/>
      <c r="J26" s="64"/>
      <c r="K26" s="64"/>
    </row>
    <row r="27" spans="1:12">
      <c r="A27" s="64"/>
      <c r="B27" s="64"/>
      <c r="C27" s="64"/>
      <c r="E27" s="64"/>
      <c r="F27" s="64"/>
      <c r="G27" s="64"/>
      <c r="H27" s="64"/>
      <c r="I27" s="64"/>
      <c r="J27" s="64"/>
      <c r="K27" s="64"/>
    </row>
    <row r="28" spans="1:12" ht="15">
      <c r="A28" s="69" t="s">
        <v>34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</row>
    <row r="29" spans="1:12" ht="75">
      <c r="A29" s="65" t="s">
        <v>0</v>
      </c>
      <c r="B29" s="65" t="s">
        <v>9</v>
      </c>
      <c r="C29" s="65" t="s">
        <v>36</v>
      </c>
      <c r="D29" s="50" t="s">
        <v>29</v>
      </c>
      <c r="E29" s="65" t="s">
        <v>24</v>
      </c>
      <c r="F29" s="65" t="s">
        <v>25</v>
      </c>
      <c r="G29" s="65" t="s">
        <v>26</v>
      </c>
      <c r="H29" s="65" t="s">
        <v>27</v>
      </c>
      <c r="I29" s="65" t="s">
        <v>32</v>
      </c>
      <c r="J29" s="65" t="s">
        <v>33</v>
      </c>
      <c r="K29" s="65" t="s">
        <v>28</v>
      </c>
    </row>
    <row r="30" spans="1:12">
      <c r="A30" s="46">
        <v>1</v>
      </c>
      <c r="B30" s="48" t="s">
        <v>10</v>
      </c>
      <c r="C30" s="6">
        <v>2430</v>
      </c>
      <c r="D30" s="12">
        <f>License!I3</f>
        <v>0</v>
      </c>
      <c r="E30" s="31">
        <f>'SC 100'!I3</f>
        <v>5.26</v>
      </c>
      <c r="F30" s="31">
        <f>'ST 100'!I3</f>
        <v>8.24</v>
      </c>
      <c r="G30" s="31">
        <f>'SCST 75'!I3</f>
        <v>14.37</v>
      </c>
      <c r="H30" s="31">
        <f>'Other FCS'!I3</f>
        <v>45.739999999999995</v>
      </c>
      <c r="I30" s="31">
        <f>'Stocked by GP'!I3</f>
        <v>89.7</v>
      </c>
      <c r="J30" s="31">
        <f>Auction!I3</f>
        <v>26.76</v>
      </c>
      <c r="K30" s="1">
        <f>94.4+91.7+50.39+165</f>
        <v>401.49</v>
      </c>
      <c r="L30" s="1">
        <f>94.4+91.7+50.39+165</f>
        <v>401.49</v>
      </c>
    </row>
    <row r="31" spans="1:12">
      <c r="A31" s="46">
        <v>2</v>
      </c>
      <c r="B31" s="48" t="s">
        <v>11</v>
      </c>
      <c r="C31" s="6">
        <v>2132</v>
      </c>
      <c r="D31" s="12">
        <f>License!I4</f>
        <v>0</v>
      </c>
      <c r="E31" s="31">
        <f>'SC 100'!I4</f>
        <v>6.77</v>
      </c>
      <c r="F31" s="31">
        <f>'ST 100'!I4</f>
        <v>10.834999999999999</v>
      </c>
      <c r="G31" s="31">
        <f>'SCST 75'!I4</f>
        <v>24.79</v>
      </c>
      <c r="H31" s="31">
        <f>'Other FCS'!I4</f>
        <v>44.57</v>
      </c>
      <c r="I31" s="31">
        <f>'Stocked by GP'!I4</f>
        <v>58.58</v>
      </c>
      <c r="J31" s="31">
        <f>Auction!I4</f>
        <v>0</v>
      </c>
      <c r="K31" s="31">
        <f>SUM(D31:J31)</f>
        <v>145.54500000000002</v>
      </c>
    </row>
    <row r="32" spans="1:12">
      <c r="A32" s="46">
        <v>3</v>
      </c>
      <c r="B32" s="48" t="s">
        <v>12</v>
      </c>
      <c r="C32" s="6">
        <v>590</v>
      </c>
      <c r="D32" s="12">
        <f>License!I5</f>
        <v>9.4499999999999993</v>
      </c>
      <c r="E32" s="31">
        <f>'SC 100'!I5</f>
        <v>0</v>
      </c>
      <c r="F32" s="31">
        <f>'ST 100'!I5</f>
        <v>0</v>
      </c>
      <c r="G32" s="31">
        <f>'SCST 75'!I5</f>
        <v>0</v>
      </c>
      <c r="H32" s="31">
        <f>'Other FCS'!I5</f>
        <v>22</v>
      </c>
      <c r="I32" s="31">
        <f>'Stocked by GP'!I5</f>
        <v>13.52</v>
      </c>
      <c r="J32" s="31">
        <f>Auction!I5</f>
        <v>81.849999999999994</v>
      </c>
      <c r="K32" s="31">
        <f>SUM(D32:J32)+11.76</f>
        <v>138.57999999999998</v>
      </c>
    </row>
    <row r="33" spans="1:12">
      <c r="A33" s="47">
        <v>4</v>
      </c>
      <c r="B33" s="49" t="s">
        <v>13</v>
      </c>
      <c r="C33" s="6">
        <v>1419</v>
      </c>
      <c r="D33" s="12">
        <f>License!I6</f>
        <v>71.5</v>
      </c>
      <c r="E33" s="31">
        <f>'SC 100'!I6</f>
        <v>16.96</v>
      </c>
      <c r="F33" s="31">
        <f>'ST 100'!I6</f>
        <v>13.6</v>
      </c>
      <c r="G33" s="31">
        <f>'SCST 75'!I6</f>
        <v>56.959999999999994</v>
      </c>
      <c r="H33" s="31">
        <f>'Other FCS'!I6</f>
        <v>132.36000000000001</v>
      </c>
      <c r="I33" s="31">
        <f>'Stocked by GP'!I6</f>
        <v>0</v>
      </c>
      <c r="J33" s="31">
        <f>Auction!I6</f>
        <v>0</v>
      </c>
      <c r="K33" s="31">
        <v>295</v>
      </c>
    </row>
    <row r="34" spans="1:12">
      <c r="A34" s="47">
        <v>5</v>
      </c>
      <c r="B34" s="49" t="s">
        <v>14</v>
      </c>
      <c r="C34" s="6">
        <v>57</v>
      </c>
      <c r="D34" s="12">
        <f>License!I7</f>
        <v>50.54</v>
      </c>
      <c r="E34" s="31">
        <f>'SC 100'!I7</f>
        <v>19.29</v>
      </c>
      <c r="F34" s="31">
        <f>'ST 100'!I7</f>
        <v>0</v>
      </c>
      <c r="G34" s="31">
        <v>2.7</v>
      </c>
      <c r="H34" s="31">
        <f>'Other FCS'!I7</f>
        <v>17.239999999999998</v>
      </c>
      <c r="I34" s="31">
        <f>'Stocked by GP'!I7</f>
        <v>0</v>
      </c>
      <c r="J34" s="31">
        <f>Auction!I7</f>
        <v>0</v>
      </c>
      <c r="K34" s="31">
        <f>SUM(D34:J34)+150.05</f>
        <v>239.82</v>
      </c>
    </row>
    <row r="35" spans="1:12">
      <c r="A35" s="47">
        <v>6</v>
      </c>
      <c r="B35" s="49" t="s">
        <v>15</v>
      </c>
      <c r="C35" s="6">
        <v>886</v>
      </c>
      <c r="D35" s="12">
        <f>License!I8</f>
        <v>3</v>
      </c>
      <c r="E35" s="31">
        <f>'SC 100'!I8</f>
        <v>8.620000000000001</v>
      </c>
      <c r="F35" s="31">
        <f>'ST 100'!I8</f>
        <v>0.3</v>
      </c>
      <c r="G35" s="31">
        <f>'SCST 75'!I8</f>
        <v>3.94</v>
      </c>
      <c r="H35" s="31">
        <f>'Other FCS'!I8</f>
        <v>30.066000000000003</v>
      </c>
      <c r="I35" s="31">
        <f>'Stocked by GP'!I8</f>
        <v>11.45</v>
      </c>
      <c r="J35" s="31">
        <f>Auction!I8</f>
        <v>22.7</v>
      </c>
      <c r="K35" s="31">
        <f>SUM(D35:J35)+90</f>
        <v>170.07600000000002</v>
      </c>
    </row>
    <row r="36" spans="1:12">
      <c r="A36" s="47">
        <v>7</v>
      </c>
      <c r="B36" s="49" t="s">
        <v>16</v>
      </c>
      <c r="C36" s="6">
        <v>122</v>
      </c>
      <c r="D36" s="12">
        <v>5.2</v>
      </c>
      <c r="E36" s="31">
        <f>'SC 100'!I9</f>
        <v>1.76</v>
      </c>
      <c r="F36" s="31">
        <f>'ST 100'!I9</f>
        <v>3.8400000000000003</v>
      </c>
      <c r="G36" s="31">
        <f>'SCST 75'!I9</f>
        <v>0</v>
      </c>
      <c r="H36" s="31">
        <f>'Other FCS'!I9</f>
        <v>0.56000000000000005</v>
      </c>
      <c r="I36" s="31">
        <f>'Stocked by GP'!I9</f>
        <v>0</v>
      </c>
      <c r="J36" s="31">
        <f>Auction!I9</f>
        <v>0</v>
      </c>
      <c r="K36" s="31">
        <f>46.65+46.65</f>
        <v>93.3</v>
      </c>
    </row>
    <row r="37" spans="1:12">
      <c r="A37" s="47">
        <v>8</v>
      </c>
      <c r="B37" s="49" t="s">
        <v>17</v>
      </c>
      <c r="C37" s="6">
        <v>96</v>
      </c>
      <c r="D37" s="12">
        <f>License!I10</f>
        <v>5</v>
      </c>
      <c r="E37" s="31">
        <f>'SC 100'!I10</f>
        <v>0</v>
      </c>
      <c r="F37" s="31">
        <f>'ST 100'!I10</f>
        <v>5</v>
      </c>
      <c r="G37" s="31">
        <f>'SCST 75'!I10</f>
        <v>4.33</v>
      </c>
      <c r="H37" s="31">
        <f>'Other FCS'!I10</f>
        <v>27.44</v>
      </c>
      <c r="I37" s="31">
        <f>'Stocked by GP'!I10</f>
        <v>0</v>
      </c>
      <c r="J37" s="31">
        <f>Auction!I10</f>
        <v>5.5</v>
      </c>
      <c r="K37" s="31">
        <f>SUM(D37:J37)+45.51+100</f>
        <v>192.78</v>
      </c>
    </row>
    <row r="38" spans="1:12">
      <c r="A38" s="47">
        <v>9</v>
      </c>
      <c r="B38" s="49" t="s">
        <v>18</v>
      </c>
      <c r="C38" s="6">
        <v>123</v>
      </c>
      <c r="D38" s="12">
        <f>License!I11</f>
        <v>61</v>
      </c>
      <c r="E38" s="31">
        <f>'SC 100'!I11</f>
        <v>0</v>
      </c>
      <c r="F38" s="31">
        <f>'ST 100'!I11</f>
        <v>0</v>
      </c>
      <c r="G38" s="31">
        <f>'SCST 75'!I11</f>
        <v>0</v>
      </c>
      <c r="H38" s="31">
        <f>'Other FCS'!I11</f>
        <v>20</v>
      </c>
      <c r="I38" s="31">
        <f>'Stocked by GP'!I11</f>
        <v>0</v>
      </c>
      <c r="J38" s="31">
        <f>Auction!I11</f>
        <v>10</v>
      </c>
      <c r="K38" s="31">
        <v>115</v>
      </c>
    </row>
    <row r="39" spans="1:12">
      <c r="A39" s="47">
        <v>10</v>
      </c>
      <c r="B39" s="49" t="s">
        <v>19</v>
      </c>
      <c r="C39" s="6">
        <v>1358</v>
      </c>
      <c r="D39" s="12">
        <f>License!I12</f>
        <v>0</v>
      </c>
      <c r="E39" s="31">
        <v>0.6</v>
      </c>
      <c r="F39" s="31">
        <f>'ST 100'!I12</f>
        <v>0</v>
      </c>
      <c r="G39" s="31">
        <f>'SCST 75'!I12</f>
        <v>0</v>
      </c>
      <c r="H39" s="31">
        <v>24.21</v>
      </c>
      <c r="I39" s="31">
        <v>0</v>
      </c>
      <c r="J39" s="31">
        <v>26.72</v>
      </c>
      <c r="K39" s="31">
        <f>SUM(D39:J39)+36</f>
        <v>87.53</v>
      </c>
    </row>
    <row r="40" spans="1:12">
      <c r="A40" s="47">
        <v>11</v>
      </c>
      <c r="B40" s="49" t="s">
        <v>20</v>
      </c>
      <c r="C40" s="6">
        <v>51</v>
      </c>
      <c r="D40" s="12">
        <f>License!I13</f>
        <v>0</v>
      </c>
      <c r="E40" s="31">
        <f>'SC 100'!I13</f>
        <v>0</v>
      </c>
      <c r="F40" s="31">
        <f>'ST 100'!I13</f>
        <v>0</v>
      </c>
      <c r="G40" s="31">
        <f>'SCST 75'!I13</f>
        <v>0</v>
      </c>
      <c r="H40" s="31">
        <v>22.25</v>
      </c>
      <c r="I40" s="31">
        <v>1</v>
      </c>
      <c r="J40" s="31">
        <f>Auction!I13</f>
        <v>0</v>
      </c>
      <c r="K40" s="31">
        <f>SUM(D40:J40)+50</f>
        <v>73.25</v>
      </c>
    </row>
    <row r="41" spans="1:12">
      <c r="A41" s="47">
        <v>12</v>
      </c>
      <c r="B41" s="49" t="s">
        <v>21</v>
      </c>
      <c r="C41" s="6">
        <v>276</v>
      </c>
      <c r="D41" s="12">
        <f>License!I14</f>
        <v>13.05</v>
      </c>
      <c r="E41" s="31">
        <v>0.77</v>
      </c>
      <c r="F41" s="31">
        <v>0.22</v>
      </c>
      <c r="G41" s="31">
        <v>0.52</v>
      </c>
      <c r="H41" s="31">
        <f>'Other FCS'!I14</f>
        <v>15.3</v>
      </c>
      <c r="I41" s="31">
        <f>'Stocked by GP'!I14</f>
        <v>0</v>
      </c>
      <c r="J41" s="31">
        <f>Auction!I14</f>
        <v>0</v>
      </c>
      <c r="K41" s="31">
        <v>201.5</v>
      </c>
    </row>
    <row r="42" spans="1:12">
      <c r="A42" s="47">
        <v>13</v>
      </c>
      <c r="B42" s="49" t="s">
        <v>22</v>
      </c>
      <c r="C42" s="6">
        <v>256</v>
      </c>
      <c r="D42" s="12">
        <f>License!I15</f>
        <v>20.5</v>
      </c>
      <c r="E42" s="31">
        <f>'SC 100'!I15</f>
        <v>1</v>
      </c>
      <c r="F42" s="31">
        <f>'ST 100'!I15</f>
        <v>0</v>
      </c>
      <c r="G42" s="31">
        <f>'SCST 75'!I15</f>
        <v>0</v>
      </c>
      <c r="H42" s="31">
        <f>'Other FCS'!I15</f>
        <v>51.715000000000003</v>
      </c>
      <c r="I42" s="31">
        <f>'Stocked by GP'!I15</f>
        <v>18.8</v>
      </c>
      <c r="J42" s="31">
        <f>Auction!I15</f>
        <v>0</v>
      </c>
      <c r="K42" s="31">
        <f>98.02+14</f>
        <v>112.02</v>
      </c>
    </row>
    <row r="43" spans="1:12" ht="15">
      <c r="A43" s="50"/>
      <c r="B43" s="51" t="s">
        <v>23</v>
      </c>
      <c r="C43" s="43">
        <f>SUM(C30:C42)</f>
        <v>9796</v>
      </c>
      <c r="D43" s="52">
        <f>SUM(D30:D42)</f>
        <v>239.24</v>
      </c>
      <c r="E43" s="52">
        <f t="shared" ref="E43:K43" si="2">SUM(E30:E42)</f>
        <v>61.030000000000008</v>
      </c>
      <c r="F43" s="52">
        <f t="shared" si="2"/>
        <v>42.034999999999997</v>
      </c>
      <c r="G43" s="52">
        <f t="shared" si="2"/>
        <v>107.60999999999999</v>
      </c>
      <c r="H43" s="52">
        <f t="shared" si="2"/>
        <v>453.45100000000002</v>
      </c>
      <c r="I43" s="52">
        <f t="shared" si="2"/>
        <v>193.05</v>
      </c>
      <c r="J43" s="52">
        <f t="shared" si="2"/>
        <v>173.53</v>
      </c>
      <c r="K43" s="52">
        <f t="shared" si="2"/>
        <v>2265.8910000000001</v>
      </c>
    </row>
    <row r="44" spans="1:12" ht="15">
      <c r="A44" s="59"/>
      <c r="B44" s="60"/>
      <c r="C44" s="54"/>
      <c r="D44" s="58"/>
      <c r="E44" s="58"/>
      <c r="F44" s="58"/>
      <c r="G44" s="58"/>
      <c r="H44" s="58"/>
      <c r="I44" s="58"/>
      <c r="J44" s="58"/>
      <c r="K44" s="58"/>
      <c r="L44" s="62"/>
    </row>
    <row r="45" spans="1:12" ht="15">
      <c r="A45" s="59"/>
      <c r="B45" s="60"/>
      <c r="C45" s="54"/>
      <c r="D45" s="58"/>
      <c r="E45" s="58"/>
      <c r="F45" s="58"/>
      <c r="G45" s="58"/>
      <c r="H45" s="58"/>
      <c r="I45" s="58"/>
      <c r="J45" s="58"/>
      <c r="K45" s="58"/>
    </row>
    <row r="46" spans="1:12" ht="15">
      <c r="A46" s="59"/>
      <c r="B46" s="60"/>
      <c r="C46" s="54"/>
      <c r="D46" s="58"/>
      <c r="E46" s="58"/>
      <c r="F46" s="58"/>
      <c r="G46" s="58"/>
      <c r="H46" s="58"/>
      <c r="I46" s="58"/>
      <c r="J46" s="58"/>
      <c r="K46" s="58"/>
    </row>
    <row r="47" spans="1:12" ht="15">
      <c r="A47" s="59"/>
      <c r="B47" s="60"/>
      <c r="C47" s="54"/>
      <c r="D47" s="58"/>
      <c r="E47" s="58"/>
      <c r="F47" s="58"/>
      <c r="G47" s="58"/>
      <c r="H47" s="58"/>
      <c r="I47" s="58"/>
      <c r="J47" s="58"/>
      <c r="K47" s="58"/>
    </row>
    <row r="48" spans="1:12">
      <c r="A48" s="64"/>
      <c r="B48" s="64"/>
      <c r="C48" s="64"/>
      <c r="E48" s="64"/>
      <c r="F48" s="64"/>
      <c r="G48" s="64"/>
      <c r="H48" s="64"/>
      <c r="I48" s="64"/>
      <c r="J48" s="64"/>
      <c r="K48" s="64"/>
    </row>
    <row r="49" spans="1:13">
      <c r="A49" s="64"/>
      <c r="B49" s="64"/>
      <c r="C49" s="64"/>
      <c r="E49" s="64"/>
      <c r="F49" s="64"/>
      <c r="G49" s="64"/>
      <c r="H49" s="64"/>
      <c r="I49" s="64"/>
      <c r="J49" s="64"/>
      <c r="K49" s="64"/>
    </row>
    <row r="50" spans="1:13" ht="24.75" customHeight="1">
      <c r="A50" s="68" t="s">
        <v>37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1:13" ht="75">
      <c r="A51" s="65" t="s">
        <v>0</v>
      </c>
      <c r="B51" s="65" t="s">
        <v>9</v>
      </c>
      <c r="C51" s="65" t="s">
        <v>36</v>
      </c>
      <c r="D51" s="65" t="s">
        <v>29</v>
      </c>
      <c r="E51" s="65" t="s">
        <v>24</v>
      </c>
      <c r="F51" s="65" t="s">
        <v>25</v>
      </c>
      <c r="G51" s="65" t="s">
        <v>26</v>
      </c>
      <c r="H51" s="65" t="s">
        <v>27</v>
      </c>
      <c r="I51" s="65" t="s">
        <v>32</v>
      </c>
      <c r="J51" s="65" t="s">
        <v>33</v>
      </c>
      <c r="K51" s="65" t="s">
        <v>28</v>
      </c>
    </row>
    <row r="52" spans="1:13">
      <c r="A52" s="5">
        <v>1</v>
      </c>
      <c r="B52" s="6" t="s">
        <v>10</v>
      </c>
      <c r="C52" s="6">
        <v>2430</v>
      </c>
      <c r="D52" s="44">
        <f>License!H3</f>
        <v>0</v>
      </c>
      <c r="E52" s="17">
        <f>'SC 100'!H3</f>
        <v>0</v>
      </c>
      <c r="F52" s="17">
        <f>'ST 100'!H3</f>
        <v>0</v>
      </c>
      <c r="G52" s="17">
        <f>'SCST 75'!H3</f>
        <v>0</v>
      </c>
      <c r="H52" s="17">
        <f>'Other FCS'!H3</f>
        <v>71.39</v>
      </c>
      <c r="I52" s="17">
        <f>'Stocked by GP'!H3</f>
        <v>0</v>
      </c>
      <c r="J52" s="17">
        <f>Auction!H3</f>
        <v>0</v>
      </c>
      <c r="K52" s="17">
        <f>SUM(D52:J52)</f>
        <v>71.39</v>
      </c>
    </row>
    <row r="53" spans="1:13">
      <c r="A53" s="5">
        <v>2</v>
      </c>
      <c r="B53" s="6" t="s">
        <v>11</v>
      </c>
      <c r="C53" s="6">
        <v>2132</v>
      </c>
      <c r="D53" s="44">
        <f>License!H4</f>
        <v>5</v>
      </c>
      <c r="E53" s="17">
        <f>'SC 100'!H4</f>
        <v>0</v>
      </c>
      <c r="F53" s="17">
        <f>'ST 100'!H4</f>
        <v>0</v>
      </c>
      <c r="G53" s="17">
        <f>'SCST 75'!H4</f>
        <v>0</v>
      </c>
      <c r="H53" s="17">
        <f>'Other FCS'!H4</f>
        <v>0</v>
      </c>
      <c r="I53" s="17">
        <f>'Stocked by GP'!H4</f>
        <v>0</v>
      </c>
      <c r="J53" s="17">
        <f>Auction!H4</f>
        <v>0</v>
      </c>
      <c r="K53" s="17">
        <f t="shared" ref="K53:K64" si="3">SUM(D53:J53)</f>
        <v>5</v>
      </c>
    </row>
    <row r="54" spans="1:13">
      <c r="A54" s="5">
        <v>3</v>
      </c>
      <c r="B54" s="6" t="s">
        <v>12</v>
      </c>
      <c r="C54" s="6">
        <v>590</v>
      </c>
      <c r="D54" s="44">
        <f>License!H5</f>
        <v>0</v>
      </c>
      <c r="E54" s="17">
        <f>'SC 100'!H5</f>
        <v>0</v>
      </c>
      <c r="F54" s="17">
        <f>'ST 100'!H5</f>
        <v>0</v>
      </c>
      <c r="G54" s="17">
        <f>'SCST 75'!H5</f>
        <v>0</v>
      </c>
      <c r="H54" s="17">
        <f>'Other FCS'!H5</f>
        <v>0</v>
      </c>
      <c r="I54" s="17">
        <f>'Stocked by GP'!H5</f>
        <v>0</v>
      </c>
      <c r="J54" s="17">
        <f>Auction!H5</f>
        <v>0</v>
      </c>
      <c r="K54" s="17">
        <f t="shared" si="3"/>
        <v>0</v>
      </c>
    </row>
    <row r="55" spans="1:13">
      <c r="A55" s="5">
        <v>4</v>
      </c>
      <c r="B55" s="6" t="s">
        <v>13</v>
      </c>
      <c r="C55" s="6">
        <v>1419</v>
      </c>
      <c r="D55" s="44">
        <f>License!H6</f>
        <v>0</v>
      </c>
      <c r="E55" s="17">
        <f>'SC 100'!H6</f>
        <v>0</v>
      </c>
      <c r="F55" s="17">
        <f>'ST 100'!H6</f>
        <v>13.6</v>
      </c>
      <c r="G55" s="17">
        <f>'SCST 75'!H6</f>
        <v>0</v>
      </c>
      <c r="H55" s="17">
        <f>'Other FCS'!H6</f>
        <v>0</v>
      </c>
      <c r="I55" s="17">
        <f>'Stocked by GP'!H6</f>
        <v>0</v>
      </c>
      <c r="J55" s="17">
        <f>Auction!H6</f>
        <v>0</v>
      </c>
      <c r="K55" s="17">
        <f t="shared" si="3"/>
        <v>13.6</v>
      </c>
    </row>
    <row r="56" spans="1:13">
      <c r="A56" s="5">
        <v>5</v>
      </c>
      <c r="B56" s="6" t="s">
        <v>14</v>
      </c>
      <c r="C56" s="6">
        <v>57</v>
      </c>
      <c r="D56" s="44">
        <f>License!H7</f>
        <v>0</v>
      </c>
      <c r="E56" s="17">
        <f>'SC 100'!H7</f>
        <v>0</v>
      </c>
      <c r="F56" s="17">
        <f>'ST 100'!H7</f>
        <v>0</v>
      </c>
      <c r="G56" s="17">
        <f>'SCST 75'!H7</f>
        <v>0</v>
      </c>
      <c r="H56" s="17">
        <f>'Other FCS'!H7</f>
        <v>0</v>
      </c>
      <c r="I56" s="17">
        <f>'Stocked by GP'!H7</f>
        <v>0</v>
      </c>
      <c r="J56" s="17">
        <f>Auction!H7</f>
        <v>0</v>
      </c>
      <c r="K56" s="17">
        <f t="shared" si="3"/>
        <v>0</v>
      </c>
    </row>
    <row r="57" spans="1:13">
      <c r="A57" s="5">
        <v>6</v>
      </c>
      <c r="B57" s="6" t="s">
        <v>15</v>
      </c>
      <c r="C57" s="6">
        <v>886</v>
      </c>
      <c r="D57" s="44">
        <f>License!H8</f>
        <v>10.5</v>
      </c>
      <c r="E57" s="17">
        <f>'SC 100'!H8</f>
        <v>4</v>
      </c>
      <c r="F57" s="17">
        <f>'ST 100'!H8</f>
        <v>2</v>
      </c>
      <c r="G57" s="17">
        <f>'SCST 75'!H8</f>
        <v>2.6349999999999998</v>
      </c>
      <c r="H57" s="17">
        <f>'Other FCS'!H8</f>
        <v>0</v>
      </c>
      <c r="I57" s="17">
        <f>'Stocked by GP'!H8</f>
        <v>0</v>
      </c>
      <c r="J57" s="17">
        <f>Auction!H8</f>
        <v>0</v>
      </c>
      <c r="K57" s="17">
        <f t="shared" si="3"/>
        <v>19.134999999999998</v>
      </c>
    </row>
    <row r="58" spans="1:13">
      <c r="A58" s="5">
        <v>7</v>
      </c>
      <c r="B58" s="6" t="s">
        <v>16</v>
      </c>
      <c r="C58" s="6">
        <v>122</v>
      </c>
      <c r="D58" s="44">
        <f>License!H9</f>
        <v>68</v>
      </c>
      <c r="E58" s="17">
        <f>'SC 100'!H9</f>
        <v>0</v>
      </c>
      <c r="F58" s="17">
        <f>'ST 100'!H9</f>
        <v>0</v>
      </c>
      <c r="G58" s="17">
        <f>'SCST 75'!H9</f>
        <v>0</v>
      </c>
      <c r="H58" s="17">
        <f>'Other FCS'!H9</f>
        <v>0</v>
      </c>
      <c r="I58" s="17">
        <f>'Stocked by GP'!H9</f>
        <v>0</v>
      </c>
      <c r="J58" s="17">
        <f>Auction!H9</f>
        <v>0</v>
      </c>
      <c r="K58" s="17">
        <f t="shared" si="3"/>
        <v>68</v>
      </c>
    </row>
    <row r="59" spans="1:13">
      <c r="A59" s="5">
        <v>8</v>
      </c>
      <c r="B59" s="6" t="s">
        <v>17</v>
      </c>
      <c r="C59" s="6">
        <v>96</v>
      </c>
      <c r="D59" s="44">
        <f>License!H10</f>
        <v>10.5</v>
      </c>
      <c r="E59" s="17">
        <f>'SC 100'!H10</f>
        <v>0</v>
      </c>
      <c r="F59" s="17">
        <f>'ST 100'!H10</f>
        <v>0</v>
      </c>
      <c r="G59" s="17">
        <f>'SCST 75'!H10</f>
        <v>0</v>
      </c>
      <c r="H59" s="17">
        <f>'Other FCS'!H10</f>
        <v>0</v>
      </c>
      <c r="I59" s="17">
        <f>'Stocked by GP'!H10</f>
        <v>0</v>
      </c>
      <c r="J59" s="17">
        <f>Auction!H10</f>
        <v>0</v>
      </c>
      <c r="K59" s="17">
        <f t="shared" si="3"/>
        <v>10.5</v>
      </c>
    </row>
    <row r="60" spans="1:13">
      <c r="A60" s="5">
        <v>9</v>
      </c>
      <c r="B60" s="6" t="s">
        <v>18</v>
      </c>
      <c r="C60" s="6">
        <v>123</v>
      </c>
      <c r="D60" s="44">
        <f>License!H11</f>
        <v>0</v>
      </c>
      <c r="E60" s="17">
        <f>'SC 100'!H11</f>
        <v>26</v>
      </c>
      <c r="F60" s="17">
        <f>'ST 100'!H11</f>
        <v>0</v>
      </c>
      <c r="G60" s="17">
        <f>'SCST 75'!H11</f>
        <v>0</v>
      </c>
      <c r="H60" s="17">
        <f>'Other FCS'!H11</f>
        <v>0</v>
      </c>
      <c r="I60" s="17">
        <f>'Stocked by GP'!H11</f>
        <v>0</v>
      </c>
      <c r="J60" s="17">
        <f>Auction!H11</f>
        <v>0</v>
      </c>
      <c r="K60" s="17">
        <f t="shared" si="3"/>
        <v>26</v>
      </c>
    </row>
    <row r="61" spans="1:13">
      <c r="A61" s="5">
        <v>10</v>
      </c>
      <c r="B61" s="6" t="s">
        <v>19</v>
      </c>
      <c r="C61" s="6">
        <v>1358</v>
      </c>
      <c r="D61" s="44">
        <f>License!H12</f>
        <v>10.53</v>
      </c>
      <c r="E61" s="17">
        <f>'SC 100'!H12</f>
        <v>19.68</v>
      </c>
      <c r="F61" s="17">
        <f>'ST 100'!H12</f>
        <v>6.76</v>
      </c>
      <c r="G61" s="17">
        <f>'SCST 75'!H12</f>
        <v>0</v>
      </c>
      <c r="H61" s="17">
        <f>'Other FCS'!H12</f>
        <v>7.66</v>
      </c>
      <c r="I61" s="17">
        <f>'Stocked by GP'!H12</f>
        <v>0</v>
      </c>
      <c r="J61" s="17">
        <f>Auction!H12</f>
        <v>0</v>
      </c>
      <c r="K61" s="17">
        <f t="shared" si="3"/>
        <v>44.629999999999995</v>
      </c>
      <c r="M61" s="3"/>
    </row>
    <row r="62" spans="1:13">
      <c r="A62" s="5">
        <v>11</v>
      </c>
      <c r="B62" s="6" t="s">
        <v>20</v>
      </c>
      <c r="C62" s="6">
        <v>51</v>
      </c>
      <c r="D62" s="44">
        <f>License!H13</f>
        <v>38</v>
      </c>
      <c r="E62" s="17">
        <f>'SC 100'!H13</f>
        <v>0</v>
      </c>
      <c r="F62" s="17">
        <f>'ST 100'!H13</f>
        <v>0</v>
      </c>
      <c r="G62" s="17">
        <f>'SCST 75'!H13</f>
        <v>0</v>
      </c>
      <c r="H62" s="17">
        <f>'Other FCS'!H13</f>
        <v>0</v>
      </c>
      <c r="I62" s="17">
        <f>'Stocked by GP'!H13</f>
        <v>0</v>
      </c>
      <c r="J62" s="17">
        <f>Auction!H13</f>
        <v>0</v>
      </c>
      <c r="K62" s="17">
        <f t="shared" si="3"/>
        <v>38</v>
      </c>
    </row>
    <row r="63" spans="1:13">
      <c r="A63" s="5">
        <v>12</v>
      </c>
      <c r="B63" s="6" t="s">
        <v>21</v>
      </c>
      <c r="C63" s="6">
        <v>276</v>
      </c>
      <c r="D63" s="44" t="str">
        <f>License!H14</f>
        <v>13.05.</v>
      </c>
      <c r="E63" s="17">
        <f>'SC 100'!H14</f>
        <v>0.77</v>
      </c>
      <c r="F63" s="17">
        <f>'ST 100'!H14</f>
        <v>0.22</v>
      </c>
      <c r="G63" s="17">
        <f>'SCST 75'!H14</f>
        <v>1.32</v>
      </c>
      <c r="H63" s="17">
        <f>'Other FCS'!H14</f>
        <v>25.95</v>
      </c>
      <c r="I63" s="17">
        <f>'Stocked by GP'!H14</f>
        <v>0</v>
      </c>
      <c r="J63" s="17">
        <f>Auction!H14</f>
        <v>0</v>
      </c>
      <c r="K63" s="17">
        <f t="shared" si="3"/>
        <v>28.259999999999998</v>
      </c>
    </row>
    <row r="64" spans="1:13">
      <c r="A64" s="5">
        <v>13</v>
      </c>
      <c r="B64" s="6" t="s">
        <v>22</v>
      </c>
      <c r="C64" s="6">
        <v>256</v>
      </c>
      <c r="D64" s="44">
        <f>License!H15</f>
        <v>11</v>
      </c>
      <c r="E64" s="17">
        <f>'SC 100'!H15</f>
        <v>0.85</v>
      </c>
      <c r="F64" s="17">
        <f>'ST 100'!H15</f>
        <v>1.53</v>
      </c>
      <c r="G64" s="17">
        <f>'SCST 75'!H15</f>
        <v>3.08</v>
      </c>
      <c r="H64" s="17">
        <f>'Other FCS'!H15</f>
        <v>9.5</v>
      </c>
      <c r="I64" s="17">
        <f>'Stocked by GP'!H15</f>
        <v>0</v>
      </c>
      <c r="J64" s="17">
        <f>Auction!H15</f>
        <v>0</v>
      </c>
      <c r="K64" s="17">
        <f t="shared" si="3"/>
        <v>25.96</v>
      </c>
    </row>
    <row r="65" spans="1:11" s="27" customFormat="1" ht="15">
      <c r="A65" s="7"/>
      <c r="B65" s="43" t="s">
        <v>23</v>
      </c>
      <c r="C65" s="43">
        <f>SUM(C52:C64)</f>
        <v>9796</v>
      </c>
      <c r="D65" s="43">
        <f t="shared" ref="D65:K65" si="4">SUM(D52:D64)</f>
        <v>153.53</v>
      </c>
      <c r="E65" s="52">
        <f t="shared" si="4"/>
        <v>51.300000000000004</v>
      </c>
      <c r="F65" s="52">
        <f t="shared" si="4"/>
        <v>24.11</v>
      </c>
      <c r="G65" s="52">
        <f t="shared" si="4"/>
        <v>7.0350000000000001</v>
      </c>
      <c r="H65" s="52">
        <f t="shared" si="4"/>
        <v>114.5</v>
      </c>
      <c r="I65" s="52">
        <f t="shared" si="4"/>
        <v>0</v>
      </c>
      <c r="J65" s="52">
        <f t="shared" si="4"/>
        <v>0</v>
      </c>
      <c r="K65" s="52">
        <f t="shared" si="4"/>
        <v>350.47499999999997</v>
      </c>
    </row>
    <row r="66" spans="1:11" s="27" customFormat="1" ht="15">
      <c r="A66" s="53"/>
      <c r="B66" s="54"/>
      <c r="C66" s="54"/>
      <c r="D66" s="54"/>
      <c r="E66" s="58"/>
      <c r="F66" s="58"/>
      <c r="G66" s="58"/>
      <c r="H66" s="58"/>
      <c r="I66" s="58"/>
      <c r="J66" s="58"/>
      <c r="K66" s="58"/>
    </row>
    <row r="67" spans="1:11" s="27" customFormat="1" ht="15">
      <c r="A67" s="53"/>
      <c r="B67" s="54"/>
      <c r="C67" s="54"/>
      <c r="D67" s="54"/>
      <c r="E67" s="58"/>
      <c r="F67" s="58"/>
      <c r="G67" s="58"/>
      <c r="H67" s="58"/>
      <c r="I67" s="58"/>
      <c r="J67" s="58"/>
      <c r="K67" s="58"/>
    </row>
    <row r="68" spans="1:11" s="27" customFormat="1" ht="15">
      <c r="A68" s="53"/>
      <c r="B68" s="54"/>
      <c r="C68" s="54"/>
      <c r="D68" s="54"/>
      <c r="E68" s="58"/>
      <c r="F68" s="58"/>
      <c r="G68" s="58"/>
      <c r="H68" s="58"/>
      <c r="I68" s="58"/>
      <c r="J68" s="58"/>
      <c r="K68" s="58"/>
    </row>
    <row r="69" spans="1:11" s="27" customFormat="1" ht="15">
      <c r="A69" s="53"/>
      <c r="B69" s="54"/>
      <c r="C69" s="54"/>
      <c r="D69" s="54"/>
      <c r="E69" s="55"/>
      <c r="F69" s="55"/>
      <c r="G69" s="56"/>
      <c r="H69" s="56"/>
      <c r="I69" s="56"/>
      <c r="J69" s="56"/>
      <c r="K69" s="57"/>
    </row>
    <row r="70" spans="1:11" s="27" customFormat="1" ht="15">
      <c r="A70" s="53"/>
      <c r="B70" s="54"/>
      <c r="C70" s="54"/>
      <c r="D70" s="54"/>
      <c r="E70" s="55"/>
      <c r="F70" s="55"/>
      <c r="G70" s="56"/>
      <c r="H70" s="56"/>
      <c r="I70" s="56"/>
      <c r="J70" s="56"/>
      <c r="K70" s="57"/>
    </row>
    <row r="71" spans="1:11" s="27" customFormat="1" ht="15">
      <c r="A71" s="53"/>
      <c r="B71" s="54"/>
      <c r="C71" s="54"/>
      <c r="D71" s="54"/>
      <c r="E71" s="55"/>
      <c r="F71" s="55"/>
      <c r="G71" s="56"/>
      <c r="H71" s="56"/>
      <c r="I71" s="56"/>
      <c r="J71" s="56"/>
      <c r="K71" s="57"/>
    </row>
    <row r="72" spans="1:11" ht="24.75" customHeight="1">
      <c r="A72" s="68" t="s">
        <v>39</v>
      </c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spans="1:11" ht="75">
      <c r="A73" s="65" t="s">
        <v>0</v>
      </c>
      <c r="B73" s="65" t="s">
        <v>9</v>
      </c>
      <c r="C73" s="65" t="s">
        <v>36</v>
      </c>
      <c r="D73" s="65" t="s">
        <v>29</v>
      </c>
      <c r="E73" s="65" t="s">
        <v>24</v>
      </c>
      <c r="F73" s="65" t="s">
        <v>25</v>
      </c>
      <c r="G73" s="65" t="s">
        <v>26</v>
      </c>
      <c r="H73" s="65" t="s">
        <v>27</v>
      </c>
      <c r="I73" s="65" t="s">
        <v>32</v>
      </c>
      <c r="J73" s="65" t="s">
        <v>33</v>
      </c>
      <c r="K73" s="65" t="s">
        <v>28</v>
      </c>
    </row>
    <row r="74" spans="1:11">
      <c r="A74" s="5">
        <v>1</v>
      </c>
      <c r="B74" s="6" t="s">
        <v>10</v>
      </c>
      <c r="C74" s="6">
        <v>2430</v>
      </c>
      <c r="D74" s="44">
        <f>License!J3</f>
        <v>0</v>
      </c>
      <c r="E74" s="17">
        <f>'SC 100'!J3</f>
        <v>0</v>
      </c>
      <c r="F74" s="17">
        <f>'ST 100'!J3</f>
        <v>0</v>
      </c>
      <c r="G74" s="17">
        <f>'SCST 75'!J3</f>
        <v>0</v>
      </c>
      <c r="H74" s="17">
        <f>'Other FCS'!J3</f>
        <v>0</v>
      </c>
      <c r="I74" s="17">
        <f>'Stocked by GP'!J3</f>
        <v>0</v>
      </c>
      <c r="J74" s="17">
        <f>Auction!J3</f>
        <v>0</v>
      </c>
      <c r="K74" s="17">
        <f>SUM(D74:J74)</f>
        <v>0</v>
      </c>
    </row>
    <row r="75" spans="1:11">
      <c r="A75" s="5">
        <v>2</v>
      </c>
      <c r="B75" s="6" t="s">
        <v>11</v>
      </c>
      <c r="C75" s="6">
        <v>2132</v>
      </c>
      <c r="D75" s="44">
        <f>License!J4</f>
        <v>6.96</v>
      </c>
      <c r="E75" s="17">
        <f>'SC 100'!J4</f>
        <v>16.09</v>
      </c>
      <c r="F75" s="17">
        <f>'ST 100'!J4</f>
        <v>10</v>
      </c>
      <c r="G75" s="17">
        <f>'SCST 75'!J4</f>
        <v>30</v>
      </c>
      <c r="H75" s="17">
        <f>'Other FCS'!J4</f>
        <v>107.18700000000001</v>
      </c>
      <c r="I75" s="17">
        <f>'Stocked by GP'!J4</f>
        <v>0</v>
      </c>
      <c r="J75" s="17">
        <f>Auction!J4</f>
        <v>0</v>
      </c>
      <c r="K75" s="17">
        <f t="shared" ref="K75:K87" si="5">SUM(D75:J75)</f>
        <v>170.23700000000002</v>
      </c>
    </row>
    <row r="76" spans="1:11">
      <c r="A76" s="5">
        <v>3</v>
      </c>
      <c r="B76" s="6" t="s">
        <v>12</v>
      </c>
      <c r="C76" s="6">
        <v>590</v>
      </c>
      <c r="D76" s="44">
        <f>License!J5</f>
        <v>0</v>
      </c>
      <c r="E76" s="17">
        <f>'SC 100'!J5</f>
        <v>0</v>
      </c>
      <c r="F76" s="17">
        <f>'ST 100'!J5</f>
        <v>1.35</v>
      </c>
      <c r="G76" s="17">
        <f>'SCST 75'!J5</f>
        <v>0.5</v>
      </c>
      <c r="H76" s="17">
        <f>'Other FCS'!J5</f>
        <v>12.6</v>
      </c>
      <c r="I76" s="17">
        <f>'Stocked by GP'!J5</f>
        <v>3.6799999999999997</v>
      </c>
      <c r="J76" s="17">
        <f>Auction!J5</f>
        <v>0</v>
      </c>
      <c r="K76" s="17">
        <f t="shared" si="5"/>
        <v>18.13</v>
      </c>
    </row>
    <row r="77" spans="1:11">
      <c r="A77" s="5">
        <v>4</v>
      </c>
      <c r="B77" s="6" t="s">
        <v>13</v>
      </c>
      <c r="C77" s="6">
        <v>1419</v>
      </c>
      <c r="D77" s="44">
        <f>License!J6</f>
        <v>0</v>
      </c>
      <c r="E77" s="17">
        <f>'SC 100'!J6</f>
        <v>0</v>
      </c>
      <c r="F77" s="17">
        <f>'ST 100'!J6</f>
        <v>0</v>
      </c>
      <c r="G77" s="17">
        <f>'SCST 75'!J6</f>
        <v>0</v>
      </c>
      <c r="H77" s="17">
        <f>'Other FCS'!J6</f>
        <v>0</v>
      </c>
      <c r="I77" s="17">
        <f>'Stocked by GP'!J6</f>
        <v>0</v>
      </c>
      <c r="J77" s="17">
        <f>Auction!J6</f>
        <v>0</v>
      </c>
      <c r="K77" s="17">
        <f t="shared" si="5"/>
        <v>0</v>
      </c>
    </row>
    <row r="78" spans="1:11">
      <c r="A78" s="5">
        <v>5</v>
      </c>
      <c r="B78" s="6" t="s">
        <v>14</v>
      </c>
      <c r="C78" s="6">
        <v>57</v>
      </c>
      <c r="D78" s="44">
        <f>License!J7</f>
        <v>0</v>
      </c>
      <c r="E78" s="17">
        <f>'SC 100'!J7</f>
        <v>11.95</v>
      </c>
      <c r="F78" s="17">
        <f>'ST 100'!J7</f>
        <v>0.34</v>
      </c>
      <c r="G78" s="17">
        <f>'SCST 75'!J7</f>
        <v>0</v>
      </c>
      <c r="H78" s="17">
        <f>'Other FCS'!J7</f>
        <v>0</v>
      </c>
      <c r="I78" s="17">
        <f>'Stocked by GP'!J7</f>
        <v>0</v>
      </c>
      <c r="J78" s="17">
        <f>Auction!J7</f>
        <v>0</v>
      </c>
      <c r="K78" s="17">
        <f t="shared" si="5"/>
        <v>12.29</v>
      </c>
    </row>
    <row r="79" spans="1:11">
      <c r="A79" s="5">
        <v>6</v>
      </c>
      <c r="B79" s="6" t="s">
        <v>15</v>
      </c>
      <c r="C79" s="6">
        <v>886</v>
      </c>
      <c r="D79" s="44">
        <f>License!J8</f>
        <v>0</v>
      </c>
      <c r="E79" s="17">
        <f>'SC 100'!J8</f>
        <v>0</v>
      </c>
      <c r="F79" s="17">
        <f>'ST 100'!J8</f>
        <v>0</v>
      </c>
      <c r="G79" s="17">
        <f>'SCST 75'!J8</f>
        <v>0</v>
      </c>
      <c r="H79" s="17">
        <f>'Other FCS'!J8</f>
        <v>0</v>
      </c>
      <c r="I79" s="17">
        <f>'Stocked by GP'!J8</f>
        <v>0</v>
      </c>
      <c r="J79" s="17">
        <f>Auction!J8</f>
        <v>0</v>
      </c>
      <c r="K79" s="17">
        <f t="shared" si="5"/>
        <v>0</v>
      </c>
    </row>
    <row r="80" spans="1:11">
      <c r="A80" s="5">
        <v>7</v>
      </c>
      <c r="B80" s="6" t="s">
        <v>16</v>
      </c>
      <c r="C80" s="6">
        <v>122</v>
      </c>
      <c r="D80" s="44">
        <f>License!J9</f>
        <v>8.6300000000000008</v>
      </c>
      <c r="E80" s="17">
        <f>'SC 100'!J9</f>
        <v>2.64</v>
      </c>
      <c r="F80" s="17">
        <f>'ST 100'!J9</f>
        <v>4.18</v>
      </c>
      <c r="G80" s="17">
        <f>'SCST 75'!J9</f>
        <v>0</v>
      </c>
      <c r="H80" s="17">
        <f>'Other FCS'!J9</f>
        <v>77.09</v>
      </c>
      <c r="I80" s="17">
        <f>'Stocked by GP'!J9</f>
        <v>0</v>
      </c>
      <c r="J80" s="17">
        <f>Auction!J9</f>
        <v>0</v>
      </c>
      <c r="K80" s="17">
        <f t="shared" si="5"/>
        <v>92.54</v>
      </c>
    </row>
    <row r="81" spans="1:13">
      <c r="A81" s="5">
        <v>8</v>
      </c>
      <c r="B81" s="6" t="s">
        <v>17</v>
      </c>
      <c r="C81" s="6">
        <v>96</v>
      </c>
      <c r="D81" s="44">
        <f>License!J10</f>
        <v>0</v>
      </c>
      <c r="E81" s="17">
        <f>'SC 100'!J10</f>
        <v>0</v>
      </c>
      <c r="F81" s="17">
        <f>'ST 100'!J10</f>
        <v>0</v>
      </c>
      <c r="G81" s="17">
        <f>'SCST 75'!J10</f>
        <v>0.45000000000000018</v>
      </c>
      <c r="H81" s="17">
        <f>'Other FCS'!J10</f>
        <v>3.8000000000000007</v>
      </c>
      <c r="I81" s="17">
        <f>'Stocked by GP'!J10</f>
        <v>0</v>
      </c>
      <c r="J81" s="17">
        <f>Auction!J10</f>
        <v>0</v>
      </c>
      <c r="K81" s="17">
        <f t="shared" si="5"/>
        <v>4.2500000000000009</v>
      </c>
    </row>
    <row r="82" spans="1:13">
      <c r="A82" s="5">
        <v>9</v>
      </c>
      <c r="B82" s="6" t="s">
        <v>18</v>
      </c>
      <c r="C82" s="6">
        <v>123</v>
      </c>
      <c r="D82" s="44">
        <f>License!J11</f>
        <v>3.0799999999999983</v>
      </c>
      <c r="E82" s="17">
        <f>'SC 100'!J11</f>
        <v>53.230000000000004</v>
      </c>
      <c r="F82" s="17">
        <f>'ST 100'!J11</f>
        <v>10.71</v>
      </c>
      <c r="G82" s="17">
        <f>'SCST 75'!J11</f>
        <v>0</v>
      </c>
      <c r="H82" s="17">
        <f>'Other FCS'!J11</f>
        <v>6.125</v>
      </c>
      <c r="I82" s="17">
        <f>'Stocked by GP'!J11</f>
        <v>0</v>
      </c>
      <c r="J82" s="17">
        <f>Auction!J11</f>
        <v>0</v>
      </c>
      <c r="K82" s="17">
        <f t="shared" si="5"/>
        <v>73.14500000000001</v>
      </c>
    </row>
    <row r="83" spans="1:13">
      <c r="A83" s="5">
        <v>10</v>
      </c>
      <c r="B83" s="6" t="s">
        <v>19</v>
      </c>
      <c r="C83" s="6">
        <v>1358</v>
      </c>
      <c r="D83" s="44">
        <f>License!J12</f>
        <v>0</v>
      </c>
      <c r="E83" s="17">
        <f>'SC 100'!J12</f>
        <v>0</v>
      </c>
      <c r="F83" s="17">
        <f>'ST 100'!J12</f>
        <v>0</v>
      </c>
      <c r="G83" s="17">
        <f>'SCST 75'!J12</f>
        <v>0</v>
      </c>
      <c r="H83" s="17">
        <f>'Other FCS'!J12</f>
        <v>49.174599999999998</v>
      </c>
      <c r="I83" s="17">
        <f>'Stocked by GP'!J12</f>
        <v>12.35</v>
      </c>
      <c r="J83" s="17">
        <f>Auction!J12</f>
        <v>26.21</v>
      </c>
      <c r="K83" s="17">
        <f t="shared" si="5"/>
        <v>87.7346</v>
      </c>
      <c r="M83" s="3"/>
    </row>
    <row r="84" spans="1:13">
      <c r="A84" s="5">
        <v>11</v>
      </c>
      <c r="B84" s="6" t="s">
        <v>20</v>
      </c>
      <c r="C84" s="6">
        <v>51</v>
      </c>
      <c r="D84" s="44">
        <f>License!J13</f>
        <v>41.92</v>
      </c>
      <c r="E84" s="17">
        <f>'SC 100'!J13</f>
        <v>1.3</v>
      </c>
      <c r="F84" s="17">
        <f>'ST 100'!J13</f>
        <v>0.34</v>
      </c>
      <c r="G84" s="17">
        <f>'SCST 75'!J13</f>
        <v>0</v>
      </c>
      <c r="H84" s="17">
        <f>'Other FCS'!J13</f>
        <v>9.2799999999999994</v>
      </c>
      <c r="I84" s="17">
        <f>'Stocked by GP'!J13</f>
        <v>0</v>
      </c>
      <c r="J84" s="17">
        <f>Auction!J13</f>
        <v>0</v>
      </c>
      <c r="K84" s="17">
        <f t="shared" si="5"/>
        <v>52.84</v>
      </c>
    </row>
    <row r="85" spans="1:13">
      <c r="A85" s="5">
        <v>12</v>
      </c>
      <c r="B85" s="6" t="s">
        <v>21</v>
      </c>
      <c r="C85" s="6">
        <v>276</v>
      </c>
      <c r="D85" s="44">
        <f>License!J14</f>
        <v>0</v>
      </c>
      <c r="E85" s="17">
        <f>'SC 100'!J14</f>
        <v>0</v>
      </c>
      <c r="F85" s="17">
        <f>'ST 100'!J14</f>
        <v>0</v>
      </c>
      <c r="G85" s="17">
        <f>'SCST 75'!J14</f>
        <v>0</v>
      </c>
      <c r="H85" s="17">
        <f>'Other FCS'!J14</f>
        <v>55.096600000000002</v>
      </c>
      <c r="I85" s="17">
        <f>'Stocked by GP'!J14</f>
        <v>0</v>
      </c>
      <c r="J85" s="17">
        <f>Auction!J14</f>
        <v>16.670000000000002</v>
      </c>
      <c r="K85" s="17">
        <f t="shared" si="5"/>
        <v>71.766600000000011</v>
      </c>
    </row>
    <row r="86" spans="1:13">
      <c r="A86" s="5">
        <v>13</v>
      </c>
      <c r="B86" s="6" t="s">
        <v>22</v>
      </c>
      <c r="C86" s="6">
        <v>256</v>
      </c>
      <c r="D86" s="44">
        <f>License!J15</f>
        <v>120.46</v>
      </c>
      <c r="E86" s="17">
        <f>'SC 100'!J15</f>
        <v>0.78</v>
      </c>
      <c r="F86" s="17">
        <f>'ST 100'!J15</f>
        <v>0</v>
      </c>
      <c r="G86" s="17">
        <f>'SCST 75'!J15</f>
        <v>0</v>
      </c>
      <c r="H86" s="17">
        <f>'Other FCS'!J15</f>
        <v>92.71</v>
      </c>
      <c r="I86" s="17">
        <f>'Stocked by GP'!J15</f>
        <v>14.57</v>
      </c>
      <c r="J86" s="17">
        <f>Auction!J15</f>
        <v>3.9</v>
      </c>
      <c r="K86" s="17">
        <f t="shared" si="5"/>
        <v>232.42</v>
      </c>
    </row>
    <row r="87" spans="1:13" s="27" customFormat="1" ht="15">
      <c r="A87" s="7"/>
      <c r="B87" s="43" t="s">
        <v>23</v>
      </c>
      <c r="C87" s="43">
        <f>SUM(C74:C86)</f>
        <v>9796</v>
      </c>
      <c r="D87" s="52">
        <f>SUM(D74:D86)</f>
        <v>181.05</v>
      </c>
      <c r="E87" s="25">
        <f>SUM(E74:E86)</f>
        <v>85.99</v>
      </c>
      <c r="F87" s="25">
        <f t="shared" ref="F87:J87" si="6">SUM(F74:F86)</f>
        <v>26.919999999999998</v>
      </c>
      <c r="G87" s="26">
        <f t="shared" si="6"/>
        <v>30.95</v>
      </c>
      <c r="H87" s="26">
        <f t="shared" si="6"/>
        <v>413.06319999999999</v>
      </c>
      <c r="I87" s="26">
        <f t="shared" si="6"/>
        <v>30.6</v>
      </c>
      <c r="J87" s="26">
        <f t="shared" si="6"/>
        <v>46.78</v>
      </c>
      <c r="K87" s="45">
        <f t="shared" si="5"/>
        <v>815.35320000000002</v>
      </c>
    </row>
    <row r="88" spans="1:13">
      <c r="A88" s="64"/>
      <c r="B88" s="64"/>
      <c r="C88" s="64"/>
      <c r="E88" s="64"/>
      <c r="F88" s="64"/>
      <c r="G88" s="64"/>
      <c r="H88" s="64"/>
      <c r="I88" s="64"/>
      <c r="J88" s="64"/>
      <c r="K88" s="64"/>
    </row>
    <row r="89" spans="1:13">
      <c r="A89" s="64"/>
      <c r="B89" s="64"/>
      <c r="C89" s="64"/>
      <c r="E89" s="64"/>
      <c r="F89" s="64"/>
      <c r="G89" s="64"/>
      <c r="H89" s="64"/>
      <c r="I89" s="64"/>
      <c r="J89" s="64"/>
      <c r="K89" s="64"/>
    </row>
    <row r="90" spans="1:13">
      <c r="A90" s="64"/>
      <c r="B90" s="64"/>
      <c r="C90" s="64"/>
      <c r="E90" s="64"/>
      <c r="F90" s="64"/>
      <c r="G90" s="64"/>
      <c r="H90" s="64"/>
      <c r="I90" s="64"/>
      <c r="J90" s="64"/>
      <c r="K90" s="64"/>
    </row>
    <row r="91" spans="1:13">
      <c r="A91" s="64"/>
      <c r="B91" s="64"/>
      <c r="C91" s="64"/>
      <c r="E91" s="64"/>
      <c r="F91" s="64"/>
      <c r="G91" s="64"/>
      <c r="H91" s="64"/>
      <c r="I91" s="64"/>
      <c r="J91" s="64"/>
      <c r="K91" s="64"/>
    </row>
  </sheetData>
  <mergeCells count="4">
    <mergeCell ref="A5:K5"/>
    <mergeCell ref="A28:K28"/>
    <mergeCell ref="A50:K50"/>
    <mergeCell ref="A72:K72"/>
  </mergeCells>
  <printOptions horizontalCentered="1"/>
  <pageMargins left="0.70866141732283472" right="0.23622047244094491" top="0.74803149606299213" bottom="1.0236220472440944" header="0.31496062992125984" footer="0.31496062992125984"/>
  <pageSetup paperSize="9" scale="10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SC 100</vt:lpstr>
      <vt:lpstr>ST 100</vt:lpstr>
      <vt:lpstr>SCST 75</vt:lpstr>
      <vt:lpstr>Other FCS</vt:lpstr>
      <vt:lpstr>Stocked by GP</vt:lpstr>
      <vt:lpstr>Auction</vt:lpstr>
      <vt:lpstr>License</vt:lpstr>
      <vt:lpstr>Lease</vt:lpstr>
      <vt:lpstr>GP Tanks</vt:lpstr>
      <vt:lpstr>Abstract 1</vt:lpstr>
      <vt:lpstr>Abstract 2</vt:lpstr>
      <vt:lpstr>Abstract 1 (2)</vt:lpstr>
      <vt:lpstr>'Abstract 1'!Print_Area</vt:lpstr>
      <vt:lpstr>'Abstract 1 (2)'!Print_Area</vt:lpstr>
      <vt:lpstr>Auction!Print_Area</vt:lpstr>
      <vt:lpstr>'GP Tanks'!Print_Area</vt:lpstr>
      <vt:lpstr>Lease!Print_Area</vt:lpstr>
      <vt:lpstr>License!Print_Area</vt:lpstr>
      <vt:lpstr>'Other FCS'!Print_Area</vt:lpstr>
      <vt:lpstr>'SC 100'!Print_Area</vt:lpstr>
      <vt:lpstr>'SCST 75'!Print_Area</vt:lpstr>
      <vt:lpstr>'ST 100'!Print_Area</vt:lpstr>
      <vt:lpstr>'Stocked by GP'!Print_Area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inland</dc:creator>
  <cp:lastModifiedBy>ad inland</cp:lastModifiedBy>
  <cp:lastPrinted>2017-11-22T13:24:43Z</cp:lastPrinted>
  <dcterms:created xsi:type="dcterms:W3CDTF">2017-11-03T12:19:38Z</dcterms:created>
  <dcterms:modified xsi:type="dcterms:W3CDTF">2017-11-22T17:07:24Z</dcterms:modified>
</cp:coreProperties>
</file>