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 activeTab="4"/>
  </bookViews>
  <sheets>
    <sheet name="Perinnial" sheetId="1" r:id="rId1"/>
    <sheet name="Long Seasonal" sheetId="2" r:id="rId2"/>
    <sheet name="Short Seasonal" sheetId="3" r:id="rId3"/>
    <sheet name="Abstract" sheetId="4" r:id="rId4"/>
    <sheet name="Tanks" sheetId="5" r:id="rId5"/>
  </sheets>
  <calcPr calcId="124519"/>
</workbook>
</file>

<file path=xl/calcChain.xml><?xml version="1.0" encoding="utf-8"?>
<calcChain xmlns="http://schemas.openxmlformats.org/spreadsheetml/2006/main">
  <c r="V5" i="5"/>
  <c r="T18"/>
  <c r="U18"/>
  <c r="V18"/>
  <c r="S18"/>
  <c r="S6"/>
  <c r="T6"/>
  <c r="U6"/>
  <c r="V6"/>
  <c r="S7"/>
  <c r="T7"/>
  <c r="U7"/>
  <c r="V7"/>
  <c r="S8"/>
  <c r="T8"/>
  <c r="U8"/>
  <c r="V8"/>
  <c r="S9"/>
  <c r="T9"/>
  <c r="U9"/>
  <c r="V9"/>
  <c r="S10"/>
  <c r="T10"/>
  <c r="U10"/>
  <c r="V10"/>
  <c r="S11"/>
  <c r="T11"/>
  <c r="U11"/>
  <c r="V11"/>
  <c r="S12"/>
  <c r="T12"/>
  <c r="U12"/>
  <c r="V12"/>
  <c r="S13"/>
  <c r="T13"/>
  <c r="U13"/>
  <c r="V13"/>
  <c r="S14"/>
  <c r="T14"/>
  <c r="U14"/>
  <c r="V14"/>
  <c r="S15"/>
  <c r="T15"/>
  <c r="U15"/>
  <c r="V15"/>
  <c r="S16"/>
  <c r="T16"/>
  <c r="U16"/>
  <c r="V16"/>
  <c r="S17"/>
  <c r="T17"/>
  <c r="U17"/>
  <c r="V17"/>
  <c r="T5"/>
  <c r="U5"/>
  <c r="S5"/>
  <c r="N17" i="1" l="1"/>
  <c r="N13"/>
  <c r="N8"/>
  <c r="O5" i="4"/>
  <c r="Q6"/>
  <c r="D18" l="1"/>
  <c r="E18"/>
  <c r="C18"/>
  <c r="O6" i="3"/>
  <c r="P6"/>
  <c r="Q6"/>
  <c r="R6"/>
  <c r="O7"/>
  <c r="P7"/>
  <c r="Q7"/>
  <c r="R7"/>
  <c r="O8"/>
  <c r="P8"/>
  <c r="Q8"/>
  <c r="R8"/>
  <c r="O9"/>
  <c r="P9"/>
  <c r="Q9"/>
  <c r="R9"/>
  <c r="O10"/>
  <c r="P10"/>
  <c r="Q10"/>
  <c r="R10"/>
  <c r="O11"/>
  <c r="P11"/>
  <c r="Q11"/>
  <c r="R11"/>
  <c r="O12"/>
  <c r="P12"/>
  <c r="Q12"/>
  <c r="R12"/>
  <c r="O13"/>
  <c r="P13"/>
  <c r="O14"/>
  <c r="P14"/>
  <c r="Q14"/>
  <c r="R14"/>
  <c r="O15"/>
  <c r="P15"/>
  <c r="Q15"/>
  <c r="R15"/>
  <c r="O16"/>
  <c r="P16"/>
  <c r="Q16"/>
  <c r="R16"/>
  <c r="O17"/>
  <c r="P17"/>
  <c r="Q17"/>
  <c r="R17"/>
  <c r="P5"/>
  <c r="Q5"/>
  <c r="R5"/>
  <c r="O5"/>
  <c r="O6" i="2"/>
  <c r="P6"/>
  <c r="Q6"/>
  <c r="R6"/>
  <c r="O7"/>
  <c r="P7"/>
  <c r="O8"/>
  <c r="P8"/>
  <c r="O9"/>
  <c r="P9"/>
  <c r="Q9"/>
  <c r="R9"/>
  <c r="O10"/>
  <c r="P10"/>
  <c r="Q10"/>
  <c r="R10"/>
  <c r="O11"/>
  <c r="P11"/>
  <c r="O12"/>
  <c r="P12"/>
  <c r="Q12"/>
  <c r="R12"/>
  <c r="O13"/>
  <c r="P13"/>
  <c r="O14"/>
  <c r="P14"/>
  <c r="O15"/>
  <c r="P15"/>
  <c r="O16"/>
  <c r="P16"/>
  <c r="O17"/>
  <c r="P17"/>
  <c r="Q17"/>
  <c r="R17"/>
  <c r="P5"/>
  <c r="Q5"/>
  <c r="R5"/>
  <c r="O5"/>
  <c r="O6" i="1"/>
  <c r="P6"/>
  <c r="Q6"/>
  <c r="R6"/>
  <c r="O7"/>
  <c r="P7"/>
  <c r="R7"/>
  <c r="O8"/>
  <c r="P8"/>
  <c r="R8"/>
  <c r="O9"/>
  <c r="P9"/>
  <c r="Q9"/>
  <c r="R9"/>
  <c r="O10"/>
  <c r="P10"/>
  <c r="Q10"/>
  <c r="R10"/>
  <c r="O11"/>
  <c r="P11"/>
  <c r="R11"/>
  <c r="O12"/>
  <c r="P12"/>
  <c r="Q12"/>
  <c r="R12"/>
  <c r="O13"/>
  <c r="P13"/>
  <c r="O14"/>
  <c r="P14"/>
  <c r="Q14"/>
  <c r="R14"/>
  <c r="O15"/>
  <c r="P15"/>
  <c r="R15"/>
  <c r="O16"/>
  <c r="P16"/>
  <c r="Q16"/>
  <c r="R16"/>
  <c r="O17"/>
  <c r="P17"/>
  <c r="R17"/>
  <c r="P5"/>
  <c r="O5"/>
  <c r="O18" l="1"/>
  <c r="M17" i="3"/>
  <c r="M16"/>
  <c r="M15"/>
  <c r="M14"/>
  <c r="M13"/>
  <c r="M12"/>
  <c r="M11"/>
  <c r="M10"/>
  <c r="M9"/>
  <c r="M8"/>
  <c r="M7"/>
  <c r="M6"/>
  <c r="M5"/>
  <c r="I17"/>
  <c r="I16"/>
  <c r="I15"/>
  <c r="I14"/>
  <c r="I13"/>
  <c r="I12"/>
  <c r="I11"/>
  <c r="I10"/>
  <c r="I9"/>
  <c r="I8"/>
  <c r="I7"/>
  <c r="I6"/>
  <c r="I5"/>
  <c r="E6"/>
  <c r="E7"/>
  <c r="E8"/>
  <c r="E9"/>
  <c r="E10"/>
  <c r="E11"/>
  <c r="E12"/>
  <c r="E13"/>
  <c r="E14"/>
  <c r="E15"/>
  <c r="E16"/>
  <c r="E17"/>
  <c r="E5"/>
  <c r="M17" i="2"/>
  <c r="M16"/>
  <c r="Q16" s="1"/>
  <c r="M15"/>
  <c r="Q15" s="1"/>
  <c r="Q14"/>
  <c r="M13"/>
  <c r="M12"/>
  <c r="M11"/>
  <c r="Q11" s="1"/>
  <c r="M10"/>
  <c r="M9"/>
  <c r="M8"/>
  <c r="Q8" s="1"/>
  <c r="M7"/>
  <c r="Q7" s="1"/>
  <c r="M6"/>
  <c r="M5"/>
  <c r="I17"/>
  <c r="I16"/>
  <c r="I15"/>
  <c r="I14"/>
  <c r="I13"/>
  <c r="I12"/>
  <c r="I11"/>
  <c r="I10"/>
  <c r="I9"/>
  <c r="I8"/>
  <c r="I7"/>
  <c r="I6"/>
  <c r="I5"/>
  <c r="E6"/>
  <c r="E7"/>
  <c r="E8"/>
  <c r="E9"/>
  <c r="E10"/>
  <c r="E11"/>
  <c r="E12"/>
  <c r="E13"/>
  <c r="E14"/>
  <c r="E15"/>
  <c r="E16"/>
  <c r="E17"/>
  <c r="E5"/>
  <c r="Q13" i="3" l="1"/>
  <c r="Q13" i="2"/>
  <c r="O17" i="4"/>
  <c r="N17"/>
  <c r="K17"/>
  <c r="J17"/>
  <c r="G17"/>
  <c r="O16"/>
  <c r="N16"/>
  <c r="K16"/>
  <c r="J16"/>
  <c r="G16"/>
  <c r="O15"/>
  <c r="N15"/>
  <c r="K15"/>
  <c r="J15"/>
  <c r="G15"/>
  <c r="O14"/>
  <c r="N14"/>
  <c r="K14"/>
  <c r="J14"/>
  <c r="G14"/>
  <c r="O13"/>
  <c r="N13"/>
  <c r="K13"/>
  <c r="J13"/>
  <c r="G13"/>
  <c r="O12"/>
  <c r="N12"/>
  <c r="K12"/>
  <c r="J12"/>
  <c r="G12"/>
  <c r="O11"/>
  <c r="N11"/>
  <c r="K11"/>
  <c r="J11"/>
  <c r="G11"/>
  <c r="O10"/>
  <c r="N10"/>
  <c r="K10"/>
  <c r="J10"/>
  <c r="G10"/>
  <c r="O9"/>
  <c r="N9"/>
  <c r="K9"/>
  <c r="J9"/>
  <c r="G9"/>
  <c r="O8"/>
  <c r="N8"/>
  <c r="K8"/>
  <c r="J8"/>
  <c r="G8"/>
  <c r="O7"/>
  <c r="N7"/>
  <c r="K7"/>
  <c r="J7"/>
  <c r="G7"/>
  <c r="O6"/>
  <c r="N6"/>
  <c r="K6"/>
  <c r="J6"/>
  <c r="G6"/>
  <c r="N5"/>
  <c r="K5"/>
  <c r="J5"/>
  <c r="G5"/>
  <c r="F6"/>
  <c r="F7"/>
  <c r="F8"/>
  <c r="F9"/>
  <c r="F10"/>
  <c r="F11"/>
  <c r="F12"/>
  <c r="F13"/>
  <c r="F14"/>
  <c r="F15"/>
  <c r="F16"/>
  <c r="F17"/>
  <c r="F5"/>
  <c r="L18" i="3"/>
  <c r="K18"/>
  <c r="H18"/>
  <c r="G18"/>
  <c r="D18"/>
  <c r="C18"/>
  <c r="N17"/>
  <c r="J17"/>
  <c r="F17"/>
  <c r="N16"/>
  <c r="J16"/>
  <c r="F16"/>
  <c r="N15"/>
  <c r="F15"/>
  <c r="N14"/>
  <c r="F14"/>
  <c r="N13"/>
  <c r="J13"/>
  <c r="F13"/>
  <c r="N12"/>
  <c r="F12"/>
  <c r="R11" i="4"/>
  <c r="N11" i="3"/>
  <c r="J11"/>
  <c r="F11"/>
  <c r="N10"/>
  <c r="F10"/>
  <c r="N9"/>
  <c r="J9"/>
  <c r="F9"/>
  <c r="N8"/>
  <c r="F8"/>
  <c r="N7"/>
  <c r="F7"/>
  <c r="N6"/>
  <c r="F6"/>
  <c r="F5"/>
  <c r="L18" i="2"/>
  <c r="K18"/>
  <c r="H18"/>
  <c r="G18"/>
  <c r="D18"/>
  <c r="C18"/>
  <c r="N17"/>
  <c r="J17"/>
  <c r="F17"/>
  <c r="N16"/>
  <c r="R16" s="1"/>
  <c r="F16"/>
  <c r="N15"/>
  <c r="R15" s="1"/>
  <c r="F15"/>
  <c r="N14"/>
  <c r="R14" s="1"/>
  <c r="F14"/>
  <c r="N13"/>
  <c r="F13"/>
  <c r="N12"/>
  <c r="F12"/>
  <c r="N11"/>
  <c r="R11" s="1"/>
  <c r="F11"/>
  <c r="N10"/>
  <c r="F10"/>
  <c r="N9"/>
  <c r="F9"/>
  <c r="R8" i="4"/>
  <c r="N8" i="2"/>
  <c r="R8" s="1"/>
  <c r="J8"/>
  <c r="F8"/>
  <c r="N7"/>
  <c r="R7" s="1"/>
  <c r="J7"/>
  <c r="F7"/>
  <c r="N6"/>
  <c r="F6"/>
  <c r="N5"/>
  <c r="F5"/>
  <c r="E18"/>
  <c r="D18" i="1"/>
  <c r="G18"/>
  <c r="H18"/>
  <c r="K18"/>
  <c r="L18"/>
  <c r="C18"/>
  <c r="R7" i="4"/>
  <c r="R9"/>
  <c r="R12"/>
  <c r="R13"/>
  <c r="R15"/>
  <c r="M17" i="1"/>
  <c r="M16"/>
  <c r="P16" i="4" s="1"/>
  <c r="M15" i="1"/>
  <c r="Q15" s="1"/>
  <c r="M14"/>
  <c r="P14" i="4" s="1"/>
  <c r="M13" i="1"/>
  <c r="M12"/>
  <c r="P12" i="4" s="1"/>
  <c r="M11" i="1"/>
  <c r="Q11" s="1"/>
  <c r="M10"/>
  <c r="P10" i="4" s="1"/>
  <c r="M9" i="1"/>
  <c r="M8"/>
  <c r="M7"/>
  <c r="Q7" s="1"/>
  <c r="M6"/>
  <c r="P6" i="4" s="1"/>
  <c r="M5" i="1"/>
  <c r="I17"/>
  <c r="I16"/>
  <c r="I15"/>
  <c r="I14"/>
  <c r="I13"/>
  <c r="I12"/>
  <c r="I11"/>
  <c r="I10"/>
  <c r="I9"/>
  <c r="I8"/>
  <c r="J7"/>
  <c r="I7"/>
  <c r="L7" i="4" s="1"/>
  <c r="I6" i="1"/>
  <c r="L6" i="4" s="1"/>
  <c r="I5" i="1"/>
  <c r="E6"/>
  <c r="H6" i="4" s="1"/>
  <c r="E7" i="1"/>
  <c r="H7" i="4" s="1"/>
  <c r="E8" i="1"/>
  <c r="H8" i="4" s="1"/>
  <c r="E9" i="1"/>
  <c r="H9" i="4" s="1"/>
  <c r="E10" i="1"/>
  <c r="H10" i="4" s="1"/>
  <c r="E11" i="1"/>
  <c r="H11" i="4" s="1"/>
  <c r="E12" i="1"/>
  <c r="E13"/>
  <c r="E14"/>
  <c r="H14" i="4" s="1"/>
  <c r="E15" i="1"/>
  <c r="H15" i="4" s="1"/>
  <c r="E16" i="1"/>
  <c r="H16" i="4" s="1"/>
  <c r="E17" i="1"/>
  <c r="H17" i="4" s="1"/>
  <c r="E5" i="1"/>
  <c r="R13" i="3" l="1"/>
  <c r="P17" i="4"/>
  <c r="Q17" i="1"/>
  <c r="P8" i="4"/>
  <c r="Q8" i="1"/>
  <c r="P5" i="4"/>
  <c r="Q5" i="1"/>
  <c r="F18" i="2"/>
  <c r="H13" i="4"/>
  <c r="Q13" i="1"/>
  <c r="R17" i="4"/>
  <c r="R6"/>
  <c r="J6" i="1"/>
  <c r="N18" i="2"/>
  <c r="R10" i="4"/>
  <c r="R16"/>
  <c r="J18"/>
  <c r="O18" i="2"/>
  <c r="K18" i="4"/>
  <c r="I18" i="3"/>
  <c r="H12" i="4"/>
  <c r="O18" i="3"/>
  <c r="R14" i="4"/>
  <c r="E18" i="3"/>
  <c r="P18"/>
  <c r="F17" i="1"/>
  <c r="F15"/>
  <c r="F13"/>
  <c r="F11"/>
  <c r="F9"/>
  <c r="F7"/>
  <c r="I18"/>
  <c r="L5" i="4"/>
  <c r="L9"/>
  <c r="J9" i="1"/>
  <c r="L11" i="4"/>
  <c r="J11" i="1"/>
  <c r="L13" i="4"/>
  <c r="J13" i="1"/>
  <c r="L15" i="4"/>
  <c r="J15" i="1"/>
  <c r="J17"/>
  <c r="M17" i="4" s="1"/>
  <c r="L17"/>
  <c r="P18" i="1"/>
  <c r="S5" i="4"/>
  <c r="Q14"/>
  <c r="Q10"/>
  <c r="E18" i="1"/>
  <c r="H5" i="4"/>
  <c r="F16" i="1"/>
  <c r="F14"/>
  <c r="F12"/>
  <c r="F10"/>
  <c r="F8"/>
  <c r="F6"/>
  <c r="L8" i="4"/>
  <c r="J8" i="1"/>
  <c r="L10" i="4"/>
  <c r="J10" i="1"/>
  <c r="L12" i="4"/>
  <c r="J12" i="1"/>
  <c r="L14" i="4"/>
  <c r="J14" i="1"/>
  <c r="L16" i="4"/>
  <c r="J16" i="1"/>
  <c r="Q16" i="4"/>
  <c r="Q12"/>
  <c r="Q8"/>
  <c r="P18" i="2"/>
  <c r="M18"/>
  <c r="F18" i="3"/>
  <c r="M18"/>
  <c r="N5"/>
  <c r="N18" s="1"/>
  <c r="P7" i="4"/>
  <c r="P9"/>
  <c r="P11"/>
  <c r="P13"/>
  <c r="P15"/>
  <c r="R5"/>
  <c r="S17"/>
  <c r="S16"/>
  <c r="S15"/>
  <c r="S14"/>
  <c r="S13"/>
  <c r="S12"/>
  <c r="S11"/>
  <c r="S10"/>
  <c r="S9"/>
  <c r="S8"/>
  <c r="S7"/>
  <c r="S6"/>
  <c r="Q17"/>
  <c r="Q15"/>
  <c r="Q13"/>
  <c r="Q11"/>
  <c r="Q9"/>
  <c r="Q7"/>
  <c r="I18" i="2"/>
  <c r="N18" i="4"/>
  <c r="G18"/>
  <c r="O18"/>
  <c r="F18"/>
  <c r="J5" i="3"/>
  <c r="J6"/>
  <c r="J7"/>
  <c r="J8"/>
  <c r="J10"/>
  <c r="J12"/>
  <c r="J14"/>
  <c r="J15"/>
  <c r="J5" i="2"/>
  <c r="J6"/>
  <c r="J9"/>
  <c r="J10"/>
  <c r="J11"/>
  <c r="J12"/>
  <c r="J13"/>
  <c r="R13" s="1"/>
  <c r="J14"/>
  <c r="J15"/>
  <c r="J16"/>
  <c r="M18" i="1"/>
  <c r="J5"/>
  <c r="F5"/>
  <c r="I5" i="4" s="1"/>
  <c r="Q5" l="1"/>
  <c r="R5" i="1"/>
  <c r="R13"/>
  <c r="R18" i="4"/>
  <c r="M7"/>
  <c r="T13"/>
  <c r="T10"/>
  <c r="L18"/>
  <c r="H18"/>
  <c r="P18"/>
  <c r="T14"/>
  <c r="S18"/>
  <c r="T9"/>
  <c r="T17"/>
  <c r="I8"/>
  <c r="U8"/>
  <c r="I12"/>
  <c r="U12"/>
  <c r="I16"/>
  <c r="U16"/>
  <c r="T6"/>
  <c r="M15"/>
  <c r="M13"/>
  <c r="M11"/>
  <c r="M9"/>
  <c r="I7"/>
  <c r="U7"/>
  <c r="I11"/>
  <c r="U11"/>
  <c r="I15"/>
  <c r="U15"/>
  <c r="Q18" i="1"/>
  <c r="T5" i="4"/>
  <c r="J18" i="1"/>
  <c r="M5" i="4"/>
  <c r="N18" i="1"/>
  <c r="Q18" i="4"/>
  <c r="T7"/>
  <c r="T11"/>
  <c r="T15"/>
  <c r="M16"/>
  <c r="M14"/>
  <c r="M12"/>
  <c r="M10"/>
  <c r="M8"/>
  <c r="I6"/>
  <c r="U6"/>
  <c r="I10"/>
  <c r="U10"/>
  <c r="I14"/>
  <c r="U14"/>
  <c r="T8"/>
  <c r="T12"/>
  <c r="T16"/>
  <c r="M6"/>
  <c r="I9"/>
  <c r="U9"/>
  <c r="I13"/>
  <c r="U13"/>
  <c r="I17"/>
  <c r="U17"/>
  <c r="J18" i="3"/>
  <c r="Q18"/>
  <c r="R18"/>
  <c r="R18" i="2"/>
  <c r="Q18"/>
  <c r="J18"/>
  <c r="F18" i="1"/>
  <c r="I18" i="4" l="1"/>
  <c r="M18"/>
  <c r="T18"/>
  <c r="R18" i="1"/>
  <c r="U5" i="4"/>
  <c r="U18" s="1"/>
</calcChain>
</file>

<file path=xl/sharedStrings.xml><?xml version="1.0" encoding="utf-8"?>
<sst xmlns="http://schemas.openxmlformats.org/spreadsheetml/2006/main" count="193" uniqueCount="37">
  <si>
    <t>MI Tanks</t>
  </si>
  <si>
    <t>No</t>
  </si>
  <si>
    <t>GP Tanks</t>
  </si>
  <si>
    <t>Reservoirs under Lease</t>
  </si>
  <si>
    <t>Total</t>
  </si>
  <si>
    <t>S. 
No.</t>
  </si>
  <si>
    <t xml:space="preserve">Details of Public Water Bodies </t>
  </si>
  <si>
    <t>TWSA
(in Ha)</t>
  </si>
  <si>
    <t>EWSA
(in Ha)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</si>
  <si>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</si>
  <si>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</si>
  <si>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</si>
  <si>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</si>
  <si>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</si>
  <si>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</si>
  <si>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</si>
  <si>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Prakasham</t>
  </si>
  <si>
    <t>Nellore</t>
  </si>
  <si>
    <t>Chittoor</t>
  </si>
  <si>
    <t>Kadapa</t>
  </si>
  <si>
    <t>Ananthapuram</t>
  </si>
  <si>
    <t>Kurnool</t>
  </si>
  <si>
    <t>FL Est. 
(in lakhs)</t>
  </si>
  <si>
    <r>
      <t xml:space="preserve">Details of Public water Bodies </t>
    </r>
    <r>
      <rPr>
        <b/>
        <sz val="11"/>
        <color theme="1"/>
        <rFont val="Arial"/>
        <family val="2"/>
      </rPr>
      <t>(Perinnial)</t>
    </r>
    <r>
      <rPr>
        <sz val="11"/>
        <color theme="1"/>
        <rFont val="Arial"/>
        <family val="2"/>
      </rPr>
      <t xml:space="preserve"> in FCS Clusters for FL Stocking (80-100mm) for the year 2018-19</t>
    </r>
  </si>
  <si>
    <r>
      <t xml:space="preserve">Details of Public water Bodies </t>
    </r>
    <r>
      <rPr>
        <b/>
        <sz val="11"/>
        <color theme="1"/>
        <rFont val="Arial"/>
        <family val="2"/>
      </rPr>
      <t>(Short Seasonal)</t>
    </r>
    <r>
      <rPr>
        <sz val="11"/>
        <color theme="1"/>
        <rFont val="Arial"/>
        <family val="2"/>
      </rPr>
      <t xml:space="preserve"> in FCS Clusters for FL Stocking (80-100mm) for the year 2018-19</t>
    </r>
  </si>
  <si>
    <r>
      <t xml:space="preserve">Details of Public water Bodies </t>
    </r>
    <r>
      <rPr>
        <b/>
        <sz val="11"/>
        <color theme="1"/>
        <rFont val="Arial"/>
        <family val="2"/>
      </rPr>
      <t>(Long Seasonal)</t>
    </r>
    <r>
      <rPr>
        <sz val="11"/>
        <color theme="1"/>
        <rFont val="Arial"/>
        <family val="2"/>
      </rPr>
      <t xml:space="preserve"> in FCS Clusters for FL Stocking (80-100mm) for the year 2018-19</t>
    </r>
  </si>
  <si>
    <t>Details of all Public water Bodies in FCS Clusters for FL Stocking (80-100mm) for the year 2018-19</t>
  </si>
  <si>
    <t>District</t>
  </si>
  <si>
    <t>No.of FCS Members</t>
  </si>
  <si>
    <t>No.of FCS Clusters</t>
  </si>
  <si>
    <t>No.of FCS in the Clusters</t>
  </si>
  <si>
    <t>Prakasam</t>
  </si>
  <si>
    <t>FL Est. 
(in Lakhs)</t>
  </si>
  <si>
    <t>MI Tanks (Lqase)</t>
  </si>
  <si>
    <t>GP Tanks (Lease)</t>
  </si>
  <si>
    <t>MI Tanks (Auction)</t>
  </si>
  <si>
    <t>GP Tanks (Auction)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</si>
</sst>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right" vertical="center" wrapText="1"/>
    </xf>
    <xf numFmtId="1" fontId="1" fillId="0" borderId="1" xfId="0" applyNumberFormat="1" applyFont="1" applyBorder="1" applyAlignment="1">
      <alignment horizontal="right" wrapText="1"/>
    </xf>
    <xf numFmtId="1" fontId="1" fillId="0" borderId="1" xfId="0" applyNumberFormat="1" applyFont="1" applyBorder="1" applyAlignment="1">
      <alignment vertical="center" wrapText="1"/>
    </xf>
    <xf numFmtId="1" fontId="3" fillId="0" borderId="1" xfId="0" applyNumberFormat="1" applyFont="1" applyBorder="1" applyAlignment="1">
      <alignment vertical="center" wrapText="1"/>
    </xf>
    <xf numFmtId="1" fontId="2" fillId="0" borderId="1" xfId="0" applyNumberFormat="1" applyFont="1" applyBorder="1" applyAlignment="1">
      <alignment vertical="center" wrapText="1"/>
    </xf>
    <xf numFmtId="1" fontId="2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zoomScale="70" zoomScaleNormal="70" workbookViewId="0">
      <selection activeCell="C18" sqref="C18"/>
    </sheetView>
  </sheetViews>
  <sheetFormatPr defaultRowHeight="14.25"/>
  <cols>
    <col min="1" max="1" width="4.28515625" style="1" bestFit="1" customWidth="1"/>
    <col min="2" max="2" width="15.42578125" style="1" bestFit="1" customWidth="1"/>
    <col min="3" max="3" width="7.42578125" style="1" customWidth="1"/>
    <col min="4" max="4" width="8.5703125" style="1" bestFit="1" customWidth="1"/>
    <col min="5" max="5" width="8.85546875" style="1" bestFit="1" customWidth="1"/>
    <col min="6" max="6" width="8.5703125" style="1" customWidth="1"/>
    <col min="7" max="7" width="7.7109375" style="1" customWidth="1"/>
    <col min="8" max="8" width="7.42578125" style="1" bestFit="1" customWidth="1"/>
    <col min="9" max="9" width="9.7109375" style="1" bestFit="1" customWidth="1"/>
    <col min="10" max="10" width="8.7109375" style="1" customWidth="1"/>
    <col min="11" max="11" width="7.5703125" style="1" customWidth="1"/>
    <col min="12" max="13" width="8.42578125" style="1" bestFit="1" customWidth="1"/>
    <col min="14" max="14" width="8.85546875" style="1" customWidth="1"/>
    <col min="15" max="16" width="9.42578125" style="1" bestFit="1" customWidth="1"/>
    <col min="17" max="18" width="11.7109375" style="1" bestFit="1" customWidth="1"/>
    <col min="19" max="16384" width="9.140625" style="1"/>
  </cols>
  <sheetData>
    <row r="1" spans="1:18" ht="27" customHeight="1">
      <c r="A1" s="15" t="s">
        <v>23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s="2" customFormat="1" ht="14.25" customHeight="1">
      <c r="A2" s="15" t="s">
        <v>5</v>
      </c>
      <c r="B2" s="16" t="s">
        <v>6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8"/>
    </row>
    <row r="3" spans="1:18" s="2" customFormat="1" ht="27.75" customHeight="1">
      <c r="A3" s="15"/>
      <c r="B3" s="15" t="s">
        <v>27</v>
      </c>
      <c r="C3" s="15" t="s">
        <v>0</v>
      </c>
      <c r="D3" s="15"/>
      <c r="E3" s="15"/>
      <c r="F3" s="15"/>
      <c r="G3" s="15" t="s">
        <v>2</v>
      </c>
      <c r="H3" s="15"/>
      <c r="I3" s="15"/>
      <c r="J3" s="15"/>
      <c r="K3" s="15" t="s">
        <v>3</v>
      </c>
      <c r="L3" s="15"/>
      <c r="M3" s="15"/>
      <c r="N3" s="15"/>
      <c r="O3" s="15" t="s">
        <v>4</v>
      </c>
      <c r="P3" s="15"/>
      <c r="Q3" s="15"/>
      <c r="R3" s="15"/>
    </row>
    <row r="4" spans="1:18" s="2" customFormat="1" ht="105" customHeight="1">
      <c r="A4" s="15"/>
      <c r="B4" s="15"/>
      <c r="C4" s="3" t="s">
        <v>1</v>
      </c>
      <c r="D4" s="3" t="s">
        <v>7</v>
      </c>
      <c r="E4" s="3" t="s">
        <v>8</v>
      </c>
      <c r="F4" s="7" t="s">
        <v>32</v>
      </c>
      <c r="G4" s="3" t="s">
        <v>1</v>
      </c>
      <c r="H4" s="3" t="s">
        <v>7</v>
      </c>
      <c r="I4" s="3" t="s">
        <v>8</v>
      </c>
      <c r="J4" s="7" t="s">
        <v>32</v>
      </c>
      <c r="K4" s="3" t="s">
        <v>1</v>
      </c>
      <c r="L4" s="3" t="s">
        <v>7</v>
      </c>
      <c r="M4" s="3" t="s">
        <v>8</v>
      </c>
      <c r="N4" s="7" t="s">
        <v>32</v>
      </c>
      <c r="O4" s="3" t="s">
        <v>1</v>
      </c>
      <c r="P4" s="3" t="s">
        <v>7</v>
      </c>
      <c r="Q4" s="3" t="s">
        <v>8</v>
      </c>
      <c r="R4" s="3" t="s">
        <v>22</v>
      </c>
    </row>
    <row r="5" spans="1:18" s="2" customFormat="1" ht="19.5" customHeight="1">
      <c r="A5" s="3">
        <v>1</v>
      </c>
      <c r="B5" s="4" t="s">
        <v>9</v>
      </c>
      <c r="C5" s="8">
        <v>0</v>
      </c>
      <c r="D5" s="8">
        <v>0</v>
      </c>
      <c r="E5" s="8">
        <f>D5*0.75</f>
        <v>0</v>
      </c>
      <c r="F5" s="8">
        <f>E5*0.025</f>
        <v>0</v>
      </c>
      <c r="G5" s="8">
        <v>0</v>
      </c>
      <c r="H5" s="8">
        <v>0</v>
      </c>
      <c r="I5" s="8">
        <f>H5*0.75</f>
        <v>0</v>
      </c>
      <c r="J5" s="8">
        <f>I5*0.025</f>
        <v>0</v>
      </c>
      <c r="K5" s="8">
        <v>1</v>
      </c>
      <c r="L5" s="8">
        <v>1240</v>
      </c>
      <c r="M5" s="8">
        <f>L5*0.75</f>
        <v>930</v>
      </c>
      <c r="N5" s="8">
        <v>13.95</v>
      </c>
      <c r="O5" s="8">
        <f>C5+G5+K5</f>
        <v>1</v>
      </c>
      <c r="P5" s="8">
        <f t="shared" ref="P5:R5" si="0">D5+H5+L5</f>
        <v>1240</v>
      </c>
      <c r="Q5" s="8">
        <f t="shared" si="0"/>
        <v>930</v>
      </c>
      <c r="R5" s="8">
        <f t="shared" si="0"/>
        <v>13.95</v>
      </c>
    </row>
    <row r="6" spans="1:18" s="2" customFormat="1" ht="19.5" customHeight="1">
      <c r="A6" s="3">
        <v>2</v>
      </c>
      <c r="B6" s="4" t="s">
        <v>10</v>
      </c>
      <c r="C6" s="8">
        <v>2</v>
      </c>
      <c r="D6" s="8">
        <v>588</v>
      </c>
      <c r="E6" s="8">
        <f t="shared" ref="E6:E17" si="1">D6*0.75</f>
        <v>441</v>
      </c>
      <c r="F6" s="8">
        <f t="shared" ref="F6:F17" si="2">E6*0.025</f>
        <v>11.025</v>
      </c>
      <c r="G6" s="8">
        <v>0</v>
      </c>
      <c r="H6" s="8">
        <v>0</v>
      </c>
      <c r="I6" s="8">
        <f t="shared" ref="I6:I17" si="3">H6*0.75</f>
        <v>0</v>
      </c>
      <c r="J6" s="8">
        <f t="shared" ref="J6:J17" si="4">I6*0.025</f>
        <v>0</v>
      </c>
      <c r="K6" s="8">
        <v>4</v>
      </c>
      <c r="L6" s="8">
        <v>884</v>
      </c>
      <c r="M6" s="8">
        <f t="shared" ref="M6:M17" si="5">L6*0.75</f>
        <v>663</v>
      </c>
      <c r="N6" s="8">
        <v>9.9499999999999993</v>
      </c>
      <c r="O6" s="8">
        <f t="shared" ref="O6:O17" si="6">C6+G6+K6</f>
        <v>6</v>
      </c>
      <c r="P6" s="8">
        <f t="shared" ref="P6:P17" si="7">D6+H6+L6</f>
        <v>1472</v>
      </c>
      <c r="Q6" s="8">
        <f t="shared" ref="Q6:Q17" si="8">E6+I6+M6</f>
        <v>1104</v>
      </c>
      <c r="R6" s="8">
        <f t="shared" ref="R6:R17" si="9">F6+J6+N6</f>
        <v>20.975000000000001</v>
      </c>
    </row>
    <row r="7" spans="1:18" s="2" customFormat="1" ht="19.5" customHeight="1">
      <c r="A7" s="3">
        <v>3</v>
      </c>
      <c r="B7" s="4" t="s">
        <v>11</v>
      </c>
      <c r="C7" s="8">
        <v>0</v>
      </c>
      <c r="D7" s="8">
        <v>0</v>
      </c>
      <c r="E7" s="8">
        <f t="shared" si="1"/>
        <v>0</v>
      </c>
      <c r="F7" s="8">
        <f t="shared" si="2"/>
        <v>0</v>
      </c>
      <c r="G7" s="8">
        <v>8</v>
      </c>
      <c r="H7" s="8">
        <v>72</v>
      </c>
      <c r="I7" s="8">
        <f t="shared" si="3"/>
        <v>54</v>
      </c>
      <c r="J7" s="8">
        <f t="shared" si="4"/>
        <v>1.35</v>
      </c>
      <c r="K7" s="8">
        <v>3</v>
      </c>
      <c r="L7" s="8">
        <v>591</v>
      </c>
      <c r="M7" s="8">
        <f t="shared" si="5"/>
        <v>443.25</v>
      </c>
      <c r="N7" s="8">
        <v>6.65</v>
      </c>
      <c r="O7" s="8">
        <f t="shared" si="6"/>
        <v>11</v>
      </c>
      <c r="P7" s="8">
        <f t="shared" si="7"/>
        <v>663</v>
      </c>
      <c r="Q7" s="8">
        <f t="shared" si="8"/>
        <v>497.25</v>
      </c>
      <c r="R7" s="8">
        <f t="shared" si="9"/>
        <v>8</v>
      </c>
    </row>
    <row r="8" spans="1:18" ht="19.5" customHeight="1">
      <c r="A8" s="3">
        <v>4</v>
      </c>
      <c r="B8" s="4" t="s">
        <v>12</v>
      </c>
      <c r="C8" s="9">
        <v>15</v>
      </c>
      <c r="D8" s="9">
        <v>350</v>
      </c>
      <c r="E8" s="8">
        <f t="shared" si="1"/>
        <v>262.5</v>
      </c>
      <c r="F8" s="8">
        <f t="shared" si="2"/>
        <v>6.5625</v>
      </c>
      <c r="G8" s="9">
        <v>134</v>
      </c>
      <c r="H8" s="9">
        <v>741</v>
      </c>
      <c r="I8" s="8">
        <f t="shared" si="3"/>
        <v>555.75</v>
      </c>
      <c r="J8" s="8">
        <f t="shared" si="4"/>
        <v>13.893750000000001</v>
      </c>
      <c r="K8" s="9">
        <v>3</v>
      </c>
      <c r="L8" s="9">
        <v>50</v>
      </c>
      <c r="M8" s="8">
        <f t="shared" si="5"/>
        <v>37.5</v>
      </c>
      <c r="N8" s="8">
        <f>M8*0.015</f>
        <v>0.5625</v>
      </c>
      <c r="O8" s="8">
        <f t="shared" si="6"/>
        <v>152</v>
      </c>
      <c r="P8" s="8">
        <f t="shared" si="7"/>
        <v>1141</v>
      </c>
      <c r="Q8" s="8">
        <f t="shared" si="8"/>
        <v>855.75</v>
      </c>
      <c r="R8" s="8">
        <f t="shared" si="9"/>
        <v>21.018750000000001</v>
      </c>
    </row>
    <row r="9" spans="1:18" ht="19.5" customHeight="1">
      <c r="A9" s="5">
        <v>5</v>
      </c>
      <c r="B9" s="4" t="s">
        <v>13</v>
      </c>
      <c r="C9" s="9">
        <v>1</v>
      </c>
      <c r="D9" s="9">
        <v>41</v>
      </c>
      <c r="E9" s="8">
        <f t="shared" si="1"/>
        <v>30.75</v>
      </c>
      <c r="F9" s="8">
        <f t="shared" si="2"/>
        <v>0.76875000000000004</v>
      </c>
      <c r="G9" s="9">
        <v>13</v>
      </c>
      <c r="H9" s="9">
        <v>279</v>
      </c>
      <c r="I9" s="8">
        <f t="shared" si="3"/>
        <v>209.25</v>
      </c>
      <c r="J9" s="8">
        <f t="shared" si="4"/>
        <v>5.2312500000000002</v>
      </c>
      <c r="K9" s="9">
        <v>4</v>
      </c>
      <c r="L9" s="9">
        <v>2620</v>
      </c>
      <c r="M9" s="8">
        <f t="shared" si="5"/>
        <v>1965</v>
      </c>
      <c r="N9" s="8">
        <v>29.48</v>
      </c>
      <c r="O9" s="8">
        <f t="shared" si="6"/>
        <v>18</v>
      </c>
      <c r="P9" s="8">
        <f t="shared" si="7"/>
        <v>2940</v>
      </c>
      <c r="Q9" s="8">
        <f t="shared" si="8"/>
        <v>2205</v>
      </c>
      <c r="R9" s="8">
        <f t="shared" si="9"/>
        <v>35.480000000000004</v>
      </c>
    </row>
    <row r="10" spans="1:18" ht="19.5" customHeight="1">
      <c r="A10" s="5">
        <v>6</v>
      </c>
      <c r="B10" s="4" t="s">
        <v>14</v>
      </c>
      <c r="C10" s="9">
        <v>21</v>
      </c>
      <c r="D10" s="9">
        <v>734</v>
      </c>
      <c r="E10" s="8">
        <f t="shared" si="1"/>
        <v>550.5</v>
      </c>
      <c r="F10" s="8">
        <f t="shared" si="2"/>
        <v>13.762500000000001</v>
      </c>
      <c r="G10" s="9">
        <v>0</v>
      </c>
      <c r="H10" s="9">
        <v>0</v>
      </c>
      <c r="I10" s="8">
        <f t="shared" si="3"/>
        <v>0</v>
      </c>
      <c r="J10" s="8">
        <f t="shared" si="4"/>
        <v>0</v>
      </c>
      <c r="K10" s="9">
        <v>0</v>
      </c>
      <c r="L10" s="9">
        <v>0</v>
      </c>
      <c r="M10" s="8">
        <f t="shared" si="5"/>
        <v>0</v>
      </c>
      <c r="N10" s="8">
        <v>0</v>
      </c>
      <c r="O10" s="8">
        <f t="shared" si="6"/>
        <v>21</v>
      </c>
      <c r="P10" s="8">
        <f t="shared" si="7"/>
        <v>734</v>
      </c>
      <c r="Q10" s="8">
        <f t="shared" si="8"/>
        <v>550.5</v>
      </c>
      <c r="R10" s="8">
        <f t="shared" si="9"/>
        <v>13.762500000000001</v>
      </c>
    </row>
    <row r="11" spans="1:18" ht="19.5" customHeight="1">
      <c r="A11" s="5">
        <v>7</v>
      </c>
      <c r="B11" s="4" t="s">
        <v>15</v>
      </c>
      <c r="C11" s="9">
        <v>23</v>
      </c>
      <c r="D11" s="9">
        <v>1343</v>
      </c>
      <c r="E11" s="8">
        <f t="shared" si="1"/>
        <v>1007.25</v>
      </c>
      <c r="F11" s="8">
        <f t="shared" si="2"/>
        <v>25.181250000000002</v>
      </c>
      <c r="G11" s="9">
        <v>21</v>
      </c>
      <c r="H11" s="9">
        <v>1571.3</v>
      </c>
      <c r="I11" s="8">
        <f t="shared" si="3"/>
        <v>1178.4749999999999</v>
      </c>
      <c r="J11" s="8">
        <f t="shared" si="4"/>
        <v>29.461874999999999</v>
      </c>
      <c r="K11" s="9">
        <v>1</v>
      </c>
      <c r="L11" s="9">
        <v>1243</v>
      </c>
      <c r="M11" s="8">
        <f t="shared" si="5"/>
        <v>932.25</v>
      </c>
      <c r="N11" s="8">
        <v>13.98</v>
      </c>
      <c r="O11" s="8">
        <f t="shared" si="6"/>
        <v>45</v>
      </c>
      <c r="P11" s="8">
        <f t="shared" si="7"/>
        <v>4157.3</v>
      </c>
      <c r="Q11" s="8">
        <f t="shared" si="8"/>
        <v>3117.9749999999999</v>
      </c>
      <c r="R11" s="8">
        <f t="shared" si="9"/>
        <v>68.623125000000002</v>
      </c>
    </row>
    <row r="12" spans="1:18" ht="19.5" customHeight="1">
      <c r="A12" s="5">
        <v>8</v>
      </c>
      <c r="B12" s="4" t="s">
        <v>31</v>
      </c>
      <c r="C12" s="9">
        <v>0</v>
      </c>
      <c r="D12" s="9">
        <v>0</v>
      </c>
      <c r="E12" s="8">
        <f t="shared" si="1"/>
        <v>0</v>
      </c>
      <c r="F12" s="8">
        <f t="shared" si="2"/>
        <v>0</v>
      </c>
      <c r="G12" s="9">
        <v>0</v>
      </c>
      <c r="H12" s="9">
        <v>0</v>
      </c>
      <c r="I12" s="8">
        <f t="shared" si="3"/>
        <v>0</v>
      </c>
      <c r="J12" s="8">
        <f t="shared" si="4"/>
        <v>0</v>
      </c>
      <c r="K12" s="9">
        <v>1</v>
      </c>
      <c r="L12" s="9">
        <v>332</v>
      </c>
      <c r="M12" s="8">
        <f t="shared" si="5"/>
        <v>249</v>
      </c>
      <c r="N12" s="8">
        <v>3.74</v>
      </c>
      <c r="O12" s="8">
        <f t="shared" si="6"/>
        <v>1</v>
      </c>
      <c r="P12" s="8">
        <f t="shared" si="7"/>
        <v>332</v>
      </c>
      <c r="Q12" s="8">
        <f t="shared" si="8"/>
        <v>249</v>
      </c>
      <c r="R12" s="8">
        <f t="shared" si="9"/>
        <v>3.74</v>
      </c>
    </row>
    <row r="13" spans="1:18" ht="19.5" customHeight="1">
      <c r="A13" s="5">
        <v>9</v>
      </c>
      <c r="B13" s="4" t="s">
        <v>17</v>
      </c>
      <c r="C13" s="9">
        <v>2</v>
      </c>
      <c r="D13" s="9">
        <v>1135.72</v>
      </c>
      <c r="E13" s="8">
        <f t="shared" si="1"/>
        <v>851.79</v>
      </c>
      <c r="F13" s="8">
        <f t="shared" si="2"/>
        <v>21.294750000000001</v>
      </c>
      <c r="G13" s="9">
        <v>0</v>
      </c>
      <c r="H13" s="9">
        <v>0</v>
      </c>
      <c r="I13" s="8">
        <f t="shared" si="3"/>
        <v>0</v>
      </c>
      <c r="J13" s="8">
        <f t="shared" si="4"/>
        <v>0</v>
      </c>
      <c r="K13" s="9">
        <v>2</v>
      </c>
      <c r="L13" s="9">
        <v>45056</v>
      </c>
      <c r="M13" s="8">
        <f t="shared" si="5"/>
        <v>33792</v>
      </c>
      <c r="N13" s="8">
        <f>M13*0.0075</f>
        <v>253.44</v>
      </c>
      <c r="O13" s="8">
        <f t="shared" si="6"/>
        <v>4</v>
      </c>
      <c r="P13" s="8">
        <f t="shared" si="7"/>
        <v>46191.72</v>
      </c>
      <c r="Q13" s="8">
        <f t="shared" si="8"/>
        <v>34643.79</v>
      </c>
      <c r="R13" s="8">
        <f t="shared" si="9"/>
        <v>274.73475000000002</v>
      </c>
    </row>
    <row r="14" spans="1:18" ht="19.5" customHeight="1">
      <c r="A14" s="5">
        <v>10</v>
      </c>
      <c r="B14" s="4" t="s">
        <v>18</v>
      </c>
      <c r="C14" s="9">
        <v>0</v>
      </c>
      <c r="D14" s="9">
        <v>0</v>
      </c>
      <c r="E14" s="8">
        <f t="shared" si="1"/>
        <v>0</v>
      </c>
      <c r="F14" s="8">
        <f t="shared" si="2"/>
        <v>0</v>
      </c>
      <c r="G14" s="9">
        <v>0</v>
      </c>
      <c r="H14" s="9">
        <v>0</v>
      </c>
      <c r="I14" s="8">
        <f t="shared" si="3"/>
        <v>0</v>
      </c>
      <c r="J14" s="8">
        <f t="shared" si="4"/>
        <v>0</v>
      </c>
      <c r="K14" s="9">
        <v>0</v>
      </c>
      <c r="L14" s="9">
        <v>0</v>
      </c>
      <c r="M14" s="8">
        <f t="shared" si="5"/>
        <v>0</v>
      </c>
      <c r="N14" s="8">
        <v>0</v>
      </c>
      <c r="O14" s="8">
        <f t="shared" si="6"/>
        <v>0</v>
      </c>
      <c r="P14" s="8">
        <f t="shared" si="7"/>
        <v>0</v>
      </c>
      <c r="Q14" s="8">
        <f t="shared" si="8"/>
        <v>0</v>
      </c>
      <c r="R14" s="8">
        <f t="shared" si="9"/>
        <v>0</v>
      </c>
    </row>
    <row r="15" spans="1:18" ht="19.5" customHeight="1">
      <c r="A15" s="5">
        <v>11</v>
      </c>
      <c r="B15" s="4" t="s">
        <v>19</v>
      </c>
      <c r="C15" s="9">
        <v>0</v>
      </c>
      <c r="D15" s="9">
        <v>0</v>
      </c>
      <c r="E15" s="8">
        <f t="shared" si="1"/>
        <v>0</v>
      </c>
      <c r="F15" s="8">
        <f t="shared" si="2"/>
        <v>0</v>
      </c>
      <c r="G15" s="9">
        <v>0</v>
      </c>
      <c r="H15" s="9">
        <v>0</v>
      </c>
      <c r="I15" s="8">
        <f t="shared" si="3"/>
        <v>0</v>
      </c>
      <c r="J15" s="8">
        <f t="shared" si="4"/>
        <v>0</v>
      </c>
      <c r="K15" s="9">
        <v>6</v>
      </c>
      <c r="L15" s="9">
        <v>2454</v>
      </c>
      <c r="M15" s="8">
        <f t="shared" si="5"/>
        <v>1840.5</v>
      </c>
      <c r="N15" s="8">
        <v>27.61</v>
      </c>
      <c r="O15" s="8">
        <f t="shared" si="6"/>
        <v>6</v>
      </c>
      <c r="P15" s="8">
        <f t="shared" si="7"/>
        <v>2454</v>
      </c>
      <c r="Q15" s="8">
        <f t="shared" si="8"/>
        <v>1840.5</v>
      </c>
      <c r="R15" s="8">
        <f t="shared" si="9"/>
        <v>27.61</v>
      </c>
    </row>
    <row r="16" spans="1:18" ht="19.5" customHeight="1">
      <c r="A16" s="5">
        <v>12</v>
      </c>
      <c r="B16" s="4" t="s">
        <v>20</v>
      </c>
      <c r="C16" s="9">
        <v>0</v>
      </c>
      <c r="D16" s="9">
        <v>0</v>
      </c>
      <c r="E16" s="8">
        <f t="shared" si="1"/>
        <v>0</v>
      </c>
      <c r="F16" s="8">
        <f t="shared" si="2"/>
        <v>0</v>
      </c>
      <c r="G16" s="9">
        <v>0</v>
      </c>
      <c r="H16" s="9">
        <v>0</v>
      </c>
      <c r="I16" s="8">
        <f t="shared" si="3"/>
        <v>0</v>
      </c>
      <c r="J16" s="8">
        <f t="shared" si="4"/>
        <v>0</v>
      </c>
      <c r="K16" s="9">
        <v>0</v>
      </c>
      <c r="L16" s="9">
        <v>0</v>
      </c>
      <c r="M16" s="8">
        <f t="shared" si="5"/>
        <v>0</v>
      </c>
      <c r="N16" s="8">
        <v>0</v>
      </c>
      <c r="O16" s="8">
        <f t="shared" si="6"/>
        <v>0</v>
      </c>
      <c r="P16" s="8">
        <f t="shared" si="7"/>
        <v>0</v>
      </c>
      <c r="Q16" s="8">
        <f t="shared" si="8"/>
        <v>0</v>
      </c>
      <c r="R16" s="8">
        <f t="shared" si="9"/>
        <v>0</v>
      </c>
    </row>
    <row r="17" spans="1:18" ht="19.5" customHeight="1">
      <c r="A17" s="5">
        <v>13</v>
      </c>
      <c r="B17" s="4" t="s">
        <v>21</v>
      </c>
      <c r="C17" s="9">
        <v>13</v>
      </c>
      <c r="D17" s="9">
        <v>905.46</v>
      </c>
      <c r="E17" s="8">
        <f t="shared" si="1"/>
        <v>679.09500000000003</v>
      </c>
      <c r="F17" s="8">
        <f t="shared" si="2"/>
        <v>16.977375000000002</v>
      </c>
      <c r="G17" s="9">
        <v>0</v>
      </c>
      <c r="H17" s="9">
        <v>0</v>
      </c>
      <c r="I17" s="8">
        <f t="shared" si="3"/>
        <v>0</v>
      </c>
      <c r="J17" s="8">
        <f t="shared" si="4"/>
        <v>0</v>
      </c>
      <c r="K17" s="9">
        <v>4</v>
      </c>
      <c r="L17" s="9">
        <v>4331</v>
      </c>
      <c r="M17" s="8">
        <f t="shared" si="5"/>
        <v>3248.25</v>
      </c>
      <c r="N17" s="8">
        <f>M17*0.015</f>
        <v>48.723749999999995</v>
      </c>
      <c r="O17" s="8">
        <f t="shared" si="6"/>
        <v>17</v>
      </c>
      <c r="P17" s="8">
        <f t="shared" si="7"/>
        <v>5236.46</v>
      </c>
      <c r="Q17" s="8">
        <f t="shared" si="8"/>
        <v>3927.3450000000003</v>
      </c>
      <c r="R17" s="8">
        <f t="shared" si="9"/>
        <v>65.70112499999999</v>
      </c>
    </row>
    <row r="18" spans="1:18" ht="19.5" customHeight="1">
      <c r="A18" s="5"/>
      <c r="B18" s="4" t="s">
        <v>4</v>
      </c>
      <c r="C18" s="13">
        <f>SUM(C5:C17)</f>
        <v>77</v>
      </c>
      <c r="D18" s="13">
        <f t="shared" ref="D18:R18" si="10">SUM(D5:D17)</f>
        <v>5097.18</v>
      </c>
      <c r="E18" s="13">
        <f t="shared" si="10"/>
        <v>3822.8850000000002</v>
      </c>
      <c r="F18" s="13">
        <f t="shared" si="10"/>
        <v>95.572125</v>
      </c>
      <c r="G18" s="13">
        <f t="shared" si="10"/>
        <v>176</v>
      </c>
      <c r="H18" s="13">
        <f t="shared" si="10"/>
        <v>2663.3</v>
      </c>
      <c r="I18" s="13">
        <f t="shared" si="10"/>
        <v>1997.4749999999999</v>
      </c>
      <c r="J18" s="13">
        <f t="shared" si="10"/>
        <v>49.936875000000001</v>
      </c>
      <c r="K18" s="13">
        <f t="shared" si="10"/>
        <v>29</v>
      </c>
      <c r="L18" s="13">
        <f t="shared" si="10"/>
        <v>58801</v>
      </c>
      <c r="M18" s="13">
        <f t="shared" si="10"/>
        <v>44100.75</v>
      </c>
      <c r="N18" s="13">
        <f t="shared" si="10"/>
        <v>408.08625000000001</v>
      </c>
      <c r="O18" s="13">
        <f>SUM(O5:O17)</f>
        <v>282</v>
      </c>
      <c r="P18" s="13">
        <f t="shared" si="10"/>
        <v>66561.48000000001</v>
      </c>
      <c r="Q18" s="13">
        <f t="shared" si="10"/>
        <v>49921.11</v>
      </c>
      <c r="R18" s="13">
        <f t="shared" si="10"/>
        <v>553.59525000000008</v>
      </c>
    </row>
  </sheetData>
  <mergeCells count="8">
    <mergeCell ref="O3:R3"/>
    <mergeCell ref="A1:R1"/>
    <mergeCell ref="B2:R2"/>
    <mergeCell ref="A2:A4"/>
    <mergeCell ref="B3:B4"/>
    <mergeCell ref="C3:F3"/>
    <mergeCell ref="G3:J3"/>
    <mergeCell ref="K3:N3"/>
  </mergeCells>
  <printOptions horizontalCentered="1"/>
  <pageMargins left="0.55118110236220474" right="0.39370078740157483" top="0.74803149606299213" bottom="0.74803149606299213" header="0.31496062992125984" footer="0.31496062992125984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8"/>
  <sheetViews>
    <sheetView topLeftCell="A4" workbookViewId="0">
      <selection activeCell="C14" sqref="C14"/>
    </sheetView>
  </sheetViews>
  <sheetFormatPr defaultRowHeight="14.25"/>
  <cols>
    <col min="1" max="1" width="4.28515625" style="1" bestFit="1" customWidth="1"/>
    <col min="2" max="2" width="15.42578125" style="1" bestFit="1" customWidth="1"/>
    <col min="3" max="3" width="6.140625" style="1" bestFit="1" customWidth="1"/>
    <col min="4" max="4" width="9.7109375" style="1" bestFit="1" customWidth="1"/>
    <col min="5" max="5" width="10" style="1" bestFit="1" customWidth="1"/>
    <col min="6" max="6" width="8.5703125" style="1" customWidth="1"/>
    <col min="7" max="7" width="7.7109375" style="1" customWidth="1"/>
    <col min="8" max="8" width="8.85546875" style="1" bestFit="1" customWidth="1"/>
    <col min="9" max="9" width="9.28515625" style="1" bestFit="1" customWidth="1"/>
    <col min="10" max="10" width="8.7109375" style="1" customWidth="1"/>
    <col min="11" max="11" width="7.5703125" style="1" customWidth="1"/>
    <col min="12" max="12" width="8.5703125" style="1" bestFit="1" customWidth="1"/>
    <col min="13" max="13" width="8.42578125" style="1" bestFit="1" customWidth="1"/>
    <col min="14" max="14" width="8.85546875" style="1" customWidth="1"/>
    <col min="15" max="15" width="9.42578125" style="1" bestFit="1" customWidth="1"/>
    <col min="16" max="17" width="10" style="1" bestFit="1" customWidth="1"/>
    <col min="18" max="18" width="11.7109375" style="1" bestFit="1" customWidth="1"/>
    <col min="19" max="16384" width="9.140625" style="1"/>
  </cols>
  <sheetData>
    <row r="1" spans="1:18" ht="27" customHeight="1">
      <c r="A1" s="15" t="s">
        <v>25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s="2" customFormat="1" ht="14.25" customHeight="1">
      <c r="A2" s="15" t="s">
        <v>5</v>
      </c>
      <c r="B2" s="16" t="s">
        <v>6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8"/>
    </row>
    <row r="3" spans="1:18" s="2" customFormat="1" ht="27.75" customHeight="1">
      <c r="A3" s="15"/>
      <c r="B3" s="15" t="s">
        <v>27</v>
      </c>
      <c r="C3" s="15" t="s">
        <v>0</v>
      </c>
      <c r="D3" s="15"/>
      <c r="E3" s="15"/>
      <c r="F3" s="15"/>
      <c r="G3" s="15" t="s">
        <v>2</v>
      </c>
      <c r="H3" s="15"/>
      <c r="I3" s="15"/>
      <c r="J3" s="15"/>
      <c r="K3" s="15" t="s">
        <v>3</v>
      </c>
      <c r="L3" s="15"/>
      <c r="M3" s="15"/>
      <c r="N3" s="15"/>
      <c r="O3" s="15" t="s">
        <v>4</v>
      </c>
      <c r="P3" s="15"/>
      <c r="Q3" s="15"/>
      <c r="R3" s="15"/>
    </row>
    <row r="4" spans="1:18" s="2" customFormat="1" ht="105" customHeight="1">
      <c r="A4" s="15"/>
      <c r="B4" s="15"/>
      <c r="C4" s="3" t="s">
        <v>1</v>
      </c>
      <c r="D4" s="3" t="s">
        <v>7</v>
      </c>
      <c r="E4" s="3" t="s">
        <v>8</v>
      </c>
      <c r="F4" s="7" t="s">
        <v>32</v>
      </c>
      <c r="G4" s="3" t="s">
        <v>1</v>
      </c>
      <c r="H4" s="3" t="s">
        <v>7</v>
      </c>
      <c r="I4" s="3" t="s">
        <v>8</v>
      </c>
      <c r="J4" s="7" t="s">
        <v>32</v>
      </c>
      <c r="K4" s="3" t="s">
        <v>1</v>
      </c>
      <c r="L4" s="3" t="s">
        <v>7</v>
      </c>
      <c r="M4" s="3" t="s">
        <v>8</v>
      </c>
      <c r="N4" s="7" t="s">
        <v>32</v>
      </c>
      <c r="O4" s="3" t="s">
        <v>1</v>
      </c>
      <c r="P4" s="3" t="s">
        <v>7</v>
      </c>
      <c r="Q4" s="3" t="s">
        <v>8</v>
      </c>
      <c r="R4" s="3" t="s">
        <v>22</v>
      </c>
    </row>
    <row r="5" spans="1:18" s="2" customFormat="1" ht="19.5" customHeight="1">
      <c r="A5" s="3">
        <v>1</v>
      </c>
      <c r="B5" s="4" t="s">
        <v>9</v>
      </c>
      <c r="C5" s="8">
        <v>141</v>
      </c>
      <c r="D5" s="8">
        <v>3546.26</v>
      </c>
      <c r="E5" s="8">
        <f>D5*0.5</f>
        <v>1773.13</v>
      </c>
      <c r="F5" s="8">
        <f>E5*0.025</f>
        <v>44.328250000000004</v>
      </c>
      <c r="G5" s="8">
        <v>181</v>
      </c>
      <c r="H5" s="8">
        <v>8752.16</v>
      </c>
      <c r="I5" s="8">
        <f>H5*0.5</f>
        <v>4376.08</v>
      </c>
      <c r="J5" s="8">
        <f>I5*0.025</f>
        <v>109.402</v>
      </c>
      <c r="K5" s="8">
        <v>0</v>
      </c>
      <c r="L5" s="8">
        <v>0</v>
      </c>
      <c r="M5" s="8">
        <f>L5*0.5</f>
        <v>0</v>
      </c>
      <c r="N5" s="8">
        <f>M5*0.015</f>
        <v>0</v>
      </c>
      <c r="O5" s="8">
        <f>C5+G5+K5</f>
        <v>322</v>
      </c>
      <c r="P5" s="8">
        <f t="shared" ref="P5:R5" si="0">D5+H5+L5</f>
        <v>12298.42</v>
      </c>
      <c r="Q5" s="8">
        <f t="shared" si="0"/>
        <v>6149.21</v>
      </c>
      <c r="R5" s="8">
        <f t="shared" si="0"/>
        <v>153.73025000000001</v>
      </c>
    </row>
    <row r="6" spans="1:18" s="2" customFormat="1" ht="19.5" customHeight="1">
      <c r="A6" s="3">
        <v>2</v>
      </c>
      <c r="B6" s="4" t="s">
        <v>10</v>
      </c>
      <c r="C6" s="8">
        <v>106</v>
      </c>
      <c r="D6" s="8">
        <v>4640</v>
      </c>
      <c r="E6" s="8">
        <f t="shared" ref="E6:E17" si="1">D6*0.5</f>
        <v>2320</v>
      </c>
      <c r="F6" s="8">
        <f t="shared" ref="F6:F17" si="2">E6*0.025</f>
        <v>58</v>
      </c>
      <c r="G6" s="8">
        <v>6</v>
      </c>
      <c r="H6" s="8">
        <v>153</v>
      </c>
      <c r="I6" s="8">
        <f t="shared" ref="I6:I17" si="3">H6*0.5</f>
        <v>76.5</v>
      </c>
      <c r="J6" s="8">
        <f t="shared" ref="J6:J17" si="4">I6*0.025</f>
        <v>1.9125000000000001</v>
      </c>
      <c r="K6" s="8">
        <v>0</v>
      </c>
      <c r="L6" s="8">
        <v>0</v>
      </c>
      <c r="M6" s="8">
        <f t="shared" ref="M6:M17" si="5">L6*0.5</f>
        <v>0</v>
      </c>
      <c r="N6" s="8">
        <f t="shared" ref="N6:N17" si="6">M6*0.015</f>
        <v>0</v>
      </c>
      <c r="O6" s="8">
        <f t="shared" ref="O6:O17" si="7">C6+G6+K6</f>
        <v>112</v>
      </c>
      <c r="P6" s="8">
        <f t="shared" ref="P6:P17" si="8">D6+H6+L6</f>
        <v>4793</v>
      </c>
      <c r="Q6" s="8">
        <f t="shared" ref="Q6:Q17" si="9">E6+I6+M6</f>
        <v>2396.5</v>
      </c>
      <c r="R6" s="8">
        <f t="shared" ref="R6:R17" si="10">F6+J6+N6</f>
        <v>59.912500000000001</v>
      </c>
    </row>
    <row r="7" spans="1:18" s="2" customFormat="1" ht="19.5" customHeight="1">
      <c r="A7" s="3">
        <v>3</v>
      </c>
      <c r="B7" s="4" t="s">
        <v>11</v>
      </c>
      <c r="C7" s="8">
        <v>76</v>
      </c>
      <c r="D7" s="8">
        <v>3382.56</v>
      </c>
      <c r="E7" s="8">
        <f t="shared" si="1"/>
        <v>1691.28</v>
      </c>
      <c r="F7" s="8">
        <f t="shared" si="2"/>
        <v>42.282000000000004</v>
      </c>
      <c r="G7" s="8">
        <v>18</v>
      </c>
      <c r="H7" s="8">
        <v>64</v>
      </c>
      <c r="I7" s="8">
        <f t="shared" si="3"/>
        <v>32</v>
      </c>
      <c r="J7" s="8">
        <f t="shared" si="4"/>
        <v>0.8</v>
      </c>
      <c r="K7" s="8">
        <v>15</v>
      </c>
      <c r="L7" s="8">
        <v>736</v>
      </c>
      <c r="M7" s="8">
        <f t="shared" si="5"/>
        <v>368</v>
      </c>
      <c r="N7" s="8">
        <f t="shared" si="6"/>
        <v>5.52</v>
      </c>
      <c r="O7" s="8">
        <f t="shared" si="7"/>
        <v>109</v>
      </c>
      <c r="P7" s="8">
        <f t="shared" si="8"/>
        <v>4182.5599999999995</v>
      </c>
      <c r="Q7" s="8">
        <f t="shared" si="9"/>
        <v>2091.2799999999997</v>
      </c>
      <c r="R7" s="8">
        <f t="shared" si="10"/>
        <v>48.602000000000004</v>
      </c>
    </row>
    <row r="8" spans="1:18" ht="19.5" customHeight="1">
      <c r="A8" s="3">
        <v>4</v>
      </c>
      <c r="B8" s="4" t="s">
        <v>12</v>
      </c>
      <c r="C8" s="9">
        <v>60</v>
      </c>
      <c r="D8" s="9">
        <v>1541</v>
      </c>
      <c r="E8" s="8">
        <f t="shared" si="1"/>
        <v>770.5</v>
      </c>
      <c r="F8" s="8">
        <f t="shared" si="2"/>
        <v>19.262500000000003</v>
      </c>
      <c r="G8" s="9">
        <v>478</v>
      </c>
      <c r="H8" s="9">
        <v>2819</v>
      </c>
      <c r="I8" s="8">
        <f t="shared" si="3"/>
        <v>1409.5</v>
      </c>
      <c r="J8" s="8">
        <f t="shared" si="4"/>
        <v>35.237500000000004</v>
      </c>
      <c r="K8" s="9">
        <v>7</v>
      </c>
      <c r="L8" s="9">
        <v>116</v>
      </c>
      <c r="M8" s="8">
        <f t="shared" si="5"/>
        <v>58</v>
      </c>
      <c r="N8" s="8">
        <f t="shared" si="6"/>
        <v>0.87</v>
      </c>
      <c r="O8" s="8">
        <f t="shared" si="7"/>
        <v>545</v>
      </c>
      <c r="P8" s="8">
        <f t="shared" si="8"/>
        <v>4476</v>
      </c>
      <c r="Q8" s="8">
        <f t="shared" si="9"/>
        <v>2238</v>
      </c>
      <c r="R8" s="8">
        <f t="shared" si="10"/>
        <v>55.370000000000005</v>
      </c>
    </row>
    <row r="9" spans="1:18" ht="19.5" customHeight="1">
      <c r="A9" s="5">
        <v>5</v>
      </c>
      <c r="B9" s="4" t="s">
        <v>13</v>
      </c>
      <c r="C9" s="9">
        <v>22</v>
      </c>
      <c r="D9" s="9">
        <v>435</v>
      </c>
      <c r="E9" s="8">
        <f t="shared" si="1"/>
        <v>217.5</v>
      </c>
      <c r="F9" s="8">
        <f t="shared" si="2"/>
        <v>5.4375</v>
      </c>
      <c r="G9" s="9">
        <v>191</v>
      </c>
      <c r="H9" s="9">
        <v>2861</v>
      </c>
      <c r="I9" s="8">
        <f t="shared" si="3"/>
        <v>1430.5</v>
      </c>
      <c r="J9" s="8">
        <f t="shared" si="4"/>
        <v>35.762500000000003</v>
      </c>
      <c r="K9" s="9">
        <v>0</v>
      </c>
      <c r="L9" s="9">
        <v>0</v>
      </c>
      <c r="M9" s="8">
        <f t="shared" si="5"/>
        <v>0</v>
      </c>
      <c r="N9" s="8">
        <f t="shared" si="6"/>
        <v>0</v>
      </c>
      <c r="O9" s="8">
        <f t="shared" si="7"/>
        <v>213</v>
      </c>
      <c r="P9" s="8">
        <f t="shared" si="8"/>
        <v>3296</v>
      </c>
      <c r="Q9" s="8">
        <f t="shared" si="9"/>
        <v>1648</v>
      </c>
      <c r="R9" s="8">
        <f t="shared" si="10"/>
        <v>41.2</v>
      </c>
    </row>
    <row r="10" spans="1:18" ht="19.5" customHeight="1">
      <c r="A10" s="5">
        <v>6</v>
      </c>
      <c r="B10" s="4" t="s">
        <v>14</v>
      </c>
      <c r="C10" s="9">
        <v>108</v>
      </c>
      <c r="D10" s="9">
        <v>3603</v>
      </c>
      <c r="E10" s="8">
        <f t="shared" si="1"/>
        <v>1801.5</v>
      </c>
      <c r="F10" s="8">
        <f t="shared" si="2"/>
        <v>45.037500000000001</v>
      </c>
      <c r="G10" s="9">
        <v>216</v>
      </c>
      <c r="H10" s="9">
        <v>696</v>
      </c>
      <c r="I10" s="8">
        <f t="shared" si="3"/>
        <v>348</v>
      </c>
      <c r="J10" s="8">
        <f t="shared" si="4"/>
        <v>8.7000000000000011</v>
      </c>
      <c r="K10" s="9">
        <v>0</v>
      </c>
      <c r="L10" s="9">
        <v>0</v>
      </c>
      <c r="M10" s="8">
        <f t="shared" si="5"/>
        <v>0</v>
      </c>
      <c r="N10" s="8">
        <f t="shared" si="6"/>
        <v>0</v>
      </c>
      <c r="O10" s="8">
        <f t="shared" si="7"/>
        <v>324</v>
      </c>
      <c r="P10" s="8">
        <f t="shared" si="8"/>
        <v>4299</v>
      </c>
      <c r="Q10" s="8">
        <f t="shared" si="9"/>
        <v>2149.5</v>
      </c>
      <c r="R10" s="8">
        <f t="shared" si="10"/>
        <v>53.737500000000004</v>
      </c>
    </row>
    <row r="11" spans="1:18" ht="19.5" customHeight="1">
      <c r="A11" s="5">
        <v>7</v>
      </c>
      <c r="B11" s="4" t="s">
        <v>15</v>
      </c>
      <c r="C11" s="9">
        <v>13</v>
      </c>
      <c r="D11" s="9">
        <v>828.72</v>
      </c>
      <c r="E11" s="8">
        <f t="shared" si="1"/>
        <v>414.36</v>
      </c>
      <c r="F11" s="8">
        <f t="shared" si="2"/>
        <v>10.359000000000002</v>
      </c>
      <c r="G11" s="9">
        <v>27</v>
      </c>
      <c r="H11" s="9">
        <v>908.6</v>
      </c>
      <c r="I11" s="8">
        <f t="shared" si="3"/>
        <v>454.3</v>
      </c>
      <c r="J11" s="8">
        <f t="shared" si="4"/>
        <v>11.357500000000002</v>
      </c>
      <c r="K11" s="9">
        <v>0</v>
      </c>
      <c r="L11" s="9">
        <v>0</v>
      </c>
      <c r="M11" s="8">
        <f t="shared" si="5"/>
        <v>0</v>
      </c>
      <c r="N11" s="8">
        <f t="shared" si="6"/>
        <v>0</v>
      </c>
      <c r="O11" s="8">
        <f t="shared" si="7"/>
        <v>40</v>
      </c>
      <c r="P11" s="8">
        <f t="shared" si="8"/>
        <v>1737.3200000000002</v>
      </c>
      <c r="Q11" s="8">
        <f t="shared" si="9"/>
        <v>868.66000000000008</v>
      </c>
      <c r="R11" s="8">
        <f t="shared" si="10"/>
        <v>21.716500000000003</v>
      </c>
    </row>
    <row r="12" spans="1:18" ht="19.5" customHeight="1">
      <c r="A12" s="5">
        <v>8</v>
      </c>
      <c r="B12" s="4" t="s">
        <v>16</v>
      </c>
      <c r="C12" s="9">
        <v>46</v>
      </c>
      <c r="D12" s="9">
        <v>3286</v>
      </c>
      <c r="E12" s="8">
        <f t="shared" si="1"/>
        <v>1643</v>
      </c>
      <c r="F12" s="8">
        <f t="shared" si="2"/>
        <v>41.075000000000003</v>
      </c>
      <c r="G12" s="9">
        <v>0</v>
      </c>
      <c r="H12" s="9">
        <v>0</v>
      </c>
      <c r="I12" s="8">
        <f t="shared" si="3"/>
        <v>0</v>
      </c>
      <c r="J12" s="8">
        <f t="shared" si="4"/>
        <v>0</v>
      </c>
      <c r="K12" s="9">
        <v>3</v>
      </c>
      <c r="L12" s="9">
        <v>1066</v>
      </c>
      <c r="M12" s="8">
        <f t="shared" si="5"/>
        <v>533</v>
      </c>
      <c r="N12" s="8">
        <f t="shared" si="6"/>
        <v>7.9950000000000001</v>
      </c>
      <c r="O12" s="8">
        <f t="shared" si="7"/>
        <v>49</v>
      </c>
      <c r="P12" s="8">
        <f t="shared" si="8"/>
        <v>4352</v>
      </c>
      <c r="Q12" s="8">
        <f t="shared" si="9"/>
        <v>2176</v>
      </c>
      <c r="R12" s="8">
        <f t="shared" si="10"/>
        <v>49.07</v>
      </c>
    </row>
    <row r="13" spans="1:18" ht="19.5" customHeight="1">
      <c r="A13" s="5">
        <v>9</v>
      </c>
      <c r="B13" s="4" t="s">
        <v>17</v>
      </c>
      <c r="C13" s="9">
        <v>28</v>
      </c>
      <c r="D13" s="9">
        <v>9712.52</v>
      </c>
      <c r="E13" s="8">
        <f t="shared" si="1"/>
        <v>4856.26</v>
      </c>
      <c r="F13" s="8">
        <f t="shared" si="2"/>
        <v>121.40650000000001</v>
      </c>
      <c r="G13" s="9">
        <v>0</v>
      </c>
      <c r="H13" s="9">
        <v>0</v>
      </c>
      <c r="I13" s="8">
        <f t="shared" si="3"/>
        <v>0</v>
      </c>
      <c r="J13" s="8">
        <f t="shared" si="4"/>
        <v>0</v>
      </c>
      <c r="K13" s="9">
        <v>2</v>
      </c>
      <c r="L13" s="9">
        <v>1545</v>
      </c>
      <c r="M13" s="8">
        <f t="shared" si="5"/>
        <v>772.5</v>
      </c>
      <c r="N13" s="8">
        <f t="shared" si="6"/>
        <v>11.5875</v>
      </c>
      <c r="O13" s="8">
        <f t="shared" si="7"/>
        <v>30</v>
      </c>
      <c r="P13" s="8">
        <f t="shared" si="8"/>
        <v>11257.52</v>
      </c>
      <c r="Q13" s="8">
        <f t="shared" si="9"/>
        <v>5628.76</v>
      </c>
      <c r="R13" s="8">
        <f t="shared" si="10"/>
        <v>132.994</v>
      </c>
    </row>
    <row r="14" spans="1:18" ht="19.5" customHeight="1">
      <c r="A14" s="5">
        <v>10</v>
      </c>
      <c r="B14" s="4" t="s">
        <v>18</v>
      </c>
      <c r="C14" s="9">
        <v>29</v>
      </c>
      <c r="D14" s="9">
        <v>3049.99</v>
      </c>
      <c r="E14" s="8">
        <f t="shared" si="1"/>
        <v>1524.9949999999999</v>
      </c>
      <c r="F14" s="8">
        <f t="shared" si="2"/>
        <v>38.124874999999996</v>
      </c>
      <c r="G14" s="9">
        <v>0</v>
      </c>
      <c r="H14" s="9">
        <v>0</v>
      </c>
      <c r="I14" s="8">
        <f t="shared" si="3"/>
        <v>0</v>
      </c>
      <c r="J14" s="8">
        <f t="shared" si="4"/>
        <v>0</v>
      </c>
      <c r="K14" s="9">
        <v>7</v>
      </c>
      <c r="L14" s="9">
        <v>981</v>
      </c>
      <c r="M14" s="8">
        <v>490</v>
      </c>
      <c r="N14" s="8">
        <f t="shared" si="6"/>
        <v>7.35</v>
      </c>
      <c r="O14" s="8">
        <f t="shared" si="7"/>
        <v>36</v>
      </c>
      <c r="P14" s="8">
        <f t="shared" si="8"/>
        <v>4030.99</v>
      </c>
      <c r="Q14" s="8">
        <f t="shared" si="9"/>
        <v>2014.9949999999999</v>
      </c>
      <c r="R14" s="8">
        <f t="shared" si="10"/>
        <v>45.474874999999997</v>
      </c>
    </row>
    <row r="15" spans="1:18" ht="19.5" customHeight="1">
      <c r="A15" s="5">
        <v>11</v>
      </c>
      <c r="B15" s="4" t="s">
        <v>19</v>
      </c>
      <c r="C15" s="9">
        <v>19</v>
      </c>
      <c r="D15" s="9">
        <v>10940</v>
      </c>
      <c r="E15" s="8">
        <f t="shared" si="1"/>
        <v>5470</v>
      </c>
      <c r="F15" s="8">
        <f t="shared" si="2"/>
        <v>136.75</v>
      </c>
      <c r="G15" s="9">
        <v>0</v>
      </c>
      <c r="H15" s="9">
        <v>0</v>
      </c>
      <c r="I15" s="8">
        <f t="shared" si="3"/>
        <v>0</v>
      </c>
      <c r="J15" s="8">
        <f t="shared" si="4"/>
        <v>0</v>
      </c>
      <c r="K15" s="9">
        <v>0</v>
      </c>
      <c r="L15" s="9">
        <v>0</v>
      </c>
      <c r="M15" s="8">
        <f t="shared" si="5"/>
        <v>0</v>
      </c>
      <c r="N15" s="8">
        <f t="shared" si="6"/>
        <v>0</v>
      </c>
      <c r="O15" s="8">
        <f t="shared" si="7"/>
        <v>19</v>
      </c>
      <c r="P15" s="8">
        <f t="shared" si="8"/>
        <v>10940</v>
      </c>
      <c r="Q15" s="8">
        <f t="shared" si="9"/>
        <v>5470</v>
      </c>
      <c r="R15" s="8">
        <f t="shared" si="10"/>
        <v>136.75</v>
      </c>
    </row>
    <row r="16" spans="1:18" ht="19.5" customHeight="1">
      <c r="A16" s="5">
        <v>12</v>
      </c>
      <c r="B16" s="4" t="s">
        <v>20</v>
      </c>
      <c r="C16" s="9">
        <v>6</v>
      </c>
      <c r="D16" s="9">
        <v>1625.71</v>
      </c>
      <c r="E16" s="8">
        <f t="shared" si="1"/>
        <v>812.85500000000002</v>
      </c>
      <c r="F16" s="8">
        <f t="shared" si="2"/>
        <v>20.321375000000003</v>
      </c>
      <c r="G16" s="9">
        <v>0</v>
      </c>
      <c r="H16" s="9">
        <v>0</v>
      </c>
      <c r="I16" s="8">
        <f t="shared" si="3"/>
        <v>0</v>
      </c>
      <c r="J16" s="8">
        <f t="shared" si="4"/>
        <v>0</v>
      </c>
      <c r="K16" s="9">
        <v>6</v>
      </c>
      <c r="L16" s="9">
        <v>8776</v>
      </c>
      <c r="M16" s="8">
        <f t="shared" si="5"/>
        <v>4388</v>
      </c>
      <c r="N16" s="8">
        <f t="shared" si="6"/>
        <v>65.819999999999993</v>
      </c>
      <c r="O16" s="8">
        <f t="shared" si="7"/>
        <v>12</v>
      </c>
      <c r="P16" s="8">
        <f t="shared" si="8"/>
        <v>10401.709999999999</v>
      </c>
      <c r="Q16" s="8">
        <f t="shared" si="9"/>
        <v>5200.8549999999996</v>
      </c>
      <c r="R16" s="8">
        <f t="shared" si="10"/>
        <v>86.141374999999996</v>
      </c>
    </row>
    <row r="17" spans="1:18" ht="19.5" customHeight="1">
      <c r="A17" s="5">
        <v>13</v>
      </c>
      <c r="B17" s="4" t="s">
        <v>21</v>
      </c>
      <c r="C17" s="9">
        <v>67</v>
      </c>
      <c r="D17" s="9">
        <v>3610.4</v>
      </c>
      <c r="E17" s="8">
        <f t="shared" si="1"/>
        <v>1805.2</v>
      </c>
      <c r="F17" s="8">
        <f t="shared" si="2"/>
        <v>45.13</v>
      </c>
      <c r="G17" s="9">
        <v>18</v>
      </c>
      <c r="H17" s="9">
        <v>1048</v>
      </c>
      <c r="I17" s="8">
        <f t="shared" si="3"/>
        <v>524</v>
      </c>
      <c r="J17" s="8">
        <f t="shared" si="4"/>
        <v>13.100000000000001</v>
      </c>
      <c r="K17" s="9">
        <v>3</v>
      </c>
      <c r="L17" s="9">
        <v>3839.25</v>
      </c>
      <c r="M17" s="8">
        <f t="shared" si="5"/>
        <v>1919.625</v>
      </c>
      <c r="N17" s="8">
        <f t="shared" si="6"/>
        <v>28.794374999999999</v>
      </c>
      <c r="O17" s="8">
        <f t="shared" si="7"/>
        <v>88</v>
      </c>
      <c r="P17" s="8">
        <f t="shared" si="8"/>
        <v>8497.65</v>
      </c>
      <c r="Q17" s="8">
        <f t="shared" si="9"/>
        <v>4248.8249999999998</v>
      </c>
      <c r="R17" s="8">
        <f t="shared" si="10"/>
        <v>87.024375000000006</v>
      </c>
    </row>
    <row r="18" spans="1:18" ht="19.5" customHeight="1">
      <c r="A18" s="5"/>
      <c r="B18" s="4" t="s">
        <v>4</v>
      </c>
      <c r="C18" s="13">
        <f>SUM(C5:C17)</f>
        <v>721</v>
      </c>
      <c r="D18" s="13">
        <f t="shared" ref="D18:R18" si="11">SUM(D5:D17)</f>
        <v>50201.16</v>
      </c>
      <c r="E18" s="13">
        <f t="shared" si="11"/>
        <v>25100.58</v>
      </c>
      <c r="F18" s="13">
        <f t="shared" si="11"/>
        <v>627.51449999999988</v>
      </c>
      <c r="G18" s="13">
        <f t="shared" si="11"/>
        <v>1135</v>
      </c>
      <c r="H18" s="13">
        <f t="shared" si="11"/>
        <v>17301.760000000002</v>
      </c>
      <c r="I18" s="13">
        <f t="shared" si="11"/>
        <v>8650.880000000001</v>
      </c>
      <c r="J18" s="13">
        <f t="shared" si="11"/>
        <v>216.27200000000002</v>
      </c>
      <c r="K18" s="13">
        <f t="shared" si="11"/>
        <v>43</v>
      </c>
      <c r="L18" s="13">
        <f t="shared" si="11"/>
        <v>17059.25</v>
      </c>
      <c r="M18" s="13">
        <f t="shared" si="11"/>
        <v>8529.125</v>
      </c>
      <c r="N18" s="13">
        <f t="shared" si="11"/>
        <v>127.93687499999999</v>
      </c>
      <c r="O18" s="13">
        <f t="shared" si="11"/>
        <v>1899</v>
      </c>
      <c r="P18" s="13">
        <f t="shared" si="11"/>
        <v>84562.169999999984</v>
      </c>
      <c r="Q18" s="13">
        <f t="shared" si="11"/>
        <v>42280.584999999992</v>
      </c>
      <c r="R18" s="13">
        <f t="shared" si="11"/>
        <v>971.72337500000003</v>
      </c>
    </row>
  </sheetData>
  <mergeCells count="8">
    <mergeCell ref="A1:R1"/>
    <mergeCell ref="B2:R2"/>
    <mergeCell ref="B3:B4"/>
    <mergeCell ref="C3:F3"/>
    <mergeCell ref="G3:J3"/>
    <mergeCell ref="K3:N3"/>
    <mergeCell ref="O3:R3"/>
    <mergeCell ref="A2:A4"/>
  </mergeCells>
  <pageMargins left="0.70866141732283472" right="0.70866141732283472" top="0.74803149606299213" bottom="0.74803149606299213" header="0.31496062992125984" footer="0.31496062992125984"/>
  <pageSetup paperSize="9" scale="8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8"/>
  <sheetViews>
    <sheetView zoomScale="70" zoomScaleNormal="70" workbookViewId="0">
      <selection activeCell="E13" sqref="E13"/>
    </sheetView>
  </sheetViews>
  <sheetFormatPr defaultRowHeight="14.25"/>
  <cols>
    <col min="1" max="1" width="4.28515625" style="1" bestFit="1" customWidth="1"/>
    <col min="2" max="2" width="15.42578125" style="1" bestFit="1" customWidth="1"/>
    <col min="3" max="3" width="7.42578125" style="1" customWidth="1"/>
    <col min="4" max="4" width="9.7109375" style="1" bestFit="1" customWidth="1"/>
    <col min="5" max="5" width="9.85546875" style="1" bestFit="1" customWidth="1"/>
    <col min="6" max="6" width="8.5703125" style="1" customWidth="1"/>
    <col min="7" max="7" width="7.7109375" style="1" customWidth="1"/>
    <col min="8" max="8" width="9.7109375" style="1" bestFit="1" customWidth="1"/>
    <col min="9" max="9" width="9.140625" style="1" bestFit="1" customWidth="1"/>
    <col min="10" max="10" width="8.7109375" style="1" customWidth="1"/>
    <col min="11" max="11" width="7.5703125" style="1" customWidth="1"/>
    <col min="12" max="12" width="7.28515625" style="1" bestFit="1" customWidth="1"/>
    <col min="13" max="13" width="7.5703125" style="1" bestFit="1" customWidth="1"/>
    <col min="14" max="14" width="8.85546875" style="1" customWidth="1"/>
    <col min="15" max="15" width="9.28515625" style="1" bestFit="1" customWidth="1"/>
    <col min="16" max="16" width="9.85546875" style="1" bestFit="1" customWidth="1"/>
    <col min="17" max="17" width="10.42578125" style="1" bestFit="1" customWidth="1"/>
    <col min="18" max="18" width="12.28515625" style="1" bestFit="1" customWidth="1"/>
    <col min="19" max="16384" width="9.140625" style="1"/>
  </cols>
  <sheetData>
    <row r="1" spans="1:18" ht="27" customHeight="1">
      <c r="A1" s="15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s="2" customFormat="1" ht="14.25" customHeight="1">
      <c r="A2" s="15" t="s">
        <v>5</v>
      </c>
      <c r="B2" s="16" t="s">
        <v>6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8"/>
    </row>
    <row r="3" spans="1:18" s="2" customFormat="1" ht="27.75" customHeight="1">
      <c r="A3" s="15"/>
      <c r="B3" s="15" t="s">
        <v>27</v>
      </c>
      <c r="C3" s="15" t="s">
        <v>0</v>
      </c>
      <c r="D3" s="15"/>
      <c r="E3" s="15"/>
      <c r="F3" s="15"/>
      <c r="G3" s="15" t="s">
        <v>2</v>
      </c>
      <c r="H3" s="15"/>
      <c r="I3" s="15"/>
      <c r="J3" s="15"/>
      <c r="K3" s="15" t="s">
        <v>3</v>
      </c>
      <c r="L3" s="15"/>
      <c r="M3" s="15"/>
      <c r="N3" s="15"/>
      <c r="O3" s="15" t="s">
        <v>4</v>
      </c>
      <c r="P3" s="15"/>
      <c r="Q3" s="15"/>
      <c r="R3" s="15"/>
    </row>
    <row r="4" spans="1:18" s="2" customFormat="1" ht="105" customHeight="1">
      <c r="A4" s="15"/>
      <c r="B4" s="15"/>
      <c r="C4" s="3" t="s">
        <v>1</v>
      </c>
      <c r="D4" s="3" t="s">
        <v>7</v>
      </c>
      <c r="E4" s="3" t="s">
        <v>8</v>
      </c>
      <c r="F4" s="7" t="s">
        <v>32</v>
      </c>
      <c r="G4" s="3" t="s">
        <v>1</v>
      </c>
      <c r="H4" s="3" t="s">
        <v>7</v>
      </c>
      <c r="I4" s="3" t="s">
        <v>8</v>
      </c>
      <c r="J4" s="7" t="s">
        <v>32</v>
      </c>
      <c r="K4" s="3" t="s">
        <v>1</v>
      </c>
      <c r="L4" s="3" t="s">
        <v>7</v>
      </c>
      <c r="M4" s="3" t="s">
        <v>8</v>
      </c>
      <c r="N4" s="7" t="s">
        <v>32</v>
      </c>
      <c r="O4" s="3" t="s">
        <v>1</v>
      </c>
      <c r="P4" s="3" t="s">
        <v>7</v>
      </c>
      <c r="Q4" s="3" t="s">
        <v>8</v>
      </c>
      <c r="R4" s="3" t="s">
        <v>22</v>
      </c>
    </row>
    <row r="5" spans="1:18" s="2" customFormat="1" ht="19.5" customHeight="1">
      <c r="A5" s="3">
        <v>1</v>
      </c>
      <c r="B5" s="4" t="s">
        <v>9</v>
      </c>
      <c r="C5" s="8">
        <v>112</v>
      </c>
      <c r="D5" s="8">
        <v>1041.0999999999999</v>
      </c>
      <c r="E5" s="8">
        <f>D5*0.25</f>
        <v>260.27499999999998</v>
      </c>
      <c r="F5" s="8">
        <f>E5*0.025</f>
        <v>6.506875</v>
      </c>
      <c r="G5" s="8">
        <v>2847</v>
      </c>
      <c r="H5" s="8">
        <v>25118.52</v>
      </c>
      <c r="I5" s="8">
        <f>H5*0.25</f>
        <v>6279.63</v>
      </c>
      <c r="J5" s="8">
        <f>I5*0.025</f>
        <v>156.99075000000002</v>
      </c>
      <c r="K5" s="8">
        <v>0</v>
      </c>
      <c r="L5" s="8">
        <v>0</v>
      </c>
      <c r="M5" s="8">
        <f>L5*0.25</f>
        <v>0</v>
      </c>
      <c r="N5" s="8">
        <f>M5*0.015</f>
        <v>0</v>
      </c>
      <c r="O5" s="8">
        <f>C5+G5+K5</f>
        <v>2959</v>
      </c>
      <c r="P5" s="8">
        <f t="shared" ref="P5:R5" si="0">D5+H5+L5</f>
        <v>26159.62</v>
      </c>
      <c r="Q5" s="8">
        <f t="shared" si="0"/>
        <v>6539.9049999999997</v>
      </c>
      <c r="R5" s="8">
        <f t="shared" si="0"/>
        <v>163.49762500000003</v>
      </c>
    </row>
    <row r="6" spans="1:18" s="2" customFormat="1" ht="19.5" customHeight="1">
      <c r="A6" s="3">
        <v>2</v>
      </c>
      <c r="B6" s="4" t="s">
        <v>10</v>
      </c>
      <c r="C6" s="8">
        <v>113</v>
      </c>
      <c r="D6" s="8">
        <v>4116</v>
      </c>
      <c r="E6" s="8">
        <f t="shared" ref="E6:E17" si="1">D6*0.25</f>
        <v>1029</v>
      </c>
      <c r="F6" s="8">
        <f t="shared" ref="F6:F17" si="2">E6*0.025</f>
        <v>25.725000000000001</v>
      </c>
      <c r="G6" s="8">
        <v>2249</v>
      </c>
      <c r="H6" s="8">
        <v>11414</v>
      </c>
      <c r="I6" s="8">
        <f t="shared" ref="I6:I17" si="3">H6*0.25</f>
        <v>2853.5</v>
      </c>
      <c r="J6" s="8">
        <f t="shared" ref="J6:J17" si="4">I6*0.025</f>
        <v>71.337500000000006</v>
      </c>
      <c r="K6" s="8">
        <v>0</v>
      </c>
      <c r="L6" s="8">
        <v>0</v>
      </c>
      <c r="M6" s="8">
        <f t="shared" ref="M6:M17" si="5">L6*0.25</f>
        <v>0</v>
      </c>
      <c r="N6" s="8">
        <f t="shared" ref="N6:N17" si="6">M6*0.015</f>
        <v>0</v>
      </c>
      <c r="O6" s="8">
        <f t="shared" ref="O6:O17" si="7">C6+G6+K6</f>
        <v>2362</v>
      </c>
      <c r="P6" s="8">
        <f t="shared" ref="P6:P17" si="8">D6+H6+L6</f>
        <v>15530</v>
      </c>
      <c r="Q6" s="8">
        <f t="shared" ref="Q6:Q17" si="9">E6+I6+M6</f>
        <v>3882.5</v>
      </c>
      <c r="R6" s="8">
        <f t="shared" ref="R6:R17" si="10">F6+J6+N6</f>
        <v>97.0625</v>
      </c>
    </row>
    <row r="7" spans="1:18" s="2" customFormat="1" ht="19.5" customHeight="1">
      <c r="A7" s="3">
        <v>3</v>
      </c>
      <c r="B7" s="4" t="s">
        <v>11</v>
      </c>
      <c r="C7" s="8">
        <v>25</v>
      </c>
      <c r="D7" s="8">
        <v>2267</v>
      </c>
      <c r="E7" s="8">
        <f t="shared" si="1"/>
        <v>566.75</v>
      </c>
      <c r="F7" s="8">
        <f t="shared" si="2"/>
        <v>14.168750000000001</v>
      </c>
      <c r="G7" s="8">
        <v>22</v>
      </c>
      <c r="H7" s="8">
        <v>89</v>
      </c>
      <c r="I7" s="8">
        <f t="shared" si="3"/>
        <v>22.25</v>
      </c>
      <c r="J7" s="8">
        <f t="shared" si="4"/>
        <v>0.55625000000000002</v>
      </c>
      <c r="K7" s="8">
        <v>0</v>
      </c>
      <c r="L7" s="8">
        <v>0</v>
      </c>
      <c r="M7" s="8">
        <f t="shared" si="5"/>
        <v>0</v>
      </c>
      <c r="N7" s="8">
        <f t="shared" si="6"/>
        <v>0</v>
      </c>
      <c r="O7" s="8">
        <f t="shared" si="7"/>
        <v>47</v>
      </c>
      <c r="P7" s="8">
        <f t="shared" si="8"/>
        <v>2356</v>
      </c>
      <c r="Q7" s="8">
        <f t="shared" si="9"/>
        <v>589</v>
      </c>
      <c r="R7" s="8">
        <f t="shared" si="10"/>
        <v>14.725000000000001</v>
      </c>
    </row>
    <row r="8" spans="1:18" ht="19.5" customHeight="1">
      <c r="A8" s="3">
        <v>4</v>
      </c>
      <c r="B8" s="4" t="s">
        <v>12</v>
      </c>
      <c r="C8" s="9">
        <v>63</v>
      </c>
      <c r="D8" s="9">
        <v>1080</v>
      </c>
      <c r="E8" s="8">
        <f t="shared" si="1"/>
        <v>270</v>
      </c>
      <c r="F8" s="8">
        <f t="shared" si="2"/>
        <v>6.75</v>
      </c>
      <c r="G8" s="9">
        <v>286</v>
      </c>
      <c r="H8" s="9">
        <v>1383</v>
      </c>
      <c r="I8" s="8">
        <f t="shared" si="3"/>
        <v>345.75</v>
      </c>
      <c r="J8" s="8">
        <f t="shared" si="4"/>
        <v>8.6437500000000007</v>
      </c>
      <c r="K8" s="9">
        <v>0</v>
      </c>
      <c r="L8" s="9">
        <v>0</v>
      </c>
      <c r="M8" s="8">
        <f t="shared" si="5"/>
        <v>0</v>
      </c>
      <c r="N8" s="8">
        <f t="shared" si="6"/>
        <v>0</v>
      </c>
      <c r="O8" s="8">
        <f t="shared" si="7"/>
        <v>349</v>
      </c>
      <c r="P8" s="8">
        <f t="shared" si="8"/>
        <v>2463</v>
      </c>
      <c r="Q8" s="8">
        <f t="shared" si="9"/>
        <v>615.75</v>
      </c>
      <c r="R8" s="8">
        <f t="shared" si="10"/>
        <v>15.393750000000001</v>
      </c>
    </row>
    <row r="9" spans="1:18" ht="19.5" customHeight="1">
      <c r="A9" s="5">
        <v>5</v>
      </c>
      <c r="B9" s="4" t="s">
        <v>13</v>
      </c>
      <c r="C9" s="9">
        <v>74</v>
      </c>
      <c r="D9" s="9">
        <v>2075</v>
      </c>
      <c r="E9" s="8">
        <f t="shared" si="1"/>
        <v>518.75</v>
      </c>
      <c r="F9" s="8">
        <f t="shared" si="2"/>
        <v>12.96875</v>
      </c>
      <c r="G9" s="9">
        <v>271</v>
      </c>
      <c r="H9" s="9">
        <v>4744</v>
      </c>
      <c r="I9" s="8">
        <f t="shared" si="3"/>
        <v>1186</v>
      </c>
      <c r="J9" s="8">
        <f t="shared" si="4"/>
        <v>29.650000000000002</v>
      </c>
      <c r="K9" s="9">
        <v>0</v>
      </c>
      <c r="L9" s="9">
        <v>0</v>
      </c>
      <c r="M9" s="8">
        <f t="shared" si="5"/>
        <v>0</v>
      </c>
      <c r="N9" s="8">
        <f t="shared" si="6"/>
        <v>0</v>
      </c>
      <c r="O9" s="8">
        <f t="shared" si="7"/>
        <v>345</v>
      </c>
      <c r="P9" s="8">
        <f t="shared" si="8"/>
        <v>6819</v>
      </c>
      <c r="Q9" s="8">
        <f t="shared" si="9"/>
        <v>1704.75</v>
      </c>
      <c r="R9" s="8">
        <f t="shared" si="10"/>
        <v>42.618750000000006</v>
      </c>
    </row>
    <row r="10" spans="1:18" ht="19.5" customHeight="1">
      <c r="A10" s="5">
        <v>6</v>
      </c>
      <c r="B10" s="4" t="s">
        <v>14</v>
      </c>
      <c r="C10" s="9">
        <v>34</v>
      </c>
      <c r="D10" s="9">
        <v>276</v>
      </c>
      <c r="E10" s="8">
        <f t="shared" si="1"/>
        <v>69</v>
      </c>
      <c r="F10" s="8">
        <f t="shared" si="2"/>
        <v>1.7250000000000001</v>
      </c>
      <c r="G10" s="9">
        <v>162</v>
      </c>
      <c r="H10" s="9">
        <v>301</v>
      </c>
      <c r="I10" s="8">
        <f t="shared" si="3"/>
        <v>75.25</v>
      </c>
      <c r="J10" s="8">
        <f t="shared" si="4"/>
        <v>1.8812500000000001</v>
      </c>
      <c r="K10" s="9">
        <v>0</v>
      </c>
      <c r="L10" s="9">
        <v>0</v>
      </c>
      <c r="M10" s="8">
        <f t="shared" si="5"/>
        <v>0</v>
      </c>
      <c r="N10" s="8">
        <f t="shared" si="6"/>
        <v>0</v>
      </c>
      <c r="O10" s="8">
        <f t="shared" si="7"/>
        <v>196</v>
      </c>
      <c r="P10" s="8">
        <f t="shared" si="8"/>
        <v>577</v>
      </c>
      <c r="Q10" s="8">
        <f t="shared" si="9"/>
        <v>144.25</v>
      </c>
      <c r="R10" s="8">
        <f t="shared" si="10"/>
        <v>3.6062500000000002</v>
      </c>
    </row>
    <row r="11" spans="1:18" ht="19.5" customHeight="1">
      <c r="A11" s="5">
        <v>7</v>
      </c>
      <c r="B11" s="4" t="s">
        <v>15</v>
      </c>
      <c r="C11" s="9">
        <v>14</v>
      </c>
      <c r="D11" s="9">
        <v>1662.55</v>
      </c>
      <c r="E11" s="8">
        <f t="shared" si="1"/>
        <v>415.63749999999999</v>
      </c>
      <c r="F11" s="8">
        <f t="shared" si="2"/>
        <v>10.3909375</v>
      </c>
      <c r="G11" s="9">
        <v>139</v>
      </c>
      <c r="H11" s="9">
        <v>1670.42</v>
      </c>
      <c r="I11" s="8">
        <f t="shared" si="3"/>
        <v>417.60500000000002</v>
      </c>
      <c r="J11" s="8">
        <f t="shared" si="4"/>
        <v>10.440125000000002</v>
      </c>
      <c r="K11" s="9">
        <v>0</v>
      </c>
      <c r="L11" s="9">
        <v>0</v>
      </c>
      <c r="M11" s="8">
        <f t="shared" si="5"/>
        <v>0</v>
      </c>
      <c r="N11" s="8">
        <f t="shared" si="6"/>
        <v>0</v>
      </c>
      <c r="O11" s="8">
        <f t="shared" si="7"/>
        <v>153</v>
      </c>
      <c r="P11" s="8">
        <f t="shared" si="8"/>
        <v>3332.9700000000003</v>
      </c>
      <c r="Q11" s="8">
        <f t="shared" si="9"/>
        <v>833.24250000000006</v>
      </c>
      <c r="R11" s="8">
        <f t="shared" si="10"/>
        <v>20.831062500000002</v>
      </c>
    </row>
    <row r="12" spans="1:18" ht="19.5" customHeight="1">
      <c r="A12" s="5">
        <v>8</v>
      </c>
      <c r="B12" s="4" t="s">
        <v>16</v>
      </c>
      <c r="C12" s="9">
        <v>227</v>
      </c>
      <c r="D12" s="9">
        <v>9153</v>
      </c>
      <c r="E12" s="8">
        <f t="shared" si="1"/>
        <v>2288.25</v>
      </c>
      <c r="F12" s="8">
        <f t="shared" si="2"/>
        <v>57.206250000000004</v>
      </c>
      <c r="G12" s="9">
        <v>620</v>
      </c>
      <c r="H12" s="9">
        <v>12884</v>
      </c>
      <c r="I12" s="8">
        <f t="shared" si="3"/>
        <v>3221</v>
      </c>
      <c r="J12" s="8">
        <f t="shared" si="4"/>
        <v>80.525000000000006</v>
      </c>
      <c r="K12" s="9">
        <v>5</v>
      </c>
      <c r="L12" s="9">
        <v>587</v>
      </c>
      <c r="M12" s="8">
        <f t="shared" si="5"/>
        <v>146.75</v>
      </c>
      <c r="N12" s="8">
        <f t="shared" si="6"/>
        <v>2.2012499999999999</v>
      </c>
      <c r="O12" s="8">
        <f t="shared" si="7"/>
        <v>852</v>
      </c>
      <c r="P12" s="8">
        <f t="shared" si="8"/>
        <v>22624</v>
      </c>
      <c r="Q12" s="8">
        <f t="shared" si="9"/>
        <v>5656</v>
      </c>
      <c r="R12" s="8">
        <f t="shared" si="10"/>
        <v>139.9325</v>
      </c>
    </row>
    <row r="13" spans="1:18" ht="19.5" customHeight="1">
      <c r="A13" s="5">
        <v>9</v>
      </c>
      <c r="B13" s="4" t="s">
        <v>17</v>
      </c>
      <c r="C13" s="9">
        <v>179</v>
      </c>
      <c r="D13" s="9">
        <v>19705.12</v>
      </c>
      <c r="E13" s="8">
        <f t="shared" si="1"/>
        <v>4926.28</v>
      </c>
      <c r="F13" s="8">
        <f t="shared" si="2"/>
        <v>123.157</v>
      </c>
      <c r="G13" s="9">
        <v>210</v>
      </c>
      <c r="H13" s="9">
        <v>18662.599999999999</v>
      </c>
      <c r="I13" s="8">
        <f t="shared" si="3"/>
        <v>4665.6499999999996</v>
      </c>
      <c r="J13" s="8">
        <f t="shared" si="4"/>
        <v>116.64125</v>
      </c>
      <c r="K13" s="9">
        <v>0</v>
      </c>
      <c r="L13" s="9">
        <v>0</v>
      </c>
      <c r="M13" s="8">
        <f t="shared" si="5"/>
        <v>0</v>
      </c>
      <c r="N13" s="8">
        <f t="shared" si="6"/>
        <v>0</v>
      </c>
      <c r="O13" s="8">
        <f t="shared" si="7"/>
        <v>389</v>
      </c>
      <c r="P13" s="8">
        <f t="shared" si="8"/>
        <v>38367.72</v>
      </c>
      <c r="Q13" s="8">
        <f t="shared" si="9"/>
        <v>9591.93</v>
      </c>
      <c r="R13" s="8">
        <f t="shared" si="10"/>
        <v>239.79825</v>
      </c>
    </row>
    <row r="14" spans="1:18" ht="19.5" customHeight="1">
      <c r="A14" s="5">
        <v>10</v>
      </c>
      <c r="B14" s="4" t="s">
        <v>18</v>
      </c>
      <c r="C14" s="9">
        <v>102</v>
      </c>
      <c r="D14" s="9">
        <v>19845</v>
      </c>
      <c r="E14" s="8">
        <f t="shared" si="1"/>
        <v>4961.25</v>
      </c>
      <c r="F14" s="8">
        <f t="shared" si="2"/>
        <v>124.03125</v>
      </c>
      <c r="G14" s="9">
        <v>18</v>
      </c>
      <c r="H14" s="9">
        <v>14997</v>
      </c>
      <c r="I14" s="8">
        <f t="shared" si="3"/>
        <v>3749.25</v>
      </c>
      <c r="J14" s="8">
        <f t="shared" si="4"/>
        <v>93.731250000000003</v>
      </c>
      <c r="K14" s="9">
        <v>0</v>
      </c>
      <c r="L14" s="9">
        <v>0</v>
      </c>
      <c r="M14" s="8">
        <f t="shared" si="5"/>
        <v>0</v>
      </c>
      <c r="N14" s="8">
        <f t="shared" si="6"/>
        <v>0</v>
      </c>
      <c r="O14" s="8">
        <f t="shared" si="7"/>
        <v>120</v>
      </c>
      <c r="P14" s="8">
        <f t="shared" si="8"/>
        <v>34842</v>
      </c>
      <c r="Q14" s="8">
        <f t="shared" si="9"/>
        <v>8710.5</v>
      </c>
      <c r="R14" s="8">
        <f t="shared" si="10"/>
        <v>217.76249999999999</v>
      </c>
    </row>
    <row r="15" spans="1:18" ht="19.5" customHeight="1">
      <c r="A15" s="5">
        <v>11</v>
      </c>
      <c r="B15" s="4" t="s">
        <v>19</v>
      </c>
      <c r="C15" s="9">
        <v>87</v>
      </c>
      <c r="D15" s="9">
        <v>6967</v>
      </c>
      <c r="E15" s="8">
        <f t="shared" si="1"/>
        <v>1741.75</v>
      </c>
      <c r="F15" s="8">
        <f t="shared" si="2"/>
        <v>43.543750000000003</v>
      </c>
      <c r="G15" s="9">
        <v>2</v>
      </c>
      <c r="H15" s="9">
        <v>220</v>
      </c>
      <c r="I15" s="8">
        <f t="shared" si="3"/>
        <v>55</v>
      </c>
      <c r="J15" s="8">
        <f t="shared" si="4"/>
        <v>1.375</v>
      </c>
      <c r="K15" s="9">
        <v>0</v>
      </c>
      <c r="L15" s="9">
        <v>0</v>
      </c>
      <c r="M15" s="8">
        <f t="shared" si="5"/>
        <v>0</v>
      </c>
      <c r="N15" s="8">
        <f t="shared" si="6"/>
        <v>0</v>
      </c>
      <c r="O15" s="8">
        <f t="shared" si="7"/>
        <v>89</v>
      </c>
      <c r="P15" s="8">
        <f t="shared" si="8"/>
        <v>7187</v>
      </c>
      <c r="Q15" s="8">
        <f t="shared" si="9"/>
        <v>1796.75</v>
      </c>
      <c r="R15" s="8">
        <f t="shared" si="10"/>
        <v>44.918750000000003</v>
      </c>
    </row>
    <row r="16" spans="1:18" ht="19.5" customHeight="1">
      <c r="A16" s="5">
        <v>12</v>
      </c>
      <c r="B16" s="4" t="s">
        <v>20</v>
      </c>
      <c r="C16" s="9">
        <v>82</v>
      </c>
      <c r="D16" s="9">
        <v>25906.080000000002</v>
      </c>
      <c r="E16" s="8">
        <f t="shared" si="1"/>
        <v>6476.52</v>
      </c>
      <c r="F16" s="8">
        <f t="shared" si="2"/>
        <v>161.91300000000001</v>
      </c>
      <c r="G16" s="9">
        <v>8</v>
      </c>
      <c r="H16" s="9">
        <v>280.25</v>
      </c>
      <c r="I16" s="8">
        <f t="shared" si="3"/>
        <v>70.0625</v>
      </c>
      <c r="J16" s="8">
        <f t="shared" si="4"/>
        <v>1.7515625000000001</v>
      </c>
      <c r="K16" s="9">
        <v>0</v>
      </c>
      <c r="L16" s="9">
        <v>0</v>
      </c>
      <c r="M16" s="8">
        <f t="shared" si="5"/>
        <v>0</v>
      </c>
      <c r="N16" s="8">
        <f t="shared" si="6"/>
        <v>0</v>
      </c>
      <c r="O16" s="8">
        <f t="shared" si="7"/>
        <v>90</v>
      </c>
      <c r="P16" s="8">
        <f t="shared" si="8"/>
        <v>26186.33</v>
      </c>
      <c r="Q16" s="8">
        <f t="shared" si="9"/>
        <v>6546.5825000000004</v>
      </c>
      <c r="R16" s="8">
        <f t="shared" si="10"/>
        <v>163.66456250000002</v>
      </c>
    </row>
    <row r="17" spans="1:18" ht="19.5" customHeight="1">
      <c r="A17" s="5">
        <v>13</v>
      </c>
      <c r="B17" s="4" t="s">
        <v>21</v>
      </c>
      <c r="C17" s="9">
        <v>87</v>
      </c>
      <c r="D17" s="9">
        <v>4997</v>
      </c>
      <c r="E17" s="8">
        <f t="shared" si="1"/>
        <v>1249.25</v>
      </c>
      <c r="F17" s="8">
        <f t="shared" si="2"/>
        <v>31.231250000000003</v>
      </c>
      <c r="G17" s="9">
        <v>451</v>
      </c>
      <c r="H17" s="9">
        <v>6206</v>
      </c>
      <c r="I17" s="8">
        <f t="shared" si="3"/>
        <v>1551.5</v>
      </c>
      <c r="J17" s="8">
        <f t="shared" si="4"/>
        <v>38.787500000000001</v>
      </c>
      <c r="K17" s="9">
        <v>1</v>
      </c>
      <c r="L17" s="9">
        <v>186</v>
      </c>
      <c r="M17" s="8">
        <f t="shared" si="5"/>
        <v>46.5</v>
      </c>
      <c r="N17" s="8">
        <f t="shared" si="6"/>
        <v>0.69750000000000001</v>
      </c>
      <c r="O17" s="8">
        <f t="shared" si="7"/>
        <v>539</v>
      </c>
      <c r="P17" s="8">
        <f t="shared" si="8"/>
        <v>11389</v>
      </c>
      <c r="Q17" s="8">
        <f t="shared" si="9"/>
        <v>2847.25</v>
      </c>
      <c r="R17" s="8">
        <f t="shared" si="10"/>
        <v>70.716250000000016</v>
      </c>
    </row>
    <row r="18" spans="1:18" ht="19.5" customHeight="1">
      <c r="A18" s="5"/>
      <c r="B18" s="4" t="s">
        <v>4</v>
      </c>
      <c r="C18" s="13">
        <f>SUM(C5:C17)</f>
        <v>1199</v>
      </c>
      <c r="D18" s="13">
        <f t="shared" ref="D18:R18" si="11">SUM(D5:D17)</f>
        <v>99090.85</v>
      </c>
      <c r="E18" s="13">
        <f t="shared" si="11"/>
        <v>24772.712500000001</v>
      </c>
      <c r="F18" s="13">
        <f t="shared" si="11"/>
        <v>619.31781250000006</v>
      </c>
      <c r="G18" s="13">
        <f t="shared" si="11"/>
        <v>7285</v>
      </c>
      <c r="H18" s="13">
        <f t="shared" si="11"/>
        <v>97969.790000000008</v>
      </c>
      <c r="I18" s="13">
        <f t="shared" si="11"/>
        <v>24492.447500000002</v>
      </c>
      <c r="J18" s="13">
        <f t="shared" si="11"/>
        <v>612.31118750000019</v>
      </c>
      <c r="K18" s="13">
        <f t="shared" si="11"/>
        <v>6</v>
      </c>
      <c r="L18" s="13">
        <f t="shared" si="11"/>
        <v>773</v>
      </c>
      <c r="M18" s="13">
        <f t="shared" si="11"/>
        <v>193.25</v>
      </c>
      <c r="N18" s="13">
        <f t="shared" si="11"/>
        <v>2.8987499999999997</v>
      </c>
      <c r="O18" s="13">
        <f t="shared" si="11"/>
        <v>8490</v>
      </c>
      <c r="P18" s="13">
        <f t="shared" si="11"/>
        <v>197833.64</v>
      </c>
      <c r="Q18" s="13">
        <f t="shared" si="11"/>
        <v>49458.41</v>
      </c>
      <c r="R18" s="13">
        <f t="shared" si="11"/>
        <v>1234.5277500000002</v>
      </c>
    </row>
  </sheetData>
  <mergeCells count="8">
    <mergeCell ref="A1:R1"/>
    <mergeCell ref="B2:R2"/>
    <mergeCell ref="B3:B4"/>
    <mergeCell ref="C3:F3"/>
    <mergeCell ref="G3:J3"/>
    <mergeCell ref="K3:N3"/>
    <mergeCell ref="O3:R3"/>
    <mergeCell ref="A2:A4"/>
  </mergeCells>
  <pageMargins left="0.70866141732283472" right="0.70866141732283472" top="0.74803149606299213" bottom="0.74803149606299213" header="0.31496062992125984" footer="0.31496062992125984"/>
  <pageSetup paperSize="9" scale="8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8"/>
  <sheetViews>
    <sheetView zoomScale="70" zoomScaleNormal="70" workbookViewId="0">
      <selection activeCell="J15" sqref="J15"/>
    </sheetView>
  </sheetViews>
  <sheetFormatPr defaultRowHeight="14.25"/>
  <cols>
    <col min="1" max="1" width="4.28515625" style="1" bestFit="1" customWidth="1"/>
    <col min="2" max="2" width="15.42578125" style="1" bestFit="1" customWidth="1"/>
    <col min="3" max="3" width="11" style="1" customWidth="1"/>
    <col min="4" max="5" width="10.140625" style="1" customWidth="1"/>
    <col min="6" max="6" width="7.42578125" style="1" customWidth="1"/>
    <col min="7" max="7" width="10.5703125" style="1" bestFit="1" customWidth="1"/>
    <col min="8" max="8" width="11.28515625" style="1" bestFit="1" customWidth="1"/>
    <col min="9" max="9" width="8.5703125" style="1" customWidth="1"/>
    <col min="10" max="10" width="7.7109375" style="1" customWidth="1"/>
    <col min="11" max="11" width="10.5703125" style="1" bestFit="1" customWidth="1"/>
    <col min="12" max="12" width="9.7109375" style="1" bestFit="1" customWidth="1"/>
    <col min="13" max="13" width="8.7109375" style="1" customWidth="1"/>
    <col min="14" max="14" width="7.5703125" style="1" customWidth="1"/>
    <col min="15" max="16" width="8.42578125" style="1" bestFit="1" customWidth="1"/>
    <col min="17" max="17" width="10.28515625" style="1" bestFit="1" customWidth="1"/>
    <col min="18" max="18" width="9.42578125" style="1" bestFit="1" customWidth="1"/>
    <col min="19" max="19" width="10.5703125" style="1" bestFit="1" customWidth="1"/>
    <col min="20" max="20" width="12" style="1" bestFit="1" customWidth="1"/>
    <col min="21" max="21" width="13.42578125" style="1" bestFit="1" customWidth="1"/>
    <col min="22" max="16384" width="9.140625" style="1"/>
  </cols>
  <sheetData>
    <row r="1" spans="1:21" ht="27" customHeight="1">
      <c r="A1" s="15" t="s">
        <v>26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2" customFormat="1" ht="14.25" customHeight="1">
      <c r="A2" s="15" t="s">
        <v>5</v>
      </c>
      <c r="B2" s="16" t="s">
        <v>6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8"/>
    </row>
    <row r="3" spans="1:21" s="2" customFormat="1" ht="27.75" customHeight="1">
      <c r="A3" s="15"/>
      <c r="B3" s="15" t="s">
        <v>27</v>
      </c>
      <c r="C3" s="19" t="s">
        <v>29</v>
      </c>
      <c r="D3" s="19" t="s">
        <v>30</v>
      </c>
      <c r="E3" s="19" t="s">
        <v>28</v>
      </c>
      <c r="F3" s="15" t="s">
        <v>0</v>
      </c>
      <c r="G3" s="15"/>
      <c r="H3" s="15"/>
      <c r="I3" s="15"/>
      <c r="J3" s="15" t="s">
        <v>2</v>
      </c>
      <c r="K3" s="15"/>
      <c r="L3" s="15"/>
      <c r="M3" s="15"/>
      <c r="N3" s="15" t="s">
        <v>3</v>
      </c>
      <c r="O3" s="15"/>
      <c r="P3" s="15"/>
      <c r="Q3" s="15"/>
      <c r="R3" s="15" t="s">
        <v>4</v>
      </c>
      <c r="S3" s="15"/>
      <c r="T3" s="15"/>
      <c r="U3" s="15"/>
    </row>
    <row r="4" spans="1:21" s="2" customFormat="1" ht="105" customHeight="1">
      <c r="A4" s="15"/>
      <c r="B4" s="15"/>
      <c r="C4" s="20"/>
      <c r="D4" s="20"/>
      <c r="E4" s="20"/>
      <c r="F4" s="3" t="s">
        <v>1</v>
      </c>
      <c r="G4" s="3" t="s">
        <v>7</v>
      </c>
      <c r="H4" s="3" t="s">
        <v>8</v>
      </c>
      <c r="I4" s="7" t="s">
        <v>32</v>
      </c>
      <c r="J4" s="3" t="s">
        <v>1</v>
      </c>
      <c r="K4" s="3" t="s">
        <v>7</v>
      </c>
      <c r="L4" s="3" t="s">
        <v>8</v>
      </c>
      <c r="M4" s="7" t="s">
        <v>32</v>
      </c>
      <c r="N4" s="3" t="s">
        <v>1</v>
      </c>
      <c r="O4" s="3" t="s">
        <v>7</v>
      </c>
      <c r="P4" s="3" t="s">
        <v>8</v>
      </c>
      <c r="Q4" s="7" t="s">
        <v>32</v>
      </c>
      <c r="R4" s="3" t="s">
        <v>1</v>
      </c>
      <c r="S4" s="3" t="s">
        <v>7</v>
      </c>
      <c r="T4" s="3" t="s">
        <v>8</v>
      </c>
      <c r="U4" s="3" t="s">
        <v>22</v>
      </c>
    </row>
    <row r="5" spans="1:21" s="2" customFormat="1" ht="19.5" customHeight="1">
      <c r="A5" s="3">
        <v>1</v>
      </c>
      <c r="B5" s="4" t="s">
        <v>9</v>
      </c>
      <c r="C5" s="10">
        <v>12</v>
      </c>
      <c r="D5" s="11">
        <v>92</v>
      </c>
      <c r="E5" s="11">
        <v>8799</v>
      </c>
      <c r="F5" s="8">
        <f>Perinnial!C5+'Long Seasonal'!C5+'Short Seasonal'!C5</f>
        <v>253</v>
      </c>
      <c r="G5" s="8">
        <f>Perinnial!D5+'Long Seasonal'!D5+'Short Seasonal'!D5</f>
        <v>4587.3600000000006</v>
      </c>
      <c r="H5" s="8">
        <f>Perinnial!E5+'Long Seasonal'!E5+'Short Seasonal'!E5</f>
        <v>2033.4050000000002</v>
      </c>
      <c r="I5" s="8">
        <f>Perinnial!F5+'Long Seasonal'!F5+'Short Seasonal'!F5</f>
        <v>50.835125000000005</v>
      </c>
      <c r="J5" s="8">
        <f>Perinnial!G5+'Long Seasonal'!G5+'Short Seasonal'!G5</f>
        <v>3028</v>
      </c>
      <c r="K5" s="8">
        <f>Perinnial!H5+'Long Seasonal'!H5+'Short Seasonal'!H5</f>
        <v>33870.68</v>
      </c>
      <c r="L5" s="8">
        <f>Perinnial!I5+'Long Seasonal'!I5+'Short Seasonal'!I5</f>
        <v>10655.71</v>
      </c>
      <c r="M5" s="8">
        <f>Perinnial!J5+'Long Seasonal'!J5+'Short Seasonal'!J5</f>
        <v>266.39275000000004</v>
      </c>
      <c r="N5" s="8">
        <f>Perinnial!K5+'Long Seasonal'!K5+'Short Seasonal'!K5</f>
        <v>1</v>
      </c>
      <c r="O5" s="8">
        <f>Perinnial!L5+'Long Seasonal'!L5+'Short Seasonal'!L5</f>
        <v>1240</v>
      </c>
      <c r="P5" s="8">
        <f>Perinnial!M5+'Long Seasonal'!M5+'Short Seasonal'!M5</f>
        <v>930</v>
      </c>
      <c r="Q5" s="8">
        <f>Perinnial!N5+'Long Seasonal'!N5+'Short Seasonal'!N5</f>
        <v>13.95</v>
      </c>
      <c r="R5" s="8">
        <f>Perinnial!O5+'Long Seasonal'!O5+'Short Seasonal'!O5</f>
        <v>3282</v>
      </c>
      <c r="S5" s="8">
        <f>Perinnial!P5+'Long Seasonal'!P5+'Short Seasonal'!P5</f>
        <v>39698.04</v>
      </c>
      <c r="T5" s="8">
        <f>Perinnial!Q5+'Long Seasonal'!Q5+'Short Seasonal'!Q5</f>
        <v>13619.115</v>
      </c>
      <c r="U5" s="8">
        <f>Perinnial!R5+'Long Seasonal'!R5+'Short Seasonal'!R5</f>
        <v>331.17787500000003</v>
      </c>
    </row>
    <row r="6" spans="1:21" s="2" customFormat="1" ht="19.5" customHeight="1">
      <c r="A6" s="3">
        <v>2</v>
      </c>
      <c r="B6" s="4" t="s">
        <v>10</v>
      </c>
      <c r="C6" s="10">
        <v>7</v>
      </c>
      <c r="D6" s="10">
        <v>45</v>
      </c>
      <c r="E6" s="10">
        <v>7745</v>
      </c>
      <c r="F6" s="8">
        <f>Perinnial!C6+'Long Seasonal'!C6+'Short Seasonal'!C6</f>
        <v>221</v>
      </c>
      <c r="G6" s="8">
        <f>Perinnial!D6+'Long Seasonal'!D6+'Short Seasonal'!D6</f>
        <v>9344</v>
      </c>
      <c r="H6" s="8">
        <f>Perinnial!E6+'Long Seasonal'!E6+'Short Seasonal'!E6</f>
        <v>3790</v>
      </c>
      <c r="I6" s="8">
        <f>Perinnial!F6+'Long Seasonal'!F6+'Short Seasonal'!F6</f>
        <v>94.75</v>
      </c>
      <c r="J6" s="8">
        <f>Perinnial!G6+'Long Seasonal'!G6+'Short Seasonal'!G6</f>
        <v>2255</v>
      </c>
      <c r="K6" s="8">
        <f>Perinnial!H6+'Long Seasonal'!H6+'Short Seasonal'!H6</f>
        <v>11567</v>
      </c>
      <c r="L6" s="8">
        <f>Perinnial!I6+'Long Seasonal'!I6+'Short Seasonal'!I6</f>
        <v>2930</v>
      </c>
      <c r="M6" s="8">
        <f>Perinnial!J6+'Long Seasonal'!J6+'Short Seasonal'!J6</f>
        <v>73.25</v>
      </c>
      <c r="N6" s="8">
        <f>Perinnial!K6+'Long Seasonal'!K6+'Short Seasonal'!K6</f>
        <v>4</v>
      </c>
      <c r="O6" s="8">
        <f>Perinnial!L6+'Long Seasonal'!L6+'Short Seasonal'!L6</f>
        <v>884</v>
      </c>
      <c r="P6" s="8">
        <f>Perinnial!M6+'Long Seasonal'!M6+'Short Seasonal'!M6</f>
        <v>663</v>
      </c>
      <c r="Q6" s="8">
        <f>Perinnial!N6+'Long Seasonal'!N6+'Short Seasonal'!N6</f>
        <v>9.9499999999999993</v>
      </c>
      <c r="R6" s="8">
        <f>Perinnial!O6+'Long Seasonal'!O6+'Short Seasonal'!O6</f>
        <v>2480</v>
      </c>
      <c r="S6" s="8">
        <f>Perinnial!P6+'Long Seasonal'!P6+'Short Seasonal'!P6</f>
        <v>21795</v>
      </c>
      <c r="T6" s="8">
        <f>Perinnial!Q6+'Long Seasonal'!Q6+'Short Seasonal'!Q6</f>
        <v>7383</v>
      </c>
      <c r="U6" s="8">
        <f>Perinnial!R6+'Long Seasonal'!R6+'Short Seasonal'!R6</f>
        <v>177.95</v>
      </c>
    </row>
    <row r="7" spans="1:21" s="2" customFormat="1" ht="19.5" customHeight="1">
      <c r="A7" s="3">
        <v>3</v>
      </c>
      <c r="B7" s="4" t="s">
        <v>11</v>
      </c>
      <c r="C7" s="10">
        <v>10</v>
      </c>
      <c r="D7" s="10">
        <v>24</v>
      </c>
      <c r="E7" s="10">
        <v>2309</v>
      </c>
      <c r="F7" s="8">
        <f>Perinnial!C7+'Long Seasonal'!C7+'Short Seasonal'!C7</f>
        <v>101</v>
      </c>
      <c r="G7" s="8">
        <f>Perinnial!D7+'Long Seasonal'!D7+'Short Seasonal'!D7</f>
        <v>5649.5599999999995</v>
      </c>
      <c r="H7" s="8">
        <f>Perinnial!E7+'Long Seasonal'!E7+'Short Seasonal'!E7</f>
        <v>2258.0299999999997</v>
      </c>
      <c r="I7" s="8">
        <f>Perinnial!F7+'Long Seasonal'!F7+'Short Seasonal'!F7</f>
        <v>56.450750000000006</v>
      </c>
      <c r="J7" s="8">
        <f>Perinnial!G7+'Long Seasonal'!G7+'Short Seasonal'!G7</f>
        <v>48</v>
      </c>
      <c r="K7" s="8">
        <f>Perinnial!H7+'Long Seasonal'!H7+'Short Seasonal'!H7</f>
        <v>225</v>
      </c>
      <c r="L7" s="8">
        <f>Perinnial!I7+'Long Seasonal'!I7+'Short Seasonal'!I7</f>
        <v>108.25</v>
      </c>
      <c r="M7" s="8">
        <f>Perinnial!J7+'Long Seasonal'!J7+'Short Seasonal'!J7</f>
        <v>2.7062500000000003</v>
      </c>
      <c r="N7" s="8">
        <f>Perinnial!K7+'Long Seasonal'!K7+'Short Seasonal'!K7</f>
        <v>18</v>
      </c>
      <c r="O7" s="8">
        <f>Perinnial!L7+'Long Seasonal'!L7+'Short Seasonal'!L7</f>
        <v>1327</v>
      </c>
      <c r="P7" s="8">
        <f>Perinnial!M7+'Long Seasonal'!M7+'Short Seasonal'!M7</f>
        <v>811.25</v>
      </c>
      <c r="Q7" s="8">
        <f>Perinnial!N7+'Long Seasonal'!N7+'Short Seasonal'!N7</f>
        <v>12.17</v>
      </c>
      <c r="R7" s="8">
        <f>Perinnial!O7+'Long Seasonal'!O7+'Short Seasonal'!O7</f>
        <v>167</v>
      </c>
      <c r="S7" s="8">
        <f>Perinnial!P7+'Long Seasonal'!P7+'Short Seasonal'!P7</f>
        <v>7201.5599999999995</v>
      </c>
      <c r="T7" s="8">
        <f>Perinnial!Q7+'Long Seasonal'!Q7+'Short Seasonal'!Q7</f>
        <v>3177.5299999999997</v>
      </c>
      <c r="U7" s="8">
        <f>Perinnial!R7+'Long Seasonal'!R7+'Short Seasonal'!R7</f>
        <v>71.326999999999998</v>
      </c>
    </row>
    <row r="8" spans="1:21" ht="19.5" customHeight="1">
      <c r="A8" s="3">
        <v>4</v>
      </c>
      <c r="B8" s="4" t="s">
        <v>12</v>
      </c>
      <c r="C8" s="10">
        <v>7</v>
      </c>
      <c r="D8" s="10">
        <v>234</v>
      </c>
      <c r="E8" s="10">
        <v>23078</v>
      </c>
      <c r="F8" s="8">
        <f>Perinnial!C8+'Long Seasonal'!C8+'Short Seasonal'!C8</f>
        <v>138</v>
      </c>
      <c r="G8" s="8">
        <f>Perinnial!D8+'Long Seasonal'!D8+'Short Seasonal'!D8</f>
        <v>2971</v>
      </c>
      <c r="H8" s="8">
        <f>Perinnial!E8+'Long Seasonal'!E8+'Short Seasonal'!E8</f>
        <v>1303</v>
      </c>
      <c r="I8" s="8">
        <f>Perinnial!F8+'Long Seasonal'!F8+'Short Seasonal'!F8</f>
        <v>32.575000000000003</v>
      </c>
      <c r="J8" s="8">
        <f>Perinnial!G8+'Long Seasonal'!G8+'Short Seasonal'!G8</f>
        <v>898</v>
      </c>
      <c r="K8" s="8">
        <f>Perinnial!H8+'Long Seasonal'!H8+'Short Seasonal'!H8</f>
        <v>4943</v>
      </c>
      <c r="L8" s="8">
        <f>Perinnial!I8+'Long Seasonal'!I8+'Short Seasonal'!I8</f>
        <v>2311</v>
      </c>
      <c r="M8" s="8">
        <f>Perinnial!J8+'Long Seasonal'!J8+'Short Seasonal'!J8</f>
        <v>57.775000000000006</v>
      </c>
      <c r="N8" s="8">
        <f>Perinnial!K8+'Long Seasonal'!K8+'Short Seasonal'!K8</f>
        <v>10</v>
      </c>
      <c r="O8" s="8">
        <f>Perinnial!L8+'Long Seasonal'!L8+'Short Seasonal'!L8</f>
        <v>166</v>
      </c>
      <c r="P8" s="8">
        <f>Perinnial!M8+'Long Seasonal'!M8+'Short Seasonal'!M8</f>
        <v>95.5</v>
      </c>
      <c r="Q8" s="8">
        <f>Perinnial!N8+'Long Seasonal'!N8+'Short Seasonal'!N8</f>
        <v>1.4325000000000001</v>
      </c>
      <c r="R8" s="8">
        <f>Perinnial!O8+'Long Seasonal'!O8+'Short Seasonal'!O8</f>
        <v>1046</v>
      </c>
      <c r="S8" s="8">
        <f>Perinnial!P8+'Long Seasonal'!P8+'Short Seasonal'!P8</f>
        <v>8080</v>
      </c>
      <c r="T8" s="8">
        <f>Perinnial!Q8+'Long Seasonal'!Q8+'Short Seasonal'!Q8</f>
        <v>3709.5</v>
      </c>
      <c r="U8" s="8">
        <f>Perinnial!R8+'Long Seasonal'!R8+'Short Seasonal'!R8</f>
        <v>91.782499999999999</v>
      </c>
    </row>
    <row r="9" spans="1:21" ht="19.5" customHeight="1">
      <c r="A9" s="5">
        <v>5</v>
      </c>
      <c r="B9" s="4" t="s">
        <v>13</v>
      </c>
      <c r="C9" s="10">
        <v>22</v>
      </c>
      <c r="D9" s="10">
        <v>211</v>
      </c>
      <c r="E9" s="10">
        <v>22786</v>
      </c>
      <c r="F9" s="8">
        <f>Perinnial!C9+'Long Seasonal'!C9+'Short Seasonal'!C9</f>
        <v>97</v>
      </c>
      <c r="G9" s="8">
        <f>Perinnial!D9+'Long Seasonal'!D9+'Short Seasonal'!D9</f>
        <v>2551</v>
      </c>
      <c r="H9" s="8">
        <f>Perinnial!E9+'Long Seasonal'!E9+'Short Seasonal'!E9</f>
        <v>767</v>
      </c>
      <c r="I9" s="8">
        <f>Perinnial!F9+'Long Seasonal'!F9+'Short Seasonal'!F9</f>
        <v>19.175000000000001</v>
      </c>
      <c r="J9" s="8">
        <f>Perinnial!G9+'Long Seasonal'!G9+'Short Seasonal'!G9</f>
        <v>475</v>
      </c>
      <c r="K9" s="8">
        <f>Perinnial!H9+'Long Seasonal'!H9+'Short Seasonal'!H9</f>
        <v>7884</v>
      </c>
      <c r="L9" s="8">
        <f>Perinnial!I9+'Long Seasonal'!I9+'Short Seasonal'!I9</f>
        <v>2825.75</v>
      </c>
      <c r="M9" s="8">
        <f>Perinnial!J9+'Long Seasonal'!J9+'Short Seasonal'!J9</f>
        <v>70.643750000000011</v>
      </c>
      <c r="N9" s="8">
        <f>Perinnial!K9+'Long Seasonal'!K9+'Short Seasonal'!K9</f>
        <v>4</v>
      </c>
      <c r="O9" s="8">
        <f>Perinnial!L9+'Long Seasonal'!L9+'Short Seasonal'!L9</f>
        <v>2620</v>
      </c>
      <c r="P9" s="8">
        <f>Perinnial!M9+'Long Seasonal'!M9+'Short Seasonal'!M9</f>
        <v>1965</v>
      </c>
      <c r="Q9" s="8">
        <f>Perinnial!N9+'Long Seasonal'!N9+'Short Seasonal'!N9</f>
        <v>29.48</v>
      </c>
      <c r="R9" s="8">
        <f>Perinnial!O9+'Long Seasonal'!O9+'Short Seasonal'!O9</f>
        <v>576</v>
      </c>
      <c r="S9" s="8">
        <f>Perinnial!P9+'Long Seasonal'!P9+'Short Seasonal'!P9</f>
        <v>13055</v>
      </c>
      <c r="T9" s="8">
        <f>Perinnial!Q9+'Long Seasonal'!Q9+'Short Seasonal'!Q9</f>
        <v>5557.75</v>
      </c>
      <c r="U9" s="8">
        <f>Perinnial!R9+'Long Seasonal'!R9+'Short Seasonal'!R9</f>
        <v>119.29875000000001</v>
      </c>
    </row>
    <row r="10" spans="1:21" ht="19.5" customHeight="1">
      <c r="A10" s="5">
        <v>6</v>
      </c>
      <c r="B10" s="4" t="s">
        <v>14</v>
      </c>
      <c r="C10" s="10">
        <v>9</v>
      </c>
      <c r="D10" s="10">
        <v>148</v>
      </c>
      <c r="E10" s="10">
        <v>12210</v>
      </c>
      <c r="F10" s="8">
        <f>Perinnial!C10+'Long Seasonal'!C10+'Short Seasonal'!C10</f>
        <v>163</v>
      </c>
      <c r="G10" s="8">
        <f>Perinnial!D10+'Long Seasonal'!D10+'Short Seasonal'!D10</f>
        <v>4613</v>
      </c>
      <c r="H10" s="8">
        <f>Perinnial!E10+'Long Seasonal'!E10+'Short Seasonal'!E10</f>
        <v>2421</v>
      </c>
      <c r="I10" s="8">
        <f>Perinnial!F10+'Long Seasonal'!F10+'Short Seasonal'!F10</f>
        <v>60.525000000000006</v>
      </c>
      <c r="J10" s="8">
        <f>Perinnial!G10+'Long Seasonal'!G10+'Short Seasonal'!G10</f>
        <v>378</v>
      </c>
      <c r="K10" s="8">
        <f>Perinnial!H10+'Long Seasonal'!H10+'Short Seasonal'!H10</f>
        <v>997</v>
      </c>
      <c r="L10" s="8">
        <f>Perinnial!I10+'Long Seasonal'!I10+'Short Seasonal'!I10</f>
        <v>423.25</v>
      </c>
      <c r="M10" s="8">
        <f>Perinnial!J10+'Long Seasonal'!J10+'Short Seasonal'!J10</f>
        <v>10.581250000000001</v>
      </c>
      <c r="N10" s="8">
        <f>Perinnial!K10+'Long Seasonal'!K10+'Short Seasonal'!K10</f>
        <v>0</v>
      </c>
      <c r="O10" s="8">
        <f>Perinnial!L10+'Long Seasonal'!L10+'Short Seasonal'!L10</f>
        <v>0</v>
      </c>
      <c r="P10" s="8">
        <f>Perinnial!M10+'Long Seasonal'!M10+'Short Seasonal'!M10</f>
        <v>0</v>
      </c>
      <c r="Q10" s="8">
        <f>Perinnial!N10+'Long Seasonal'!N10+'Short Seasonal'!N10</f>
        <v>0</v>
      </c>
      <c r="R10" s="8">
        <f>Perinnial!O10+'Long Seasonal'!O10+'Short Seasonal'!O10</f>
        <v>541</v>
      </c>
      <c r="S10" s="8">
        <f>Perinnial!P10+'Long Seasonal'!P10+'Short Seasonal'!P10</f>
        <v>5610</v>
      </c>
      <c r="T10" s="8">
        <f>Perinnial!Q10+'Long Seasonal'!Q10+'Short Seasonal'!Q10</f>
        <v>2844.25</v>
      </c>
      <c r="U10" s="8">
        <f>Perinnial!R10+'Long Seasonal'!R10+'Short Seasonal'!R10</f>
        <v>71.106250000000003</v>
      </c>
    </row>
    <row r="11" spans="1:21" ht="19.5" customHeight="1">
      <c r="A11" s="5">
        <v>7</v>
      </c>
      <c r="B11" s="4" t="s">
        <v>15</v>
      </c>
      <c r="C11" s="10">
        <v>10</v>
      </c>
      <c r="D11" s="10">
        <v>129</v>
      </c>
      <c r="E11" s="10">
        <v>16976</v>
      </c>
      <c r="F11" s="8">
        <f>Perinnial!C11+'Long Seasonal'!C11+'Short Seasonal'!C11</f>
        <v>50</v>
      </c>
      <c r="G11" s="8">
        <f>Perinnial!D11+'Long Seasonal'!D11+'Short Seasonal'!D11</f>
        <v>3834.2700000000004</v>
      </c>
      <c r="H11" s="8">
        <f>Perinnial!E11+'Long Seasonal'!E11+'Short Seasonal'!E11</f>
        <v>1837.2475000000002</v>
      </c>
      <c r="I11" s="8">
        <f>Perinnial!F11+'Long Seasonal'!F11+'Short Seasonal'!F11</f>
        <v>45.9311875</v>
      </c>
      <c r="J11" s="8">
        <f>Perinnial!G11+'Long Seasonal'!G11+'Short Seasonal'!G11</f>
        <v>187</v>
      </c>
      <c r="K11" s="8">
        <f>Perinnial!H11+'Long Seasonal'!H11+'Short Seasonal'!H11</f>
        <v>4150.32</v>
      </c>
      <c r="L11" s="8">
        <f>Perinnial!I11+'Long Seasonal'!I11+'Short Seasonal'!I11</f>
        <v>2050.38</v>
      </c>
      <c r="M11" s="8">
        <f>Perinnial!J11+'Long Seasonal'!J11+'Short Seasonal'!J11</f>
        <v>51.259500000000003</v>
      </c>
      <c r="N11" s="8">
        <f>Perinnial!K11+'Long Seasonal'!K11+'Short Seasonal'!K11</f>
        <v>1</v>
      </c>
      <c r="O11" s="8">
        <f>Perinnial!L11+'Long Seasonal'!L11+'Short Seasonal'!L11</f>
        <v>1243</v>
      </c>
      <c r="P11" s="8">
        <f>Perinnial!M11+'Long Seasonal'!M11+'Short Seasonal'!M11</f>
        <v>932.25</v>
      </c>
      <c r="Q11" s="8">
        <f>Perinnial!N11+'Long Seasonal'!N11+'Short Seasonal'!N11</f>
        <v>13.98</v>
      </c>
      <c r="R11" s="8">
        <f>Perinnial!O11+'Long Seasonal'!O11+'Short Seasonal'!O11</f>
        <v>238</v>
      </c>
      <c r="S11" s="8">
        <f>Perinnial!P11+'Long Seasonal'!P11+'Short Seasonal'!P11</f>
        <v>9227.59</v>
      </c>
      <c r="T11" s="8">
        <f>Perinnial!Q11+'Long Seasonal'!Q11+'Short Seasonal'!Q11</f>
        <v>4819.8775000000005</v>
      </c>
      <c r="U11" s="8">
        <f>Perinnial!R11+'Long Seasonal'!R11+'Short Seasonal'!R11</f>
        <v>111.17068750000001</v>
      </c>
    </row>
    <row r="12" spans="1:21" ht="19.5" customHeight="1">
      <c r="A12" s="5">
        <v>8</v>
      </c>
      <c r="B12" s="4" t="s">
        <v>31</v>
      </c>
      <c r="C12" s="10">
        <v>8</v>
      </c>
      <c r="D12" s="10">
        <v>49</v>
      </c>
      <c r="E12" s="10">
        <v>5428</v>
      </c>
      <c r="F12" s="8">
        <f>Perinnial!C12+'Long Seasonal'!C12+'Short Seasonal'!C12</f>
        <v>273</v>
      </c>
      <c r="G12" s="8">
        <f>Perinnial!D12+'Long Seasonal'!D12+'Short Seasonal'!D12</f>
        <v>12439</v>
      </c>
      <c r="H12" s="8">
        <f>Perinnial!E12+'Long Seasonal'!E12+'Short Seasonal'!E12</f>
        <v>3931.25</v>
      </c>
      <c r="I12" s="8">
        <f>Perinnial!F12+'Long Seasonal'!F12+'Short Seasonal'!F12</f>
        <v>98.28125</v>
      </c>
      <c r="J12" s="8">
        <f>Perinnial!G12+'Long Seasonal'!G12+'Short Seasonal'!G12</f>
        <v>620</v>
      </c>
      <c r="K12" s="8">
        <f>Perinnial!H12+'Long Seasonal'!H12+'Short Seasonal'!H12</f>
        <v>12884</v>
      </c>
      <c r="L12" s="8">
        <f>Perinnial!I12+'Long Seasonal'!I12+'Short Seasonal'!I12</f>
        <v>3221</v>
      </c>
      <c r="M12" s="8">
        <f>Perinnial!J12+'Long Seasonal'!J12+'Short Seasonal'!J12</f>
        <v>80.525000000000006</v>
      </c>
      <c r="N12" s="8">
        <f>Perinnial!K12+'Long Seasonal'!K12+'Short Seasonal'!K12</f>
        <v>9</v>
      </c>
      <c r="O12" s="8">
        <f>Perinnial!L12+'Long Seasonal'!L12+'Short Seasonal'!L12</f>
        <v>1985</v>
      </c>
      <c r="P12" s="8">
        <f>Perinnial!M12+'Long Seasonal'!M12+'Short Seasonal'!M12</f>
        <v>928.75</v>
      </c>
      <c r="Q12" s="8">
        <f>Perinnial!N12+'Long Seasonal'!N12+'Short Seasonal'!N12</f>
        <v>13.936249999999999</v>
      </c>
      <c r="R12" s="8">
        <f>Perinnial!O12+'Long Seasonal'!O12+'Short Seasonal'!O12</f>
        <v>902</v>
      </c>
      <c r="S12" s="8">
        <f>Perinnial!P12+'Long Seasonal'!P12+'Short Seasonal'!P12</f>
        <v>27308</v>
      </c>
      <c r="T12" s="8">
        <f>Perinnial!Q12+'Long Seasonal'!Q12+'Short Seasonal'!Q12</f>
        <v>8081</v>
      </c>
      <c r="U12" s="8">
        <f>Perinnial!R12+'Long Seasonal'!R12+'Short Seasonal'!R12</f>
        <v>192.74250000000001</v>
      </c>
    </row>
    <row r="13" spans="1:21" ht="19.5" customHeight="1">
      <c r="A13" s="5">
        <v>9</v>
      </c>
      <c r="B13" s="4" t="s">
        <v>17</v>
      </c>
      <c r="C13" s="10">
        <v>10</v>
      </c>
      <c r="D13" s="10">
        <v>118</v>
      </c>
      <c r="E13" s="10">
        <v>17872</v>
      </c>
      <c r="F13" s="8">
        <f>Perinnial!C13+'Long Seasonal'!C13+'Short Seasonal'!C13</f>
        <v>209</v>
      </c>
      <c r="G13" s="8">
        <f>Perinnial!D13+'Long Seasonal'!D13+'Short Seasonal'!D13</f>
        <v>30553.360000000001</v>
      </c>
      <c r="H13" s="8">
        <f>Perinnial!E13+'Long Seasonal'!E13+'Short Seasonal'!E13</f>
        <v>10634.33</v>
      </c>
      <c r="I13" s="8">
        <f>Perinnial!F13+'Long Seasonal'!F13+'Short Seasonal'!F13</f>
        <v>265.85825</v>
      </c>
      <c r="J13" s="8">
        <f>Perinnial!G13+'Long Seasonal'!G13+'Short Seasonal'!G13</f>
        <v>210</v>
      </c>
      <c r="K13" s="8">
        <f>Perinnial!H13+'Long Seasonal'!H13+'Short Seasonal'!H13</f>
        <v>18662.599999999999</v>
      </c>
      <c r="L13" s="8">
        <f>Perinnial!I13+'Long Seasonal'!I13+'Short Seasonal'!I13</f>
        <v>4665.6499999999996</v>
      </c>
      <c r="M13" s="8">
        <f>Perinnial!J13+'Long Seasonal'!J13+'Short Seasonal'!J13</f>
        <v>116.64125</v>
      </c>
      <c r="N13" s="8">
        <f>Perinnial!K13+'Long Seasonal'!K13+'Short Seasonal'!K13</f>
        <v>4</v>
      </c>
      <c r="O13" s="8">
        <f>Perinnial!L13+'Long Seasonal'!L13+'Short Seasonal'!L13</f>
        <v>46601</v>
      </c>
      <c r="P13" s="8">
        <f>Perinnial!M13+'Long Seasonal'!M13+'Short Seasonal'!M13</f>
        <v>34564.5</v>
      </c>
      <c r="Q13" s="8">
        <f>Perinnial!N13+'Long Seasonal'!N13+'Short Seasonal'!N13</f>
        <v>265.02749999999997</v>
      </c>
      <c r="R13" s="8">
        <f>Perinnial!O13+'Long Seasonal'!O13+'Short Seasonal'!O13</f>
        <v>423</v>
      </c>
      <c r="S13" s="8">
        <f>Perinnial!P13+'Long Seasonal'!P13+'Short Seasonal'!P13</f>
        <v>95816.960000000006</v>
      </c>
      <c r="T13" s="8">
        <f>Perinnial!Q13+'Long Seasonal'!Q13+'Short Seasonal'!Q13</f>
        <v>49864.480000000003</v>
      </c>
      <c r="U13" s="8">
        <f>Perinnial!R13+'Long Seasonal'!R13+'Short Seasonal'!R13</f>
        <v>647.52700000000004</v>
      </c>
    </row>
    <row r="14" spans="1:21" ht="19.5" customHeight="1">
      <c r="A14" s="5">
        <v>10</v>
      </c>
      <c r="B14" s="4" t="s">
        <v>18</v>
      </c>
      <c r="C14" s="10">
        <v>14</v>
      </c>
      <c r="D14" s="10">
        <v>44</v>
      </c>
      <c r="E14" s="10">
        <v>2342</v>
      </c>
      <c r="F14" s="8">
        <f>Perinnial!C14+'Long Seasonal'!C14+'Short Seasonal'!C14</f>
        <v>131</v>
      </c>
      <c r="G14" s="8">
        <f>Perinnial!D14+'Long Seasonal'!D14+'Short Seasonal'!D14</f>
        <v>22894.989999999998</v>
      </c>
      <c r="H14" s="8">
        <f>Perinnial!E14+'Long Seasonal'!E14+'Short Seasonal'!E14</f>
        <v>6486.2449999999999</v>
      </c>
      <c r="I14" s="8">
        <f>Perinnial!F14+'Long Seasonal'!F14+'Short Seasonal'!F14</f>
        <v>162.156125</v>
      </c>
      <c r="J14" s="8">
        <f>Perinnial!G14+'Long Seasonal'!G14+'Short Seasonal'!G14</f>
        <v>18</v>
      </c>
      <c r="K14" s="8">
        <f>Perinnial!H14+'Long Seasonal'!H14+'Short Seasonal'!H14</f>
        <v>14997</v>
      </c>
      <c r="L14" s="8">
        <f>Perinnial!I14+'Long Seasonal'!I14+'Short Seasonal'!I14</f>
        <v>3749.25</v>
      </c>
      <c r="M14" s="8">
        <f>Perinnial!J14+'Long Seasonal'!J14+'Short Seasonal'!J14</f>
        <v>93.731250000000003</v>
      </c>
      <c r="N14" s="8">
        <f>Perinnial!K14+'Long Seasonal'!K14+'Short Seasonal'!K14</f>
        <v>7</v>
      </c>
      <c r="O14" s="8">
        <f>Perinnial!L14+'Long Seasonal'!L14+'Short Seasonal'!L14</f>
        <v>981</v>
      </c>
      <c r="P14" s="8">
        <f>Perinnial!M14+'Long Seasonal'!M14+'Short Seasonal'!M14</f>
        <v>490</v>
      </c>
      <c r="Q14" s="8">
        <f>Perinnial!N14+'Long Seasonal'!N14+'Short Seasonal'!N14</f>
        <v>7.35</v>
      </c>
      <c r="R14" s="8">
        <f>Perinnial!O14+'Long Seasonal'!O14+'Short Seasonal'!O14</f>
        <v>156</v>
      </c>
      <c r="S14" s="8">
        <f>Perinnial!P14+'Long Seasonal'!P14+'Short Seasonal'!P14</f>
        <v>38872.99</v>
      </c>
      <c r="T14" s="8">
        <f>Perinnial!Q14+'Long Seasonal'!Q14+'Short Seasonal'!Q14</f>
        <v>10725.494999999999</v>
      </c>
      <c r="U14" s="8">
        <f>Perinnial!R14+'Long Seasonal'!R14+'Short Seasonal'!R14</f>
        <v>263.23737499999999</v>
      </c>
    </row>
    <row r="15" spans="1:21" ht="19.5" customHeight="1">
      <c r="A15" s="5">
        <v>11</v>
      </c>
      <c r="B15" s="4" t="s">
        <v>19</v>
      </c>
      <c r="C15" s="10">
        <v>12</v>
      </c>
      <c r="D15" s="10">
        <v>34</v>
      </c>
      <c r="E15" s="10">
        <v>1697</v>
      </c>
      <c r="F15" s="8">
        <f>Perinnial!C15+'Long Seasonal'!C15+'Short Seasonal'!C15</f>
        <v>106</v>
      </c>
      <c r="G15" s="8">
        <f>Perinnial!D15+'Long Seasonal'!D15+'Short Seasonal'!D15</f>
        <v>17907</v>
      </c>
      <c r="H15" s="8">
        <f>Perinnial!E15+'Long Seasonal'!E15+'Short Seasonal'!E15</f>
        <v>7211.75</v>
      </c>
      <c r="I15" s="8">
        <f>Perinnial!F15+'Long Seasonal'!F15+'Short Seasonal'!F15</f>
        <v>180.29374999999999</v>
      </c>
      <c r="J15" s="8">
        <f>Perinnial!G15+'Long Seasonal'!G15+'Short Seasonal'!G15</f>
        <v>2</v>
      </c>
      <c r="K15" s="8">
        <f>Perinnial!H15+'Long Seasonal'!H15+'Short Seasonal'!H15</f>
        <v>220</v>
      </c>
      <c r="L15" s="8">
        <f>Perinnial!I15+'Long Seasonal'!I15+'Short Seasonal'!I15</f>
        <v>55</v>
      </c>
      <c r="M15" s="8">
        <f>Perinnial!J15+'Long Seasonal'!J15+'Short Seasonal'!J15</f>
        <v>1.375</v>
      </c>
      <c r="N15" s="8">
        <f>Perinnial!K15+'Long Seasonal'!K15+'Short Seasonal'!K15</f>
        <v>6</v>
      </c>
      <c r="O15" s="8">
        <f>Perinnial!L15+'Long Seasonal'!L15+'Short Seasonal'!L15</f>
        <v>2454</v>
      </c>
      <c r="P15" s="8">
        <f>Perinnial!M15+'Long Seasonal'!M15+'Short Seasonal'!M15</f>
        <v>1840.5</v>
      </c>
      <c r="Q15" s="8">
        <f>Perinnial!N15+'Long Seasonal'!N15+'Short Seasonal'!N15</f>
        <v>27.61</v>
      </c>
      <c r="R15" s="8">
        <f>Perinnial!O15+'Long Seasonal'!O15+'Short Seasonal'!O15</f>
        <v>114</v>
      </c>
      <c r="S15" s="8">
        <f>Perinnial!P15+'Long Seasonal'!P15+'Short Seasonal'!P15</f>
        <v>20581</v>
      </c>
      <c r="T15" s="8">
        <f>Perinnial!Q15+'Long Seasonal'!Q15+'Short Seasonal'!Q15</f>
        <v>9107.25</v>
      </c>
      <c r="U15" s="8">
        <f>Perinnial!R15+'Long Seasonal'!R15+'Short Seasonal'!R15</f>
        <v>209.27875</v>
      </c>
    </row>
    <row r="16" spans="1:21" ht="19.5" customHeight="1">
      <c r="A16" s="5">
        <v>12</v>
      </c>
      <c r="B16" s="4" t="s">
        <v>20</v>
      </c>
      <c r="C16" s="10">
        <v>15</v>
      </c>
      <c r="D16" s="10">
        <v>92</v>
      </c>
      <c r="E16" s="10">
        <v>7283</v>
      </c>
      <c r="F16" s="8">
        <f>Perinnial!C16+'Long Seasonal'!C16+'Short Seasonal'!C16</f>
        <v>88</v>
      </c>
      <c r="G16" s="8">
        <f>Perinnial!D16+'Long Seasonal'!D16+'Short Seasonal'!D16</f>
        <v>27531.79</v>
      </c>
      <c r="H16" s="8">
        <f>Perinnial!E16+'Long Seasonal'!E16+'Short Seasonal'!E16</f>
        <v>7289.375</v>
      </c>
      <c r="I16" s="8">
        <f>Perinnial!F16+'Long Seasonal'!F16+'Short Seasonal'!F16</f>
        <v>182.234375</v>
      </c>
      <c r="J16" s="8">
        <f>Perinnial!G16+'Long Seasonal'!G16+'Short Seasonal'!G16</f>
        <v>8</v>
      </c>
      <c r="K16" s="8">
        <f>Perinnial!H16+'Long Seasonal'!H16+'Short Seasonal'!H16</f>
        <v>280.25</v>
      </c>
      <c r="L16" s="8">
        <f>Perinnial!I16+'Long Seasonal'!I16+'Short Seasonal'!I16</f>
        <v>70.0625</v>
      </c>
      <c r="M16" s="8">
        <f>Perinnial!J16+'Long Seasonal'!J16+'Short Seasonal'!J16</f>
        <v>1.7515625000000001</v>
      </c>
      <c r="N16" s="8">
        <f>Perinnial!K16+'Long Seasonal'!K16+'Short Seasonal'!K16</f>
        <v>6</v>
      </c>
      <c r="O16" s="8">
        <f>Perinnial!L16+'Long Seasonal'!L16+'Short Seasonal'!L16</f>
        <v>8776</v>
      </c>
      <c r="P16" s="8">
        <f>Perinnial!M16+'Long Seasonal'!M16+'Short Seasonal'!M16</f>
        <v>4388</v>
      </c>
      <c r="Q16" s="8">
        <f>Perinnial!N16+'Long Seasonal'!N16+'Short Seasonal'!N16</f>
        <v>65.819999999999993</v>
      </c>
      <c r="R16" s="8">
        <f>Perinnial!O16+'Long Seasonal'!O16+'Short Seasonal'!O16</f>
        <v>102</v>
      </c>
      <c r="S16" s="8">
        <f>Perinnial!P16+'Long Seasonal'!P16+'Short Seasonal'!P16</f>
        <v>36588.04</v>
      </c>
      <c r="T16" s="8">
        <f>Perinnial!Q16+'Long Seasonal'!Q16+'Short Seasonal'!Q16</f>
        <v>11747.4375</v>
      </c>
      <c r="U16" s="8">
        <f>Perinnial!R16+'Long Seasonal'!R16+'Short Seasonal'!R16</f>
        <v>249.80593750000003</v>
      </c>
    </row>
    <row r="17" spans="1:21" ht="19.5" customHeight="1">
      <c r="A17" s="5">
        <v>13</v>
      </c>
      <c r="B17" s="4" t="s">
        <v>21</v>
      </c>
      <c r="C17" s="10">
        <v>14</v>
      </c>
      <c r="D17" s="10">
        <v>84</v>
      </c>
      <c r="E17" s="10">
        <v>4607</v>
      </c>
      <c r="F17" s="8">
        <f>Perinnial!C17+'Long Seasonal'!C17+'Short Seasonal'!C17</f>
        <v>167</v>
      </c>
      <c r="G17" s="8">
        <f>Perinnial!D17+'Long Seasonal'!D17+'Short Seasonal'!D17</f>
        <v>9512.86</v>
      </c>
      <c r="H17" s="8">
        <f>Perinnial!E17+'Long Seasonal'!E17+'Short Seasonal'!E17</f>
        <v>3733.5450000000001</v>
      </c>
      <c r="I17" s="8">
        <f>Perinnial!F17+'Long Seasonal'!F17+'Short Seasonal'!F17</f>
        <v>93.338625000000008</v>
      </c>
      <c r="J17" s="8">
        <f>Perinnial!G17+'Long Seasonal'!G17+'Short Seasonal'!G17</f>
        <v>469</v>
      </c>
      <c r="K17" s="8">
        <f>Perinnial!H17+'Long Seasonal'!H17+'Short Seasonal'!H17</f>
        <v>7254</v>
      </c>
      <c r="L17" s="8">
        <f>Perinnial!I17+'Long Seasonal'!I17+'Short Seasonal'!I17</f>
        <v>2075.5</v>
      </c>
      <c r="M17" s="8">
        <f>Perinnial!J17+'Long Seasonal'!J17+'Short Seasonal'!J17</f>
        <v>51.887500000000003</v>
      </c>
      <c r="N17" s="8">
        <f>Perinnial!K17+'Long Seasonal'!K17+'Short Seasonal'!K17</f>
        <v>8</v>
      </c>
      <c r="O17" s="8">
        <f>Perinnial!L17+'Long Seasonal'!L17+'Short Seasonal'!L17</f>
        <v>8356.25</v>
      </c>
      <c r="P17" s="8">
        <f>Perinnial!M17+'Long Seasonal'!M17+'Short Seasonal'!M17</f>
        <v>5214.375</v>
      </c>
      <c r="Q17" s="8">
        <f>Perinnial!N17+'Long Seasonal'!N17+'Short Seasonal'!N17</f>
        <v>78.215625000000003</v>
      </c>
      <c r="R17" s="8">
        <f>Perinnial!O17+'Long Seasonal'!O17+'Short Seasonal'!O17</f>
        <v>644</v>
      </c>
      <c r="S17" s="8">
        <f>Perinnial!P17+'Long Seasonal'!P17+'Short Seasonal'!P17</f>
        <v>25123.11</v>
      </c>
      <c r="T17" s="8">
        <f>Perinnial!Q17+'Long Seasonal'!Q17+'Short Seasonal'!Q17</f>
        <v>11023.42</v>
      </c>
      <c r="U17" s="8">
        <f>Perinnial!R17+'Long Seasonal'!R17+'Short Seasonal'!R17</f>
        <v>223.44175000000001</v>
      </c>
    </row>
    <row r="18" spans="1:21" ht="19.5" customHeight="1">
      <c r="A18" s="5"/>
      <c r="B18" s="6" t="s">
        <v>4</v>
      </c>
      <c r="C18" s="12">
        <f>SUM(C5:C17)</f>
        <v>150</v>
      </c>
      <c r="D18" s="12">
        <f t="shared" ref="D18:E18" si="0">SUM(D5:D17)</f>
        <v>1304</v>
      </c>
      <c r="E18" s="12">
        <f t="shared" si="0"/>
        <v>133132</v>
      </c>
      <c r="F18" s="13">
        <f>SUM(F5:F17)</f>
        <v>1997</v>
      </c>
      <c r="G18" s="13">
        <f t="shared" ref="G18:U18" si="1">SUM(G5:G17)</f>
        <v>154389.19</v>
      </c>
      <c r="H18" s="13">
        <f t="shared" si="1"/>
        <v>53696.177500000005</v>
      </c>
      <c r="I18" s="13">
        <f t="shared" si="1"/>
        <v>1342.4044375000001</v>
      </c>
      <c r="J18" s="13">
        <f t="shared" si="1"/>
        <v>8596</v>
      </c>
      <c r="K18" s="13">
        <f t="shared" si="1"/>
        <v>117934.85</v>
      </c>
      <c r="L18" s="13">
        <f t="shared" si="1"/>
        <v>35140.802499999998</v>
      </c>
      <c r="M18" s="13">
        <f t="shared" si="1"/>
        <v>878.52006250000011</v>
      </c>
      <c r="N18" s="13">
        <f t="shared" si="1"/>
        <v>78</v>
      </c>
      <c r="O18" s="13">
        <f t="shared" si="1"/>
        <v>76633.25</v>
      </c>
      <c r="P18" s="13">
        <f t="shared" si="1"/>
        <v>52823.125</v>
      </c>
      <c r="Q18" s="13">
        <f t="shared" si="1"/>
        <v>538.921875</v>
      </c>
      <c r="R18" s="13">
        <f t="shared" si="1"/>
        <v>10671</v>
      </c>
      <c r="S18" s="13">
        <f t="shared" si="1"/>
        <v>348957.29</v>
      </c>
      <c r="T18" s="13">
        <f t="shared" si="1"/>
        <v>141660.10500000001</v>
      </c>
      <c r="U18" s="13">
        <f t="shared" si="1"/>
        <v>2759.8463750000001</v>
      </c>
    </row>
  </sheetData>
  <mergeCells count="11">
    <mergeCell ref="A1:U1"/>
    <mergeCell ref="B2:U2"/>
    <mergeCell ref="B3:B4"/>
    <mergeCell ref="F3:I3"/>
    <mergeCell ref="J3:M3"/>
    <mergeCell ref="N3:Q3"/>
    <mergeCell ref="R3:U3"/>
    <mergeCell ref="A2:A4"/>
    <mergeCell ref="C3:C4"/>
    <mergeCell ref="D3:D4"/>
    <mergeCell ref="E3:E4"/>
  </mergeCells>
  <pageMargins left="0.25" right="0.2" top="0.75" bottom="0.75" header="0.3" footer="0.3"/>
  <pageSetup paperSize="9" scale="6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8"/>
  <sheetViews>
    <sheetView tabSelected="1" topLeftCell="C1" zoomScale="70" zoomScaleNormal="70" workbookViewId="0">
      <selection activeCell="T5" sqref="T5:T18"/>
    </sheetView>
  </sheetViews>
  <sheetFormatPr defaultRowHeight="14.25"/>
  <cols>
    <col min="1" max="1" width="4.28515625" style="1" bestFit="1" customWidth="1"/>
    <col min="2" max="2" width="15.42578125" style="1" bestFit="1" customWidth="1"/>
    <col min="3" max="3" width="7.42578125" style="1" customWidth="1"/>
    <col min="4" max="4" width="10.5703125" style="1" bestFit="1" customWidth="1"/>
    <col min="5" max="5" width="11.28515625" style="1" bestFit="1" customWidth="1"/>
    <col min="6" max="6" width="8.5703125" style="1" customWidth="1"/>
    <col min="7" max="7" width="7.7109375" style="1" customWidth="1"/>
    <col min="8" max="8" width="10.5703125" style="1" bestFit="1" customWidth="1"/>
    <col min="9" max="9" width="9.7109375" style="1" bestFit="1" customWidth="1"/>
    <col min="10" max="10" width="8.7109375" style="1" customWidth="1"/>
    <col min="11" max="16384" width="9.140625" style="1"/>
  </cols>
  <sheetData>
    <row r="1" spans="1:22" ht="27" customHeight="1">
      <c r="A1" s="22" t="s">
        <v>26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22" s="2" customFormat="1" ht="14.25" customHeight="1">
      <c r="A2" s="15" t="s">
        <v>5</v>
      </c>
      <c r="B2" s="16" t="s">
        <v>6</v>
      </c>
      <c r="C2" s="17"/>
      <c r="D2" s="17"/>
      <c r="E2" s="17"/>
      <c r="F2" s="17"/>
      <c r="G2" s="17"/>
      <c r="H2" s="17"/>
      <c r="I2" s="17"/>
      <c r="J2" s="17"/>
    </row>
    <row r="3" spans="1:22" s="2" customFormat="1" ht="27.75" customHeight="1">
      <c r="A3" s="15"/>
      <c r="B3" s="15" t="s">
        <v>27</v>
      </c>
      <c r="C3" s="15" t="s">
        <v>33</v>
      </c>
      <c r="D3" s="15"/>
      <c r="E3" s="15"/>
      <c r="F3" s="15"/>
      <c r="G3" s="15" t="s">
        <v>34</v>
      </c>
      <c r="H3" s="15"/>
      <c r="I3" s="15"/>
      <c r="J3" s="15"/>
      <c r="K3" s="16" t="s">
        <v>35</v>
      </c>
      <c r="L3" s="17"/>
      <c r="M3" s="17"/>
      <c r="N3" s="18"/>
      <c r="O3" s="16" t="s">
        <v>36</v>
      </c>
      <c r="P3" s="17"/>
      <c r="Q3" s="17"/>
      <c r="R3" s="18"/>
    </row>
    <row r="4" spans="1:22" s="2" customFormat="1" ht="105" customHeight="1">
      <c r="A4" s="15"/>
      <c r="B4" s="15"/>
      <c r="C4" s="14" t="s">
        <v>1</v>
      </c>
      <c r="D4" s="14" t="s">
        <v>7</v>
      </c>
      <c r="E4" s="14" t="s">
        <v>8</v>
      </c>
      <c r="F4" s="14" t="s">
        <v>32</v>
      </c>
      <c r="G4" s="14" t="s">
        <v>1</v>
      </c>
      <c r="H4" s="14" t="s">
        <v>7</v>
      </c>
      <c r="I4" s="14" t="s">
        <v>8</v>
      </c>
      <c r="J4" s="14" t="s">
        <v>32</v>
      </c>
      <c r="K4" s="14" t="s">
        <v>1</v>
      </c>
      <c r="L4" s="14" t="s">
        <v>7</v>
      </c>
      <c r="M4" s="14" t="s">
        <v>8</v>
      </c>
      <c r="N4" s="14" t="s">
        <v>32</v>
      </c>
      <c r="O4" s="14" t="s">
        <v>1</v>
      </c>
      <c r="P4" s="14" t="s">
        <v>7</v>
      </c>
      <c r="Q4" s="14" t="s">
        <v>8</v>
      </c>
      <c r="R4" s="14" t="s">
        <v>32</v>
      </c>
    </row>
    <row r="5" spans="1:22" s="2" customFormat="1" ht="19.5" customHeight="1">
      <c r="A5" s="14">
        <v>1</v>
      </c>
      <c r="B5" s="4" t="s">
        <v>9</v>
      </c>
      <c r="C5" s="8">
        <v>253</v>
      </c>
      <c r="D5" s="8">
        <v>4587.3600000000006</v>
      </c>
      <c r="E5" s="8">
        <v>2033.4050000000002</v>
      </c>
      <c r="F5" s="8">
        <v>50.835125000000005</v>
      </c>
      <c r="G5" s="8">
        <v>3028</v>
      </c>
      <c r="H5" s="8">
        <v>33870.68</v>
      </c>
      <c r="I5" s="8">
        <v>10655.71</v>
      </c>
      <c r="J5" s="8">
        <v>266.39275000000004</v>
      </c>
      <c r="K5" s="14">
        <v>122</v>
      </c>
      <c r="L5" s="14">
        <v>998</v>
      </c>
      <c r="M5" s="14">
        <v>395</v>
      </c>
      <c r="N5" s="14">
        <v>9.875</v>
      </c>
      <c r="O5" s="14">
        <v>2838</v>
      </c>
      <c r="P5" s="14">
        <v>8468</v>
      </c>
      <c r="Q5" s="14">
        <v>2664</v>
      </c>
      <c r="R5" s="14">
        <v>66.599999999999994</v>
      </c>
      <c r="S5" s="24">
        <f>C5+G5+K5+O5</f>
        <v>6241</v>
      </c>
      <c r="T5" s="24">
        <f t="shared" ref="T5:V5" si="0">D5+H5+L5+P5</f>
        <v>47924.04</v>
      </c>
      <c r="U5" s="24">
        <f t="shared" si="0"/>
        <v>15748.115</v>
      </c>
      <c r="V5" s="24">
        <f>F5+J5+N5+R5</f>
        <v>393.70287500000006</v>
      </c>
    </row>
    <row r="6" spans="1:22" s="2" customFormat="1" ht="19.5" customHeight="1">
      <c r="A6" s="14">
        <v>2</v>
      </c>
      <c r="B6" s="4" t="s">
        <v>10</v>
      </c>
      <c r="C6" s="8">
        <v>221</v>
      </c>
      <c r="D6" s="8">
        <v>9344</v>
      </c>
      <c r="E6" s="8">
        <v>3790</v>
      </c>
      <c r="F6" s="8">
        <v>94.75</v>
      </c>
      <c r="G6" s="8">
        <v>2255</v>
      </c>
      <c r="H6" s="8">
        <v>11567</v>
      </c>
      <c r="I6" s="8">
        <v>2930</v>
      </c>
      <c r="J6" s="8">
        <v>73.25</v>
      </c>
      <c r="K6" s="14">
        <v>7</v>
      </c>
      <c r="L6" s="14">
        <v>38</v>
      </c>
      <c r="M6" s="14">
        <v>19</v>
      </c>
      <c r="N6" s="14">
        <v>0.47500000000000003</v>
      </c>
      <c r="O6" s="14">
        <v>4134</v>
      </c>
      <c r="P6" s="14">
        <v>15974</v>
      </c>
      <c r="Q6" s="14">
        <v>4158</v>
      </c>
      <c r="R6" s="14">
        <v>103.95</v>
      </c>
      <c r="S6" s="24">
        <f t="shared" ref="S6:S17" si="1">C6+G6+K6+O6</f>
        <v>6617</v>
      </c>
      <c r="T6" s="24">
        <f t="shared" ref="T6:T17" si="2">D6+H6+L6+P6</f>
        <v>36923</v>
      </c>
      <c r="U6" s="24">
        <f t="shared" ref="U6:U17" si="3">E6+I6+M6+Q6</f>
        <v>10897</v>
      </c>
      <c r="V6" s="24">
        <f t="shared" ref="V6:V17" si="4">F6+J6+N6+R6</f>
        <v>272.42500000000001</v>
      </c>
    </row>
    <row r="7" spans="1:22" s="2" customFormat="1" ht="19.5" customHeight="1">
      <c r="A7" s="14">
        <v>3</v>
      </c>
      <c r="B7" s="4" t="s">
        <v>11</v>
      </c>
      <c r="C7" s="8">
        <v>101</v>
      </c>
      <c r="D7" s="8">
        <v>5649.5599999999995</v>
      </c>
      <c r="E7" s="8">
        <v>2258.0299999999997</v>
      </c>
      <c r="F7" s="8">
        <v>56.450750000000006</v>
      </c>
      <c r="G7" s="8">
        <v>48</v>
      </c>
      <c r="H7" s="8">
        <v>225</v>
      </c>
      <c r="I7" s="8">
        <v>108.25</v>
      </c>
      <c r="J7" s="8">
        <v>2.7062500000000003</v>
      </c>
      <c r="K7" s="14">
        <v>27</v>
      </c>
      <c r="L7" s="14">
        <v>873.05</v>
      </c>
      <c r="M7" s="14">
        <v>218.26249999999999</v>
      </c>
      <c r="N7" s="14">
        <v>5.4565625000000004</v>
      </c>
      <c r="O7" s="14">
        <v>1155</v>
      </c>
      <c r="P7" s="14">
        <v>4462</v>
      </c>
      <c r="Q7" s="14">
        <v>1158.25</v>
      </c>
      <c r="R7" s="14">
        <v>28.956250000000001</v>
      </c>
      <c r="S7" s="24">
        <f t="shared" si="1"/>
        <v>1331</v>
      </c>
      <c r="T7" s="24">
        <f t="shared" si="2"/>
        <v>11209.61</v>
      </c>
      <c r="U7" s="24">
        <f t="shared" si="3"/>
        <v>3742.7924999999996</v>
      </c>
      <c r="V7" s="24">
        <f t="shared" si="4"/>
        <v>93.569812499999998</v>
      </c>
    </row>
    <row r="8" spans="1:22" ht="19.5" customHeight="1">
      <c r="A8" s="14">
        <v>4</v>
      </c>
      <c r="B8" s="4" t="s">
        <v>12</v>
      </c>
      <c r="C8" s="8">
        <v>138</v>
      </c>
      <c r="D8" s="8">
        <v>2971</v>
      </c>
      <c r="E8" s="8">
        <v>1303</v>
      </c>
      <c r="F8" s="8">
        <v>32.575000000000003</v>
      </c>
      <c r="G8" s="8">
        <v>898</v>
      </c>
      <c r="H8" s="8">
        <v>4943</v>
      </c>
      <c r="I8" s="8">
        <v>2311</v>
      </c>
      <c r="J8" s="8">
        <v>57.775000000000006</v>
      </c>
      <c r="K8" s="21">
        <v>44</v>
      </c>
      <c r="L8" s="21">
        <v>448</v>
      </c>
      <c r="M8" s="21">
        <v>134.875</v>
      </c>
      <c r="N8" s="21">
        <v>3.3718750000000002</v>
      </c>
      <c r="O8" s="21">
        <v>251</v>
      </c>
      <c r="P8" s="21">
        <v>204.8</v>
      </c>
      <c r="Q8" s="21">
        <v>119.4</v>
      </c>
      <c r="R8" s="21">
        <v>2.9850000000000003</v>
      </c>
      <c r="S8" s="24">
        <f t="shared" si="1"/>
        <v>1331</v>
      </c>
      <c r="T8" s="24">
        <f t="shared" si="2"/>
        <v>8566.7999999999993</v>
      </c>
      <c r="U8" s="24">
        <f t="shared" si="3"/>
        <v>3868.2750000000001</v>
      </c>
      <c r="V8" s="24">
        <f t="shared" si="4"/>
        <v>96.706875000000011</v>
      </c>
    </row>
    <row r="9" spans="1:22" ht="19.5" customHeight="1">
      <c r="A9" s="5">
        <v>5</v>
      </c>
      <c r="B9" s="4" t="s">
        <v>13</v>
      </c>
      <c r="C9" s="8">
        <v>97</v>
      </c>
      <c r="D9" s="8">
        <v>2551</v>
      </c>
      <c r="E9" s="8">
        <v>767</v>
      </c>
      <c r="F9" s="8">
        <v>19.175000000000001</v>
      </c>
      <c r="G9" s="8">
        <v>475</v>
      </c>
      <c r="H9" s="8">
        <v>7884</v>
      </c>
      <c r="I9" s="8">
        <v>2825.75</v>
      </c>
      <c r="J9" s="8">
        <v>70.643750000000011</v>
      </c>
      <c r="K9" s="21">
        <v>4</v>
      </c>
      <c r="L9" s="21">
        <v>41</v>
      </c>
      <c r="M9" s="21">
        <v>10.25</v>
      </c>
      <c r="N9" s="21">
        <v>0.25625000000000003</v>
      </c>
      <c r="O9" s="21">
        <v>112</v>
      </c>
      <c r="P9" s="21">
        <v>185</v>
      </c>
      <c r="Q9" s="21">
        <v>46.25</v>
      </c>
      <c r="R9" s="21">
        <v>1.15625</v>
      </c>
      <c r="S9" s="24">
        <f t="shared" si="1"/>
        <v>688</v>
      </c>
      <c r="T9" s="24">
        <f t="shared" si="2"/>
        <v>10661</v>
      </c>
      <c r="U9" s="24">
        <f t="shared" si="3"/>
        <v>3649.25</v>
      </c>
      <c r="V9" s="24">
        <f t="shared" si="4"/>
        <v>91.231250000000003</v>
      </c>
    </row>
    <row r="10" spans="1:22" ht="19.5" customHeight="1">
      <c r="A10" s="5">
        <v>6</v>
      </c>
      <c r="B10" s="4" t="s">
        <v>14</v>
      </c>
      <c r="C10" s="8">
        <v>163</v>
      </c>
      <c r="D10" s="8">
        <v>4613</v>
      </c>
      <c r="E10" s="8">
        <v>2421</v>
      </c>
      <c r="F10" s="8">
        <v>60.525000000000006</v>
      </c>
      <c r="G10" s="8">
        <v>378</v>
      </c>
      <c r="H10" s="8">
        <v>997</v>
      </c>
      <c r="I10" s="8">
        <v>423.25</v>
      </c>
      <c r="J10" s="8">
        <v>10.581250000000001</v>
      </c>
      <c r="K10" s="21">
        <v>81</v>
      </c>
      <c r="L10" s="21">
        <v>2073</v>
      </c>
      <c r="M10" s="21">
        <v>1026.5</v>
      </c>
      <c r="N10" s="21">
        <v>25.662500000000001</v>
      </c>
      <c r="O10" s="21">
        <v>2076</v>
      </c>
      <c r="P10" s="21">
        <v>3634</v>
      </c>
      <c r="Q10" s="21">
        <v>1319.25</v>
      </c>
      <c r="R10" s="21">
        <v>32.981250000000003</v>
      </c>
      <c r="S10" s="24">
        <f t="shared" si="1"/>
        <v>2698</v>
      </c>
      <c r="T10" s="24">
        <f t="shared" si="2"/>
        <v>11317</v>
      </c>
      <c r="U10" s="24">
        <f t="shared" si="3"/>
        <v>5190</v>
      </c>
      <c r="V10" s="24">
        <f t="shared" si="4"/>
        <v>129.75</v>
      </c>
    </row>
    <row r="11" spans="1:22" ht="19.5" customHeight="1">
      <c r="A11" s="5">
        <v>7</v>
      </c>
      <c r="B11" s="4" t="s">
        <v>15</v>
      </c>
      <c r="C11" s="8">
        <v>50</v>
      </c>
      <c r="D11" s="8">
        <v>3834.2700000000004</v>
      </c>
      <c r="E11" s="8">
        <v>1837.2475000000002</v>
      </c>
      <c r="F11" s="8">
        <v>45.9311875</v>
      </c>
      <c r="G11" s="8">
        <v>187</v>
      </c>
      <c r="H11" s="8">
        <v>4150.32</v>
      </c>
      <c r="I11" s="8">
        <v>2050.38</v>
      </c>
      <c r="J11" s="8">
        <v>51.259500000000003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4">
        <f t="shared" si="1"/>
        <v>237</v>
      </c>
      <c r="T11" s="24">
        <f t="shared" si="2"/>
        <v>7984.59</v>
      </c>
      <c r="U11" s="24">
        <f t="shared" si="3"/>
        <v>3887.6275000000005</v>
      </c>
      <c r="V11" s="24">
        <f t="shared" si="4"/>
        <v>97.190687499999996</v>
      </c>
    </row>
    <row r="12" spans="1:22" ht="19.5" customHeight="1">
      <c r="A12" s="5">
        <v>8</v>
      </c>
      <c r="B12" s="4" t="s">
        <v>31</v>
      </c>
      <c r="C12" s="8">
        <v>273</v>
      </c>
      <c r="D12" s="8">
        <v>12439</v>
      </c>
      <c r="E12" s="8">
        <v>3931.25</v>
      </c>
      <c r="F12" s="8">
        <v>98.28125</v>
      </c>
      <c r="G12" s="8">
        <v>620</v>
      </c>
      <c r="H12" s="8">
        <v>12884</v>
      </c>
      <c r="I12" s="8">
        <v>3221</v>
      </c>
      <c r="J12" s="8">
        <v>80.525000000000006</v>
      </c>
      <c r="K12" s="21">
        <v>15</v>
      </c>
      <c r="L12" s="21">
        <v>669</v>
      </c>
      <c r="M12" s="21">
        <v>171</v>
      </c>
      <c r="N12" s="21">
        <v>4.2750000000000004</v>
      </c>
      <c r="O12" s="21">
        <v>21</v>
      </c>
      <c r="P12" s="21">
        <v>474.28</v>
      </c>
      <c r="Q12" s="21">
        <v>118.57</v>
      </c>
      <c r="R12" s="21">
        <v>2.9642499999999998</v>
      </c>
      <c r="S12" s="24">
        <f t="shared" si="1"/>
        <v>929</v>
      </c>
      <c r="T12" s="24">
        <f t="shared" si="2"/>
        <v>26466.28</v>
      </c>
      <c r="U12" s="24">
        <f t="shared" si="3"/>
        <v>7441.82</v>
      </c>
      <c r="V12" s="24">
        <f t="shared" si="4"/>
        <v>186.0455</v>
      </c>
    </row>
    <row r="13" spans="1:22" ht="19.5" customHeight="1">
      <c r="A13" s="5">
        <v>9</v>
      </c>
      <c r="B13" s="4" t="s">
        <v>17</v>
      </c>
      <c r="C13" s="8">
        <v>209</v>
      </c>
      <c r="D13" s="8">
        <v>30553.360000000001</v>
      </c>
      <c r="E13" s="8">
        <v>10634.33</v>
      </c>
      <c r="F13" s="8">
        <v>265.85825</v>
      </c>
      <c r="G13" s="8">
        <v>210</v>
      </c>
      <c r="H13" s="8">
        <v>18662.599999999999</v>
      </c>
      <c r="I13" s="8">
        <v>4665.6499999999996</v>
      </c>
      <c r="J13" s="8">
        <v>116.64125</v>
      </c>
      <c r="K13" s="21">
        <v>210</v>
      </c>
      <c r="L13" s="21">
        <v>18663</v>
      </c>
      <c r="M13" s="21">
        <v>4665.75</v>
      </c>
      <c r="N13" s="21">
        <v>116.64375000000001</v>
      </c>
      <c r="O13" s="21">
        <v>1040</v>
      </c>
      <c r="P13" s="21">
        <v>10780</v>
      </c>
      <c r="Q13" s="21">
        <v>3486.75</v>
      </c>
      <c r="R13" s="21">
        <v>87.168750000000017</v>
      </c>
      <c r="S13" s="24">
        <f t="shared" si="1"/>
        <v>1669</v>
      </c>
      <c r="T13" s="24">
        <f t="shared" si="2"/>
        <v>78658.959999999992</v>
      </c>
      <c r="U13" s="24">
        <f t="shared" si="3"/>
        <v>23452.48</v>
      </c>
      <c r="V13" s="24">
        <f t="shared" si="4"/>
        <v>586.31200000000001</v>
      </c>
    </row>
    <row r="14" spans="1:22" ht="19.5" customHeight="1">
      <c r="A14" s="5">
        <v>10</v>
      </c>
      <c r="B14" s="4" t="s">
        <v>18</v>
      </c>
      <c r="C14" s="8">
        <v>131</v>
      </c>
      <c r="D14" s="8">
        <v>22894.989999999998</v>
      </c>
      <c r="E14" s="8">
        <v>6486.2449999999999</v>
      </c>
      <c r="F14" s="8">
        <v>162.156125</v>
      </c>
      <c r="G14" s="8">
        <v>18</v>
      </c>
      <c r="H14" s="8">
        <v>14997</v>
      </c>
      <c r="I14" s="8">
        <v>3749.25</v>
      </c>
      <c r="J14" s="8">
        <v>93.731250000000003</v>
      </c>
      <c r="K14" s="21">
        <v>537</v>
      </c>
      <c r="L14" s="21">
        <v>6680</v>
      </c>
      <c r="M14" s="21">
        <v>1670</v>
      </c>
      <c r="N14" s="21">
        <v>41.75</v>
      </c>
      <c r="O14" s="21">
        <v>1205</v>
      </c>
      <c r="P14" s="21">
        <v>7566</v>
      </c>
      <c r="Q14" s="21">
        <v>1891.5</v>
      </c>
      <c r="R14" s="21">
        <v>47.287500000000001</v>
      </c>
      <c r="S14" s="24">
        <f t="shared" si="1"/>
        <v>1891</v>
      </c>
      <c r="T14" s="24">
        <f t="shared" si="2"/>
        <v>52137.99</v>
      </c>
      <c r="U14" s="24">
        <f t="shared" si="3"/>
        <v>13796.994999999999</v>
      </c>
      <c r="V14" s="24">
        <f t="shared" si="4"/>
        <v>344.92487500000004</v>
      </c>
    </row>
    <row r="15" spans="1:22" ht="19.5" customHeight="1">
      <c r="A15" s="5">
        <v>11</v>
      </c>
      <c r="B15" s="4" t="s">
        <v>19</v>
      </c>
      <c r="C15" s="8">
        <v>106</v>
      </c>
      <c r="D15" s="8">
        <v>17907</v>
      </c>
      <c r="E15" s="8">
        <v>7211.75</v>
      </c>
      <c r="F15" s="8">
        <v>180.29374999999999</v>
      </c>
      <c r="G15" s="8">
        <v>2</v>
      </c>
      <c r="H15" s="8">
        <v>220</v>
      </c>
      <c r="I15" s="8">
        <v>55</v>
      </c>
      <c r="J15" s="8">
        <v>1.375</v>
      </c>
      <c r="K15" s="21">
        <v>128</v>
      </c>
      <c r="L15" s="21">
        <v>17392</v>
      </c>
      <c r="M15" s="21">
        <v>4700</v>
      </c>
      <c r="N15" s="21">
        <v>117.5</v>
      </c>
      <c r="O15" s="21">
        <v>1540</v>
      </c>
      <c r="P15" s="21">
        <v>15886</v>
      </c>
      <c r="Q15" s="21">
        <v>3971.5</v>
      </c>
      <c r="R15" s="21">
        <v>99.287500000000009</v>
      </c>
      <c r="S15" s="24">
        <f t="shared" si="1"/>
        <v>1776</v>
      </c>
      <c r="T15" s="24">
        <f t="shared" si="2"/>
        <v>51405</v>
      </c>
      <c r="U15" s="24">
        <f t="shared" si="3"/>
        <v>15938.25</v>
      </c>
      <c r="V15" s="24">
        <f t="shared" si="4"/>
        <v>398.45625000000001</v>
      </c>
    </row>
    <row r="16" spans="1:22" ht="19.5" customHeight="1">
      <c r="A16" s="5">
        <v>12</v>
      </c>
      <c r="B16" s="4" t="s">
        <v>20</v>
      </c>
      <c r="C16" s="8">
        <v>88</v>
      </c>
      <c r="D16" s="8">
        <v>27531.79</v>
      </c>
      <c r="E16" s="8">
        <v>7289.375</v>
      </c>
      <c r="F16" s="8">
        <v>182.234375</v>
      </c>
      <c r="G16" s="8">
        <v>8</v>
      </c>
      <c r="H16" s="8">
        <v>280.25</v>
      </c>
      <c r="I16" s="8">
        <v>70.0625</v>
      </c>
      <c r="J16" s="8">
        <v>1.7515625000000001</v>
      </c>
      <c r="K16" s="21">
        <v>234</v>
      </c>
      <c r="L16" s="21">
        <v>23852.909999999996</v>
      </c>
      <c r="M16" s="21">
        <v>6959.4749999999995</v>
      </c>
      <c r="N16" s="21">
        <v>173.986875</v>
      </c>
      <c r="O16" s="21">
        <v>952</v>
      </c>
      <c r="P16" s="21">
        <v>7076.7</v>
      </c>
      <c r="Q16" s="21">
        <v>1769.175</v>
      </c>
      <c r="R16" s="21">
        <v>44.229375000000005</v>
      </c>
      <c r="S16" s="24">
        <f t="shared" si="1"/>
        <v>1282</v>
      </c>
      <c r="T16" s="24">
        <f t="shared" si="2"/>
        <v>58741.649999999994</v>
      </c>
      <c r="U16" s="24">
        <f t="shared" si="3"/>
        <v>16088.087499999998</v>
      </c>
      <c r="V16" s="24">
        <f t="shared" si="4"/>
        <v>402.20218750000004</v>
      </c>
    </row>
    <row r="17" spans="1:22" ht="19.5" customHeight="1">
      <c r="A17" s="5">
        <v>13</v>
      </c>
      <c r="B17" s="4" t="s">
        <v>21</v>
      </c>
      <c r="C17" s="8">
        <v>167</v>
      </c>
      <c r="D17" s="8">
        <v>9512.86</v>
      </c>
      <c r="E17" s="8">
        <v>3733.5450000000001</v>
      </c>
      <c r="F17" s="8">
        <v>93.338625000000008</v>
      </c>
      <c r="G17" s="8">
        <v>469</v>
      </c>
      <c r="H17" s="8">
        <v>7254</v>
      </c>
      <c r="I17" s="8">
        <v>2075.5</v>
      </c>
      <c r="J17" s="8">
        <v>51.887500000000003</v>
      </c>
      <c r="K17" s="21">
        <v>1</v>
      </c>
      <c r="L17" s="21">
        <v>485</v>
      </c>
      <c r="M17" s="21">
        <v>363.75</v>
      </c>
      <c r="N17" s="21">
        <v>9.09375</v>
      </c>
      <c r="O17" s="21">
        <v>0</v>
      </c>
      <c r="P17" s="21">
        <v>0</v>
      </c>
      <c r="Q17" s="21">
        <v>0</v>
      </c>
      <c r="R17" s="21">
        <v>0</v>
      </c>
      <c r="S17" s="24">
        <f t="shared" si="1"/>
        <v>637</v>
      </c>
      <c r="T17" s="24">
        <f t="shared" si="2"/>
        <v>17251.86</v>
      </c>
      <c r="U17" s="24">
        <f t="shared" si="3"/>
        <v>6172.7950000000001</v>
      </c>
      <c r="V17" s="24">
        <f t="shared" si="4"/>
        <v>154.31987500000002</v>
      </c>
    </row>
    <row r="18" spans="1:22" ht="19.5" customHeight="1">
      <c r="A18" s="5"/>
      <c r="B18" s="6" t="s">
        <v>4</v>
      </c>
      <c r="C18" s="13">
        <v>1997</v>
      </c>
      <c r="D18" s="13">
        <v>154389.19</v>
      </c>
      <c r="E18" s="13">
        <v>53696.177500000005</v>
      </c>
      <c r="F18" s="13">
        <v>1342.4044375000001</v>
      </c>
      <c r="G18" s="13">
        <v>8596</v>
      </c>
      <c r="H18" s="13">
        <v>117934.85</v>
      </c>
      <c r="I18" s="13">
        <v>35140.802499999998</v>
      </c>
      <c r="J18" s="13">
        <v>878.52006250000011</v>
      </c>
      <c r="K18" s="21">
        <v>1410</v>
      </c>
      <c r="L18" s="21">
        <v>72212.959999999992</v>
      </c>
      <c r="M18" s="21">
        <v>20333.862499999999</v>
      </c>
      <c r="N18" s="21">
        <v>508.3465625</v>
      </c>
      <c r="O18" s="21">
        <v>15324</v>
      </c>
      <c r="P18" s="21">
        <v>74710.78</v>
      </c>
      <c r="Q18" s="21">
        <v>20702.645</v>
      </c>
      <c r="R18" s="21">
        <v>517.56612500000006</v>
      </c>
      <c r="S18" s="25">
        <f>SUM(S5:S17)</f>
        <v>27327</v>
      </c>
      <c r="T18" s="25">
        <f t="shared" ref="T18:V18" si="5">SUM(T5:T17)</f>
        <v>419247.78</v>
      </c>
      <c r="U18" s="25">
        <f t="shared" si="5"/>
        <v>129873.48749999999</v>
      </c>
      <c r="V18" s="25">
        <f t="shared" si="5"/>
        <v>3246.8371875000007</v>
      </c>
    </row>
  </sheetData>
  <mergeCells count="8">
    <mergeCell ref="A1:R1"/>
    <mergeCell ref="K3:N3"/>
    <mergeCell ref="O3:R3"/>
    <mergeCell ref="A2:A4"/>
    <mergeCell ref="B2:J2"/>
    <mergeCell ref="B3:B4"/>
    <mergeCell ref="C3:F3"/>
    <mergeCell ref="G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Perinnial</vt:lpstr>
      <vt:lpstr>Long Seasonal</vt:lpstr>
      <vt:lpstr>Short Seasonal</vt:lpstr>
      <vt:lpstr>Abstract</vt:lpstr>
      <vt:lpstr>Tanks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2018-05-02T08:06:19Z</dcterms:modified>
</cp:coreProperties>
</file>