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 tabRatio="752" firstSheet="2" activeTab="5"/>
  </bookViews>
  <sheets>
    <sheet name="Perinnial" sheetId="1" r:id="rId1"/>
    <sheet name="Long Seasonal" sheetId="2" r:id="rId2"/>
    <sheet name="Short Seasonal" sheetId="3" r:id="rId3"/>
    <sheet name="Abstract Auction" sheetId="4" r:id="rId4"/>
    <sheet name="Details of MI Tanks" sheetId="5" r:id="rId5"/>
    <sheet name="Abstract Lease" sheetId="6" r:id="rId6"/>
    <sheet name="Abstract total" sheetId="7" r:id="rId7"/>
  </sheets>
  <calcPr calcId="124519"/>
</workbook>
</file>

<file path=xl/calcChain.xml><?xml version="1.0" encoding="utf-8"?>
<calcChain xmlns="http://schemas.openxmlformats.org/spreadsheetml/2006/main">
  <c r="K27" i="6"/>
  <c r="J27"/>
  <c r="I27"/>
  <c r="H27"/>
  <c r="AD18" i="7"/>
  <c r="AE18"/>
  <c r="AF18"/>
  <c r="AG18"/>
  <c r="AC18"/>
  <c r="AD6"/>
  <c r="AE6"/>
  <c r="AF6"/>
  <c r="AG6"/>
  <c r="AD7"/>
  <c r="AE7"/>
  <c r="AF7"/>
  <c r="AG7"/>
  <c r="AD8"/>
  <c r="AE8"/>
  <c r="AF8"/>
  <c r="AG8"/>
  <c r="AD9"/>
  <c r="AE9"/>
  <c r="AF9"/>
  <c r="AG9"/>
  <c r="AD10"/>
  <c r="AE10"/>
  <c r="AF10"/>
  <c r="AG10"/>
  <c r="AD11"/>
  <c r="AE11"/>
  <c r="AF11"/>
  <c r="AG11"/>
  <c r="AD12"/>
  <c r="AE12"/>
  <c r="AF12"/>
  <c r="AG12"/>
  <c r="AD13"/>
  <c r="AE13"/>
  <c r="AF13"/>
  <c r="AG13"/>
  <c r="AD14"/>
  <c r="AE14"/>
  <c r="AF14"/>
  <c r="AG14"/>
  <c r="AD15"/>
  <c r="AE15"/>
  <c r="AF15"/>
  <c r="AG15"/>
  <c r="AD16"/>
  <c r="AE16"/>
  <c r="AF16"/>
  <c r="AG16"/>
  <c r="AD17"/>
  <c r="AE17"/>
  <c r="AF17"/>
  <c r="AG17"/>
  <c r="AE5"/>
  <c r="AF5"/>
  <c r="AG5"/>
  <c r="AD5"/>
  <c r="AA18"/>
  <c r="AB18"/>
  <c r="Z18"/>
  <c r="F5" i="5" l="1"/>
  <c r="F6"/>
  <c r="F7"/>
  <c r="F8"/>
  <c r="F9"/>
  <c r="F10"/>
  <c r="F11"/>
  <c r="F12"/>
  <c r="F13"/>
  <c r="F14"/>
  <c r="F15"/>
  <c r="F16"/>
  <c r="F4"/>
  <c r="F17" s="1"/>
  <c r="E17"/>
  <c r="D17"/>
  <c r="C17" l="1"/>
  <c r="K6" i="3" l="1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L5"/>
  <c r="K5"/>
  <c r="K6" i="2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L5"/>
  <c r="K5"/>
  <c r="K6" i="1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L5"/>
  <c r="K5"/>
  <c r="D18" i="4" l="1"/>
  <c r="E18"/>
  <c r="C18"/>
  <c r="K18" i="1" l="1"/>
  <c r="I17" i="3"/>
  <c r="I16"/>
  <c r="I15"/>
  <c r="I14"/>
  <c r="I13"/>
  <c r="I12"/>
  <c r="I11"/>
  <c r="I10"/>
  <c r="I9"/>
  <c r="I8"/>
  <c r="I7"/>
  <c r="I6"/>
  <c r="I5"/>
  <c r="E6"/>
  <c r="E7"/>
  <c r="M7" s="1"/>
  <c r="E8"/>
  <c r="E9"/>
  <c r="E10"/>
  <c r="E11"/>
  <c r="M11" s="1"/>
  <c r="E12"/>
  <c r="E13"/>
  <c r="M13" s="1"/>
  <c r="E14"/>
  <c r="E15"/>
  <c r="E16"/>
  <c r="E17"/>
  <c r="E5"/>
  <c r="I17" i="2"/>
  <c r="I16"/>
  <c r="I15"/>
  <c r="I14"/>
  <c r="I13"/>
  <c r="I12"/>
  <c r="I11"/>
  <c r="I10"/>
  <c r="I9"/>
  <c r="I8"/>
  <c r="I7"/>
  <c r="I6"/>
  <c r="I5"/>
  <c r="E6"/>
  <c r="E7"/>
  <c r="E8"/>
  <c r="E9"/>
  <c r="M9" s="1"/>
  <c r="E10"/>
  <c r="E11"/>
  <c r="M11" s="1"/>
  <c r="E12"/>
  <c r="E13"/>
  <c r="M13" s="1"/>
  <c r="E14"/>
  <c r="E15"/>
  <c r="E16"/>
  <c r="E17"/>
  <c r="M17" s="1"/>
  <c r="E5"/>
  <c r="M14" i="3" l="1"/>
  <c r="M16" i="2"/>
  <c r="M8"/>
  <c r="M7"/>
  <c r="M6" i="3"/>
  <c r="M17"/>
  <c r="M15"/>
  <c r="M15" i="2"/>
  <c r="M10" i="3"/>
  <c r="M12" i="2"/>
  <c r="M9" i="3"/>
  <c r="M5"/>
  <c r="M16"/>
  <c r="M12"/>
  <c r="M8"/>
  <c r="M5" i="2"/>
  <c r="M14"/>
  <c r="M10"/>
  <c r="M6"/>
  <c r="K17" i="4"/>
  <c r="J17"/>
  <c r="G17"/>
  <c r="K16"/>
  <c r="J16"/>
  <c r="G16"/>
  <c r="K15"/>
  <c r="J15"/>
  <c r="G15"/>
  <c r="K14"/>
  <c r="J14"/>
  <c r="G14"/>
  <c r="K13"/>
  <c r="J13"/>
  <c r="G13"/>
  <c r="K12"/>
  <c r="J12"/>
  <c r="G12"/>
  <c r="K11"/>
  <c r="J11"/>
  <c r="G11"/>
  <c r="K10"/>
  <c r="J10"/>
  <c r="G10"/>
  <c r="K9"/>
  <c r="J9"/>
  <c r="G9"/>
  <c r="K8"/>
  <c r="J8"/>
  <c r="G8"/>
  <c r="K7"/>
  <c r="J7"/>
  <c r="G7"/>
  <c r="K6"/>
  <c r="J6"/>
  <c r="G6"/>
  <c r="K5"/>
  <c r="J5"/>
  <c r="G5"/>
  <c r="F6"/>
  <c r="F7"/>
  <c r="F8"/>
  <c r="F9"/>
  <c r="F10"/>
  <c r="F11"/>
  <c r="F12"/>
  <c r="F13"/>
  <c r="F14"/>
  <c r="F15"/>
  <c r="F16"/>
  <c r="F17"/>
  <c r="F5"/>
  <c r="H18" i="3"/>
  <c r="G18"/>
  <c r="D18"/>
  <c r="C18"/>
  <c r="J17"/>
  <c r="F17"/>
  <c r="J16"/>
  <c r="F16"/>
  <c r="F15"/>
  <c r="F14"/>
  <c r="J13"/>
  <c r="F13"/>
  <c r="F12"/>
  <c r="N11" i="4"/>
  <c r="J11" i="3"/>
  <c r="F11"/>
  <c r="F10"/>
  <c r="J9"/>
  <c r="F9"/>
  <c r="F8"/>
  <c r="F7"/>
  <c r="F6"/>
  <c r="F5"/>
  <c r="H18" i="2"/>
  <c r="G18"/>
  <c r="D18"/>
  <c r="C18"/>
  <c r="J17"/>
  <c r="F17"/>
  <c r="F16"/>
  <c r="F15"/>
  <c r="F14"/>
  <c r="F13"/>
  <c r="F12"/>
  <c r="F11"/>
  <c r="F10"/>
  <c r="F9"/>
  <c r="N8" i="4"/>
  <c r="J8" i="2"/>
  <c r="F8"/>
  <c r="J7"/>
  <c r="F7"/>
  <c r="F6"/>
  <c r="F5"/>
  <c r="E18"/>
  <c r="D18" i="1"/>
  <c r="G18"/>
  <c r="H18"/>
  <c r="C18"/>
  <c r="N7" i="4"/>
  <c r="N9"/>
  <c r="N12"/>
  <c r="N13"/>
  <c r="N15"/>
  <c r="I17" i="1"/>
  <c r="I16"/>
  <c r="I15"/>
  <c r="I14"/>
  <c r="I13"/>
  <c r="I12"/>
  <c r="I11"/>
  <c r="I10"/>
  <c r="I9"/>
  <c r="I8"/>
  <c r="I7"/>
  <c r="L7" i="4" s="1"/>
  <c r="I6" i="1"/>
  <c r="L6" i="4" s="1"/>
  <c r="I5" i="1"/>
  <c r="E6"/>
  <c r="E7"/>
  <c r="E8"/>
  <c r="E9"/>
  <c r="E10"/>
  <c r="E11"/>
  <c r="E12"/>
  <c r="E13"/>
  <c r="E14"/>
  <c r="E15"/>
  <c r="E16"/>
  <c r="E17"/>
  <c r="E5"/>
  <c r="M16" l="1"/>
  <c r="N7" i="2"/>
  <c r="N17" i="3"/>
  <c r="M12" i="1"/>
  <c r="N9" i="3"/>
  <c r="N11"/>
  <c r="N13"/>
  <c r="N16"/>
  <c r="N8" i="2"/>
  <c r="N17"/>
  <c r="M13" i="1"/>
  <c r="M9"/>
  <c r="M5"/>
  <c r="M14"/>
  <c r="M10"/>
  <c r="M6"/>
  <c r="J7"/>
  <c r="H15" i="4"/>
  <c r="M15" i="1"/>
  <c r="H11" i="4"/>
  <c r="M11" i="1"/>
  <c r="H7" i="4"/>
  <c r="M7" i="1"/>
  <c r="H8" i="4"/>
  <c r="M8" i="1"/>
  <c r="H17" i="4"/>
  <c r="M17" i="1"/>
  <c r="H9" i="4"/>
  <c r="H14"/>
  <c r="H6"/>
  <c r="H16"/>
  <c r="H10"/>
  <c r="F18" i="2"/>
  <c r="H13" i="4"/>
  <c r="N17"/>
  <c r="N6"/>
  <c r="J6" i="1"/>
  <c r="N10" i="4"/>
  <c r="N16"/>
  <c r="J18"/>
  <c r="K18" i="2"/>
  <c r="K18" i="4"/>
  <c r="I18" i="3"/>
  <c r="H12" i="4"/>
  <c r="K18" i="3"/>
  <c r="N14" i="4"/>
  <c r="E18" i="3"/>
  <c r="L18"/>
  <c r="F17" i="1"/>
  <c r="F15"/>
  <c r="F13"/>
  <c r="F11"/>
  <c r="F9"/>
  <c r="F7"/>
  <c r="I18"/>
  <c r="L5" i="4"/>
  <c r="L9"/>
  <c r="J9" i="1"/>
  <c r="L11" i="4"/>
  <c r="J11" i="1"/>
  <c r="L13" i="4"/>
  <c r="J13" i="1"/>
  <c r="L15" i="4"/>
  <c r="J15" i="1"/>
  <c r="J17"/>
  <c r="M17" i="4" s="1"/>
  <c r="L17"/>
  <c r="L18" i="1"/>
  <c r="O5" i="4"/>
  <c r="E18" i="1"/>
  <c r="H5" i="4"/>
  <c r="F16" i="1"/>
  <c r="F14"/>
  <c r="F12"/>
  <c r="F10"/>
  <c r="F8"/>
  <c r="F6"/>
  <c r="L8" i="4"/>
  <c r="J8" i="1"/>
  <c r="L10" i="4"/>
  <c r="J10" i="1"/>
  <c r="L12" i="4"/>
  <c r="J12" i="1"/>
  <c r="L14" i="4"/>
  <c r="J14" i="1"/>
  <c r="L16" i="4"/>
  <c r="J16" i="1"/>
  <c r="L18" i="2"/>
  <c r="F18" i="3"/>
  <c r="N5" i="4"/>
  <c r="O17"/>
  <c r="O16"/>
  <c r="O15"/>
  <c r="O14"/>
  <c r="O13"/>
  <c r="O12"/>
  <c r="O11"/>
  <c r="O10"/>
  <c r="O9"/>
  <c r="O8"/>
  <c r="O7"/>
  <c r="O6"/>
  <c r="I18" i="2"/>
  <c r="G18" i="4"/>
  <c r="F18"/>
  <c r="J5" i="3"/>
  <c r="N5" s="1"/>
  <c r="J6"/>
  <c r="N6" s="1"/>
  <c r="J7"/>
  <c r="N7" s="1"/>
  <c r="J8"/>
  <c r="N8" s="1"/>
  <c r="J10"/>
  <c r="N10" s="1"/>
  <c r="J12"/>
  <c r="N12" s="1"/>
  <c r="J14"/>
  <c r="N14" s="1"/>
  <c r="J15"/>
  <c r="N15" s="1"/>
  <c r="J5" i="2"/>
  <c r="N5" s="1"/>
  <c r="J6"/>
  <c r="N6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5" i="1"/>
  <c r="F5"/>
  <c r="N6" l="1"/>
  <c r="Q6" i="4" s="1"/>
  <c r="N12" i="1"/>
  <c r="Q12" i="4" s="1"/>
  <c r="N9" i="1"/>
  <c r="M5" i="4"/>
  <c r="N14" i="1"/>
  <c r="N11"/>
  <c r="Q11" i="4" s="1"/>
  <c r="N17" i="1"/>
  <c r="Q17" i="4" s="1"/>
  <c r="N10" i="1"/>
  <c r="N7"/>
  <c r="N15"/>
  <c r="Q15" i="4" s="1"/>
  <c r="N8" i="1"/>
  <c r="Q8" i="4" s="1"/>
  <c r="N16" i="1"/>
  <c r="N13"/>
  <c r="I5" i="4"/>
  <c r="N5" i="1"/>
  <c r="Q16" i="4"/>
  <c r="N18"/>
  <c r="M7"/>
  <c r="P13"/>
  <c r="P10"/>
  <c r="L18"/>
  <c r="H18"/>
  <c r="P14"/>
  <c r="O18"/>
  <c r="P9"/>
  <c r="P17"/>
  <c r="I8"/>
  <c r="I12"/>
  <c r="I16"/>
  <c r="P6"/>
  <c r="M15"/>
  <c r="M13"/>
  <c r="M11"/>
  <c r="M9"/>
  <c r="I7"/>
  <c r="Q7"/>
  <c r="I11"/>
  <c r="I15"/>
  <c r="M18" i="1"/>
  <c r="P5" i="4"/>
  <c r="J18" i="1"/>
  <c r="P7" i="4"/>
  <c r="P11"/>
  <c r="P15"/>
  <c r="M16"/>
  <c r="M14"/>
  <c r="M12"/>
  <c r="M10"/>
  <c r="M8"/>
  <c r="I6"/>
  <c r="I10"/>
  <c r="Q10"/>
  <c r="I14"/>
  <c r="Q14"/>
  <c r="P8"/>
  <c r="P12"/>
  <c r="P16"/>
  <c r="M6"/>
  <c r="I9"/>
  <c r="Q9"/>
  <c r="I13"/>
  <c r="Q13"/>
  <c r="I17"/>
  <c r="J18" i="3"/>
  <c r="M18"/>
  <c r="N18"/>
  <c r="N18" i="2"/>
  <c r="M18"/>
  <c r="J18"/>
  <c r="F18" i="1"/>
  <c r="I18" i="4" l="1"/>
  <c r="M18"/>
  <c r="P18"/>
  <c r="N18" i="1"/>
  <c r="Q5" i="4"/>
  <c r="Q18" s="1"/>
</calcChain>
</file>

<file path=xl/sharedStrings.xml><?xml version="1.0" encoding="utf-8"?>
<sst xmlns="http://schemas.openxmlformats.org/spreadsheetml/2006/main" count="254" uniqueCount="48">
  <si>
    <t>MI Tanks</t>
  </si>
  <si>
    <t>No</t>
  </si>
  <si>
    <t>GP Tanks</t>
  </si>
  <si>
    <t>Total</t>
  </si>
  <si>
    <t>S. 
No.</t>
  </si>
  <si>
    <t xml:space="preserve">Details of Public Water Bodies </t>
  </si>
  <si>
    <t>TWSA
(in Ha)</t>
  </si>
  <si>
    <t>EWSA
(in Ha)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</si>
  <si>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</si>
  <si>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</si>
  <si>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</si>
  <si>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</si>
  <si>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</si>
  <si>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</si>
  <si>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</si>
  <si>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Prakasham</t>
  </si>
  <si>
    <t>Nellore</t>
  </si>
  <si>
    <t>Chittoor</t>
  </si>
  <si>
    <t>Kadapa</t>
  </si>
  <si>
    <t>Ananthapuram</t>
  </si>
  <si>
    <t>Kurnool</t>
  </si>
  <si>
    <t>FL Est. 
(in lakhs)</t>
  </si>
  <si>
    <r>
      <t xml:space="preserve">Details of Public water Bodies </t>
    </r>
    <r>
      <rPr>
        <b/>
        <sz val="11"/>
        <color theme="1"/>
        <rFont val="Arial"/>
        <family val="2"/>
      </rPr>
      <t>(Perinnial)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</si>
  <si>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r>
      <t xml:space="preserve">Details of Public water Bodies </t>
    </r>
    <r>
      <rPr>
        <b/>
        <sz val="11"/>
        <color theme="1"/>
        <rFont val="Arial"/>
        <family val="2"/>
      </rPr>
      <t>(Short Seasonal)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</si>
  <si>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r>
      <t xml:space="preserve">Details of Public water Bodies </t>
    </r>
    <r>
      <rPr>
        <b/>
        <sz val="11"/>
        <color theme="1"/>
        <rFont val="Arial"/>
        <family val="2"/>
      </rPr>
      <t>(Long Seasonal)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</si>
  <si>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t>Details of all Public water Bodies in FCS Clusters for FL Stocking (80-100mm) for the year 2018-19</t>
  </si>
  <si>
    <t>District</t>
  </si>
  <si>
    <t>Prakasam</t>
  </si>
  <si>
    <t>FL Est. 
(in Lakhs)</t>
  </si>
  <si>
    <t>Details of Public Water Bodies  under open auction</t>
  </si>
  <si>
    <t>Details of Public Water Bodies  under Open Auction</t>
  </si>
  <si>
    <t>Irrigation data</t>
  </si>
  <si>
    <t>Dept data</t>
  </si>
  <si>
    <t>SlNo.</t>
  </si>
  <si>
    <t>Details of MI Tanks</t>
  </si>
  <si>
    <t>No.of 
FCS 
Members</t>
  </si>
  <si>
    <t>No.of 
FCS 
in the 
Clusters</t>
  </si>
  <si>
    <t>No.of 
FCS 
Clusters</t>
  </si>
  <si>
    <t>FCS Fold</t>
  </si>
  <si>
    <t>Details of Public Water Bodies open auction</t>
  </si>
  <si>
    <t>Auction 
Data</t>
  </si>
  <si>
    <t>Reservoirs under Lease</t>
  </si>
  <si>
    <t>No.of 
FCS Clusters</t>
  </si>
  <si>
    <t>No.of 
FCS 
in the Clusters</t>
  </si>
  <si>
    <t>No.of 
FCS Members</t>
  </si>
  <si>
    <t>Lease under FCS 
(MI, GP &amp; Reservoirs</t>
  </si>
  <si>
    <t>Auction
(MI &amp;GP)</t>
  </si>
  <si>
    <t>Licensed Reservoirs
(MI &amp;GP)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</si>
</sst>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zoomScale="85" zoomScaleNormal="85" workbookViewId="0">
      <selection activeCell="K5" sqref="K5"/>
    </sheetView>
  </sheetViews>
  <sheetFormatPr defaultColWidth="9.140625" defaultRowHeight="14.25"/>
  <cols>
    <col min="1" max="1" width="4.28515625" style="1" bestFit="1" customWidth="1"/>
    <col min="2" max="2" width="15.42578125" style="1" bestFit="1" customWidth="1"/>
    <col min="3" max="3" width="7.42578125" style="1" customWidth="1"/>
    <col min="4" max="4" width="8.5703125" style="1" bestFit="1" customWidth="1"/>
    <col min="5" max="5" width="8.85546875" style="1" bestFit="1" customWidth="1"/>
    <col min="6" max="6" width="8.5703125" style="1" customWidth="1"/>
    <col min="7" max="7" width="7.7109375" style="1" customWidth="1"/>
    <col min="8" max="8" width="7.42578125" style="1" bestFit="1" customWidth="1"/>
    <col min="9" max="9" width="9.7109375" style="1" bestFit="1" customWidth="1"/>
    <col min="10" max="10" width="8.7109375" style="1" customWidth="1"/>
    <col min="11" max="12" width="9.42578125" style="1" bestFit="1" customWidth="1"/>
    <col min="13" max="14" width="11.7109375" style="1" bestFit="1" customWidth="1"/>
    <col min="15" max="16384" width="9.140625" style="1"/>
  </cols>
  <sheetData>
    <row r="1" spans="1:14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2" customFormat="1">
      <c r="A2" s="26" t="s">
        <v>4</v>
      </c>
      <c r="B2" s="27" t="s">
        <v>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1:14" s="2" customFormat="1">
      <c r="A3" s="26"/>
      <c r="B3" s="26" t="s">
        <v>26</v>
      </c>
      <c r="C3" s="26" t="s">
        <v>0</v>
      </c>
      <c r="D3" s="26"/>
      <c r="E3" s="26"/>
      <c r="F3" s="26"/>
      <c r="G3" s="26" t="s">
        <v>2</v>
      </c>
      <c r="H3" s="26"/>
      <c r="I3" s="26"/>
      <c r="J3" s="26"/>
      <c r="K3" s="26" t="s">
        <v>3</v>
      </c>
      <c r="L3" s="26"/>
      <c r="M3" s="26"/>
      <c r="N3" s="26"/>
    </row>
    <row r="4" spans="1:14" s="2" customFormat="1" ht="42.75">
      <c r="A4" s="26"/>
      <c r="B4" s="26"/>
      <c r="C4" s="3" t="s">
        <v>1</v>
      </c>
      <c r="D4" s="3" t="s">
        <v>6</v>
      </c>
      <c r="E4" s="3" t="s">
        <v>7</v>
      </c>
      <c r="F4" s="7" t="s">
        <v>28</v>
      </c>
      <c r="G4" s="3" t="s">
        <v>1</v>
      </c>
      <c r="H4" s="3" t="s">
        <v>6</v>
      </c>
      <c r="I4" s="3" t="s">
        <v>7</v>
      </c>
      <c r="J4" s="7" t="s">
        <v>28</v>
      </c>
      <c r="K4" s="3" t="s">
        <v>1</v>
      </c>
      <c r="L4" s="3" t="s">
        <v>6</v>
      </c>
      <c r="M4" s="3" t="s">
        <v>7</v>
      </c>
      <c r="N4" s="3" t="s">
        <v>21</v>
      </c>
    </row>
    <row r="5" spans="1:14" s="2" customFormat="1">
      <c r="A5" s="3">
        <v>1</v>
      </c>
      <c r="B5" s="4" t="s">
        <v>8</v>
      </c>
      <c r="C5" s="8">
        <v>0</v>
      </c>
      <c r="D5" s="8">
        <v>0</v>
      </c>
      <c r="E5" s="8">
        <f>D5*0.75</f>
        <v>0</v>
      </c>
      <c r="F5" s="8">
        <f>E5*0.025</f>
        <v>0</v>
      </c>
      <c r="G5" s="8">
        <v>0</v>
      </c>
      <c r="H5" s="8">
        <v>0</v>
      </c>
      <c r="I5" s="8">
        <f>H5*0.75</f>
        <v>0</v>
      </c>
      <c r="J5" s="8">
        <f>I5*0.025</f>
        <v>0</v>
      </c>
      <c r="K5" s="8">
        <f>C5+G5</f>
        <v>0</v>
      </c>
      <c r="L5" s="8">
        <f t="shared" ref="L5:N5" si="0">D5+H5</f>
        <v>0</v>
      </c>
      <c r="M5" s="8">
        <f t="shared" si="0"/>
        <v>0</v>
      </c>
      <c r="N5" s="8">
        <f t="shared" si="0"/>
        <v>0</v>
      </c>
    </row>
    <row r="6" spans="1:14" s="2" customFormat="1">
      <c r="A6" s="3">
        <v>2</v>
      </c>
      <c r="B6" s="4" t="s">
        <v>9</v>
      </c>
      <c r="C6" s="8">
        <v>0</v>
      </c>
      <c r="D6" s="8">
        <v>0</v>
      </c>
      <c r="E6" s="8">
        <f t="shared" ref="E6:E17" si="1">D6*0.75</f>
        <v>0</v>
      </c>
      <c r="F6" s="8">
        <f t="shared" ref="F6:F17" si="2">E6*0.025</f>
        <v>0</v>
      </c>
      <c r="G6" s="8">
        <v>1</v>
      </c>
      <c r="H6" s="8">
        <v>329</v>
      </c>
      <c r="I6" s="8">
        <f t="shared" ref="I6:I17" si="3">H6*0.75</f>
        <v>246.75</v>
      </c>
      <c r="J6" s="8">
        <f t="shared" ref="J6:J17" si="4">I6*0.025</f>
        <v>6.1687500000000002</v>
      </c>
      <c r="K6" s="8">
        <f t="shared" ref="K6:K17" si="5">C6+G6</f>
        <v>1</v>
      </c>
      <c r="L6" s="8">
        <f t="shared" ref="L6:L17" si="6">D6+H6</f>
        <v>329</v>
      </c>
      <c r="M6" s="8">
        <f t="shared" ref="M6:M17" si="7">E6+I6</f>
        <v>246.75</v>
      </c>
      <c r="N6" s="8">
        <f t="shared" ref="N6:N17" si="8">F6+J6</f>
        <v>6.1687500000000002</v>
      </c>
    </row>
    <row r="7" spans="1:14" s="2" customFormat="1">
      <c r="A7" s="3">
        <v>3</v>
      </c>
      <c r="B7" s="4" t="s">
        <v>10</v>
      </c>
      <c r="C7" s="8">
        <v>0</v>
      </c>
      <c r="D7" s="8">
        <v>0</v>
      </c>
      <c r="E7" s="8">
        <f t="shared" si="1"/>
        <v>0</v>
      </c>
      <c r="F7" s="8">
        <f t="shared" si="2"/>
        <v>0</v>
      </c>
      <c r="G7" s="8">
        <v>0</v>
      </c>
      <c r="H7" s="8">
        <v>0</v>
      </c>
      <c r="I7" s="8">
        <f t="shared" si="3"/>
        <v>0</v>
      </c>
      <c r="J7" s="8">
        <f t="shared" si="4"/>
        <v>0</v>
      </c>
      <c r="K7" s="8">
        <f t="shared" si="5"/>
        <v>0</v>
      </c>
      <c r="L7" s="8">
        <f t="shared" si="6"/>
        <v>0</v>
      </c>
      <c r="M7" s="8">
        <f t="shared" si="7"/>
        <v>0</v>
      </c>
      <c r="N7" s="8">
        <f t="shared" si="8"/>
        <v>0</v>
      </c>
    </row>
    <row r="8" spans="1:14">
      <c r="A8" s="3">
        <v>4</v>
      </c>
      <c r="B8" s="4" t="s">
        <v>11</v>
      </c>
      <c r="C8" s="9">
        <v>0</v>
      </c>
      <c r="D8" s="9">
        <v>0</v>
      </c>
      <c r="E8" s="8">
        <f t="shared" si="1"/>
        <v>0</v>
      </c>
      <c r="F8" s="8">
        <f t="shared" si="2"/>
        <v>0</v>
      </c>
      <c r="G8" s="9">
        <v>80</v>
      </c>
      <c r="H8" s="9">
        <v>68</v>
      </c>
      <c r="I8" s="8">
        <f t="shared" si="3"/>
        <v>51</v>
      </c>
      <c r="J8" s="8">
        <f t="shared" si="4"/>
        <v>1.2750000000000001</v>
      </c>
      <c r="K8" s="8">
        <f t="shared" si="5"/>
        <v>80</v>
      </c>
      <c r="L8" s="8">
        <f t="shared" si="6"/>
        <v>68</v>
      </c>
      <c r="M8" s="8">
        <f t="shared" si="7"/>
        <v>51</v>
      </c>
      <c r="N8" s="8">
        <f t="shared" si="8"/>
        <v>1.2750000000000001</v>
      </c>
    </row>
    <row r="9" spans="1:14">
      <c r="A9" s="5">
        <v>5</v>
      </c>
      <c r="B9" s="4" t="s">
        <v>12</v>
      </c>
      <c r="C9" s="9">
        <v>0</v>
      </c>
      <c r="D9" s="9">
        <v>0</v>
      </c>
      <c r="E9" s="8">
        <f t="shared" si="1"/>
        <v>0</v>
      </c>
      <c r="F9" s="8">
        <f t="shared" si="2"/>
        <v>0</v>
      </c>
      <c r="G9" s="9">
        <v>0</v>
      </c>
      <c r="H9" s="9">
        <v>0</v>
      </c>
      <c r="I9" s="8">
        <f t="shared" si="3"/>
        <v>0</v>
      </c>
      <c r="J9" s="8">
        <f t="shared" si="4"/>
        <v>0</v>
      </c>
      <c r="K9" s="8">
        <f t="shared" si="5"/>
        <v>0</v>
      </c>
      <c r="L9" s="8">
        <f t="shared" si="6"/>
        <v>0</v>
      </c>
      <c r="M9" s="8">
        <f t="shared" si="7"/>
        <v>0</v>
      </c>
      <c r="N9" s="8">
        <f t="shared" si="8"/>
        <v>0</v>
      </c>
    </row>
    <row r="10" spans="1:14">
      <c r="A10" s="5">
        <v>6</v>
      </c>
      <c r="B10" s="4" t="s">
        <v>13</v>
      </c>
      <c r="C10" s="9">
        <v>6</v>
      </c>
      <c r="D10" s="9">
        <v>835</v>
      </c>
      <c r="E10" s="8">
        <f t="shared" si="1"/>
        <v>626.25</v>
      </c>
      <c r="F10" s="8">
        <f t="shared" si="2"/>
        <v>15.65625</v>
      </c>
      <c r="G10" s="9">
        <v>0</v>
      </c>
      <c r="H10" s="9">
        <v>0</v>
      </c>
      <c r="I10" s="8">
        <f t="shared" si="3"/>
        <v>0</v>
      </c>
      <c r="J10" s="8">
        <f t="shared" si="4"/>
        <v>0</v>
      </c>
      <c r="K10" s="8">
        <f t="shared" si="5"/>
        <v>6</v>
      </c>
      <c r="L10" s="8">
        <f t="shared" si="6"/>
        <v>835</v>
      </c>
      <c r="M10" s="8">
        <f t="shared" si="7"/>
        <v>626.25</v>
      </c>
      <c r="N10" s="8">
        <f t="shared" si="8"/>
        <v>15.65625</v>
      </c>
    </row>
    <row r="11" spans="1:14">
      <c r="A11" s="5">
        <v>7</v>
      </c>
      <c r="B11" s="4" t="s">
        <v>14</v>
      </c>
      <c r="C11" s="9"/>
      <c r="D11" s="9"/>
      <c r="E11" s="8">
        <f t="shared" si="1"/>
        <v>0</v>
      </c>
      <c r="F11" s="8">
        <f t="shared" si="2"/>
        <v>0</v>
      </c>
      <c r="G11" s="9"/>
      <c r="H11" s="9"/>
      <c r="I11" s="8">
        <f t="shared" si="3"/>
        <v>0</v>
      </c>
      <c r="J11" s="8">
        <f t="shared" si="4"/>
        <v>0</v>
      </c>
      <c r="K11" s="8">
        <f t="shared" si="5"/>
        <v>0</v>
      </c>
      <c r="L11" s="8">
        <f t="shared" si="6"/>
        <v>0</v>
      </c>
      <c r="M11" s="8">
        <f t="shared" si="7"/>
        <v>0</v>
      </c>
      <c r="N11" s="8">
        <f t="shared" si="8"/>
        <v>0</v>
      </c>
    </row>
    <row r="12" spans="1:14">
      <c r="A12" s="5">
        <v>8</v>
      </c>
      <c r="B12" s="4" t="s">
        <v>27</v>
      </c>
      <c r="C12" s="9">
        <v>0</v>
      </c>
      <c r="D12" s="9">
        <v>0</v>
      </c>
      <c r="E12" s="8">
        <f t="shared" si="1"/>
        <v>0</v>
      </c>
      <c r="F12" s="8">
        <f t="shared" si="2"/>
        <v>0</v>
      </c>
      <c r="G12" s="9">
        <v>0</v>
      </c>
      <c r="H12" s="9">
        <v>0</v>
      </c>
      <c r="I12" s="8">
        <f t="shared" si="3"/>
        <v>0</v>
      </c>
      <c r="J12" s="8">
        <f t="shared" si="4"/>
        <v>0</v>
      </c>
      <c r="K12" s="8">
        <f t="shared" si="5"/>
        <v>0</v>
      </c>
      <c r="L12" s="8">
        <f t="shared" si="6"/>
        <v>0</v>
      </c>
      <c r="M12" s="8">
        <f t="shared" si="7"/>
        <v>0</v>
      </c>
      <c r="N12" s="8">
        <f t="shared" si="8"/>
        <v>0</v>
      </c>
    </row>
    <row r="13" spans="1:14">
      <c r="A13" s="5">
        <v>9</v>
      </c>
      <c r="B13" s="4" t="s">
        <v>16</v>
      </c>
      <c r="C13" s="9">
        <v>0</v>
      </c>
      <c r="D13" s="9">
        <v>0</v>
      </c>
      <c r="E13" s="8">
        <f t="shared" si="1"/>
        <v>0</v>
      </c>
      <c r="F13" s="8">
        <f t="shared" si="2"/>
        <v>0</v>
      </c>
      <c r="G13" s="9">
        <v>0</v>
      </c>
      <c r="H13" s="9">
        <v>0</v>
      </c>
      <c r="I13" s="8">
        <f t="shared" si="3"/>
        <v>0</v>
      </c>
      <c r="J13" s="8">
        <f t="shared" si="4"/>
        <v>0</v>
      </c>
      <c r="K13" s="8">
        <f t="shared" si="5"/>
        <v>0</v>
      </c>
      <c r="L13" s="8">
        <f t="shared" si="6"/>
        <v>0</v>
      </c>
      <c r="M13" s="8">
        <f t="shared" si="7"/>
        <v>0</v>
      </c>
      <c r="N13" s="8">
        <f t="shared" si="8"/>
        <v>0</v>
      </c>
    </row>
    <row r="14" spans="1:14">
      <c r="A14" s="5">
        <v>10</v>
      </c>
      <c r="B14" s="4" t="s">
        <v>17</v>
      </c>
      <c r="C14" s="9">
        <v>0</v>
      </c>
      <c r="D14" s="9">
        <v>0</v>
      </c>
      <c r="E14" s="8">
        <f t="shared" si="1"/>
        <v>0</v>
      </c>
      <c r="F14" s="8">
        <f t="shared" si="2"/>
        <v>0</v>
      </c>
      <c r="G14" s="9">
        <v>0</v>
      </c>
      <c r="H14" s="9">
        <v>0</v>
      </c>
      <c r="I14" s="8">
        <f t="shared" si="3"/>
        <v>0</v>
      </c>
      <c r="J14" s="8">
        <f t="shared" si="4"/>
        <v>0</v>
      </c>
      <c r="K14" s="8">
        <f t="shared" si="5"/>
        <v>0</v>
      </c>
      <c r="L14" s="8">
        <f t="shared" si="6"/>
        <v>0</v>
      </c>
      <c r="M14" s="8">
        <f t="shared" si="7"/>
        <v>0</v>
      </c>
      <c r="N14" s="8">
        <f t="shared" si="8"/>
        <v>0</v>
      </c>
    </row>
    <row r="15" spans="1:14">
      <c r="A15" s="5">
        <v>11</v>
      </c>
      <c r="B15" s="4" t="s">
        <v>18</v>
      </c>
      <c r="C15" s="9">
        <v>0</v>
      </c>
      <c r="D15" s="9">
        <v>0</v>
      </c>
      <c r="E15" s="8">
        <f t="shared" si="1"/>
        <v>0</v>
      </c>
      <c r="F15" s="8">
        <f t="shared" si="2"/>
        <v>0</v>
      </c>
      <c r="G15" s="9">
        <v>0</v>
      </c>
      <c r="H15" s="9">
        <v>0</v>
      </c>
      <c r="I15" s="8">
        <f t="shared" si="3"/>
        <v>0</v>
      </c>
      <c r="J15" s="8">
        <f t="shared" si="4"/>
        <v>0</v>
      </c>
      <c r="K15" s="8">
        <f t="shared" si="5"/>
        <v>0</v>
      </c>
      <c r="L15" s="8">
        <f t="shared" si="6"/>
        <v>0</v>
      </c>
      <c r="M15" s="8">
        <f t="shared" si="7"/>
        <v>0</v>
      </c>
      <c r="N15" s="8">
        <f t="shared" si="8"/>
        <v>0</v>
      </c>
    </row>
    <row r="16" spans="1:14">
      <c r="A16" s="5">
        <v>12</v>
      </c>
      <c r="B16" s="4" t="s">
        <v>19</v>
      </c>
      <c r="C16" s="9">
        <v>0</v>
      </c>
      <c r="D16" s="9">
        <v>0</v>
      </c>
      <c r="E16" s="8">
        <f t="shared" si="1"/>
        <v>0</v>
      </c>
      <c r="F16" s="8">
        <f t="shared" si="2"/>
        <v>0</v>
      </c>
      <c r="G16" s="9">
        <v>0</v>
      </c>
      <c r="H16" s="9">
        <v>0</v>
      </c>
      <c r="I16" s="8">
        <f t="shared" si="3"/>
        <v>0</v>
      </c>
      <c r="J16" s="8">
        <f t="shared" si="4"/>
        <v>0</v>
      </c>
      <c r="K16" s="8">
        <f t="shared" si="5"/>
        <v>0</v>
      </c>
      <c r="L16" s="8">
        <f t="shared" si="6"/>
        <v>0</v>
      </c>
      <c r="M16" s="8">
        <f t="shared" si="7"/>
        <v>0</v>
      </c>
      <c r="N16" s="8">
        <f t="shared" si="8"/>
        <v>0</v>
      </c>
    </row>
    <row r="17" spans="1:14">
      <c r="A17" s="5">
        <v>13</v>
      </c>
      <c r="B17" s="4" t="s">
        <v>20</v>
      </c>
      <c r="C17" s="9">
        <v>1</v>
      </c>
      <c r="D17" s="9">
        <v>485</v>
      </c>
      <c r="E17" s="8">
        <f t="shared" si="1"/>
        <v>363.75</v>
      </c>
      <c r="F17" s="8">
        <f t="shared" si="2"/>
        <v>9.09375</v>
      </c>
      <c r="G17" s="9">
        <v>0</v>
      </c>
      <c r="H17" s="9">
        <v>0</v>
      </c>
      <c r="I17" s="8">
        <f t="shared" si="3"/>
        <v>0</v>
      </c>
      <c r="J17" s="8">
        <f t="shared" si="4"/>
        <v>0</v>
      </c>
      <c r="K17" s="8">
        <f t="shared" si="5"/>
        <v>1</v>
      </c>
      <c r="L17" s="8">
        <f t="shared" si="6"/>
        <v>485</v>
      </c>
      <c r="M17" s="8">
        <f t="shared" si="7"/>
        <v>363.75</v>
      </c>
      <c r="N17" s="8">
        <f t="shared" si="8"/>
        <v>9.09375</v>
      </c>
    </row>
    <row r="18" spans="1:14" ht="15">
      <c r="A18" s="5"/>
      <c r="B18" s="4" t="s">
        <v>3</v>
      </c>
      <c r="C18" s="13">
        <f>SUM(C5:C17)</f>
        <v>7</v>
      </c>
      <c r="D18" s="13">
        <f t="shared" ref="D18:N18" si="9">SUM(D5:D17)</f>
        <v>1320</v>
      </c>
      <c r="E18" s="13">
        <f t="shared" si="9"/>
        <v>990</v>
      </c>
      <c r="F18" s="13">
        <f t="shared" si="9"/>
        <v>24.75</v>
      </c>
      <c r="G18" s="13">
        <f t="shared" si="9"/>
        <v>81</v>
      </c>
      <c r="H18" s="13">
        <f t="shared" si="9"/>
        <v>397</v>
      </c>
      <c r="I18" s="13">
        <f t="shared" si="9"/>
        <v>297.75</v>
      </c>
      <c r="J18" s="13">
        <f t="shared" si="9"/>
        <v>7.4437500000000005</v>
      </c>
      <c r="K18" s="13">
        <f>SUM(K5:K17)</f>
        <v>88</v>
      </c>
      <c r="L18" s="13">
        <f t="shared" si="9"/>
        <v>1717</v>
      </c>
      <c r="M18" s="13">
        <f t="shared" si="9"/>
        <v>1287.75</v>
      </c>
      <c r="N18" s="13">
        <f t="shared" si="9"/>
        <v>32.193750000000001</v>
      </c>
    </row>
  </sheetData>
  <mergeCells count="7">
    <mergeCell ref="K3:N3"/>
    <mergeCell ref="A1:N1"/>
    <mergeCell ref="B2:N2"/>
    <mergeCell ref="A2:A4"/>
    <mergeCell ref="B3:B4"/>
    <mergeCell ref="C3:F3"/>
    <mergeCell ref="G3:J3"/>
  </mergeCells>
  <printOptions horizontalCentered="1"/>
  <pageMargins left="0.55118110236220474" right="0.39370078740157483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zoomScale="70" zoomScaleNormal="70" workbookViewId="0">
      <selection activeCell="P13" sqref="P13"/>
    </sheetView>
  </sheetViews>
  <sheetFormatPr defaultColWidth="9.140625" defaultRowHeight="14.25"/>
  <cols>
    <col min="1" max="1" width="4.140625" style="1" bestFit="1" customWidth="1"/>
    <col min="2" max="2" width="14.85546875" style="1" bestFit="1" customWidth="1"/>
    <col min="3" max="3" width="3.5703125" style="1" bestFit="1" customWidth="1"/>
    <col min="4" max="5" width="7" style="1" bestFit="1" customWidth="1"/>
    <col min="6" max="6" width="9.42578125" style="1" bestFit="1" customWidth="1"/>
    <col min="7" max="7" width="5.5703125" style="1" bestFit="1" customWidth="1"/>
    <col min="8" max="9" width="7" style="1" bestFit="1" customWidth="1"/>
    <col min="10" max="10" width="9.42578125" style="1" bestFit="1" customWidth="1"/>
    <col min="11" max="11" width="5.5703125" style="1" bestFit="1" customWidth="1"/>
    <col min="12" max="13" width="7" style="1" bestFit="1" customWidth="1"/>
    <col min="14" max="14" width="9.28515625" style="1" bestFit="1" customWidth="1"/>
    <col min="15" max="16384" width="9.140625" style="1"/>
  </cols>
  <sheetData>
    <row r="1" spans="1:14">
      <c r="A1" s="26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2" customFormat="1">
      <c r="A2" s="26" t="s">
        <v>4</v>
      </c>
      <c r="B2" s="27" t="s">
        <v>39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1:14" s="2" customFormat="1">
      <c r="A3" s="26"/>
      <c r="B3" s="26" t="s">
        <v>26</v>
      </c>
      <c r="C3" s="26" t="s">
        <v>0</v>
      </c>
      <c r="D3" s="26"/>
      <c r="E3" s="26"/>
      <c r="F3" s="26"/>
      <c r="G3" s="26" t="s">
        <v>2</v>
      </c>
      <c r="H3" s="26"/>
      <c r="I3" s="26"/>
      <c r="J3" s="26"/>
      <c r="K3" s="26" t="s">
        <v>3</v>
      </c>
      <c r="L3" s="26"/>
      <c r="M3" s="26"/>
      <c r="N3" s="26"/>
    </row>
    <row r="4" spans="1:14" s="2" customFormat="1" ht="57">
      <c r="A4" s="26"/>
      <c r="B4" s="26"/>
      <c r="C4" s="3" t="s">
        <v>1</v>
      </c>
      <c r="D4" s="3" t="s">
        <v>6</v>
      </c>
      <c r="E4" s="3" t="s">
        <v>7</v>
      </c>
      <c r="F4" s="7" t="s">
        <v>28</v>
      </c>
      <c r="G4" s="3" t="s">
        <v>1</v>
      </c>
      <c r="H4" s="3" t="s">
        <v>6</v>
      </c>
      <c r="I4" s="3" t="s">
        <v>7</v>
      </c>
      <c r="J4" s="7" t="s">
        <v>28</v>
      </c>
      <c r="K4" s="3" t="s">
        <v>1</v>
      </c>
      <c r="L4" s="3" t="s">
        <v>6</v>
      </c>
      <c r="M4" s="3" t="s">
        <v>7</v>
      </c>
      <c r="N4" s="3" t="s">
        <v>21</v>
      </c>
    </row>
    <row r="5" spans="1:14" s="2" customFormat="1">
      <c r="A5" s="3">
        <v>1</v>
      </c>
      <c r="B5" s="4" t="s">
        <v>8</v>
      </c>
      <c r="C5" s="8">
        <v>50</v>
      </c>
      <c r="D5" s="8">
        <v>582</v>
      </c>
      <c r="E5" s="8">
        <f>D5*0.5</f>
        <v>291</v>
      </c>
      <c r="F5" s="8">
        <f>E5*0.025</f>
        <v>7.2750000000000004</v>
      </c>
      <c r="G5" s="8">
        <v>156</v>
      </c>
      <c r="H5" s="8">
        <v>2188</v>
      </c>
      <c r="I5" s="8">
        <f>H5*0.5</f>
        <v>1094</v>
      </c>
      <c r="J5" s="8">
        <f>I5*0.025</f>
        <v>27.35</v>
      </c>
      <c r="K5" s="8">
        <f>C5+G5</f>
        <v>206</v>
      </c>
      <c r="L5" s="8">
        <f t="shared" ref="L5:N5" si="0">D5+H5</f>
        <v>2770</v>
      </c>
      <c r="M5" s="8">
        <f t="shared" si="0"/>
        <v>1385</v>
      </c>
      <c r="N5" s="8">
        <f t="shared" si="0"/>
        <v>34.625</v>
      </c>
    </row>
    <row r="6" spans="1:14" s="2" customFormat="1">
      <c r="A6" s="3">
        <v>2</v>
      </c>
      <c r="B6" s="4" t="s">
        <v>9</v>
      </c>
      <c r="C6" s="8">
        <v>7</v>
      </c>
      <c r="D6" s="8">
        <v>38</v>
      </c>
      <c r="E6" s="8">
        <f t="shared" ref="E6:E17" si="1">D6*0.5</f>
        <v>19</v>
      </c>
      <c r="F6" s="8">
        <f t="shared" ref="F6:F17" si="2">E6*0.025</f>
        <v>0.47500000000000003</v>
      </c>
      <c r="G6" s="8">
        <v>0</v>
      </c>
      <c r="H6" s="8">
        <v>0</v>
      </c>
      <c r="I6" s="8">
        <f t="shared" ref="I6:I17" si="3">H6*0.5</f>
        <v>0</v>
      </c>
      <c r="J6" s="8">
        <f t="shared" ref="J6:J17" si="4">I6*0.025</f>
        <v>0</v>
      </c>
      <c r="K6" s="8">
        <f t="shared" ref="K6:K17" si="5">C6+G6</f>
        <v>7</v>
      </c>
      <c r="L6" s="8">
        <f t="shared" ref="L6:L17" si="6">D6+H6</f>
        <v>38</v>
      </c>
      <c r="M6" s="8">
        <f t="shared" ref="M6:M17" si="7">E6+I6</f>
        <v>19</v>
      </c>
      <c r="N6" s="8">
        <f t="shared" ref="N6:N17" si="8">F6+J6</f>
        <v>0.47500000000000003</v>
      </c>
    </row>
    <row r="7" spans="1:14" s="2" customFormat="1" ht="28.5">
      <c r="A7" s="3">
        <v>3</v>
      </c>
      <c r="B7" s="4" t="s">
        <v>10</v>
      </c>
      <c r="C7" s="8">
        <v>0</v>
      </c>
      <c r="D7" s="8">
        <v>0</v>
      </c>
      <c r="E7" s="8">
        <f t="shared" si="1"/>
        <v>0</v>
      </c>
      <c r="F7" s="8">
        <f t="shared" si="2"/>
        <v>0</v>
      </c>
      <c r="G7" s="8">
        <v>18</v>
      </c>
      <c r="H7" s="8">
        <v>171</v>
      </c>
      <c r="I7" s="8">
        <f t="shared" si="3"/>
        <v>85.5</v>
      </c>
      <c r="J7" s="8">
        <f t="shared" si="4"/>
        <v>2.1375000000000002</v>
      </c>
      <c r="K7" s="8">
        <f t="shared" si="5"/>
        <v>18</v>
      </c>
      <c r="L7" s="8">
        <f t="shared" si="6"/>
        <v>171</v>
      </c>
      <c r="M7" s="8">
        <f t="shared" si="7"/>
        <v>85.5</v>
      </c>
      <c r="N7" s="8">
        <f t="shared" si="8"/>
        <v>2.1375000000000002</v>
      </c>
    </row>
    <row r="8" spans="1:14">
      <c r="A8" s="3">
        <v>4</v>
      </c>
      <c r="B8" s="4" t="s">
        <v>11</v>
      </c>
      <c r="C8" s="9">
        <v>13</v>
      </c>
      <c r="D8" s="9">
        <v>91.5</v>
      </c>
      <c r="E8" s="8">
        <f t="shared" si="1"/>
        <v>45.75</v>
      </c>
      <c r="F8" s="8">
        <f t="shared" si="2"/>
        <v>1.14375</v>
      </c>
      <c r="G8" s="9">
        <v>171</v>
      </c>
      <c r="H8" s="9">
        <v>136.80000000000001</v>
      </c>
      <c r="I8" s="8">
        <f t="shared" si="3"/>
        <v>68.400000000000006</v>
      </c>
      <c r="J8" s="8">
        <f t="shared" si="4"/>
        <v>1.7100000000000002</v>
      </c>
      <c r="K8" s="8">
        <f t="shared" si="5"/>
        <v>184</v>
      </c>
      <c r="L8" s="8">
        <f t="shared" si="6"/>
        <v>228.3</v>
      </c>
      <c r="M8" s="8">
        <f t="shared" si="7"/>
        <v>114.15</v>
      </c>
      <c r="N8" s="8">
        <f t="shared" si="8"/>
        <v>2.8537500000000002</v>
      </c>
    </row>
    <row r="9" spans="1:14" ht="28.5">
      <c r="A9" s="5">
        <v>5</v>
      </c>
      <c r="B9" s="4" t="s">
        <v>12</v>
      </c>
      <c r="C9" s="9">
        <v>0</v>
      </c>
      <c r="D9" s="9">
        <v>0</v>
      </c>
      <c r="E9" s="8">
        <f t="shared" si="1"/>
        <v>0</v>
      </c>
      <c r="F9" s="8">
        <f t="shared" si="2"/>
        <v>0</v>
      </c>
      <c r="G9" s="9">
        <v>0</v>
      </c>
      <c r="H9" s="9">
        <v>0</v>
      </c>
      <c r="I9" s="8">
        <f t="shared" si="3"/>
        <v>0</v>
      </c>
      <c r="J9" s="8">
        <f t="shared" si="4"/>
        <v>0</v>
      </c>
      <c r="K9" s="8">
        <f t="shared" si="5"/>
        <v>0</v>
      </c>
      <c r="L9" s="8">
        <f t="shared" si="6"/>
        <v>0</v>
      </c>
      <c r="M9" s="8">
        <f t="shared" si="7"/>
        <v>0</v>
      </c>
      <c r="N9" s="8">
        <f t="shared" si="8"/>
        <v>0</v>
      </c>
    </row>
    <row r="10" spans="1:14">
      <c r="A10" s="5">
        <v>6</v>
      </c>
      <c r="B10" s="4" t="s">
        <v>13</v>
      </c>
      <c r="C10" s="9">
        <v>12</v>
      </c>
      <c r="D10" s="9">
        <v>363</v>
      </c>
      <c r="E10" s="8">
        <f t="shared" si="1"/>
        <v>181.5</v>
      </c>
      <c r="F10" s="8">
        <f t="shared" si="2"/>
        <v>4.5375000000000005</v>
      </c>
      <c r="G10" s="9">
        <v>1387</v>
      </c>
      <c r="H10" s="9">
        <v>1643</v>
      </c>
      <c r="I10" s="8">
        <f t="shared" si="3"/>
        <v>821.5</v>
      </c>
      <c r="J10" s="8">
        <f t="shared" si="4"/>
        <v>20.537500000000001</v>
      </c>
      <c r="K10" s="8">
        <f t="shared" si="5"/>
        <v>1399</v>
      </c>
      <c r="L10" s="8">
        <f t="shared" si="6"/>
        <v>2006</v>
      </c>
      <c r="M10" s="8">
        <f t="shared" si="7"/>
        <v>1003</v>
      </c>
      <c r="N10" s="8">
        <f t="shared" si="8"/>
        <v>25.075000000000003</v>
      </c>
    </row>
    <row r="11" spans="1:14">
      <c r="A11" s="5">
        <v>7</v>
      </c>
      <c r="B11" s="4" t="s">
        <v>14</v>
      </c>
      <c r="C11" s="9"/>
      <c r="D11" s="9"/>
      <c r="E11" s="8">
        <f t="shared" si="1"/>
        <v>0</v>
      </c>
      <c r="F11" s="8">
        <f t="shared" si="2"/>
        <v>0</v>
      </c>
      <c r="G11" s="9"/>
      <c r="H11" s="9"/>
      <c r="I11" s="8">
        <f t="shared" si="3"/>
        <v>0</v>
      </c>
      <c r="J11" s="8">
        <f t="shared" si="4"/>
        <v>0</v>
      </c>
      <c r="K11" s="8">
        <f t="shared" si="5"/>
        <v>0</v>
      </c>
      <c r="L11" s="8">
        <f t="shared" si="6"/>
        <v>0</v>
      </c>
      <c r="M11" s="8">
        <f t="shared" si="7"/>
        <v>0</v>
      </c>
      <c r="N11" s="8">
        <f t="shared" si="8"/>
        <v>0</v>
      </c>
    </row>
    <row r="12" spans="1:14">
      <c r="A12" s="5">
        <v>8</v>
      </c>
      <c r="B12" s="4" t="s">
        <v>15</v>
      </c>
      <c r="C12" s="9">
        <v>1</v>
      </c>
      <c r="D12" s="9">
        <v>15</v>
      </c>
      <c r="E12" s="8">
        <f t="shared" si="1"/>
        <v>7.5</v>
      </c>
      <c r="F12" s="8">
        <f t="shared" si="2"/>
        <v>0.1875</v>
      </c>
      <c r="G12" s="9">
        <v>0</v>
      </c>
      <c r="H12" s="9">
        <v>0</v>
      </c>
      <c r="I12" s="8">
        <f t="shared" si="3"/>
        <v>0</v>
      </c>
      <c r="J12" s="8">
        <f t="shared" si="4"/>
        <v>0</v>
      </c>
      <c r="K12" s="8">
        <f t="shared" si="5"/>
        <v>1</v>
      </c>
      <c r="L12" s="8">
        <f t="shared" si="6"/>
        <v>15</v>
      </c>
      <c r="M12" s="8">
        <f t="shared" si="7"/>
        <v>7.5</v>
      </c>
      <c r="N12" s="8">
        <f t="shared" si="8"/>
        <v>0.1875</v>
      </c>
    </row>
    <row r="13" spans="1:14">
      <c r="A13" s="5">
        <v>9</v>
      </c>
      <c r="B13" s="4" t="s">
        <v>16</v>
      </c>
      <c r="C13" s="9">
        <v>0</v>
      </c>
      <c r="D13" s="9">
        <v>0</v>
      </c>
      <c r="E13" s="8">
        <f t="shared" si="1"/>
        <v>0</v>
      </c>
      <c r="F13" s="8">
        <f t="shared" si="2"/>
        <v>0</v>
      </c>
      <c r="G13" s="9">
        <v>310</v>
      </c>
      <c r="H13" s="9">
        <v>3167</v>
      </c>
      <c r="I13" s="8">
        <f t="shared" si="3"/>
        <v>1583.5</v>
      </c>
      <c r="J13" s="8">
        <f t="shared" si="4"/>
        <v>39.587500000000006</v>
      </c>
      <c r="K13" s="8">
        <f t="shared" si="5"/>
        <v>310</v>
      </c>
      <c r="L13" s="8">
        <f t="shared" si="6"/>
        <v>3167</v>
      </c>
      <c r="M13" s="8">
        <f t="shared" si="7"/>
        <v>1583.5</v>
      </c>
      <c r="N13" s="8">
        <f t="shared" si="8"/>
        <v>39.587500000000006</v>
      </c>
    </row>
    <row r="14" spans="1:14">
      <c r="A14" s="5">
        <v>10</v>
      </c>
      <c r="B14" s="4" t="s">
        <v>17</v>
      </c>
      <c r="C14" s="9">
        <v>0</v>
      </c>
      <c r="D14" s="9">
        <v>0</v>
      </c>
      <c r="E14" s="8">
        <f t="shared" si="1"/>
        <v>0</v>
      </c>
      <c r="F14" s="8">
        <f t="shared" si="2"/>
        <v>0</v>
      </c>
      <c r="G14" s="9">
        <v>0</v>
      </c>
      <c r="H14" s="9">
        <v>0</v>
      </c>
      <c r="I14" s="8">
        <f t="shared" si="3"/>
        <v>0</v>
      </c>
      <c r="J14" s="8">
        <f t="shared" si="4"/>
        <v>0</v>
      </c>
      <c r="K14" s="8">
        <f t="shared" si="5"/>
        <v>0</v>
      </c>
      <c r="L14" s="8">
        <f t="shared" si="6"/>
        <v>0</v>
      </c>
      <c r="M14" s="8">
        <f t="shared" si="7"/>
        <v>0</v>
      </c>
      <c r="N14" s="8">
        <f t="shared" si="8"/>
        <v>0</v>
      </c>
    </row>
    <row r="15" spans="1:14">
      <c r="A15" s="5">
        <v>11</v>
      </c>
      <c r="B15" s="4" t="s">
        <v>18</v>
      </c>
      <c r="C15" s="9">
        <v>4</v>
      </c>
      <c r="D15" s="9">
        <v>1408</v>
      </c>
      <c r="E15" s="8">
        <f t="shared" si="1"/>
        <v>704</v>
      </c>
      <c r="F15" s="8">
        <f t="shared" si="2"/>
        <v>17.600000000000001</v>
      </c>
      <c r="G15" s="9">
        <v>0</v>
      </c>
      <c r="H15" s="9">
        <v>0</v>
      </c>
      <c r="I15" s="8">
        <f t="shared" si="3"/>
        <v>0</v>
      </c>
      <c r="J15" s="8">
        <f t="shared" si="4"/>
        <v>0</v>
      </c>
      <c r="K15" s="8">
        <f t="shared" si="5"/>
        <v>4</v>
      </c>
      <c r="L15" s="8">
        <f t="shared" si="6"/>
        <v>1408</v>
      </c>
      <c r="M15" s="8">
        <f t="shared" si="7"/>
        <v>704</v>
      </c>
      <c r="N15" s="8">
        <f t="shared" si="8"/>
        <v>17.600000000000001</v>
      </c>
    </row>
    <row r="16" spans="1:14">
      <c r="A16" s="5">
        <v>12</v>
      </c>
      <c r="B16" s="4" t="s">
        <v>19</v>
      </c>
      <c r="C16" s="9">
        <v>8</v>
      </c>
      <c r="D16" s="9">
        <v>3984.99</v>
      </c>
      <c r="E16" s="8">
        <f t="shared" si="1"/>
        <v>1992.4949999999999</v>
      </c>
      <c r="F16" s="8">
        <f t="shared" si="2"/>
        <v>49.812375000000003</v>
      </c>
      <c r="G16" s="9">
        <v>0</v>
      </c>
      <c r="H16" s="9">
        <v>0</v>
      </c>
      <c r="I16" s="8">
        <f t="shared" si="3"/>
        <v>0</v>
      </c>
      <c r="J16" s="8">
        <f t="shared" si="4"/>
        <v>0</v>
      </c>
      <c r="K16" s="8">
        <f t="shared" si="5"/>
        <v>8</v>
      </c>
      <c r="L16" s="8">
        <f t="shared" si="6"/>
        <v>3984.99</v>
      </c>
      <c r="M16" s="8">
        <f t="shared" si="7"/>
        <v>1992.4949999999999</v>
      </c>
      <c r="N16" s="8">
        <f t="shared" si="8"/>
        <v>49.812375000000003</v>
      </c>
    </row>
    <row r="17" spans="1:14">
      <c r="A17" s="5">
        <v>13</v>
      </c>
      <c r="B17" s="4" t="s">
        <v>20</v>
      </c>
      <c r="C17" s="9">
        <v>0</v>
      </c>
      <c r="D17" s="9">
        <v>0</v>
      </c>
      <c r="E17" s="8">
        <f t="shared" si="1"/>
        <v>0</v>
      </c>
      <c r="F17" s="8">
        <f t="shared" si="2"/>
        <v>0</v>
      </c>
      <c r="G17" s="9">
        <v>0</v>
      </c>
      <c r="H17" s="9">
        <v>0</v>
      </c>
      <c r="I17" s="8">
        <f t="shared" si="3"/>
        <v>0</v>
      </c>
      <c r="J17" s="8">
        <f t="shared" si="4"/>
        <v>0</v>
      </c>
      <c r="K17" s="8">
        <f t="shared" si="5"/>
        <v>0</v>
      </c>
      <c r="L17" s="8">
        <f t="shared" si="6"/>
        <v>0</v>
      </c>
      <c r="M17" s="8">
        <f t="shared" si="7"/>
        <v>0</v>
      </c>
      <c r="N17" s="8">
        <f t="shared" si="8"/>
        <v>0</v>
      </c>
    </row>
    <row r="18" spans="1:14" ht="15">
      <c r="A18" s="5"/>
      <c r="B18" s="4" t="s">
        <v>3</v>
      </c>
      <c r="C18" s="13">
        <f>SUM(C5:C17)</f>
        <v>95</v>
      </c>
      <c r="D18" s="13">
        <f t="shared" ref="D18:N18" si="9">SUM(D5:D17)</f>
        <v>6482.49</v>
      </c>
      <c r="E18" s="13">
        <f t="shared" si="9"/>
        <v>3241.2449999999999</v>
      </c>
      <c r="F18" s="13">
        <f t="shared" si="9"/>
        <v>81.031125000000003</v>
      </c>
      <c r="G18" s="13">
        <f t="shared" si="9"/>
        <v>2042</v>
      </c>
      <c r="H18" s="13">
        <f t="shared" si="9"/>
        <v>7305.8</v>
      </c>
      <c r="I18" s="13">
        <f t="shared" si="9"/>
        <v>3652.9</v>
      </c>
      <c r="J18" s="13">
        <f t="shared" si="9"/>
        <v>91.322500000000005</v>
      </c>
      <c r="K18" s="13">
        <f t="shared" si="9"/>
        <v>2137</v>
      </c>
      <c r="L18" s="13">
        <f t="shared" si="9"/>
        <v>13788.289999999999</v>
      </c>
      <c r="M18" s="13">
        <f t="shared" si="9"/>
        <v>6894.1449999999995</v>
      </c>
      <c r="N18" s="13">
        <f t="shared" si="9"/>
        <v>172.35362500000002</v>
      </c>
    </row>
  </sheetData>
  <mergeCells count="7">
    <mergeCell ref="A1:N1"/>
    <mergeCell ref="B2:N2"/>
    <mergeCell ref="B3:B4"/>
    <mergeCell ref="C3:F3"/>
    <mergeCell ref="G3:J3"/>
    <mergeCell ref="K3:N3"/>
    <mergeCell ref="A2:A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zoomScale="85" zoomScaleNormal="85" workbookViewId="0">
      <selection activeCell="F19" sqref="F19"/>
    </sheetView>
  </sheetViews>
  <sheetFormatPr defaultColWidth="9.140625" defaultRowHeight="14.25"/>
  <cols>
    <col min="1" max="1" width="4.28515625" style="1" bestFit="1" customWidth="1"/>
    <col min="2" max="2" width="15.5703125" style="1" bestFit="1" customWidth="1"/>
    <col min="3" max="3" width="5.85546875" style="1" bestFit="1" customWidth="1"/>
    <col min="4" max="4" width="7.28515625" style="1" bestFit="1" customWidth="1"/>
    <col min="5" max="5" width="7.42578125" style="1" bestFit="1" customWidth="1"/>
    <col min="6" max="6" width="10.5703125" style="1" customWidth="1"/>
    <col min="7" max="7" width="7" style="1" bestFit="1" customWidth="1"/>
    <col min="8" max="8" width="7.28515625" style="1" bestFit="1" customWidth="1"/>
    <col min="9" max="9" width="7.42578125" style="1" bestFit="1" customWidth="1"/>
    <col min="10" max="10" width="10" style="1" bestFit="1" customWidth="1"/>
    <col min="11" max="11" width="7" style="1" bestFit="1" customWidth="1"/>
    <col min="12" max="12" width="8.28515625" style="1" bestFit="1" customWidth="1"/>
    <col min="13" max="13" width="7.42578125" style="1" bestFit="1" customWidth="1"/>
    <col min="14" max="14" width="9.28515625" style="1" bestFit="1" customWidth="1"/>
    <col min="15" max="16384" width="9.140625" style="1"/>
  </cols>
  <sheetData>
    <row r="1" spans="1:14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2" customFormat="1">
      <c r="A2" s="26" t="s">
        <v>4</v>
      </c>
      <c r="B2" s="27" t="s">
        <v>39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1:14" s="2" customFormat="1">
      <c r="A3" s="26"/>
      <c r="B3" s="26" t="s">
        <v>26</v>
      </c>
      <c r="C3" s="26" t="s">
        <v>0</v>
      </c>
      <c r="D3" s="26"/>
      <c r="E3" s="26"/>
      <c r="F3" s="26"/>
      <c r="G3" s="26" t="s">
        <v>2</v>
      </c>
      <c r="H3" s="26"/>
      <c r="I3" s="26"/>
      <c r="J3" s="26"/>
      <c r="K3" s="26" t="s">
        <v>3</v>
      </c>
      <c r="L3" s="26"/>
      <c r="M3" s="26"/>
      <c r="N3" s="26"/>
    </row>
    <row r="4" spans="1:14" s="2" customFormat="1" ht="42.75">
      <c r="A4" s="26"/>
      <c r="B4" s="26"/>
      <c r="C4" s="3" t="s">
        <v>1</v>
      </c>
      <c r="D4" s="3" t="s">
        <v>6</v>
      </c>
      <c r="E4" s="3" t="s">
        <v>7</v>
      </c>
      <c r="F4" s="7" t="s">
        <v>28</v>
      </c>
      <c r="G4" s="3" t="s">
        <v>1</v>
      </c>
      <c r="H4" s="3" t="s">
        <v>6</v>
      </c>
      <c r="I4" s="3" t="s">
        <v>7</v>
      </c>
      <c r="J4" s="7" t="s">
        <v>28</v>
      </c>
      <c r="K4" s="3" t="s">
        <v>1</v>
      </c>
      <c r="L4" s="3" t="s">
        <v>6</v>
      </c>
      <c r="M4" s="3" t="s">
        <v>7</v>
      </c>
      <c r="N4" s="3" t="s">
        <v>21</v>
      </c>
    </row>
    <row r="5" spans="1:14" s="2" customFormat="1">
      <c r="A5" s="3">
        <v>1</v>
      </c>
      <c r="B5" s="4" t="s">
        <v>8</v>
      </c>
      <c r="C5" s="8">
        <v>72</v>
      </c>
      <c r="D5" s="8">
        <v>416</v>
      </c>
      <c r="E5" s="8">
        <f>D5*0.25</f>
        <v>104</v>
      </c>
      <c r="F5" s="8">
        <f>E5*0.025</f>
        <v>2.6</v>
      </c>
      <c r="G5" s="8">
        <v>2682</v>
      </c>
      <c r="H5" s="8">
        <v>6280</v>
      </c>
      <c r="I5" s="8">
        <f>H5*0.25</f>
        <v>1570</v>
      </c>
      <c r="J5" s="8">
        <f>I5*0.025</f>
        <v>39.25</v>
      </c>
      <c r="K5" s="8">
        <f>C5+G5</f>
        <v>2754</v>
      </c>
      <c r="L5" s="8">
        <f t="shared" ref="L5:N5" si="0">D5+H5</f>
        <v>6696</v>
      </c>
      <c r="M5" s="8">
        <f t="shared" si="0"/>
        <v>1674</v>
      </c>
      <c r="N5" s="8">
        <f t="shared" si="0"/>
        <v>41.85</v>
      </c>
    </row>
    <row r="6" spans="1:14" s="2" customFormat="1">
      <c r="A6" s="3">
        <v>2</v>
      </c>
      <c r="B6" s="4" t="s">
        <v>9</v>
      </c>
      <c r="C6" s="8">
        <v>0</v>
      </c>
      <c r="D6" s="8">
        <v>0</v>
      </c>
      <c r="E6" s="8">
        <f t="shared" ref="E6:E17" si="1">D6*0.25</f>
        <v>0</v>
      </c>
      <c r="F6" s="8">
        <f t="shared" ref="F6:F17" si="2">E6*0.025</f>
        <v>0</v>
      </c>
      <c r="G6" s="8">
        <v>4133</v>
      </c>
      <c r="H6" s="8">
        <v>15645</v>
      </c>
      <c r="I6" s="8">
        <f t="shared" ref="I6:I17" si="3">H6*0.25</f>
        <v>3911.25</v>
      </c>
      <c r="J6" s="8">
        <f t="shared" ref="J6:J17" si="4">I6*0.025</f>
        <v>97.78125</v>
      </c>
      <c r="K6" s="8">
        <f t="shared" ref="K6:K17" si="5">C6+G6</f>
        <v>4133</v>
      </c>
      <c r="L6" s="8">
        <f t="shared" ref="L6:L17" si="6">D6+H6</f>
        <v>15645</v>
      </c>
      <c r="M6" s="8">
        <f t="shared" ref="M6:M17" si="7">E6+I6</f>
        <v>3911.25</v>
      </c>
      <c r="N6" s="8">
        <f t="shared" ref="N6:N17" si="8">F6+J6</f>
        <v>97.78125</v>
      </c>
    </row>
    <row r="7" spans="1:14" s="2" customFormat="1">
      <c r="A7" s="3">
        <v>3</v>
      </c>
      <c r="B7" s="4" t="s">
        <v>10</v>
      </c>
      <c r="C7" s="8">
        <v>27</v>
      </c>
      <c r="D7" s="8">
        <v>873.05</v>
      </c>
      <c r="E7" s="8">
        <f t="shared" si="1"/>
        <v>218.26249999999999</v>
      </c>
      <c r="F7" s="8">
        <f t="shared" si="2"/>
        <v>5.4565625000000004</v>
      </c>
      <c r="G7" s="8">
        <v>1137</v>
      </c>
      <c r="H7" s="8">
        <v>4291</v>
      </c>
      <c r="I7" s="8">
        <f t="shared" si="3"/>
        <v>1072.75</v>
      </c>
      <c r="J7" s="8">
        <f t="shared" si="4"/>
        <v>26.818750000000001</v>
      </c>
      <c r="K7" s="8">
        <f t="shared" si="5"/>
        <v>1164</v>
      </c>
      <c r="L7" s="8">
        <f t="shared" si="6"/>
        <v>5164.05</v>
      </c>
      <c r="M7" s="8">
        <f t="shared" si="7"/>
        <v>1291.0125</v>
      </c>
      <c r="N7" s="8">
        <f t="shared" si="8"/>
        <v>32.275312499999998</v>
      </c>
    </row>
    <row r="8" spans="1:14">
      <c r="A8" s="3">
        <v>4</v>
      </c>
      <c r="B8" s="4" t="s">
        <v>11</v>
      </c>
      <c r="C8" s="9">
        <v>31</v>
      </c>
      <c r="D8" s="9">
        <v>356.5</v>
      </c>
      <c r="E8" s="8">
        <f t="shared" si="1"/>
        <v>89.125</v>
      </c>
      <c r="F8" s="8">
        <f t="shared" si="2"/>
        <v>2.2281249999999999</v>
      </c>
      <c r="G8" s="9">
        <v>0</v>
      </c>
      <c r="H8" s="9">
        <v>0</v>
      </c>
      <c r="I8" s="8">
        <f t="shared" si="3"/>
        <v>0</v>
      </c>
      <c r="J8" s="8">
        <f t="shared" si="4"/>
        <v>0</v>
      </c>
      <c r="K8" s="8">
        <f t="shared" si="5"/>
        <v>31</v>
      </c>
      <c r="L8" s="8">
        <f t="shared" si="6"/>
        <v>356.5</v>
      </c>
      <c r="M8" s="8">
        <f t="shared" si="7"/>
        <v>89.125</v>
      </c>
      <c r="N8" s="8">
        <f t="shared" si="8"/>
        <v>2.2281249999999999</v>
      </c>
    </row>
    <row r="9" spans="1:14">
      <c r="A9" s="5">
        <v>5</v>
      </c>
      <c r="B9" s="4" t="s">
        <v>12</v>
      </c>
      <c r="C9" s="9">
        <v>4</v>
      </c>
      <c r="D9" s="9">
        <v>41</v>
      </c>
      <c r="E9" s="8">
        <f t="shared" si="1"/>
        <v>10.25</v>
      </c>
      <c r="F9" s="8">
        <f t="shared" si="2"/>
        <v>0.25625000000000003</v>
      </c>
      <c r="G9" s="9">
        <v>112</v>
      </c>
      <c r="H9" s="9">
        <v>185</v>
      </c>
      <c r="I9" s="8">
        <f t="shared" si="3"/>
        <v>46.25</v>
      </c>
      <c r="J9" s="8">
        <f t="shared" si="4"/>
        <v>1.15625</v>
      </c>
      <c r="K9" s="8">
        <f t="shared" si="5"/>
        <v>116</v>
      </c>
      <c r="L9" s="8">
        <f t="shared" si="6"/>
        <v>226</v>
      </c>
      <c r="M9" s="8">
        <f t="shared" si="7"/>
        <v>56.5</v>
      </c>
      <c r="N9" s="8">
        <f t="shared" si="8"/>
        <v>1.4125000000000001</v>
      </c>
    </row>
    <row r="10" spans="1:14">
      <c r="A10" s="5">
        <v>6</v>
      </c>
      <c r="B10" s="4" t="s">
        <v>13</v>
      </c>
      <c r="C10" s="9">
        <v>63</v>
      </c>
      <c r="D10" s="9">
        <v>875</v>
      </c>
      <c r="E10" s="8">
        <f t="shared" si="1"/>
        <v>218.75</v>
      </c>
      <c r="F10" s="8">
        <f t="shared" si="2"/>
        <v>5.46875</v>
      </c>
      <c r="G10" s="9">
        <v>689</v>
      </c>
      <c r="H10" s="9">
        <v>1991</v>
      </c>
      <c r="I10" s="8">
        <f t="shared" si="3"/>
        <v>497.75</v>
      </c>
      <c r="J10" s="8">
        <f t="shared" si="4"/>
        <v>12.443750000000001</v>
      </c>
      <c r="K10" s="8">
        <f t="shared" si="5"/>
        <v>752</v>
      </c>
      <c r="L10" s="8">
        <f t="shared" si="6"/>
        <v>2866</v>
      </c>
      <c r="M10" s="8">
        <f t="shared" si="7"/>
        <v>716.5</v>
      </c>
      <c r="N10" s="8">
        <f t="shared" si="8"/>
        <v>17.912500000000001</v>
      </c>
    </row>
    <row r="11" spans="1:14">
      <c r="A11" s="5">
        <v>7</v>
      </c>
      <c r="B11" s="4" t="s">
        <v>14</v>
      </c>
      <c r="C11" s="9"/>
      <c r="D11" s="9"/>
      <c r="E11" s="8">
        <f t="shared" si="1"/>
        <v>0</v>
      </c>
      <c r="F11" s="8">
        <f t="shared" si="2"/>
        <v>0</v>
      </c>
      <c r="G11" s="9"/>
      <c r="H11" s="9"/>
      <c r="I11" s="8">
        <f t="shared" si="3"/>
        <v>0</v>
      </c>
      <c r="J11" s="8">
        <f t="shared" si="4"/>
        <v>0</v>
      </c>
      <c r="K11" s="8">
        <f t="shared" si="5"/>
        <v>0</v>
      </c>
      <c r="L11" s="8">
        <f t="shared" si="6"/>
        <v>0</v>
      </c>
      <c r="M11" s="8">
        <f t="shared" si="7"/>
        <v>0</v>
      </c>
      <c r="N11" s="8">
        <f t="shared" si="8"/>
        <v>0</v>
      </c>
    </row>
    <row r="12" spans="1:14">
      <c r="A12" s="5">
        <v>8</v>
      </c>
      <c r="B12" s="4" t="s">
        <v>15</v>
      </c>
      <c r="C12" s="9">
        <v>14</v>
      </c>
      <c r="D12" s="9">
        <v>654</v>
      </c>
      <c r="E12" s="8">
        <f t="shared" si="1"/>
        <v>163.5</v>
      </c>
      <c r="F12" s="8">
        <f t="shared" si="2"/>
        <v>4.0875000000000004</v>
      </c>
      <c r="G12" s="9">
        <v>21</v>
      </c>
      <c r="H12" s="9">
        <v>474.28</v>
      </c>
      <c r="I12" s="8">
        <f t="shared" si="3"/>
        <v>118.57</v>
      </c>
      <c r="J12" s="8">
        <f t="shared" si="4"/>
        <v>2.9642499999999998</v>
      </c>
      <c r="K12" s="8">
        <f t="shared" si="5"/>
        <v>35</v>
      </c>
      <c r="L12" s="8">
        <f t="shared" si="6"/>
        <v>1128.28</v>
      </c>
      <c r="M12" s="8">
        <f t="shared" si="7"/>
        <v>282.07</v>
      </c>
      <c r="N12" s="8">
        <f t="shared" si="8"/>
        <v>7.0517500000000002</v>
      </c>
    </row>
    <row r="13" spans="1:14">
      <c r="A13" s="5">
        <v>9</v>
      </c>
      <c r="B13" s="4" t="s">
        <v>16</v>
      </c>
      <c r="C13" s="9">
        <v>210</v>
      </c>
      <c r="D13" s="9">
        <v>18663</v>
      </c>
      <c r="E13" s="8">
        <f t="shared" si="1"/>
        <v>4665.75</v>
      </c>
      <c r="F13" s="8">
        <f t="shared" si="2"/>
        <v>116.64375000000001</v>
      </c>
      <c r="G13" s="9">
        <v>730</v>
      </c>
      <c r="H13" s="9">
        <v>7613</v>
      </c>
      <c r="I13" s="8">
        <f t="shared" si="3"/>
        <v>1903.25</v>
      </c>
      <c r="J13" s="8">
        <f t="shared" si="4"/>
        <v>47.581250000000004</v>
      </c>
      <c r="K13" s="8">
        <f t="shared" si="5"/>
        <v>940</v>
      </c>
      <c r="L13" s="8">
        <f t="shared" si="6"/>
        <v>26276</v>
      </c>
      <c r="M13" s="8">
        <f t="shared" si="7"/>
        <v>6569</v>
      </c>
      <c r="N13" s="8">
        <f t="shared" si="8"/>
        <v>164.22500000000002</v>
      </c>
    </row>
    <row r="14" spans="1:14">
      <c r="A14" s="5">
        <v>10</v>
      </c>
      <c r="B14" s="4" t="s">
        <v>17</v>
      </c>
      <c r="C14" s="9">
        <v>537</v>
      </c>
      <c r="D14" s="9">
        <v>6680</v>
      </c>
      <c r="E14" s="8">
        <f t="shared" si="1"/>
        <v>1670</v>
      </c>
      <c r="F14" s="8">
        <f t="shared" si="2"/>
        <v>41.75</v>
      </c>
      <c r="G14" s="9">
        <v>1205</v>
      </c>
      <c r="H14" s="9">
        <v>7566</v>
      </c>
      <c r="I14" s="8">
        <f t="shared" si="3"/>
        <v>1891.5</v>
      </c>
      <c r="J14" s="8">
        <f t="shared" si="4"/>
        <v>47.287500000000001</v>
      </c>
      <c r="K14" s="8">
        <f t="shared" si="5"/>
        <v>1742</v>
      </c>
      <c r="L14" s="8">
        <f t="shared" si="6"/>
        <v>14246</v>
      </c>
      <c r="M14" s="8">
        <f t="shared" si="7"/>
        <v>3561.5</v>
      </c>
      <c r="N14" s="8">
        <f t="shared" si="8"/>
        <v>89.037499999999994</v>
      </c>
    </row>
    <row r="15" spans="1:14">
      <c r="A15" s="5">
        <v>11</v>
      </c>
      <c r="B15" s="4" t="s">
        <v>18</v>
      </c>
      <c r="C15" s="9">
        <v>124</v>
      </c>
      <c r="D15" s="9">
        <v>15984</v>
      </c>
      <c r="E15" s="8">
        <f t="shared" si="1"/>
        <v>3996</v>
      </c>
      <c r="F15" s="8">
        <f t="shared" si="2"/>
        <v>99.9</v>
      </c>
      <c r="G15" s="9">
        <v>1540</v>
      </c>
      <c r="H15" s="9">
        <v>15886</v>
      </c>
      <c r="I15" s="8">
        <f t="shared" si="3"/>
        <v>3971.5</v>
      </c>
      <c r="J15" s="8">
        <f t="shared" si="4"/>
        <v>99.287500000000009</v>
      </c>
      <c r="K15" s="8">
        <f t="shared" si="5"/>
        <v>1664</v>
      </c>
      <c r="L15" s="8">
        <f t="shared" si="6"/>
        <v>31870</v>
      </c>
      <c r="M15" s="8">
        <f t="shared" si="7"/>
        <v>7967.5</v>
      </c>
      <c r="N15" s="8">
        <f t="shared" si="8"/>
        <v>199.1875</v>
      </c>
    </row>
    <row r="16" spans="1:14">
      <c r="A16" s="5">
        <v>12</v>
      </c>
      <c r="B16" s="4" t="s">
        <v>19</v>
      </c>
      <c r="C16" s="9">
        <v>226</v>
      </c>
      <c r="D16" s="9">
        <v>19867.919999999998</v>
      </c>
      <c r="E16" s="8">
        <f t="shared" si="1"/>
        <v>4966.9799999999996</v>
      </c>
      <c r="F16" s="8">
        <f t="shared" si="2"/>
        <v>124.17449999999999</v>
      </c>
      <c r="G16" s="9">
        <v>952</v>
      </c>
      <c r="H16" s="9">
        <v>7076.7</v>
      </c>
      <c r="I16" s="8">
        <f t="shared" si="3"/>
        <v>1769.175</v>
      </c>
      <c r="J16" s="8">
        <f t="shared" si="4"/>
        <v>44.229375000000005</v>
      </c>
      <c r="K16" s="8">
        <f t="shared" si="5"/>
        <v>1178</v>
      </c>
      <c r="L16" s="8">
        <f t="shared" si="6"/>
        <v>26944.62</v>
      </c>
      <c r="M16" s="8">
        <f t="shared" si="7"/>
        <v>6736.1549999999997</v>
      </c>
      <c r="N16" s="8">
        <f t="shared" si="8"/>
        <v>168.403875</v>
      </c>
    </row>
    <row r="17" spans="1:14">
      <c r="A17" s="5">
        <v>13</v>
      </c>
      <c r="B17" s="4" t="s">
        <v>20</v>
      </c>
      <c r="C17" s="9">
        <v>0</v>
      </c>
      <c r="D17" s="9">
        <v>0</v>
      </c>
      <c r="E17" s="8">
        <f t="shared" si="1"/>
        <v>0</v>
      </c>
      <c r="F17" s="8">
        <f t="shared" si="2"/>
        <v>0</v>
      </c>
      <c r="G17" s="9">
        <v>0</v>
      </c>
      <c r="H17" s="9">
        <v>0</v>
      </c>
      <c r="I17" s="8">
        <f t="shared" si="3"/>
        <v>0</v>
      </c>
      <c r="J17" s="8">
        <f t="shared" si="4"/>
        <v>0</v>
      </c>
      <c r="K17" s="8">
        <f t="shared" si="5"/>
        <v>0</v>
      </c>
      <c r="L17" s="8">
        <f t="shared" si="6"/>
        <v>0</v>
      </c>
      <c r="M17" s="8">
        <f t="shared" si="7"/>
        <v>0</v>
      </c>
      <c r="N17" s="8">
        <f t="shared" si="8"/>
        <v>0</v>
      </c>
    </row>
    <row r="18" spans="1:14" ht="15">
      <c r="A18" s="5"/>
      <c r="B18" s="4" t="s">
        <v>3</v>
      </c>
      <c r="C18" s="13">
        <f>SUM(C5:C17)</f>
        <v>1308</v>
      </c>
      <c r="D18" s="13">
        <f t="shared" ref="D18:N18" si="9">SUM(D5:D17)</f>
        <v>64410.47</v>
      </c>
      <c r="E18" s="13">
        <f t="shared" si="9"/>
        <v>16102.6175</v>
      </c>
      <c r="F18" s="13">
        <f t="shared" si="9"/>
        <v>402.56543750000003</v>
      </c>
      <c r="G18" s="13">
        <f t="shared" si="9"/>
        <v>13201</v>
      </c>
      <c r="H18" s="13">
        <f t="shared" si="9"/>
        <v>67007.98</v>
      </c>
      <c r="I18" s="13">
        <f t="shared" si="9"/>
        <v>16751.994999999999</v>
      </c>
      <c r="J18" s="13">
        <f t="shared" si="9"/>
        <v>418.79987500000004</v>
      </c>
      <c r="K18" s="13">
        <f t="shared" si="9"/>
        <v>14509</v>
      </c>
      <c r="L18" s="13">
        <f t="shared" si="9"/>
        <v>131418.45000000001</v>
      </c>
      <c r="M18" s="13">
        <f t="shared" si="9"/>
        <v>32854.612500000003</v>
      </c>
      <c r="N18" s="13">
        <f t="shared" si="9"/>
        <v>821.36531249999996</v>
      </c>
    </row>
  </sheetData>
  <mergeCells count="7">
    <mergeCell ref="A1:N1"/>
    <mergeCell ref="B2:N2"/>
    <mergeCell ref="B3:B4"/>
    <mergeCell ref="C3:F3"/>
    <mergeCell ref="G3:J3"/>
    <mergeCell ref="K3:N3"/>
    <mergeCell ref="A2:A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8"/>
  <sheetViews>
    <sheetView zoomScale="85" zoomScaleNormal="85" workbookViewId="0">
      <selection activeCell="N18" sqref="N18"/>
    </sheetView>
  </sheetViews>
  <sheetFormatPr defaultColWidth="9.140625" defaultRowHeight="14.25"/>
  <cols>
    <col min="1" max="1" width="4.28515625" style="1" bestFit="1" customWidth="1"/>
    <col min="2" max="2" width="15.5703125" style="1" bestFit="1" customWidth="1"/>
    <col min="3" max="4" width="8.5703125" style="1" bestFit="1" customWidth="1"/>
    <col min="5" max="5" width="9.7109375" style="1" bestFit="1" customWidth="1"/>
    <col min="6" max="6" width="5.85546875" style="1" bestFit="1" customWidth="1"/>
    <col min="7" max="7" width="7.28515625" style="1" bestFit="1" customWidth="1"/>
    <col min="8" max="8" width="7.42578125" style="1" bestFit="1" customWidth="1"/>
    <col min="9" max="9" width="10" style="1" customWidth="1"/>
    <col min="10" max="10" width="7" style="1" bestFit="1" customWidth="1"/>
    <col min="11" max="11" width="7.28515625" style="1" bestFit="1" customWidth="1"/>
    <col min="12" max="12" width="7.42578125" style="1" bestFit="1" customWidth="1"/>
    <col min="13" max="13" width="10" style="1" bestFit="1" customWidth="1"/>
    <col min="14" max="14" width="7" style="1" bestFit="1" customWidth="1"/>
    <col min="15" max="15" width="8.28515625" style="1" bestFit="1" customWidth="1"/>
    <col min="16" max="16" width="7.42578125" style="1" bestFit="1" customWidth="1"/>
    <col min="17" max="17" width="9.28515625" style="1" bestFit="1" customWidth="1"/>
    <col min="18" max="16384" width="9.140625" style="1"/>
  </cols>
  <sheetData>
    <row r="1" spans="1:17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s="2" customFormat="1" ht="28.5">
      <c r="A2" s="14" t="s">
        <v>4</v>
      </c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 s="2" customFormat="1">
      <c r="A3" s="15"/>
      <c r="B3" s="26" t="s">
        <v>26</v>
      </c>
      <c r="C3" s="30" t="s">
        <v>37</v>
      </c>
      <c r="D3" s="30" t="s">
        <v>36</v>
      </c>
      <c r="E3" s="30" t="s">
        <v>35</v>
      </c>
      <c r="F3" s="26" t="s">
        <v>0</v>
      </c>
      <c r="G3" s="26"/>
      <c r="H3" s="26"/>
      <c r="I3" s="26"/>
      <c r="J3" s="26" t="s">
        <v>2</v>
      </c>
      <c r="K3" s="26"/>
      <c r="L3" s="26"/>
      <c r="M3" s="26"/>
      <c r="N3" s="26" t="s">
        <v>3</v>
      </c>
      <c r="O3" s="26"/>
      <c r="P3" s="26"/>
      <c r="Q3" s="26"/>
    </row>
    <row r="4" spans="1:17" s="2" customFormat="1" ht="46.15" customHeight="1">
      <c r="A4" s="16"/>
      <c r="B4" s="26"/>
      <c r="C4" s="31"/>
      <c r="D4" s="31"/>
      <c r="E4" s="31"/>
      <c r="F4" s="3" t="s">
        <v>1</v>
      </c>
      <c r="G4" s="3" t="s">
        <v>6</v>
      </c>
      <c r="H4" s="3" t="s">
        <v>7</v>
      </c>
      <c r="I4" s="7" t="s">
        <v>28</v>
      </c>
      <c r="J4" s="3" t="s">
        <v>1</v>
      </c>
      <c r="K4" s="3" t="s">
        <v>6</v>
      </c>
      <c r="L4" s="3" t="s">
        <v>7</v>
      </c>
      <c r="M4" s="7" t="s">
        <v>28</v>
      </c>
      <c r="N4" s="3" t="s">
        <v>1</v>
      </c>
      <c r="O4" s="3" t="s">
        <v>6</v>
      </c>
      <c r="P4" s="3" t="s">
        <v>7</v>
      </c>
      <c r="Q4" s="3" t="s">
        <v>21</v>
      </c>
    </row>
    <row r="5" spans="1:17" s="2" customFormat="1">
      <c r="A5" s="3">
        <v>1</v>
      </c>
      <c r="B5" s="4" t="s">
        <v>8</v>
      </c>
      <c r="C5" s="10">
        <v>12</v>
      </c>
      <c r="D5" s="11">
        <v>92</v>
      </c>
      <c r="E5" s="11">
        <v>8799</v>
      </c>
      <c r="F5" s="8">
        <f>Perinnial!C5+'Long Seasonal'!C5+'Short Seasonal'!C5</f>
        <v>122</v>
      </c>
      <c r="G5" s="8">
        <f>Perinnial!D5+'Long Seasonal'!D5+'Short Seasonal'!D5</f>
        <v>998</v>
      </c>
      <c r="H5" s="8">
        <f>Perinnial!E5+'Long Seasonal'!E5+'Short Seasonal'!E5</f>
        <v>395</v>
      </c>
      <c r="I5" s="8">
        <f>Perinnial!F5+'Long Seasonal'!F5+'Short Seasonal'!F5</f>
        <v>9.875</v>
      </c>
      <c r="J5" s="8">
        <f>Perinnial!G5+'Long Seasonal'!G5+'Short Seasonal'!G5</f>
        <v>2838</v>
      </c>
      <c r="K5" s="8">
        <f>Perinnial!H5+'Long Seasonal'!H5+'Short Seasonal'!H5</f>
        <v>8468</v>
      </c>
      <c r="L5" s="8">
        <f>Perinnial!I5+'Long Seasonal'!I5+'Short Seasonal'!I5</f>
        <v>2664</v>
      </c>
      <c r="M5" s="8">
        <f>Perinnial!J5+'Long Seasonal'!J5+'Short Seasonal'!J5</f>
        <v>66.599999999999994</v>
      </c>
      <c r="N5" s="8">
        <f>Perinnial!K5+'Long Seasonal'!K5+'Short Seasonal'!K5</f>
        <v>2960</v>
      </c>
      <c r="O5" s="8">
        <f>Perinnial!L5+'Long Seasonal'!L5+'Short Seasonal'!L5</f>
        <v>9466</v>
      </c>
      <c r="P5" s="8">
        <f>Perinnial!M5+'Long Seasonal'!M5+'Short Seasonal'!M5</f>
        <v>3059</v>
      </c>
      <c r="Q5" s="8">
        <f>Perinnial!N5+'Long Seasonal'!N5+'Short Seasonal'!N5</f>
        <v>76.474999999999994</v>
      </c>
    </row>
    <row r="6" spans="1:17" s="2" customFormat="1">
      <c r="A6" s="3">
        <v>2</v>
      </c>
      <c r="B6" s="4" t="s">
        <v>9</v>
      </c>
      <c r="C6" s="10">
        <v>7</v>
      </c>
      <c r="D6" s="10">
        <v>45</v>
      </c>
      <c r="E6" s="10">
        <v>7745</v>
      </c>
      <c r="F6" s="8">
        <f>Perinnial!C6+'Long Seasonal'!C6+'Short Seasonal'!C6</f>
        <v>7</v>
      </c>
      <c r="G6" s="8">
        <f>Perinnial!D6+'Long Seasonal'!D6+'Short Seasonal'!D6</f>
        <v>38</v>
      </c>
      <c r="H6" s="8">
        <f>Perinnial!E6+'Long Seasonal'!E6+'Short Seasonal'!E6</f>
        <v>19</v>
      </c>
      <c r="I6" s="8">
        <f>Perinnial!F6+'Long Seasonal'!F6+'Short Seasonal'!F6</f>
        <v>0.47500000000000003</v>
      </c>
      <c r="J6" s="8">
        <f>Perinnial!G6+'Long Seasonal'!G6+'Short Seasonal'!G6</f>
        <v>4134</v>
      </c>
      <c r="K6" s="8">
        <f>Perinnial!H6+'Long Seasonal'!H6+'Short Seasonal'!H6</f>
        <v>15974</v>
      </c>
      <c r="L6" s="8">
        <f>Perinnial!I6+'Long Seasonal'!I6+'Short Seasonal'!I6</f>
        <v>4158</v>
      </c>
      <c r="M6" s="8">
        <f>Perinnial!J6+'Long Seasonal'!J6+'Short Seasonal'!J6</f>
        <v>103.95</v>
      </c>
      <c r="N6" s="8">
        <f>Perinnial!K6+'Long Seasonal'!K6+'Short Seasonal'!K6</f>
        <v>4141</v>
      </c>
      <c r="O6" s="8">
        <f>Perinnial!L6+'Long Seasonal'!L6+'Short Seasonal'!L6</f>
        <v>16012</v>
      </c>
      <c r="P6" s="8">
        <f>Perinnial!M6+'Long Seasonal'!M6+'Short Seasonal'!M6</f>
        <v>4177</v>
      </c>
      <c r="Q6" s="8">
        <f>Perinnial!N6+'Long Seasonal'!N6+'Short Seasonal'!N6</f>
        <v>104.425</v>
      </c>
    </row>
    <row r="7" spans="1:17" s="2" customFormat="1">
      <c r="A7" s="3">
        <v>3</v>
      </c>
      <c r="B7" s="4" t="s">
        <v>10</v>
      </c>
      <c r="C7" s="10">
        <v>10</v>
      </c>
      <c r="D7" s="10">
        <v>24</v>
      </c>
      <c r="E7" s="10">
        <v>2309</v>
      </c>
      <c r="F7" s="8">
        <f>Perinnial!C7+'Long Seasonal'!C7+'Short Seasonal'!C7</f>
        <v>27</v>
      </c>
      <c r="G7" s="8">
        <f>Perinnial!D7+'Long Seasonal'!D7+'Short Seasonal'!D7</f>
        <v>873.05</v>
      </c>
      <c r="H7" s="8">
        <f>Perinnial!E7+'Long Seasonal'!E7+'Short Seasonal'!E7</f>
        <v>218.26249999999999</v>
      </c>
      <c r="I7" s="8">
        <f>Perinnial!F7+'Long Seasonal'!F7+'Short Seasonal'!F7</f>
        <v>5.4565625000000004</v>
      </c>
      <c r="J7" s="8">
        <f>Perinnial!G7+'Long Seasonal'!G7+'Short Seasonal'!G7</f>
        <v>1155</v>
      </c>
      <c r="K7" s="8">
        <f>Perinnial!H7+'Long Seasonal'!H7+'Short Seasonal'!H7</f>
        <v>4462</v>
      </c>
      <c r="L7" s="8">
        <f>Perinnial!I7+'Long Seasonal'!I7+'Short Seasonal'!I7</f>
        <v>1158.25</v>
      </c>
      <c r="M7" s="8">
        <f>Perinnial!J7+'Long Seasonal'!J7+'Short Seasonal'!J7</f>
        <v>28.956250000000001</v>
      </c>
      <c r="N7" s="8">
        <f>Perinnial!K7+'Long Seasonal'!K7+'Short Seasonal'!K7</f>
        <v>1182</v>
      </c>
      <c r="O7" s="8">
        <f>Perinnial!L7+'Long Seasonal'!L7+'Short Seasonal'!L7</f>
        <v>5335.05</v>
      </c>
      <c r="P7" s="8">
        <f>Perinnial!M7+'Long Seasonal'!M7+'Short Seasonal'!M7</f>
        <v>1376.5125</v>
      </c>
      <c r="Q7" s="8">
        <f>Perinnial!N7+'Long Seasonal'!N7+'Short Seasonal'!N7</f>
        <v>34.412812500000001</v>
      </c>
    </row>
    <row r="8" spans="1:17">
      <c r="A8" s="3">
        <v>4</v>
      </c>
      <c r="B8" s="4" t="s">
        <v>11</v>
      </c>
      <c r="C8" s="10">
        <v>11</v>
      </c>
      <c r="D8" s="10">
        <v>234</v>
      </c>
      <c r="E8" s="10">
        <v>23078</v>
      </c>
      <c r="F8" s="8">
        <f>Perinnial!C8+'Long Seasonal'!C8+'Short Seasonal'!C8</f>
        <v>44</v>
      </c>
      <c r="G8" s="8">
        <f>Perinnial!D8+'Long Seasonal'!D8+'Short Seasonal'!D8</f>
        <v>448</v>
      </c>
      <c r="H8" s="8">
        <f>Perinnial!E8+'Long Seasonal'!E8+'Short Seasonal'!E8</f>
        <v>134.875</v>
      </c>
      <c r="I8" s="8">
        <f>Perinnial!F8+'Long Seasonal'!F8+'Short Seasonal'!F8</f>
        <v>3.3718750000000002</v>
      </c>
      <c r="J8" s="8">
        <f>Perinnial!G8+'Long Seasonal'!G8+'Short Seasonal'!G8</f>
        <v>251</v>
      </c>
      <c r="K8" s="8">
        <f>Perinnial!H8+'Long Seasonal'!H8+'Short Seasonal'!H8</f>
        <v>204.8</v>
      </c>
      <c r="L8" s="8">
        <f>Perinnial!I8+'Long Seasonal'!I8+'Short Seasonal'!I8</f>
        <v>119.4</v>
      </c>
      <c r="M8" s="8">
        <f>Perinnial!J8+'Long Seasonal'!J8+'Short Seasonal'!J8</f>
        <v>2.9850000000000003</v>
      </c>
      <c r="N8" s="8">
        <f>Perinnial!K8+'Long Seasonal'!K8+'Short Seasonal'!K8</f>
        <v>295</v>
      </c>
      <c r="O8" s="8">
        <f>Perinnial!L8+'Long Seasonal'!L8+'Short Seasonal'!L8</f>
        <v>652.79999999999995</v>
      </c>
      <c r="P8" s="8">
        <f>Perinnial!M8+'Long Seasonal'!M8+'Short Seasonal'!M8</f>
        <v>254.27500000000001</v>
      </c>
      <c r="Q8" s="8">
        <f>Perinnial!N8+'Long Seasonal'!N8+'Short Seasonal'!N8</f>
        <v>6.3568750000000005</v>
      </c>
    </row>
    <row r="9" spans="1:17">
      <c r="A9" s="5">
        <v>5</v>
      </c>
      <c r="B9" s="4" t="s">
        <v>12</v>
      </c>
      <c r="C9" s="10">
        <v>22</v>
      </c>
      <c r="D9" s="10">
        <v>211</v>
      </c>
      <c r="E9" s="10">
        <v>22786</v>
      </c>
      <c r="F9" s="8">
        <f>Perinnial!C9+'Long Seasonal'!C9+'Short Seasonal'!C9</f>
        <v>4</v>
      </c>
      <c r="G9" s="8">
        <f>Perinnial!D9+'Long Seasonal'!D9+'Short Seasonal'!D9</f>
        <v>41</v>
      </c>
      <c r="H9" s="8">
        <f>Perinnial!E9+'Long Seasonal'!E9+'Short Seasonal'!E9</f>
        <v>10.25</v>
      </c>
      <c r="I9" s="8">
        <f>Perinnial!F9+'Long Seasonal'!F9+'Short Seasonal'!F9</f>
        <v>0.25625000000000003</v>
      </c>
      <c r="J9" s="8">
        <f>Perinnial!G9+'Long Seasonal'!G9+'Short Seasonal'!G9</f>
        <v>112</v>
      </c>
      <c r="K9" s="8">
        <f>Perinnial!H9+'Long Seasonal'!H9+'Short Seasonal'!H9</f>
        <v>185</v>
      </c>
      <c r="L9" s="8">
        <f>Perinnial!I9+'Long Seasonal'!I9+'Short Seasonal'!I9</f>
        <v>46.25</v>
      </c>
      <c r="M9" s="8">
        <f>Perinnial!J9+'Long Seasonal'!J9+'Short Seasonal'!J9</f>
        <v>1.15625</v>
      </c>
      <c r="N9" s="8">
        <f>Perinnial!K9+'Long Seasonal'!K9+'Short Seasonal'!K9</f>
        <v>116</v>
      </c>
      <c r="O9" s="8">
        <f>Perinnial!L9+'Long Seasonal'!L9+'Short Seasonal'!L9</f>
        <v>226</v>
      </c>
      <c r="P9" s="8">
        <f>Perinnial!M9+'Long Seasonal'!M9+'Short Seasonal'!M9</f>
        <v>56.5</v>
      </c>
      <c r="Q9" s="8">
        <f>Perinnial!N9+'Long Seasonal'!N9+'Short Seasonal'!N9</f>
        <v>1.4125000000000001</v>
      </c>
    </row>
    <row r="10" spans="1:17">
      <c r="A10" s="5">
        <v>6</v>
      </c>
      <c r="B10" s="4" t="s">
        <v>13</v>
      </c>
      <c r="C10" s="10">
        <v>9</v>
      </c>
      <c r="D10" s="10">
        <v>148</v>
      </c>
      <c r="E10" s="10">
        <v>12210</v>
      </c>
      <c r="F10" s="8">
        <f>Perinnial!C10+'Long Seasonal'!C10+'Short Seasonal'!C10</f>
        <v>81</v>
      </c>
      <c r="G10" s="8">
        <f>Perinnial!D10+'Long Seasonal'!D10+'Short Seasonal'!D10</f>
        <v>2073</v>
      </c>
      <c r="H10" s="8">
        <f>Perinnial!E10+'Long Seasonal'!E10+'Short Seasonal'!E10</f>
        <v>1026.5</v>
      </c>
      <c r="I10" s="8">
        <f>Perinnial!F10+'Long Seasonal'!F10+'Short Seasonal'!F10</f>
        <v>25.662500000000001</v>
      </c>
      <c r="J10" s="8">
        <f>Perinnial!G10+'Long Seasonal'!G10+'Short Seasonal'!G10</f>
        <v>2076</v>
      </c>
      <c r="K10" s="8">
        <f>Perinnial!H10+'Long Seasonal'!H10+'Short Seasonal'!H10</f>
        <v>3634</v>
      </c>
      <c r="L10" s="8">
        <f>Perinnial!I10+'Long Seasonal'!I10+'Short Seasonal'!I10</f>
        <v>1319.25</v>
      </c>
      <c r="M10" s="8">
        <f>Perinnial!J10+'Long Seasonal'!J10+'Short Seasonal'!J10</f>
        <v>32.981250000000003</v>
      </c>
      <c r="N10" s="8">
        <f>Perinnial!K10+'Long Seasonal'!K10+'Short Seasonal'!K10</f>
        <v>2157</v>
      </c>
      <c r="O10" s="8">
        <f>Perinnial!L10+'Long Seasonal'!L10+'Short Seasonal'!L10</f>
        <v>5707</v>
      </c>
      <c r="P10" s="8">
        <f>Perinnial!M10+'Long Seasonal'!M10+'Short Seasonal'!M10</f>
        <v>2345.75</v>
      </c>
      <c r="Q10" s="8">
        <f>Perinnial!N10+'Long Seasonal'!N10+'Short Seasonal'!N10</f>
        <v>58.643750000000004</v>
      </c>
    </row>
    <row r="11" spans="1:17">
      <c r="A11" s="5">
        <v>7</v>
      </c>
      <c r="B11" s="4" t="s">
        <v>14</v>
      </c>
      <c r="C11" s="10">
        <v>10</v>
      </c>
      <c r="D11" s="10">
        <v>129</v>
      </c>
      <c r="E11" s="10">
        <v>16976</v>
      </c>
      <c r="F11" s="8">
        <f>Perinnial!C11+'Long Seasonal'!C11+'Short Seasonal'!C11</f>
        <v>0</v>
      </c>
      <c r="G11" s="8">
        <f>Perinnial!D11+'Long Seasonal'!D11+'Short Seasonal'!D11</f>
        <v>0</v>
      </c>
      <c r="H11" s="8">
        <f>Perinnial!E11+'Long Seasonal'!E11+'Short Seasonal'!E11</f>
        <v>0</v>
      </c>
      <c r="I11" s="8">
        <f>Perinnial!F11+'Long Seasonal'!F11+'Short Seasonal'!F11</f>
        <v>0</v>
      </c>
      <c r="J11" s="8">
        <f>Perinnial!G11+'Long Seasonal'!G11+'Short Seasonal'!G11</f>
        <v>0</v>
      </c>
      <c r="K11" s="8">
        <f>Perinnial!H11+'Long Seasonal'!H11+'Short Seasonal'!H11</f>
        <v>0</v>
      </c>
      <c r="L11" s="8">
        <f>Perinnial!I11+'Long Seasonal'!I11+'Short Seasonal'!I11</f>
        <v>0</v>
      </c>
      <c r="M11" s="8">
        <f>Perinnial!J11+'Long Seasonal'!J11+'Short Seasonal'!J11</f>
        <v>0</v>
      </c>
      <c r="N11" s="8">
        <f>Perinnial!K11+'Long Seasonal'!K11+'Short Seasonal'!K11</f>
        <v>0</v>
      </c>
      <c r="O11" s="8">
        <f>Perinnial!L11+'Long Seasonal'!L11+'Short Seasonal'!L11</f>
        <v>0</v>
      </c>
      <c r="P11" s="8">
        <f>Perinnial!M11+'Long Seasonal'!M11+'Short Seasonal'!M11</f>
        <v>0</v>
      </c>
      <c r="Q11" s="8">
        <f>Perinnial!N11+'Long Seasonal'!N11+'Short Seasonal'!N11</f>
        <v>0</v>
      </c>
    </row>
    <row r="12" spans="1:17">
      <c r="A12" s="5">
        <v>8</v>
      </c>
      <c r="B12" s="4" t="s">
        <v>27</v>
      </c>
      <c r="C12" s="10">
        <v>8</v>
      </c>
      <c r="D12" s="10">
        <v>49</v>
      </c>
      <c r="E12" s="10">
        <v>5428</v>
      </c>
      <c r="F12" s="8">
        <f>Perinnial!C12+'Long Seasonal'!C12+'Short Seasonal'!C12</f>
        <v>15</v>
      </c>
      <c r="G12" s="8">
        <f>Perinnial!D12+'Long Seasonal'!D12+'Short Seasonal'!D12</f>
        <v>669</v>
      </c>
      <c r="H12" s="8">
        <f>Perinnial!E12+'Long Seasonal'!E12+'Short Seasonal'!E12</f>
        <v>171</v>
      </c>
      <c r="I12" s="8">
        <f>Perinnial!F12+'Long Seasonal'!F12+'Short Seasonal'!F12</f>
        <v>4.2750000000000004</v>
      </c>
      <c r="J12" s="8">
        <f>Perinnial!G12+'Long Seasonal'!G12+'Short Seasonal'!G12</f>
        <v>21</v>
      </c>
      <c r="K12" s="8">
        <f>Perinnial!H12+'Long Seasonal'!H12+'Short Seasonal'!H12</f>
        <v>474.28</v>
      </c>
      <c r="L12" s="8">
        <f>Perinnial!I12+'Long Seasonal'!I12+'Short Seasonal'!I12</f>
        <v>118.57</v>
      </c>
      <c r="M12" s="8">
        <f>Perinnial!J12+'Long Seasonal'!J12+'Short Seasonal'!J12</f>
        <v>2.9642499999999998</v>
      </c>
      <c r="N12" s="8">
        <f>Perinnial!K12+'Long Seasonal'!K12+'Short Seasonal'!K12</f>
        <v>36</v>
      </c>
      <c r="O12" s="8">
        <f>Perinnial!L12+'Long Seasonal'!L12+'Short Seasonal'!L12</f>
        <v>1143.28</v>
      </c>
      <c r="P12" s="8">
        <f>Perinnial!M12+'Long Seasonal'!M12+'Short Seasonal'!M12</f>
        <v>289.57</v>
      </c>
      <c r="Q12" s="8">
        <f>Perinnial!N12+'Long Seasonal'!N12+'Short Seasonal'!N12</f>
        <v>7.2392500000000002</v>
      </c>
    </row>
    <row r="13" spans="1:17">
      <c r="A13" s="5">
        <v>9</v>
      </c>
      <c r="B13" s="4" t="s">
        <v>16</v>
      </c>
      <c r="C13" s="10">
        <v>10</v>
      </c>
      <c r="D13" s="10">
        <v>118</v>
      </c>
      <c r="E13" s="10">
        <v>17872</v>
      </c>
      <c r="F13" s="8">
        <f>Perinnial!C13+'Long Seasonal'!C13+'Short Seasonal'!C13</f>
        <v>210</v>
      </c>
      <c r="G13" s="8">
        <f>Perinnial!D13+'Long Seasonal'!D13+'Short Seasonal'!D13</f>
        <v>18663</v>
      </c>
      <c r="H13" s="8">
        <f>Perinnial!E13+'Long Seasonal'!E13+'Short Seasonal'!E13</f>
        <v>4665.75</v>
      </c>
      <c r="I13" s="8">
        <f>Perinnial!F13+'Long Seasonal'!F13+'Short Seasonal'!F13</f>
        <v>116.64375000000001</v>
      </c>
      <c r="J13" s="8">
        <f>Perinnial!G13+'Long Seasonal'!G13+'Short Seasonal'!G13</f>
        <v>1040</v>
      </c>
      <c r="K13" s="8">
        <f>Perinnial!H13+'Long Seasonal'!H13+'Short Seasonal'!H13</f>
        <v>10780</v>
      </c>
      <c r="L13" s="8">
        <f>Perinnial!I13+'Long Seasonal'!I13+'Short Seasonal'!I13</f>
        <v>3486.75</v>
      </c>
      <c r="M13" s="8">
        <f>Perinnial!J13+'Long Seasonal'!J13+'Short Seasonal'!J13</f>
        <v>87.168750000000017</v>
      </c>
      <c r="N13" s="8">
        <f>Perinnial!K13+'Long Seasonal'!K13+'Short Seasonal'!K13</f>
        <v>1250</v>
      </c>
      <c r="O13" s="8">
        <f>Perinnial!L13+'Long Seasonal'!L13+'Short Seasonal'!L13</f>
        <v>29443</v>
      </c>
      <c r="P13" s="8">
        <f>Perinnial!M13+'Long Seasonal'!M13+'Short Seasonal'!M13</f>
        <v>8152.5</v>
      </c>
      <c r="Q13" s="8">
        <f>Perinnial!N13+'Long Seasonal'!N13+'Short Seasonal'!N13</f>
        <v>203.81250000000003</v>
      </c>
    </row>
    <row r="14" spans="1:17">
      <c r="A14" s="5">
        <v>10</v>
      </c>
      <c r="B14" s="4" t="s">
        <v>17</v>
      </c>
      <c r="C14" s="10">
        <v>14</v>
      </c>
      <c r="D14" s="10">
        <v>44</v>
      </c>
      <c r="E14" s="10">
        <v>2342</v>
      </c>
      <c r="F14" s="8">
        <f>Perinnial!C14+'Long Seasonal'!C14+'Short Seasonal'!C14</f>
        <v>537</v>
      </c>
      <c r="G14" s="8">
        <f>Perinnial!D14+'Long Seasonal'!D14+'Short Seasonal'!D14</f>
        <v>6680</v>
      </c>
      <c r="H14" s="8">
        <f>Perinnial!E14+'Long Seasonal'!E14+'Short Seasonal'!E14</f>
        <v>1670</v>
      </c>
      <c r="I14" s="8">
        <f>Perinnial!F14+'Long Seasonal'!F14+'Short Seasonal'!F14</f>
        <v>41.75</v>
      </c>
      <c r="J14" s="8">
        <f>Perinnial!G14+'Long Seasonal'!G14+'Short Seasonal'!G14</f>
        <v>1205</v>
      </c>
      <c r="K14" s="8">
        <f>Perinnial!H14+'Long Seasonal'!H14+'Short Seasonal'!H14</f>
        <v>7566</v>
      </c>
      <c r="L14" s="8">
        <f>Perinnial!I14+'Long Seasonal'!I14+'Short Seasonal'!I14</f>
        <v>1891.5</v>
      </c>
      <c r="M14" s="8">
        <f>Perinnial!J14+'Long Seasonal'!J14+'Short Seasonal'!J14</f>
        <v>47.287500000000001</v>
      </c>
      <c r="N14" s="8">
        <f>Perinnial!K14+'Long Seasonal'!K14+'Short Seasonal'!K14</f>
        <v>1742</v>
      </c>
      <c r="O14" s="8">
        <f>Perinnial!L14+'Long Seasonal'!L14+'Short Seasonal'!L14</f>
        <v>14246</v>
      </c>
      <c r="P14" s="8">
        <f>Perinnial!M14+'Long Seasonal'!M14+'Short Seasonal'!M14</f>
        <v>3561.5</v>
      </c>
      <c r="Q14" s="8">
        <f>Perinnial!N14+'Long Seasonal'!N14+'Short Seasonal'!N14</f>
        <v>89.037499999999994</v>
      </c>
    </row>
    <row r="15" spans="1:17">
      <c r="A15" s="5">
        <v>0</v>
      </c>
      <c r="B15" s="4" t="s">
        <v>18</v>
      </c>
      <c r="C15" s="10">
        <v>12</v>
      </c>
      <c r="D15" s="10">
        <v>34</v>
      </c>
      <c r="E15" s="10">
        <v>1697</v>
      </c>
      <c r="F15" s="8">
        <f>Perinnial!C15+'Long Seasonal'!C15+'Short Seasonal'!C15</f>
        <v>128</v>
      </c>
      <c r="G15" s="8">
        <f>Perinnial!D15+'Long Seasonal'!D15+'Short Seasonal'!D15</f>
        <v>17392</v>
      </c>
      <c r="H15" s="8">
        <f>Perinnial!E15+'Long Seasonal'!E15+'Short Seasonal'!E15</f>
        <v>4700</v>
      </c>
      <c r="I15" s="8">
        <f>Perinnial!F15+'Long Seasonal'!F15+'Short Seasonal'!F15</f>
        <v>117.5</v>
      </c>
      <c r="J15" s="8">
        <f>Perinnial!G15+'Long Seasonal'!G15+'Short Seasonal'!G15</f>
        <v>1540</v>
      </c>
      <c r="K15" s="8">
        <f>Perinnial!H15+'Long Seasonal'!H15+'Short Seasonal'!H15</f>
        <v>15886</v>
      </c>
      <c r="L15" s="8">
        <f>Perinnial!I15+'Long Seasonal'!I15+'Short Seasonal'!I15</f>
        <v>3971.5</v>
      </c>
      <c r="M15" s="8">
        <f>Perinnial!J15+'Long Seasonal'!J15+'Short Seasonal'!J15</f>
        <v>99.287500000000009</v>
      </c>
      <c r="N15" s="8">
        <f>Perinnial!K15+'Long Seasonal'!K15+'Short Seasonal'!K15</f>
        <v>1668</v>
      </c>
      <c r="O15" s="8">
        <f>Perinnial!L15+'Long Seasonal'!L15+'Short Seasonal'!L15</f>
        <v>33278</v>
      </c>
      <c r="P15" s="8">
        <f>Perinnial!M15+'Long Seasonal'!M15+'Short Seasonal'!M15</f>
        <v>8671.5</v>
      </c>
      <c r="Q15" s="8">
        <f>Perinnial!N15+'Long Seasonal'!N15+'Short Seasonal'!N15</f>
        <v>216.78749999999999</v>
      </c>
    </row>
    <row r="16" spans="1:17">
      <c r="A16" s="5">
        <v>12</v>
      </c>
      <c r="B16" s="4" t="s">
        <v>19</v>
      </c>
      <c r="C16" s="10">
        <v>15</v>
      </c>
      <c r="D16" s="10">
        <v>92</v>
      </c>
      <c r="E16" s="10">
        <v>7283</v>
      </c>
      <c r="F16" s="8">
        <f>Perinnial!C16+'Long Seasonal'!C16+'Short Seasonal'!C16</f>
        <v>234</v>
      </c>
      <c r="G16" s="8">
        <f>Perinnial!D16+'Long Seasonal'!D16+'Short Seasonal'!D16</f>
        <v>23852.909999999996</v>
      </c>
      <c r="H16" s="8">
        <f>Perinnial!E16+'Long Seasonal'!E16+'Short Seasonal'!E16</f>
        <v>6959.4749999999995</v>
      </c>
      <c r="I16" s="8">
        <f>Perinnial!F16+'Long Seasonal'!F16+'Short Seasonal'!F16</f>
        <v>173.986875</v>
      </c>
      <c r="J16" s="8">
        <f>Perinnial!G16+'Long Seasonal'!G16+'Short Seasonal'!G16</f>
        <v>952</v>
      </c>
      <c r="K16" s="8">
        <f>Perinnial!H16+'Long Seasonal'!H16+'Short Seasonal'!H16</f>
        <v>7076.7</v>
      </c>
      <c r="L16" s="8">
        <f>Perinnial!I16+'Long Seasonal'!I16+'Short Seasonal'!I16</f>
        <v>1769.175</v>
      </c>
      <c r="M16" s="8">
        <f>Perinnial!J16+'Long Seasonal'!J16+'Short Seasonal'!J16</f>
        <v>44.229375000000005</v>
      </c>
      <c r="N16" s="8">
        <f>Perinnial!K16+'Long Seasonal'!K16+'Short Seasonal'!K16</f>
        <v>1186</v>
      </c>
      <c r="O16" s="8">
        <f>Perinnial!L16+'Long Seasonal'!L16+'Short Seasonal'!L16</f>
        <v>30929.61</v>
      </c>
      <c r="P16" s="8">
        <f>Perinnial!M16+'Long Seasonal'!M16+'Short Seasonal'!M16</f>
        <v>8728.65</v>
      </c>
      <c r="Q16" s="8">
        <f>Perinnial!N16+'Long Seasonal'!N16+'Short Seasonal'!N16</f>
        <v>218.21625</v>
      </c>
    </row>
    <row r="17" spans="1:17">
      <c r="A17" s="5">
        <v>13</v>
      </c>
      <c r="B17" s="4" t="s">
        <v>20</v>
      </c>
      <c r="C17" s="10">
        <v>14</v>
      </c>
      <c r="D17" s="10">
        <v>84</v>
      </c>
      <c r="E17" s="10">
        <v>4607</v>
      </c>
      <c r="F17" s="8">
        <f>Perinnial!C17+'Long Seasonal'!C17+'Short Seasonal'!C17</f>
        <v>1</v>
      </c>
      <c r="G17" s="8">
        <f>Perinnial!D17+'Long Seasonal'!D17+'Short Seasonal'!D17</f>
        <v>485</v>
      </c>
      <c r="H17" s="8">
        <f>Perinnial!E17+'Long Seasonal'!E17+'Short Seasonal'!E17</f>
        <v>363.75</v>
      </c>
      <c r="I17" s="8">
        <f>Perinnial!F17+'Long Seasonal'!F17+'Short Seasonal'!F17</f>
        <v>9.09375</v>
      </c>
      <c r="J17" s="8">
        <f>Perinnial!G17+'Long Seasonal'!G17+'Short Seasonal'!G17</f>
        <v>0</v>
      </c>
      <c r="K17" s="8">
        <f>Perinnial!H17+'Long Seasonal'!H17+'Short Seasonal'!H17</f>
        <v>0</v>
      </c>
      <c r="L17" s="8">
        <f>Perinnial!I17+'Long Seasonal'!I17+'Short Seasonal'!I17</f>
        <v>0</v>
      </c>
      <c r="M17" s="8">
        <f>Perinnial!J17+'Long Seasonal'!J17+'Short Seasonal'!J17</f>
        <v>0</v>
      </c>
      <c r="N17" s="8">
        <f>Perinnial!K17+'Long Seasonal'!K17+'Short Seasonal'!K17</f>
        <v>1</v>
      </c>
      <c r="O17" s="8">
        <f>Perinnial!L17+'Long Seasonal'!L17+'Short Seasonal'!L17</f>
        <v>485</v>
      </c>
      <c r="P17" s="8">
        <f>Perinnial!M17+'Long Seasonal'!M17+'Short Seasonal'!M17</f>
        <v>363.75</v>
      </c>
      <c r="Q17" s="8">
        <f>Perinnial!N17+'Long Seasonal'!N17+'Short Seasonal'!N17</f>
        <v>9.09375</v>
      </c>
    </row>
    <row r="18" spans="1:17" ht="15">
      <c r="A18" s="5"/>
      <c r="B18" s="6" t="s">
        <v>3</v>
      </c>
      <c r="C18" s="12">
        <f>SUM(C5:C17)</f>
        <v>154</v>
      </c>
      <c r="D18" s="12">
        <f t="shared" ref="D18:E18" si="0">SUM(D5:D17)</f>
        <v>1304</v>
      </c>
      <c r="E18" s="12">
        <f t="shared" si="0"/>
        <v>133132</v>
      </c>
      <c r="F18" s="13">
        <f>SUM(F5:F17)</f>
        <v>1410</v>
      </c>
      <c r="G18" s="13">
        <f t="shared" ref="G18:Q18" si="1">SUM(G5:G17)</f>
        <v>72212.959999999992</v>
      </c>
      <c r="H18" s="13">
        <f t="shared" si="1"/>
        <v>20333.862499999999</v>
      </c>
      <c r="I18" s="13">
        <f t="shared" si="1"/>
        <v>508.3465625</v>
      </c>
      <c r="J18" s="13">
        <f t="shared" si="1"/>
        <v>15324</v>
      </c>
      <c r="K18" s="13">
        <f t="shared" si="1"/>
        <v>74710.78</v>
      </c>
      <c r="L18" s="13">
        <f t="shared" si="1"/>
        <v>20702.645</v>
      </c>
      <c r="M18" s="13">
        <f t="shared" si="1"/>
        <v>517.56612500000006</v>
      </c>
      <c r="N18" s="13">
        <f t="shared" si="1"/>
        <v>16734</v>
      </c>
      <c r="O18" s="13">
        <f t="shared" si="1"/>
        <v>146923.74</v>
      </c>
      <c r="P18" s="13">
        <f t="shared" si="1"/>
        <v>41036.5075</v>
      </c>
      <c r="Q18" s="13">
        <f t="shared" si="1"/>
        <v>1025.9126875000002</v>
      </c>
    </row>
  </sheetData>
  <mergeCells count="9">
    <mergeCell ref="A1:Q1"/>
    <mergeCell ref="B2:Q2"/>
    <mergeCell ref="B3:B4"/>
    <mergeCell ref="F3:I3"/>
    <mergeCell ref="J3:M3"/>
    <mergeCell ref="N3:Q3"/>
    <mergeCell ref="C3:C4"/>
    <mergeCell ref="D3:D4"/>
    <mergeCell ref="E3:E4"/>
  </mergeCells>
  <pageMargins left="0.25" right="0.2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D17" sqref="D17"/>
    </sheetView>
  </sheetViews>
  <sheetFormatPr defaultColWidth="8.85546875" defaultRowHeight="14.25"/>
  <cols>
    <col min="1" max="1" width="3.28515625" style="18" bestFit="1" customWidth="1"/>
    <col min="2" max="2" width="19.7109375" style="18" customWidth="1"/>
    <col min="3" max="3" width="8.85546875" style="24"/>
    <col min="4" max="4" width="7.7109375" style="24" bestFit="1" customWidth="1"/>
    <col min="5" max="5" width="7.5703125" style="24" bestFit="1" customWidth="1"/>
    <col min="6" max="6" width="8.85546875" style="24"/>
    <col min="7" max="16384" width="8.85546875" style="18"/>
  </cols>
  <sheetData>
    <row r="1" spans="1:6" ht="28.15" customHeight="1">
      <c r="A1" s="33" t="s">
        <v>34</v>
      </c>
      <c r="B1" s="34"/>
      <c r="C1" s="34"/>
      <c r="D1" s="34"/>
      <c r="E1" s="34"/>
      <c r="F1" s="35"/>
    </row>
    <row r="2" spans="1:6" ht="14.45" customHeight="1">
      <c r="A2" s="26" t="s">
        <v>33</v>
      </c>
      <c r="B2" s="26" t="s">
        <v>26</v>
      </c>
      <c r="C2" s="32" t="s">
        <v>31</v>
      </c>
      <c r="D2" s="27" t="s">
        <v>32</v>
      </c>
      <c r="E2" s="28"/>
      <c r="F2" s="29"/>
    </row>
    <row r="3" spans="1:6" ht="14.45" customHeight="1">
      <c r="A3" s="26"/>
      <c r="B3" s="26"/>
      <c r="C3" s="32"/>
      <c r="D3" s="17" t="s">
        <v>38</v>
      </c>
      <c r="E3" s="17" t="s">
        <v>40</v>
      </c>
      <c r="F3" s="19" t="s">
        <v>3</v>
      </c>
    </row>
    <row r="4" spans="1:6" ht="21.95" customHeight="1">
      <c r="A4" s="17">
        <v>1</v>
      </c>
      <c r="B4" s="4" t="s">
        <v>8</v>
      </c>
      <c r="C4" s="22">
        <v>9719</v>
      </c>
      <c r="D4" s="22">
        <v>3282</v>
      </c>
      <c r="E4" s="8">
        <v>2960</v>
      </c>
      <c r="F4" s="23">
        <f>D4+E4</f>
        <v>6242</v>
      </c>
    </row>
    <row r="5" spans="1:6" ht="21.95" customHeight="1">
      <c r="A5" s="17">
        <v>2</v>
      </c>
      <c r="B5" s="4" t="s">
        <v>9</v>
      </c>
      <c r="C5" s="22">
        <v>8128</v>
      </c>
      <c r="D5" s="22">
        <v>2480</v>
      </c>
      <c r="E5" s="8">
        <v>4141</v>
      </c>
      <c r="F5" s="23">
        <f t="shared" ref="F5:F16" si="0">D5+E5</f>
        <v>6621</v>
      </c>
    </row>
    <row r="6" spans="1:6" ht="21.95" customHeight="1">
      <c r="A6" s="17">
        <v>3</v>
      </c>
      <c r="B6" s="4" t="s">
        <v>10</v>
      </c>
      <c r="C6" s="22">
        <v>3559</v>
      </c>
      <c r="D6" s="22">
        <v>167</v>
      </c>
      <c r="E6" s="8">
        <v>1182</v>
      </c>
      <c r="F6" s="23">
        <f t="shared" si="0"/>
        <v>1349</v>
      </c>
    </row>
    <row r="7" spans="1:6" ht="21.95" customHeight="1">
      <c r="A7" s="17">
        <v>4</v>
      </c>
      <c r="B7" s="4" t="s">
        <v>11</v>
      </c>
      <c r="C7" s="22">
        <v>1902</v>
      </c>
      <c r="D7" s="22">
        <v>1046</v>
      </c>
      <c r="E7" s="8">
        <v>295</v>
      </c>
      <c r="F7" s="23">
        <f t="shared" si="0"/>
        <v>1341</v>
      </c>
    </row>
    <row r="8" spans="1:6" ht="21.95" customHeight="1">
      <c r="A8" s="5">
        <v>5</v>
      </c>
      <c r="B8" s="4" t="s">
        <v>12</v>
      </c>
      <c r="C8" s="22">
        <v>1194</v>
      </c>
      <c r="D8" s="22">
        <v>576</v>
      </c>
      <c r="E8" s="8">
        <v>116</v>
      </c>
      <c r="F8" s="23">
        <f t="shared" si="0"/>
        <v>692</v>
      </c>
    </row>
    <row r="9" spans="1:6" ht="21.95" customHeight="1">
      <c r="A9" s="5">
        <v>6</v>
      </c>
      <c r="B9" s="4" t="s">
        <v>13</v>
      </c>
      <c r="C9" s="22">
        <v>890</v>
      </c>
      <c r="D9" s="22">
        <v>912</v>
      </c>
      <c r="E9" s="8">
        <v>2157</v>
      </c>
      <c r="F9" s="23">
        <f t="shared" si="0"/>
        <v>3069</v>
      </c>
    </row>
    <row r="10" spans="1:6" ht="21.95" customHeight="1">
      <c r="A10" s="5">
        <v>7</v>
      </c>
      <c r="B10" s="4" t="s">
        <v>14</v>
      </c>
      <c r="C10" s="22">
        <v>255</v>
      </c>
      <c r="D10" s="22">
        <v>238</v>
      </c>
      <c r="E10" s="8">
        <v>0</v>
      </c>
      <c r="F10" s="23">
        <f t="shared" si="0"/>
        <v>238</v>
      </c>
    </row>
    <row r="11" spans="1:6" ht="21.95" customHeight="1">
      <c r="A11" s="5">
        <v>8</v>
      </c>
      <c r="B11" s="4" t="s">
        <v>27</v>
      </c>
      <c r="C11" s="22">
        <v>1294</v>
      </c>
      <c r="D11" s="22">
        <v>902</v>
      </c>
      <c r="E11" s="8">
        <v>36</v>
      </c>
      <c r="F11" s="23">
        <f t="shared" si="0"/>
        <v>938</v>
      </c>
    </row>
    <row r="12" spans="1:6" ht="21.95" customHeight="1">
      <c r="A12" s="5">
        <v>9</v>
      </c>
      <c r="B12" s="4" t="s">
        <v>16</v>
      </c>
      <c r="C12" s="22">
        <v>1299</v>
      </c>
      <c r="D12" s="22">
        <v>213</v>
      </c>
      <c r="E12" s="8">
        <v>1250</v>
      </c>
      <c r="F12" s="23">
        <f t="shared" si="0"/>
        <v>1463</v>
      </c>
    </row>
    <row r="13" spans="1:6" ht="21.95" customHeight="1">
      <c r="A13" s="5">
        <v>10</v>
      </c>
      <c r="B13" s="4" t="s">
        <v>17</v>
      </c>
      <c r="C13" s="22">
        <v>7155</v>
      </c>
      <c r="D13" s="22">
        <v>156</v>
      </c>
      <c r="E13" s="8">
        <v>1742</v>
      </c>
      <c r="F13" s="23">
        <f t="shared" si="0"/>
        <v>1898</v>
      </c>
    </row>
    <row r="14" spans="1:6" ht="21.95" customHeight="1">
      <c r="A14" s="5">
        <v>11</v>
      </c>
      <c r="B14" s="4" t="s">
        <v>18</v>
      </c>
      <c r="C14" s="22">
        <v>2721</v>
      </c>
      <c r="D14" s="22">
        <v>114</v>
      </c>
      <c r="E14" s="8">
        <v>1668</v>
      </c>
      <c r="F14" s="23">
        <f t="shared" si="0"/>
        <v>1782</v>
      </c>
    </row>
    <row r="15" spans="1:6" ht="21.95" customHeight="1">
      <c r="A15" s="5">
        <v>12</v>
      </c>
      <c r="B15" s="4" t="s">
        <v>19</v>
      </c>
      <c r="C15" s="22">
        <v>1527</v>
      </c>
      <c r="D15" s="22">
        <v>102</v>
      </c>
      <c r="E15" s="8">
        <v>1186</v>
      </c>
      <c r="F15" s="23">
        <f t="shared" si="0"/>
        <v>1288</v>
      </c>
    </row>
    <row r="16" spans="1:6" ht="21.95" customHeight="1">
      <c r="A16" s="5">
        <v>13</v>
      </c>
      <c r="B16" s="4" t="s">
        <v>20</v>
      </c>
      <c r="C16" s="22">
        <v>716</v>
      </c>
      <c r="D16" s="22">
        <v>644</v>
      </c>
      <c r="E16" s="8">
        <v>1</v>
      </c>
      <c r="F16" s="23">
        <f t="shared" si="0"/>
        <v>645</v>
      </c>
    </row>
    <row r="17" spans="1:6" ht="19.5" customHeight="1">
      <c r="A17" s="5"/>
      <c r="B17" s="4" t="s">
        <v>3</v>
      </c>
      <c r="C17" s="22">
        <f>SUM(C4:C16)</f>
        <v>40359</v>
      </c>
      <c r="D17" s="22">
        <f>SUM(D4:D16)</f>
        <v>10832</v>
      </c>
      <c r="E17" s="22">
        <f>SUM(E5:E16)</f>
        <v>13774</v>
      </c>
      <c r="F17" s="22">
        <f>SUM(F4:F16)</f>
        <v>27566</v>
      </c>
    </row>
  </sheetData>
  <mergeCells count="5">
    <mergeCell ref="B2:B3"/>
    <mergeCell ref="C2:C3"/>
    <mergeCell ref="A2:A3"/>
    <mergeCell ref="A1:F1"/>
    <mergeCell ref="D2:F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7"/>
  <sheetViews>
    <sheetView tabSelected="1" topLeftCell="C10" workbookViewId="0">
      <selection activeCell="H27" sqref="H27:K27"/>
    </sheetView>
  </sheetViews>
  <sheetFormatPr defaultColWidth="9.140625" defaultRowHeight="14.25"/>
  <cols>
    <col min="1" max="1" width="4.140625" style="1" bestFit="1" customWidth="1"/>
    <col min="2" max="2" width="14.7109375" style="1" bestFit="1" customWidth="1"/>
    <col min="3" max="4" width="8.28515625" style="1" bestFit="1" customWidth="1"/>
    <col min="5" max="5" width="9.28515625" style="1" bestFit="1" customWidth="1"/>
    <col min="6" max="6" width="5.42578125" style="1" bestFit="1" customWidth="1"/>
    <col min="7" max="7" width="7.7109375" style="1" bestFit="1" customWidth="1"/>
    <col min="8" max="8" width="7" style="1" bestFit="1" customWidth="1"/>
    <col min="9" max="9" width="7.85546875" style="1" bestFit="1" customWidth="1"/>
    <col min="10" max="10" width="6.7109375" style="1" bestFit="1" customWidth="1"/>
    <col min="11" max="12" width="7" style="1" bestFit="1" customWidth="1"/>
    <col min="13" max="13" width="7.28515625" style="1" bestFit="1" customWidth="1"/>
    <col min="14" max="14" width="3.5703125" style="1" bestFit="1" customWidth="1"/>
    <col min="15" max="16" width="7" style="1" bestFit="1" customWidth="1"/>
    <col min="17" max="17" width="9.7109375" style="1" bestFit="1" customWidth="1"/>
    <col min="18" max="18" width="6.5703125" style="1" bestFit="1" customWidth="1"/>
    <col min="19" max="20" width="7.7109375" style="1" bestFit="1" customWidth="1"/>
    <col min="21" max="21" width="9.140625" style="1" bestFit="1" customWidth="1"/>
    <col min="22" max="16384" width="9.140625" style="1"/>
  </cols>
  <sheetData>
    <row r="1" spans="1:21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s="2" customFormat="1" ht="13.9" customHeight="1">
      <c r="A2" s="26" t="s">
        <v>4</v>
      </c>
      <c r="B2" s="20" t="s">
        <v>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1"/>
    </row>
    <row r="3" spans="1:21" s="2" customFormat="1">
      <c r="A3" s="26"/>
      <c r="B3" s="26" t="s">
        <v>26</v>
      </c>
      <c r="C3" s="30" t="s">
        <v>42</v>
      </c>
      <c r="D3" s="30" t="s">
        <v>43</v>
      </c>
      <c r="E3" s="30" t="s">
        <v>44</v>
      </c>
      <c r="F3" s="26" t="s">
        <v>0</v>
      </c>
      <c r="G3" s="26"/>
      <c r="H3" s="26"/>
      <c r="I3" s="26"/>
      <c r="J3" s="26" t="s">
        <v>2</v>
      </c>
      <c r="K3" s="26"/>
      <c r="L3" s="26"/>
      <c r="M3" s="26"/>
      <c r="N3" s="26" t="s">
        <v>41</v>
      </c>
      <c r="O3" s="26"/>
      <c r="P3" s="26"/>
      <c r="Q3" s="26"/>
      <c r="R3" s="26" t="s">
        <v>3</v>
      </c>
      <c r="S3" s="26"/>
      <c r="T3" s="26"/>
      <c r="U3" s="26"/>
    </row>
    <row r="4" spans="1:21" s="2" customFormat="1" ht="57">
      <c r="A4" s="26"/>
      <c r="B4" s="26"/>
      <c r="C4" s="31"/>
      <c r="D4" s="31"/>
      <c r="E4" s="31"/>
      <c r="F4" s="17" t="s">
        <v>1</v>
      </c>
      <c r="G4" s="17" t="s">
        <v>6</v>
      </c>
      <c r="H4" s="17" t="s">
        <v>7</v>
      </c>
      <c r="I4" s="17" t="s">
        <v>28</v>
      </c>
      <c r="J4" s="17" t="s">
        <v>1</v>
      </c>
      <c r="K4" s="17" t="s">
        <v>6</v>
      </c>
      <c r="L4" s="17" t="s">
        <v>7</v>
      </c>
      <c r="M4" s="17" t="s">
        <v>28</v>
      </c>
      <c r="N4" s="17" t="s">
        <v>1</v>
      </c>
      <c r="O4" s="17" t="s">
        <v>6</v>
      </c>
      <c r="P4" s="17" t="s">
        <v>7</v>
      </c>
      <c r="Q4" s="17" t="s">
        <v>28</v>
      </c>
      <c r="R4" s="17" t="s">
        <v>1</v>
      </c>
      <c r="S4" s="17" t="s">
        <v>6</v>
      </c>
      <c r="T4" s="17" t="s">
        <v>7</v>
      </c>
      <c r="U4" s="17" t="s">
        <v>21</v>
      </c>
    </row>
    <row r="5" spans="1:21" s="2" customFormat="1">
      <c r="A5" s="17">
        <v>1</v>
      </c>
      <c r="B5" s="4" t="s">
        <v>8</v>
      </c>
      <c r="C5" s="10">
        <v>12</v>
      </c>
      <c r="D5" s="11">
        <v>92</v>
      </c>
      <c r="E5" s="11">
        <v>8799</v>
      </c>
      <c r="F5" s="8">
        <v>253</v>
      </c>
      <c r="G5" s="8">
        <v>4587.3600000000006</v>
      </c>
      <c r="H5" s="8">
        <v>2033.4050000000002</v>
      </c>
      <c r="I5" s="8">
        <v>50.835125000000005</v>
      </c>
      <c r="J5" s="8">
        <v>3028</v>
      </c>
      <c r="K5" s="8">
        <v>33870.68</v>
      </c>
      <c r="L5" s="8">
        <v>10655.71</v>
      </c>
      <c r="M5" s="8">
        <v>266.39275000000004</v>
      </c>
      <c r="N5" s="8">
        <v>1</v>
      </c>
      <c r="O5" s="8">
        <v>1240</v>
      </c>
      <c r="P5" s="8">
        <v>930</v>
      </c>
      <c r="Q5" s="8">
        <v>13.95</v>
      </c>
      <c r="R5" s="8">
        <v>3282</v>
      </c>
      <c r="S5" s="8">
        <v>39698.04</v>
      </c>
      <c r="T5" s="8">
        <v>13619.115</v>
      </c>
      <c r="U5" s="8">
        <v>331.17787500000003</v>
      </c>
    </row>
    <row r="6" spans="1:21" s="2" customFormat="1">
      <c r="A6" s="17">
        <v>2</v>
      </c>
      <c r="B6" s="4" t="s">
        <v>9</v>
      </c>
      <c r="C6" s="10">
        <v>7</v>
      </c>
      <c r="D6" s="10">
        <v>45</v>
      </c>
      <c r="E6" s="10">
        <v>7745</v>
      </c>
      <c r="F6" s="8">
        <v>221</v>
      </c>
      <c r="G6" s="8">
        <v>9344</v>
      </c>
      <c r="H6" s="8">
        <v>3790</v>
      </c>
      <c r="I6" s="8">
        <v>94.75</v>
      </c>
      <c r="J6" s="8">
        <v>2255</v>
      </c>
      <c r="K6" s="8">
        <v>11567</v>
      </c>
      <c r="L6" s="8">
        <v>2930</v>
      </c>
      <c r="M6" s="8">
        <v>73.25</v>
      </c>
      <c r="N6" s="8">
        <v>4</v>
      </c>
      <c r="O6" s="8">
        <v>884</v>
      </c>
      <c r="P6" s="8">
        <v>663</v>
      </c>
      <c r="Q6" s="8">
        <v>9.9499999999999993</v>
      </c>
      <c r="R6" s="8">
        <v>2480</v>
      </c>
      <c r="S6" s="8">
        <v>21795</v>
      </c>
      <c r="T6" s="8">
        <v>7383</v>
      </c>
      <c r="U6" s="8">
        <v>177.95</v>
      </c>
    </row>
    <row r="7" spans="1:21" s="2" customFormat="1" ht="28.5">
      <c r="A7" s="17">
        <v>3</v>
      </c>
      <c r="B7" s="4" t="s">
        <v>10</v>
      </c>
      <c r="C7" s="10">
        <v>10</v>
      </c>
      <c r="D7" s="10">
        <v>24</v>
      </c>
      <c r="E7" s="10">
        <v>2309</v>
      </c>
      <c r="F7" s="8">
        <v>101</v>
      </c>
      <c r="G7" s="8">
        <v>5649.5599999999995</v>
      </c>
      <c r="H7" s="8">
        <v>2258.0299999999997</v>
      </c>
      <c r="I7" s="8">
        <v>56.450750000000006</v>
      </c>
      <c r="J7" s="8">
        <v>48</v>
      </c>
      <c r="K7" s="8">
        <v>225</v>
      </c>
      <c r="L7" s="8">
        <v>108.25</v>
      </c>
      <c r="M7" s="8">
        <v>2.7062500000000003</v>
      </c>
      <c r="N7" s="8">
        <v>18</v>
      </c>
      <c r="O7" s="8">
        <v>1327</v>
      </c>
      <c r="P7" s="8">
        <v>811.25</v>
      </c>
      <c r="Q7" s="8">
        <v>12.17</v>
      </c>
      <c r="R7" s="8">
        <v>167</v>
      </c>
      <c r="S7" s="8">
        <v>7201.5599999999995</v>
      </c>
      <c r="T7" s="8">
        <v>3177.5299999999997</v>
      </c>
      <c r="U7" s="8">
        <v>71.326999999999998</v>
      </c>
    </row>
    <row r="8" spans="1:21">
      <c r="A8" s="17">
        <v>4</v>
      </c>
      <c r="B8" s="4" t="s">
        <v>11</v>
      </c>
      <c r="C8" s="10">
        <v>11</v>
      </c>
      <c r="D8" s="10">
        <v>234</v>
      </c>
      <c r="E8" s="10">
        <v>23078</v>
      </c>
      <c r="F8" s="8">
        <v>138</v>
      </c>
      <c r="G8" s="8">
        <v>2971</v>
      </c>
      <c r="H8" s="8">
        <v>1303</v>
      </c>
      <c r="I8" s="8">
        <v>32.575000000000003</v>
      </c>
      <c r="J8" s="8">
        <v>898</v>
      </c>
      <c r="K8" s="8">
        <v>4943</v>
      </c>
      <c r="L8" s="8">
        <v>2311</v>
      </c>
      <c r="M8" s="8">
        <v>57.775000000000006</v>
      </c>
      <c r="N8" s="8">
        <v>10</v>
      </c>
      <c r="O8" s="8">
        <v>166</v>
      </c>
      <c r="P8" s="8">
        <v>95.5</v>
      </c>
      <c r="Q8" s="8">
        <v>1.4325000000000001</v>
      </c>
      <c r="R8" s="8">
        <v>1046</v>
      </c>
      <c r="S8" s="8">
        <v>8080</v>
      </c>
      <c r="T8" s="8">
        <v>3709.5</v>
      </c>
      <c r="U8" s="8">
        <v>91.782499999999999</v>
      </c>
    </row>
    <row r="9" spans="1:21" ht="28.5">
      <c r="A9" s="5">
        <v>5</v>
      </c>
      <c r="B9" s="4" t="s">
        <v>12</v>
      </c>
      <c r="C9" s="10">
        <v>22</v>
      </c>
      <c r="D9" s="10">
        <v>211</v>
      </c>
      <c r="E9" s="10">
        <v>22786</v>
      </c>
      <c r="F9" s="8">
        <v>97</v>
      </c>
      <c r="G9" s="8">
        <v>2551</v>
      </c>
      <c r="H9" s="8">
        <v>767</v>
      </c>
      <c r="I9" s="8">
        <v>19.175000000000001</v>
      </c>
      <c r="J9" s="8">
        <v>475</v>
      </c>
      <c r="K9" s="8">
        <v>7884</v>
      </c>
      <c r="L9" s="8">
        <v>2825.75</v>
      </c>
      <c r="M9" s="8">
        <v>70.643750000000011</v>
      </c>
      <c r="N9" s="8">
        <v>4</v>
      </c>
      <c r="O9" s="8">
        <v>2620</v>
      </c>
      <c r="P9" s="8">
        <v>1965</v>
      </c>
      <c r="Q9" s="8">
        <v>29.48</v>
      </c>
      <c r="R9" s="8">
        <v>576</v>
      </c>
      <c r="S9" s="8">
        <v>13055</v>
      </c>
      <c r="T9" s="8">
        <v>5557.75</v>
      </c>
      <c r="U9" s="8">
        <v>119.29875000000001</v>
      </c>
    </row>
    <row r="10" spans="1:21">
      <c r="A10" s="5">
        <v>6</v>
      </c>
      <c r="B10" s="4" t="s">
        <v>13</v>
      </c>
      <c r="C10" s="10">
        <v>9</v>
      </c>
      <c r="D10" s="10">
        <v>148</v>
      </c>
      <c r="E10" s="10">
        <v>12210</v>
      </c>
      <c r="F10" s="8">
        <v>148</v>
      </c>
      <c r="G10" s="8">
        <v>3526</v>
      </c>
      <c r="H10" s="8">
        <v>1638</v>
      </c>
      <c r="I10" s="8">
        <v>40.950000000000003</v>
      </c>
      <c r="J10" s="8">
        <v>764</v>
      </c>
      <c r="K10" s="8">
        <v>4890</v>
      </c>
      <c r="L10" s="8">
        <v>2156.25</v>
      </c>
      <c r="M10" s="8">
        <v>53.90625</v>
      </c>
      <c r="N10" s="8">
        <v>0</v>
      </c>
      <c r="O10" s="8">
        <v>0</v>
      </c>
      <c r="P10" s="8">
        <v>0</v>
      </c>
      <c r="Q10" s="8">
        <v>0</v>
      </c>
      <c r="R10" s="8">
        <v>912</v>
      </c>
      <c r="S10" s="8">
        <v>8416</v>
      </c>
      <c r="T10" s="8">
        <v>3794.25</v>
      </c>
      <c r="U10" s="8">
        <v>94.856250000000017</v>
      </c>
    </row>
    <row r="11" spans="1:21">
      <c r="A11" s="5">
        <v>7</v>
      </c>
      <c r="B11" s="4" t="s">
        <v>14</v>
      </c>
      <c r="C11" s="10">
        <v>10</v>
      </c>
      <c r="D11" s="10">
        <v>129</v>
      </c>
      <c r="E11" s="10">
        <v>16976</v>
      </c>
      <c r="F11" s="8">
        <v>50</v>
      </c>
      <c r="G11" s="8">
        <v>3834.2700000000004</v>
      </c>
      <c r="H11" s="8">
        <v>1837.2475000000002</v>
      </c>
      <c r="I11" s="8">
        <v>45.9311875</v>
      </c>
      <c r="J11" s="8">
        <v>187</v>
      </c>
      <c r="K11" s="8">
        <v>4150.32</v>
      </c>
      <c r="L11" s="8">
        <v>2050.38</v>
      </c>
      <c r="M11" s="8">
        <v>51.259500000000003</v>
      </c>
      <c r="N11" s="8">
        <v>1</v>
      </c>
      <c r="O11" s="8">
        <v>1243</v>
      </c>
      <c r="P11" s="8">
        <v>932.25</v>
      </c>
      <c r="Q11" s="8">
        <v>13.98</v>
      </c>
      <c r="R11" s="8">
        <v>238</v>
      </c>
      <c r="S11" s="8">
        <v>9227.59</v>
      </c>
      <c r="T11" s="8">
        <v>4819.8775000000005</v>
      </c>
      <c r="U11" s="8">
        <v>111.17068750000001</v>
      </c>
    </row>
    <row r="12" spans="1:21">
      <c r="A12" s="5">
        <v>8</v>
      </c>
      <c r="B12" s="4" t="s">
        <v>27</v>
      </c>
      <c r="C12" s="10">
        <v>8</v>
      </c>
      <c r="D12" s="10">
        <v>49</v>
      </c>
      <c r="E12" s="10">
        <v>5428</v>
      </c>
      <c r="F12" s="8">
        <v>273</v>
      </c>
      <c r="G12" s="8">
        <v>12439</v>
      </c>
      <c r="H12" s="8">
        <v>3931.25</v>
      </c>
      <c r="I12" s="8">
        <v>98.28125</v>
      </c>
      <c r="J12" s="8">
        <v>620</v>
      </c>
      <c r="K12" s="8">
        <v>12884</v>
      </c>
      <c r="L12" s="8">
        <v>3221</v>
      </c>
      <c r="M12" s="8">
        <v>80.525000000000006</v>
      </c>
      <c r="N12" s="8">
        <v>9</v>
      </c>
      <c r="O12" s="8">
        <v>1985</v>
      </c>
      <c r="P12" s="8">
        <v>928.75</v>
      </c>
      <c r="Q12" s="8">
        <v>13.936249999999999</v>
      </c>
      <c r="R12" s="8">
        <v>902</v>
      </c>
      <c r="S12" s="8">
        <v>27308</v>
      </c>
      <c r="T12" s="8">
        <v>8081</v>
      </c>
      <c r="U12" s="8">
        <v>192.74250000000001</v>
      </c>
    </row>
    <row r="13" spans="1:21">
      <c r="A13" s="5">
        <v>9</v>
      </c>
      <c r="B13" s="4" t="s">
        <v>16</v>
      </c>
      <c r="C13" s="10">
        <v>10</v>
      </c>
      <c r="D13" s="10">
        <v>118</v>
      </c>
      <c r="E13" s="10">
        <v>17872</v>
      </c>
      <c r="F13" s="8">
        <v>209</v>
      </c>
      <c r="G13" s="8">
        <v>30553.360000000001</v>
      </c>
      <c r="H13" s="8">
        <v>10634.33</v>
      </c>
      <c r="I13" s="8">
        <v>265.85825</v>
      </c>
      <c r="J13" s="8">
        <v>0</v>
      </c>
      <c r="K13" s="8">
        <v>0</v>
      </c>
      <c r="L13" s="8">
        <v>0</v>
      </c>
      <c r="M13" s="8">
        <v>0</v>
      </c>
      <c r="N13" s="8">
        <v>4</v>
      </c>
      <c r="O13" s="8">
        <v>46601</v>
      </c>
      <c r="P13" s="8">
        <v>34564.5</v>
      </c>
      <c r="Q13" s="8">
        <v>265.02749999999997</v>
      </c>
      <c r="R13" s="8">
        <v>213</v>
      </c>
      <c r="S13" s="8">
        <v>77154.36</v>
      </c>
      <c r="T13" s="8">
        <v>45198.83</v>
      </c>
      <c r="U13" s="8">
        <v>530.88575000000003</v>
      </c>
    </row>
    <row r="14" spans="1:21">
      <c r="A14" s="5">
        <v>10</v>
      </c>
      <c r="B14" s="4" t="s">
        <v>17</v>
      </c>
      <c r="C14" s="10">
        <v>14</v>
      </c>
      <c r="D14" s="10">
        <v>44</v>
      </c>
      <c r="E14" s="10">
        <v>2342</v>
      </c>
      <c r="F14" s="8">
        <v>131</v>
      </c>
      <c r="G14" s="8">
        <v>22894.989999999998</v>
      </c>
      <c r="H14" s="8">
        <v>6486.2449999999999</v>
      </c>
      <c r="I14" s="8">
        <v>162.156125</v>
      </c>
      <c r="J14" s="8">
        <v>18</v>
      </c>
      <c r="K14" s="8">
        <v>1499.7</v>
      </c>
      <c r="L14" s="8">
        <v>374.92500000000001</v>
      </c>
      <c r="M14" s="8">
        <v>9.3731249999999999</v>
      </c>
      <c r="N14" s="8">
        <v>7</v>
      </c>
      <c r="O14" s="8">
        <v>981</v>
      </c>
      <c r="P14" s="8">
        <v>490</v>
      </c>
      <c r="Q14" s="8">
        <v>7.35</v>
      </c>
      <c r="R14" s="8">
        <v>156</v>
      </c>
      <c r="S14" s="8">
        <v>25375.690000000002</v>
      </c>
      <c r="T14" s="8">
        <v>7351.17</v>
      </c>
      <c r="U14" s="8">
        <v>178.87924999999998</v>
      </c>
    </row>
    <row r="15" spans="1:21">
      <c r="A15" s="5">
        <v>11</v>
      </c>
      <c r="B15" s="4" t="s">
        <v>18</v>
      </c>
      <c r="C15" s="10">
        <v>12</v>
      </c>
      <c r="D15" s="10">
        <v>34</v>
      </c>
      <c r="E15" s="10">
        <v>1697</v>
      </c>
      <c r="F15" s="8">
        <v>106</v>
      </c>
      <c r="G15" s="8">
        <v>17907</v>
      </c>
      <c r="H15" s="8">
        <v>7211.75</v>
      </c>
      <c r="I15" s="8">
        <v>180.29374999999999</v>
      </c>
      <c r="J15" s="8">
        <v>2</v>
      </c>
      <c r="K15" s="8">
        <v>220</v>
      </c>
      <c r="L15" s="8">
        <v>55</v>
      </c>
      <c r="M15" s="8">
        <v>1.375</v>
      </c>
      <c r="N15" s="8">
        <v>6</v>
      </c>
      <c r="O15" s="8">
        <v>2454</v>
      </c>
      <c r="P15" s="8">
        <v>1840.5</v>
      </c>
      <c r="Q15" s="8">
        <v>27.61</v>
      </c>
      <c r="R15" s="8">
        <v>114</v>
      </c>
      <c r="S15" s="8">
        <v>20581</v>
      </c>
      <c r="T15" s="8">
        <v>9107.25</v>
      </c>
      <c r="U15" s="8">
        <v>209.27875</v>
      </c>
    </row>
    <row r="16" spans="1:21">
      <c r="A16" s="5">
        <v>12</v>
      </c>
      <c r="B16" s="4" t="s">
        <v>19</v>
      </c>
      <c r="C16" s="10">
        <v>15</v>
      </c>
      <c r="D16" s="10">
        <v>92</v>
      </c>
      <c r="E16" s="10">
        <v>7283</v>
      </c>
      <c r="F16" s="8">
        <v>88</v>
      </c>
      <c r="G16" s="8">
        <v>27531.79</v>
      </c>
      <c r="H16" s="8">
        <v>7289.375</v>
      </c>
      <c r="I16" s="8">
        <v>182.234375</v>
      </c>
      <c r="J16" s="8">
        <v>8</v>
      </c>
      <c r="K16" s="8">
        <v>280.25</v>
      </c>
      <c r="L16" s="8">
        <v>70.0625</v>
      </c>
      <c r="M16" s="8">
        <v>1.7515625000000001</v>
      </c>
      <c r="N16" s="8">
        <v>6</v>
      </c>
      <c r="O16" s="8">
        <v>8776</v>
      </c>
      <c r="P16" s="8">
        <v>4388</v>
      </c>
      <c r="Q16" s="8">
        <v>65.819999999999993</v>
      </c>
      <c r="R16" s="8">
        <v>102</v>
      </c>
      <c r="S16" s="8">
        <v>36588.04</v>
      </c>
      <c r="T16" s="8">
        <v>11747.4375</v>
      </c>
      <c r="U16" s="8">
        <v>249.80593750000003</v>
      </c>
    </row>
    <row r="17" spans="1:21">
      <c r="A17" s="5">
        <v>13</v>
      </c>
      <c r="B17" s="4" t="s">
        <v>20</v>
      </c>
      <c r="C17" s="10">
        <v>14</v>
      </c>
      <c r="D17" s="10">
        <v>84</v>
      </c>
      <c r="E17" s="10">
        <v>4607</v>
      </c>
      <c r="F17" s="8">
        <v>167</v>
      </c>
      <c r="G17" s="8">
        <v>9512.86</v>
      </c>
      <c r="H17" s="8">
        <v>3733.5450000000001</v>
      </c>
      <c r="I17" s="8">
        <v>93.338625000000008</v>
      </c>
      <c r="J17" s="8">
        <v>469</v>
      </c>
      <c r="K17" s="8">
        <v>7254</v>
      </c>
      <c r="L17" s="8">
        <v>2075.5</v>
      </c>
      <c r="M17" s="8">
        <v>51.887500000000003</v>
      </c>
      <c r="N17" s="8">
        <v>8</v>
      </c>
      <c r="O17" s="8">
        <v>8356.25</v>
      </c>
      <c r="P17" s="8">
        <v>5214.375</v>
      </c>
      <c r="Q17" s="8">
        <v>78.215625000000003</v>
      </c>
      <c r="R17" s="8">
        <v>644</v>
      </c>
      <c r="S17" s="8">
        <v>25123.11</v>
      </c>
      <c r="T17" s="8">
        <v>11023.42</v>
      </c>
      <c r="U17" s="8">
        <v>223.44175000000001</v>
      </c>
    </row>
    <row r="18" spans="1:21" ht="15">
      <c r="A18" s="5"/>
      <c r="B18" s="6" t="s">
        <v>3</v>
      </c>
      <c r="C18" s="12">
        <v>154</v>
      </c>
      <c r="D18" s="12">
        <v>1304</v>
      </c>
      <c r="E18" s="12">
        <v>133132</v>
      </c>
      <c r="F18" s="13">
        <v>1982</v>
      </c>
      <c r="G18" s="13">
        <v>153302.19</v>
      </c>
      <c r="H18" s="13">
        <v>52913.177500000005</v>
      </c>
      <c r="I18" s="13">
        <v>1322.8294375</v>
      </c>
      <c r="J18" s="13">
        <v>8772</v>
      </c>
      <c r="K18" s="13">
        <v>89667.95</v>
      </c>
      <c r="L18" s="13">
        <v>28833.827499999999</v>
      </c>
      <c r="M18" s="13">
        <v>720.84568749999994</v>
      </c>
      <c r="N18" s="13">
        <v>78</v>
      </c>
      <c r="O18" s="13">
        <v>76633.25</v>
      </c>
      <c r="P18" s="13">
        <v>52823.125</v>
      </c>
      <c r="Q18" s="13">
        <v>538.921875</v>
      </c>
      <c r="R18" s="13">
        <v>10832</v>
      </c>
      <c r="S18" s="13">
        <v>319603.38999999996</v>
      </c>
      <c r="T18" s="13">
        <v>134570.13</v>
      </c>
      <c r="U18" s="13">
        <v>2582.5969999999998</v>
      </c>
    </row>
    <row r="25" spans="1:21">
      <c r="H25" s="1">
        <v>16734</v>
      </c>
      <c r="I25" s="1">
        <v>146924</v>
      </c>
      <c r="J25" s="1">
        <v>41037</v>
      </c>
      <c r="K25" s="1">
        <v>1026</v>
      </c>
    </row>
    <row r="26" spans="1:21">
      <c r="H26" s="1">
        <v>10754</v>
      </c>
      <c r="I26" s="1">
        <v>242970</v>
      </c>
      <c r="J26" s="1">
        <v>81747</v>
      </c>
      <c r="K26" s="1">
        <v>2044</v>
      </c>
    </row>
    <row r="27" spans="1:21">
      <c r="H27" s="1">
        <f>SUM(H25:H26)</f>
        <v>27488</v>
      </c>
      <c r="I27" s="1">
        <f t="shared" ref="I27:K27" si="0">SUM(I25:I26)</f>
        <v>389894</v>
      </c>
      <c r="J27" s="1">
        <f t="shared" si="0"/>
        <v>122784</v>
      </c>
      <c r="K27" s="1">
        <f t="shared" si="0"/>
        <v>3070</v>
      </c>
    </row>
  </sheetData>
  <mergeCells count="10">
    <mergeCell ref="R3:U3"/>
    <mergeCell ref="A1:U1"/>
    <mergeCell ref="A2:A4"/>
    <mergeCell ref="B3:B4"/>
    <mergeCell ref="C3:C4"/>
    <mergeCell ref="D3:D4"/>
    <mergeCell ref="E3:E4"/>
    <mergeCell ref="F3:I3"/>
    <mergeCell ref="J3:M3"/>
    <mergeCell ref="N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"/>
  <sheetViews>
    <sheetView workbookViewId="0">
      <selection activeCell="R3" sqref="R3:U3"/>
    </sheetView>
  </sheetViews>
  <sheetFormatPr defaultColWidth="9.140625" defaultRowHeight="14.25"/>
  <cols>
    <col min="1" max="1" width="4.140625" style="1" bestFit="1" customWidth="1"/>
    <col min="2" max="2" width="14.7109375" style="1" bestFit="1" customWidth="1"/>
    <col min="3" max="4" width="8.28515625" style="1" bestFit="1" customWidth="1"/>
    <col min="5" max="5" width="9.28515625" style="1" bestFit="1" customWidth="1"/>
    <col min="6" max="6" width="5.42578125" style="1" hidden="1" customWidth="1"/>
    <col min="7" max="7" width="7.7109375" style="1" hidden="1" customWidth="1"/>
    <col min="8" max="8" width="7" style="1" hidden="1" customWidth="1"/>
    <col min="9" max="9" width="7.28515625" style="1" hidden="1" customWidth="1"/>
    <col min="10" max="10" width="5.42578125" style="1" hidden="1" customWidth="1"/>
    <col min="11" max="12" width="7" style="1" hidden="1" customWidth="1"/>
    <col min="13" max="13" width="7.28515625" style="1" hidden="1" customWidth="1"/>
    <col min="14" max="14" width="3.5703125" style="1" hidden="1" customWidth="1"/>
    <col min="15" max="16" width="7" style="1" hidden="1" customWidth="1"/>
    <col min="17" max="17" width="9.7109375" style="1" hidden="1" customWidth="1"/>
    <col min="18" max="18" width="6.5703125" style="1" bestFit="1" customWidth="1"/>
    <col min="19" max="20" width="7.7109375" style="1" bestFit="1" customWidth="1"/>
    <col min="21" max="21" width="9.140625" style="1" bestFit="1" customWidth="1"/>
    <col min="22" max="22" width="6.5703125" style="1" bestFit="1" customWidth="1"/>
    <col min="23" max="23" width="7.7109375" style="1" bestFit="1" customWidth="1"/>
    <col min="24" max="24" width="7" style="1" bestFit="1" customWidth="1"/>
    <col min="25" max="25" width="9.140625" style="1" customWidth="1"/>
    <col min="26" max="26" width="3.5703125" style="1" bestFit="1" customWidth="1"/>
    <col min="27" max="28" width="7.7109375" style="1" bestFit="1" customWidth="1"/>
    <col min="29" max="29" width="9.140625" style="1" customWidth="1"/>
    <col min="30" max="30" width="6.5703125" style="1" bestFit="1" customWidth="1"/>
    <col min="31" max="32" width="7.7109375" style="1" bestFit="1" customWidth="1"/>
    <col min="33" max="33" width="9.140625" style="1" customWidth="1"/>
    <col min="34" max="16384" width="9.140625" style="1"/>
  </cols>
  <sheetData>
    <row r="1" spans="1:33" ht="18.600000000000001" customHeight="1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s="2" customFormat="1" ht="13.9" customHeight="1">
      <c r="A2" s="26" t="s">
        <v>4</v>
      </c>
      <c r="B2" s="26"/>
      <c r="C2" s="26"/>
      <c r="D2" s="26"/>
      <c r="E2" s="2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6" t="s">
        <v>5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s="2" customFormat="1" ht="30" customHeight="1">
      <c r="A3" s="26"/>
      <c r="B3" s="26" t="s">
        <v>26</v>
      </c>
      <c r="C3" s="26" t="s">
        <v>37</v>
      </c>
      <c r="D3" s="26" t="s">
        <v>43</v>
      </c>
      <c r="E3" s="26" t="s">
        <v>35</v>
      </c>
      <c r="F3" s="26" t="s">
        <v>0</v>
      </c>
      <c r="G3" s="26"/>
      <c r="H3" s="26"/>
      <c r="I3" s="26"/>
      <c r="J3" s="26" t="s">
        <v>2</v>
      </c>
      <c r="K3" s="26"/>
      <c r="L3" s="26"/>
      <c r="M3" s="26"/>
      <c r="N3" s="26" t="s">
        <v>41</v>
      </c>
      <c r="O3" s="26"/>
      <c r="P3" s="26"/>
      <c r="Q3" s="26"/>
      <c r="R3" s="26" t="s">
        <v>45</v>
      </c>
      <c r="S3" s="26"/>
      <c r="T3" s="26"/>
      <c r="U3" s="26"/>
      <c r="V3" s="26" t="s">
        <v>46</v>
      </c>
      <c r="W3" s="26"/>
      <c r="X3" s="26"/>
      <c r="Y3" s="26"/>
      <c r="Z3" s="26" t="s">
        <v>47</v>
      </c>
      <c r="AA3" s="26"/>
      <c r="AB3" s="26"/>
      <c r="AC3" s="26"/>
      <c r="AD3" s="26" t="s">
        <v>3</v>
      </c>
      <c r="AE3" s="26"/>
      <c r="AF3" s="26"/>
      <c r="AG3" s="26"/>
    </row>
    <row r="4" spans="1:33" s="2" customFormat="1" ht="57">
      <c r="A4" s="26"/>
      <c r="B4" s="26"/>
      <c r="C4" s="26"/>
      <c r="D4" s="26"/>
      <c r="E4" s="26"/>
      <c r="F4" s="17" t="s">
        <v>1</v>
      </c>
      <c r="G4" s="17" t="s">
        <v>6</v>
      </c>
      <c r="H4" s="17" t="s">
        <v>7</v>
      </c>
      <c r="I4" s="17" t="s">
        <v>28</v>
      </c>
      <c r="J4" s="17" t="s">
        <v>1</v>
      </c>
      <c r="K4" s="17" t="s">
        <v>6</v>
      </c>
      <c r="L4" s="17" t="s">
        <v>7</v>
      </c>
      <c r="M4" s="17" t="s">
        <v>28</v>
      </c>
      <c r="N4" s="17" t="s">
        <v>1</v>
      </c>
      <c r="O4" s="17" t="s">
        <v>6</v>
      </c>
      <c r="P4" s="17" t="s">
        <v>7</v>
      </c>
      <c r="Q4" s="17" t="s">
        <v>28</v>
      </c>
      <c r="R4" s="17" t="s">
        <v>1</v>
      </c>
      <c r="S4" s="17" t="s">
        <v>6</v>
      </c>
      <c r="T4" s="17" t="s">
        <v>7</v>
      </c>
      <c r="U4" s="17" t="s">
        <v>21</v>
      </c>
      <c r="V4" s="17" t="s">
        <v>1</v>
      </c>
      <c r="W4" s="17" t="s">
        <v>6</v>
      </c>
      <c r="X4" s="17" t="s">
        <v>7</v>
      </c>
      <c r="Y4" s="17" t="s">
        <v>21</v>
      </c>
      <c r="Z4" s="17" t="s">
        <v>1</v>
      </c>
      <c r="AA4" s="17" t="s">
        <v>6</v>
      </c>
      <c r="AB4" s="17" t="s">
        <v>7</v>
      </c>
      <c r="AC4" s="17" t="s">
        <v>21</v>
      </c>
      <c r="AD4" s="17" t="s">
        <v>1</v>
      </c>
      <c r="AE4" s="17" t="s">
        <v>6</v>
      </c>
      <c r="AF4" s="17" t="s">
        <v>7</v>
      </c>
      <c r="AG4" s="17" t="s">
        <v>21</v>
      </c>
    </row>
    <row r="5" spans="1:33" s="2" customFormat="1">
      <c r="A5" s="17">
        <v>1</v>
      </c>
      <c r="B5" s="4" t="s">
        <v>8</v>
      </c>
      <c r="C5" s="10">
        <v>12</v>
      </c>
      <c r="D5" s="11">
        <v>92</v>
      </c>
      <c r="E5" s="11">
        <v>8799</v>
      </c>
      <c r="F5" s="8">
        <v>253</v>
      </c>
      <c r="G5" s="8">
        <v>4587.3600000000006</v>
      </c>
      <c r="H5" s="8">
        <v>2033.4050000000002</v>
      </c>
      <c r="I5" s="8">
        <v>50.835125000000005</v>
      </c>
      <c r="J5" s="8">
        <v>3028</v>
      </c>
      <c r="K5" s="8">
        <v>33870.68</v>
      </c>
      <c r="L5" s="8">
        <v>10655.71</v>
      </c>
      <c r="M5" s="8">
        <v>266.39275000000004</v>
      </c>
      <c r="N5" s="8">
        <v>1</v>
      </c>
      <c r="O5" s="8">
        <v>1240</v>
      </c>
      <c r="P5" s="8">
        <v>930</v>
      </c>
      <c r="Q5" s="8">
        <v>13.95</v>
      </c>
      <c r="R5" s="8">
        <v>3282</v>
      </c>
      <c r="S5" s="8">
        <v>39698.04</v>
      </c>
      <c r="T5" s="8">
        <v>13619.115</v>
      </c>
      <c r="U5" s="8">
        <v>331.17787500000003</v>
      </c>
      <c r="V5" s="8">
        <v>2960</v>
      </c>
      <c r="W5" s="8">
        <v>9466</v>
      </c>
      <c r="X5" s="8">
        <v>3059</v>
      </c>
      <c r="Y5" s="8">
        <v>76.474999999999994</v>
      </c>
      <c r="Z5" s="8">
        <v>0</v>
      </c>
      <c r="AA5" s="8">
        <v>0</v>
      </c>
      <c r="AB5" s="8">
        <v>0</v>
      </c>
      <c r="AC5" s="8">
        <v>0</v>
      </c>
      <c r="AD5" s="8">
        <f>R5+V5+Z5</f>
        <v>6242</v>
      </c>
      <c r="AE5" s="8">
        <f t="shared" ref="AE5:AG5" si="0">S5+W5+AA5</f>
        <v>49164.04</v>
      </c>
      <c r="AF5" s="8">
        <f t="shared" si="0"/>
        <v>16678.114999999998</v>
      </c>
      <c r="AG5" s="8">
        <f t="shared" si="0"/>
        <v>407.65287499999999</v>
      </c>
    </row>
    <row r="6" spans="1:33" s="2" customFormat="1">
      <c r="A6" s="17">
        <v>2</v>
      </c>
      <c r="B6" s="4" t="s">
        <v>9</v>
      </c>
      <c r="C6" s="10">
        <v>7</v>
      </c>
      <c r="D6" s="10">
        <v>45</v>
      </c>
      <c r="E6" s="10">
        <v>7745</v>
      </c>
      <c r="F6" s="8">
        <v>221</v>
      </c>
      <c r="G6" s="8">
        <v>9344</v>
      </c>
      <c r="H6" s="8">
        <v>3790</v>
      </c>
      <c r="I6" s="8">
        <v>94.75</v>
      </c>
      <c r="J6" s="8">
        <v>2255</v>
      </c>
      <c r="K6" s="8">
        <v>11567</v>
      </c>
      <c r="L6" s="8">
        <v>2930</v>
      </c>
      <c r="M6" s="8">
        <v>73.25</v>
      </c>
      <c r="N6" s="8">
        <v>4</v>
      </c>
      <c r="O6" s="8">
        <v>884</v>
      </c>
      <c r="P6" s="8">
        <v>663</v>
      </c>
      <c r="Q6" s="8">
        <v>9.9499999999999993</v>
      </c>
      <c r="R6" s="8">
        <v>2480</v>
      </c>
      <c r="S6" s="8">
        <v>21795</v>
      </c>
      <c r="T6" s="8">
        <v>7383</v>
      </c>
      <c r="U6" s="8">
        <v>177.95</v>
      </c>
      <c r="V6" s="8">
        <v>4141</v>
      </c>
      <c r="W6" s="8">
        <v>16012</v>
      </c>
      <c r="X6" s="8">
        <v>4177</v>
      </c>
      <c r="Y6" s="8">
        <v>104.425</v>
      </c>
      <c r="Z6" s="8">
        <v>2</v>
      </c>
      <c r="AA6" s="8">
        <v>3320</v>
      </c>
      <c r="AB6" s="8">
        <v>2490</v>
      </c>
      <c r="AC6" s="8">
        <v>37</v>
      </c>
      <c r="AD6" s="8">
        <f t="shared" ref="AD6:AD17" si="1">R6+V6+Z6</f>
        <v>6623</v>
      </c>
      <c r="AE6" s="8">
        <f t="shared" ref="AE6:AE17" si="2">S6+W6+AA6</f>
        <v>41127</v>
      </c>
      <c r="AF6" s="8">
        <f t="shared" ref="AF6:AF17" si="3">T6+X6+AB6</f>
        <v>14050</v>
      </c>
      <c r="AG6" s="8">
        <f t="shared" ref="AG6:AG17" si="4">U6+Y6+AC6</f>
        <v>319.375</v>
      </c>
    </row>
    <row r="7" spans="1:33" s="2" customFormat="1" ht="28.5">
      <c r="A7" s="17">
        <v>3</v>
      </c>
      <c r="B7" s="4" t="s">
        <v>10</v>
      </c>
      <c r="C7" s="10">
        <v>10</v>
      </c>
      <c r="D7" s="10">
        <v>24</v>
      </c>
      <c r="E7" s="10">
        <v>2309</v>
      </c>
      <c r="F7" s="8">
        <v>101</v>
      </c>
      <c r="G7" s="8">
        <v>5649.5599999999995</v>
      </c>
      <c r="H7" s="8">
        <v>2258.0299999999997</v>
      </c>
      <c r="I7" s="8">
        <v>56.450750000000006</v>
      </c>
      <c r="J7" s="8">
        <v>48</v>
      </c>
      <c r="K7" s="8">
        <v>225</v>
      </c>
      <c r="L7" s="8">
        <v>108.25</v>
      </c>
      <c r="M7" s="8">
        <v>2.7062500000000003</v>
      </c>
      <c r="N7" s="8">
        <v>18</v>
      </c>
      <c r="O7" s="8">
        <v>1327</v>
      </c>
      <c r="P7" s="8">
        <v>811.25</v>
      </c>
      <c r="Q7" s="8">
        <v>12.17</v>
      </c>
      <c r="R7" s="8">
        <v>167</v>
      </c>
      <c r="S7" s="8">
        <v>7201.5599999999995</v>
      </c>
      <c r="T7" s="8">
        <v>3177.5299999999997</v>
      </c>
      <c r="U7" s="8">
        <v>71.326999999999998</v>
      </c>
      <c r="V7" s="8">
        <v>1182</v>
      </c>
      <c r="W7" s="8">
        <v>5335.05</v>
      </c>
      <c r="X7" s="8">
        <v>1376.5125</v>
      </c>
      <c r="Y7" s="8">
        <v>34.412812500000001</v>
      </c>
      <c r="Z7" s="8">
        <v>2</v>
      </c>
      <c r="AA7" s="8">
        <v>3000</v>
      </c>
      <c r="AB7" s="8">
        <v>2250</v>
      </c>
      <c r="AC7" s="8">
        <v>34</v>
      </c>
      <c r="AD7" s="8">
        <f t="shared" si="1"/>
        <v>1351</v>
      </c>
      <c r="AE7" s="8">
        <f t="shared" si="2"/>
        <v>15536.61</v>
      </c>
      <c r="AF7" s="8">
        <f t="shared" si="3"/>
        <v>6804.0424999999996</v>
      </c>
      <c r="AG7" s="8">
        <f t="shared" si="4"/>
        <v>139.7398125</v>
      </c>
    </row>
    <row r="8" spans="1:33">
      <c r="A8" s="17">
        <v>4</v>
      </c>
      <c r="B8" s="4" t="s">
        <v>11</v>
      </c>
      <c r="C8" s="10">
        <v>11</v>
      </c>
      <c r="D8" s="10">
        <v>234</v>
      </c>
      <c r="E8" s="10">
        <v>23078</v>
      </c>
      <c r="F8" s="8">
        <v>138</v>
      </c>
      <c r="G8" s="8">
        <v>2971</v>
      </c>
      <c r="H8" s="8">
        <v>1303</v>
      </c>
      <c r="I8" s="8">
        <v>32.575000000000003</v>
      </c>
      <c r="J8" s="8">
        <v>898</v>
      </c>
      <c r="K8" s="8">
        <v>4943</v>
      </c>
      <c r="L8" s="8">
        <v>2311</v>
      </c>
      <c r="M8" s="8">
        <v>57.775000000000006</v>
      </c>
      <c r="N8" s="8">
        <v>10</v>
      </c>
      <c r="O8" s="8">
        <v>166</v>
      </c>
      <c r="P8" s="8">
        <v>95.5</v>
      </c>
      <c r="Q8" s="8">
        <v>1.4325000000000001</v>
      </c>
      <c r="R8" s="8">
        <v>1046</v>
      </c>
      <c r="S8" s="8">
        <v>8080</v>
      </c>
      <c r="T8" s="8">
        <v>3709.5</v>
      </c>
      <c r="U8" s="8">
        <v>91.782499999999999</v>
      </c>
      <c r="V8" s="8">
        <v>295</v>
      </c>
      <c r="W8" s="8">
        <v>652.79999999999995</v>
      </c>
      <c r="X8" s="8">
        <v>254.27500000000001</v>
      </c>
      <c r="Y8" s="8">
        <v>6.3568750000000005</v>
      </c>
      <c r="Z8" s="8">
        <v>2</v>
      </c>
      <c r="AA8" s="8">
        <v>20936</v>
      </c>
      <c r="AB8" s="8">
        <v>15702</v>
      </c>
      <c r="AC8" s="8">
        <v>118</v>
      </c>
      <c r="AD8" s="8">
        <f t="shared" si="1"/>
        <v>1343</v>
      </c>
      <c r="AE8" s="8">
        <f t="shared" si="2"/>
        <v>29668.799999999999</v>
      </c>
      <c r="AF8" s="8">
        <f t="shared" si="3"/>
        <v>19665.775000000001</v>
      </c>
      <c r="AG8" s="8">
        <f t="shared" si="4"/>
        <v>216.139375</v>
      </c>
    </row>
    <row r="9" spans="1:33" ht="28.5">
      <c r="A9" s="5">
        <v>5</v>
      </c>
      <c r="B9" s="4" t="s">
        <v>12</v>
      </c>
      <c r="C9" s="10">
        <v>22</v>
      </c>
      <c r="D9" s="10">
        <v>211</v>
      </c>
      <c r="E9" s="10">
        <v>22786</v>
      </c>
      <c r="F9" s="8">
        <v>97</v>
      </c>
      <c r="G9" s="8">
        <v>2551</v>
      </c>
      <c r="H9" s="8">
        <v>767</v>
      </c>
      <c r="I9" s="8">
        <v>19.175000000000001</v>
      </c>
      <c r="J9" s="8">
        <v>475</v>
      </c>
      <c r="K9" s="8">
        <v>7884</v>
      </c>
      <c r="L9" s="8">
        <v>2825.75</v>
      </c>
      <c r="M9" s="8">
        <v>70.643750000000011</v>
      </c>
      <c r="N9" s="8">
        <v>4</v>
      </c>
      <c r="O9" s="8">
        <v>2620</v>
      </c>
      <c r="P9" s="8">
        <v>1965</v>
      </c>
      <c r="Q9" s="8">
        <v>29.48</v>
      </c>
      <c r="R9" s="8">
        <v>576</v>
      </c>
      <c r="S9" s="8">
        <v>13055</v>
      </c>
      <c r="T9" s="8">
        <v>5557.75</v>
      </c>
      <c r="U9" s="8">
        <v>119.29875000000001</v>
      </c>
      <c r="V9" s="8">
        <v>116</v>
      </c>
      <c r="W9" s="8">
        <v>226</v>
      </c>
      <c r="X9" s="8">
        <v>56.5</v>
      </c>
      <c r="Y9" s="8">
        <v>1.4125000000000001</v>
      </c>
      <c r="Z9" s="8">
        <v>3</v>
      </c>
      <c r="AA9" s="8">
        <v>10225</v>
      </c>
      <c r="AB9" s="8">
        <v>7669</v>
      </c>
      <c r="AC9" s="8">
        <v>59</v>
      </c>
      <c r="AD9" s="8">
        <f t="shared" si="1"/>
        <v>695</v>
      </c>
      <c r="AE9" s="8">
        <f t="shared" si="2"/>
        <v>23506</v>
      </c>
      <c r="AF9" s="8">
        <f t="shared" si="3"/>
        <v>13283.25</v>
      </c>
      <c r="AG9" s="8">
        <f t="shared" si="4"/>
        <v>179.71125000000001</v>
      </c>
    </row>
    <row r="10" spans="1:33">
      <c r="A10" s="5">
        <v>6</v>
      </c>
      <c r="B10" s="4" t="s">
        <v>13</v>
      </c>
      <c r="C10" s="10">
        <v>9</v>
      </c>
      <c r="D10" s="10">
        <v>148</v>
      </c>
      <c r="E10" s="10">
        <v>12210</v>
      </c>
      <c r="F10" s="8">
        <v>148</v>
      </c>
      <c r="G10" s="8">
        <v>3526</v>
      </c>
      <c r="H10" s="8">
        <v>1638</v>
      </c>
      <c r="I10" s="8">
        <v>40.950000000000003</v>
      </c>
      <c r="J10" s="8">
        <v>764</v>
      </c>
      <c r="K10" s="8">
        <v>4890</v>
      </c>
      <c r="L10" s="8">
        <v>2156.25</v>
      </c>
      <c r="M10" s="8">
        <v>53.90625</v>
      </c>
      <c r="N10" s="8">
        <v>0</v>
      </c>
      <c r="O10" s="8">
        <v>0</v>
      </c>
      <c r="P10" s="8">
        <v>0</v>
      </c>
      <c r="Q10" s="8">
        <v>0</v>
      </c>
      <c r="R10" s="8">
        <v>912</v>
      </c>
      <c r="S10" s="8">
        <v>8416</v>
      </c>
      <c r="T10" s="8">
        <v>3794.25</v>
      </c>
      <c r="U10" s="8">
        <v>94.856250000000017</v>
      </c>
      <c r="V10" s="8">
        <v>2157</v>
      </c>
      <c r="W10" s="8">
        <v>5707</v>
      </c>
      <c r="X10" s="8">
        <v>2345.75</v>
      </c>
      <c r="Y10" s="8">
        <v>58.643750000000004</v>
      </c>
      <c r="Z10" s="8">
        <v>1</v>
      </c>
      <c r="AA10" s="8">
        <v>3600</v>
      </c>
      <c r="AB10" s="8">
        <v>2700</v>
      </c>
      <c r="AC10" s="8">
        <v>41</v>
      </c>
      <c r="AD10" s="8">
        <f t="shared" si="1"/>
        <v>3070</v>
      </c>
      <c r="AE10" s="8">
        <f t="shared" si="2"/>
        <v>17723</v>
      </c>
      <c r="AF10" s="8">
        <f t="shared" si="3"/>
        <v>8840</v>
      </c>
      <c r="AG10" s="8">
        <f t="shared" si="4"/>
        <v>194.50000000000003</v>
      </c>
    </row>
    <row r="11" spans="1:33">
      <c r="A11" s="5">
        <v>7</v>
      </c>
      <c r="B11" s="4" t="s">
        <v>14</v>
      </c>
      <c r="C11" s="10">
        <v>10</v>
      </c>
      <c r="D11" s="10">
        <v>129</v>
      </c>
      <c r="E11" s="10">
        <v>16976</v>
      </c>
      <c r="F11" s="8">
        <v>50</v>
      </c>
      <c r="G11" s="8">
        <v>3834.2700000000004</v>
      </c>
      <c r="H11" s="8">
        <v>1837.2475000000002</v>
      </c>
      <c r="I11" s="8">
        <v>45.9311875</v>
      </c>
      <c r="J11" s="8">
        <v>187</v>
      </c>
      <c r="K11" s="8">
        <v>4150.32</v>
      </c>
      <c r="L11" s="8">
        <v>2050.38</v>
      </c>
      <c r="M11" s="8">
        <v>51.259500000000003</v>
      </c>
      <c r="N11" s="8">
        <v>1</v>
      </c>
      <c r="O11" s="8">
        <v>1243</v>
      </c>
      <c r="P11" s="8">
        <v>932.25</v>
      </c>
      <c r="Q11" s="8">
        <v>13.98</v>
      </c>
      <c r="R11" s="8">
        <v>238</v>
      </c>
      <c r="S11" s="8">
        <v>9227.59</v>
      </c>
      <c r="T11" s="8">
        <v>4819.8775000000005</v>
      </c>
      <c r="U11" s="8">
        <v>111.17068750000001</v>
      </c>
      <c r="V11" s="8">
        <v>0</v>
      </c>
      <c r="W11" s="8">
        <v>0</v>
      </c>
      <c r="X11" s="8">
        <v>0</v>
      </c>
      <c r="Y11" s="8">
        <v>0</v>
      </c>
      <c r="Z11" s="8">
        <v>3</v>
      </c>
      <c r="AA11" s="8">
        <v>33902</v>
      </c>
      <c r="AB11" s="8">
        <v>25427</v>
      </c>
      <c r="AC11" s="8">
        <v>191</v>
      </c>
      <c r="AD11" s="8">
        <f t="shared" si="1"/>
        <v>241</v>
      </c>
      <c r="AE11" s="8">
        <f t="shared" si="2"/>
        <v>43129.59</v>
      </c>
      <c r="AF11" s="8">
        <f t="shared" si="3"/>
        <v>30246.877500000002</v>
      </c>
      <c r="AG11" s="8">
        <f t="shared" si="4"/>
        <v>302.17068749999999</v>
      </c>
    </row>
    <row r="12" spans="1:33">
      <c r="A12" s="5">
        <v>8</v>
      </c>
      <c r="B12" s="4" t="s">
        <v>27</v>
      </c>
      <c r="C12" s="10">
        <v>8</v>
      </c>
      <c r="D12" s="10">
        <v>49</v>
      </c>
      <c r="E12" s="10">
        <v>5428</v>
      </c>
      <c r="F12" s="8">
        <v>273</v>
      </c>
      <c r="G12" s="8">
        <v>12439</v>
      </c>
      <c r="H12" s="8">
        <v>3931.25</v>
      </c>
      <c r="I12" s="8">
        <v>98.28125</v>
      </c>
      <c r="J12" s="8">
        <v>620</v>
      </c>
      <c r="K12" s="8">
        <v>12884</v>
      </c>
      <c r="L12" s="8">
        <v>3221</v>
      </c>
      <c r="M12" s="8">
        <v>80.525000000000006</v>
      </c>
      <c r="N12" s="8">
        <v>9</v>
      </c>
      <c r="O12" s="8">
        <v>1985</v>
      </c>
      <c r="P12" s="8">
        <v>928.75</v>
      </c>
      <c r="Q12" s="8">
        <v>13.936249999999999</v>
      </c>
      <c r="R12" s="8">
        <v>902</v>
      </c>
      <c r="S12" s="8">
        <v>27308</v>
      </c>
      <c r="T12" s="8">
        <v>8081</v>
      </c>
      <c r="U12" s="8">
        <v>192.74250000000001</v>
      </c>
      <c r="V12" s="8">
        <v>36</v>
      </c>
      <c r="W12" s="8">
        <v>1143.28</v>
      </c>
      <c r="X12" s="8">
        <v>289.57</v>
      </c>
      <c r="Y12" s="8">
        <v>7.2392500000000002</v>
      </c>
      <c r="Z12" s="8">
        <v>1</v>
      </c>
      <c r="AA12" s="8">
        <v>2570</v>
      </c>
      <c r="AB12" s="8">
        <v>1928</v>
      </c>
      <c r="AC12" s="8">
        <v>29</v>
      </c>
      <c r="AD12" s="8">
        <f t="shared" si="1"/>
        <v>939</v>
      </c>
      <c r="AE12" s="8">
        <f t="shared" si="2"/>
        <v>31021.279999999999</v>
      </c>
      <c r="AF12" s="8">
        <f t="shared" si="3"/>
        <v>10298.57</v>
      </c>
      <c r="AG12" s="8">
        <f t="shared" si="4"/>
        <v>228.98175000000001</v>
      </c>
    </row>
    <row r="13" spans="1:33">
      <c r="A13" s="5">
        <v>9</v>
      </c>
      <c r="B13" s="4" t="s">
        <v>16</v>
      </c>
      <c r="C13" s="10">
        <v>10</v>
      </c>
      <c r="D13" s="10">
        <v>118</v>
      </c>
      <c r="E13" s="10">
        <v>17872</v>
      </c>
      <c r="F13" s="8">
        <v>209</v>
      </c>
      <c r="G13" s="8">
        <v>30553.360000000001</v>
      </c>
      <c r="H13" s="8">
        <v>10634.33</v>
      </c>
      <c r="I13" s="8">
        <v>265.85825</v>
      </c>
      <c r="J13" s="8">
        <v>0</v>
      </c>
      <c r="K13" s="8">
        <v>0</v>
      </c>
      <c r="L13" s="8">
        <v>0</v>
      </c>
      <c r="M13" s="8">
        <v>0</v>
      </c>
      <c r="N13" s="8">
        <v>4</v>
      </c>
      <c r="O13" s="8">
        <v>46601</v>
      </c>
      <c r="P13" s="8">
        <v>34564.5</v>
      </c>
      <c r="Q13" s="8">
        <v>265.02749999999997</v>
      </c>
      <c r="R13" s="8">
        <v>213</v>
      </c>
      <c r="S13" s="8">
        <v>77154.36</v>
      </c>
      <c r="T13" s="8">
        <v>45198.83</v>
      </c>
      <c r="U13" s="8">
        <v>530.88575000000003</v>
      </c>
      <c r="V13" s="8">
        <v>1250</v>
      </c>
      <c r="W13" s="8">
        <v>29443</v>
      </c>
      <c r="X13" s="8">
        <v>8152.5</v>
      </c>
      <c r="Y13" s="8">
        <v>203.81250000000003</v>
      </c>
      <c r="Z13" s="8">
        <v>3</v>
      </c>
      <c r="AA13" s="8">
        <v>24591</v>
      </c>
      <c r="AB13" s="8">
        <v>18443</v>
      </c>
      <c r="AC13" s="8">
        <v>157</v>
      </c>
      <c r="AD13" s="8">
        <f t="shared" si="1"/>
        <v>1466</v>
      </c>
      <c r="AE13" s="8">
        <f t="shared" si="2"/>
        <v>131188.35999999999</v>
      </c>
      <c r="AF13" s="8">
        <f t="shared" si="3"/>
        <v>71794.33</v>
      </c>
      <c r="AG13" s="8">
        <f t="shared" si="4"/>
        <v>891.69825000000003</v>
      </c>
    </row>
    <row r="14" spans="1:33">
      <c r="A14" s="5">
        <v>10</v>
      </c>
      <c r="B14" s="4" t="s">
        <v>17</v>
      </c>
      <c r="C14" s="10">
        <v>14</v>
      </c>
      <c r="D14" s="10">
        <v>44</v>
      </c>
      <c r="E14" s="10">
        <v>2342</v>
      </c>
      <c r="F14" s="8">
        <v>131</v>
      </c>
      <c r="G14" s="8">
        <v>22894.989999999998</v>
      </c>
      <c r="H14" s="8">
        <v>6486.2449999999999</v>
      </c>
      <c r="I14" s="8">
        <v>162.156125</v>
      </c>
      <c r="J14" s="8">
        <v>18</v>
      </c>
      <c r="K14" s="8">
        <v>1499.7</v>
      </c>
      <c r="L14" s="8">
        <v>374.92500000000001</v>
      </c>
      <c r="M14" s="8">
        <v>9.3731249999999999</v>
      </c>
      <c r="N14" s="8">
        <v>7</v>
      </c>
      <c r="O14" s="8">
        <v>981</v>
      </c>
      <c r="P14" s="8">
        <v>490</v>
      </c>
      <c r="Q14" s="8">
        <v>7.35</v>
      </c>
      <c r="R14" s="8">
        <v>156</v>
      </c>
      <c r="S14" s="8">
        <v>25375.690000000002</v>
      </c>
      <c r="T14" s="8">
        <v>7351.17</v>
      </c>
      <c r="U14" s="8">
        <v>178.87924999999998</v>
      </c>
      <c r="V14" s="8">
        <v>1742</v>
      </c>
      <c r="W14" s="8">
        <v>14246</v>
      </c>
      <c r="X14" s="8">
        <v>3561.5</v>
      </c>
      <c r="Y14" s="8">
        <v>89.037499999999994</v>
      </c>
      <c r="Z14" s="8">
        <v>1</v>
      </c>
      <c r="AA14" s="8">
        <v>1404</v>
      </c>
      <c r="AB14" s="8">
        <v>1053</v>
      </c>
      <c r="AC14" s="8">
        <v>16</v>
      </c>
      <c r="AD14" s="8">
        <f t="shared" si="1"/>
        <v>1899</v>
      </c>
      <c r="AE14" s="8">
        <f t="shared" si="2"/>
        <v>41025.69</v>
      </c>
      <c r="AF14" s="8">
        <f t="shared" si="3"/>
        <v>11965.67</v>
      </c>
      <c r="AG14" s="8">
        <f t="shared" si="4"/>
        <v>283.91674999999998</v>
      </c>
    </row>
    <row r="15" spans="1:33">
      <c r="A15" s="5">
        <v>11</v>
      </c>
      <c r="B15" s="4" t="s">
        <v>18</v>
      </c>
      <c r="C15" s="10">
        <v>12</v>
      </c>
      <c r="D15" s="10">
        <v>34</v>
      </c>
      <c r="E15" s="10">
        <v>1697</v>
      </c>
      <c r="F15" s="8">
        <v>106</v>
      </c>
      <c r="G15" s="8">
        <v>17907</v>
      </c>
      <c r="H15" s="8">
        <v>7211.75</v>
      </c>
      <c r="I15" s="8">
        <v>180.29374999999999</v>
      </c>
      <c r="J15" s="8">
        <v>2</v>
      </c>
      <c r="K15" s="8">
        <v>220</v>
      </c>
      <c r="L15" s="8">
        <v>55</v>
      </c>
      <c r="M15" s="8">
        <v>1.375</v>
      </c>
      <c r="N15" s="8">
        <v>6</v>
      </c>
      <c r="O15" s="8">
        <v>2454</v>
      </c>
      <c r="P15" s="8">
        <v>1840.5</v>
      </c>
      <c r="Q15" s="8">
        <v>27.61</v>
      </c>
      <c r="R15" s="8">
        <v>114</v>
      </c>
      <c r="S15" s="8">
        <v>20581</v>
      </c>
      <c r="T15" s="8">
        <v>9107.25</v>
      </c>
      <c r="U15" s="8">
        <v>209.27875</v>
      </c>
      <c r="V15" s="8">
        <v>1668</v>
      </c>
      <c r="W15" s="8">
        <v>33278</v>
      </c>
      <c r="X15" s="8">
        <v>8671.5</v>
      </c>
      <c r="Y15" s="8">
        <v>216.78749999999999</v>
      </c>
      <c r="Z15" s="8">
        <v>8</v>
      </c>
      <c r="AA15" s="8">
        <v>19739</v>
      </c>
      <c r="AB15" s="8">
        <v>14804</v>
      </c>
      <c r="AC15" s="8">
        <v>162</v>
      </c>
      <c r="AD15" s="8">
        <f t="shared" si="1"/>
        <v>1790</v>
      </c>
      <c r="AE15" s="8">
        <f t="shared" si="2"/>
        <v>73598</v>
      </c>
      <c r="AF15" s="8">
        <f t="shared" si="3"/>
        <v>32582.75</v>
      </c>
      <c r="AG15" s="8">
        <f t="shared" si="4"/>
        <v>588.06624999999997</v>
      </c>
    </row>
    <row r="16" spans="1:33">
      <c r="A16" s="5">
        <v>12</v>
      </c>
      <c r="B16" s="4" t="s">
        <v>19</v>
      </c>
      <c r="C16" s="10">
        <v>15</v>
      </c>
      <c r="D16" s="10">
        <v>92</v>
      </c>
      <c r="E16" s="10">
        <v>7283</v>
      </c>
      <c r="F16" s="8">
        <v>88</v>
      </c>
      <c r="G16" s="8">
        <v>27531.79</v>
      </c>
      <c r="H16" s="8">
        <v>7289.375</v>
      </c>
      <c r="I16" s="8">
        <v>182.234375</v>
      </c>
      <c r="J16" s="8">
        <v>8</v>
      </c>
      <c r="K16" s="8">
        <v>280.25</v>
      </c>
      <c r="L16" s="8">
        <v>70.0625</v>
      </c>
      <c r="M16" s="8">
        <v>1.7515625000000001</v>
      </c>
      <c r="N16" s="8">
        <v>6</v>
      </c>
      <c r="O16" s="8">
        <v>8776</v>
      </c>
      <c r="P16" s="8">
        <v>4388</v>
      </c>
      <c r="Q16" s="8">
        <v>65.819999999999993</v>
      </c>
      <c r="R16" s="8">
        <v>102</v>
      </c>
      <c r="S16" s="8">
        <v>36588.04</v>
      </c>
      <c r="T16" s="8">
        <v>11747.4375</v>
      </c>
      <c r="U16" s="8">
        <v>249.80593750000003</v>
      </c>
      <c r="V16" s="8">
        <v>1186</v>
      </c>
      <c r="W16" s="8">
        <v>30929.61</v>
      </c>
      <c r="X16" s="8">
        <v>8728.65</v>
      </c>
      <c r="Y16" s="8">
        <v>218.21625</v>
      </c>
      <c r="Z16" s="8">
        <v>3</v>
      </c>
      <c r="AA16" s="8">
        <v>3000</v>
      </c>
      <c r="AB16" s="8">
        <v>2250</v>
      </c>
      <c r="AC16" s="8">
        <v>34</v>
      </c>
      <c r="AD16" s="8">
        <f t="shared" si="1"/>
        <v>1291</v>
      </c>
      <c r="AE16" s="8">
        <f t="shared" si="2"/>
        <v>70517.649999999994</v>
      </c>
      <c r="AF16" s="8">
        <f t="shared" si="3"/>
        <v>22726.087500000001</v>
      </c>
      <c r="AG16" s="8">
        <f t="shared" si="4"/>
        <v>502.02218750000003</v>
      </c>
    </row>
    <row r="17" spans="1:33">
      <c r="A17" s="5">
        <v>13</v>
      </c>
      <c r="B17" s="4" t="s">
        <v>20</v>
      </c>
      <c r="C17" s="10">
        <v>14</v>
      </c>
      <c r="D17" s="10">
        <v>84</v>
      </c>
      <c r="E17" s="10">
        <v>4607</v>
      </c>
      <c r="F17" s="8">
        <v>167</v>
      </c>
      <c r="G17" s="8">
        <v>9512.86</v>
      </c>
      <c r="H17" s="8">
        <v>3733.5450000000001</v>
      </c>
      <c r="I17" s="8">
        <v>93.338625000000008</v>
      </c>
      <c r="J17" s="8">
        <v>469</v>
      </c>
      <c r="K17" s="8">
        <v>7254</v>
      </c>
      <c r="L17" s="8">
        <v>2075.5</v>
      </c>
      <c r="M17" s="8">
        <v>51.887500000000003</v>
      </c>
      <c r="N17" s="8">
        <v>8</v>
      </c>
      <c r="O17" s="8">
        <v>8356.25</v>
      </c>
      <c r="P17" s="8">
        <v>5214.375</v>
      </c>
      <c r="Q17" s="8">
        <v>78.215625000000003</v>
      </c>
      <c r="R17" s="8">
        <v>644</v>
      </c>
      <c r="S17" s="8">
        <v>25123.11</v>
      </c>
      <c r="T17" s="8">
        <v>11023.42</v>
      </c>
      <c r="U17" s="8">
        <v>223.44175000000001</v>
      </c>
      <c r="V17" s="8">
        <v>1</v>
      </c>
      <c r="W17" s="8">
        <v>485</v>
      </c>
      <c r="X17" s="8">
        <v>363.75</v>
      </c>
      <c r="Y17" s="8">
        <v>9.09375</v>
      </c>
      <c r="Z17" s="8">
        <v>3</v>
      </c>
      <c r="AA17" s="8">
        <v>35040</v>
      </c>
      <c r="AB17" s="8">
        <v>26280</v>
      </c>
      <c r="AC17" s="8">
        <v>227</v>
      </c>
      <c r="AD17" s="8">
        <f t="shared" si="1"/>
        <v>648</v>
      </c>
      <c r="AE17" s="8">
        <f t="shared" si="2"/>
        <v>60648.11</v>
      </c>
      <c r="AF17" s="8">
        <f t="shared" si="3"/>
        <v>37667.17</v>
      </c>
      <c r="AG17" s="8">
        <f t="shared" si="4"/>
        <v>459.53550000000001</v>
      </c>
    </row>
    <row r="18" spans="1:33" ht="15">
      <c r="A18" s="5"/>
      <c r="B18" s="6" t="s">
        <v>3</v>
      </c>
      <c r="C18" s="12">
        <v>154</v>
      </c>
      <c r="D18" s="12">
        <v>1304</v>
      </c>
      <c r="E18" s="12">
        <v>133132</v>
      </c>
      <c r="F18" s="13">
        <v>1982</v>
      </c>
      <c r="G18" s="13">
        <v>153302.19</v>
      </c>
      <c r="H18" s="13">
        <v>52913.177500000005</v>
      </c>
      <c r="I18" s="13">
        <v>1322.8294375</v>
      </c>
      <c r="J18" s="13">
        <v>8772</v>
      </c>
      <c r="K18" s="13">
        <v>89667.95</v>
      </c>
      <c r="L18" s="13">
        <v>28833.827499999999</v>
      </c>
      <c r="M18" s="13">
        <v>720.84568749999994</v>
      </c>
      <c r="N18" s="13">
        <v>78</v>
      </c>
      <c r="O18" s="13">
        <v>76633.25</v>
      </c>
      <c r="P18" s="13">
        <v>52823.125</v>
      </c>
      <c r="Q18" s="13">
        <v>538.921875</v>
      </c>
      <c r="R18" s="13">
        <v>10832</v>
      </c>
      <c r="S18" s="13">
        <v>319603.38999999996</v>
      </c>
      <c r="T18" s="13">
        <v>134570.13</v>
      </c>
      <c r="U18" s="13">
        <v>2582.5969999999998</v>
      </c>
      <c r="V18" s="13">
        <v>16734</v>
      </c>
      <c r="W18" s="13">
        <v>146923.74</v>
      </c>
      <c r="X18" s="13">
        <v>41036.5075</v>
      </c>
      <c r="Y18" s="13">
        <v>1025.9126875000002</v>
      </c>
      <c r="Z18" s="13">
        <f>SUM(Z5:Z17)</f>
        <v>32</v>
      </c>
      <c r="AA18" s="13">
        <f t="shared" ref="AA18:AB18" si="5">SUM(AA5:AA17)</f>
        <v>161327</v>
      </c>
      <c r="AB18" s="13">
        <f t="shared" si="5"/>
        <v>120996</v>
      </c>
      <c r="AC18" s="13">
        <f>SUM(AC5:AC17)</f>
        <v>1105</v>
      </c>
      <c r="AD18" s="13">
        <f t="shared" ref="AD18:AG18" si="6">SUM(AD5:AD17)</f>
        <v>27598</v>
      </c>
      <c r="AE18" s="13">
        <f t="shared" si="6"/>
        <v>627854.13</v>
      </c>
      <c r="AF18" s="13">
        <f t="shared" si="6"/>
        <v>296602.63750000001</v>
      </c>
      <c r="AG18" s="13">
        <f t="shared" si="6"/>
        <v>4713.5096874999999</v>
      </c>
    </row>
  </sheetData>
  <mergeCells count="15">
    <mergeCell ref="A1:AG1"/>
    <mergeCell ref="A2:A4"/>
    <mergeCell ref="B3:B4"/>
    <mergeCell ref="C3:C4"/>
    <mergeCell ref="D3:D4"/>
    <mergeCell ref="E3:E4"/>
    <mergeCell ref="F3:I3"/>
    <mergeCell ref="J3:M3"/>
    <mergeCell ref="N3:Q3"/>
    <mergeCell ref="R3:U3"/>
    <mergeCell ref="V3:Y3"/>
    <mergeCell ref="Z3:AC3"/>
    <mergeCell ref="AD3:AG3"/>
    <mergeCell ref="R2:AG2"/>
    <mergeCell ref="B2:E2"/>
  </mergeCells>
  <printOptions horizontalCentered="1"/>
  <pageMargins left="0.55000000000000004" right="0.4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Perinnial</vt:lpstr>
      <vt:lpstr>Long Seasonal</vt:lpstr>
      <vt:lpstr>Short Seasonal</vt:lpstr>
      <vt:lpstr>Abstract Auction</vt:lpstr>
      <vt:lpstr>Details of MI Tanks</vt:lpstr>
      <vt:lpstr>Abstract Lease</vt:lpstr>
      <vt:lpstr>Abstract 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2018-05-02T07:53:09Z</dcterms:modified>
</cp:coreProperties>
</file>