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240" yWindow="105" windowWidth="14805" windowHeight="8010" activeTab="4"/>
  </bookViews>
  <sheets>
    <sheet name="Inland Training" sheetId="1" r:id="rId1"/>
    <sheet name="FL Target" sheetId="2" r:id="rId2"/>
    <sheet name="NREGS" sheetId="3" r:id="rId3"/>
    <sheet name="Extension Services" sheetId="4" r:id="rId4"/>
    <sheet name="Sheet1" sheetId="5" r:id="rId5"/>
  </sheets>
  <calcPr calcId="124519"/>
</workbook>
</file>

<file path=xl/calcChain.xml><?xml version="1.0" encoding="utf-8"?>
<calcChain xmlns="http://schemas.openxmlformats.org/spreadsheetml/2006/main">
  <c r="Q6" i="5"/>
  <c r="Q5"/>
  <c r="Q7"/>
  <c r="Q8"/>
  <c r="Q9"/>
  <c r="Q10"/>
  <c r="Q11"/>
  <c r="Q12"/>
  <c r="Q13"/>
  <c r="Q14"/>
  <c r="Q15"/>
  <c r="Q16"/>
  <c r="Q17"/>
  <c r="O11"/>
  <c r="O18" s="1"/>
  <c r="N6" l="1"/>
  <c r="O6"/>
  <c r="P6"/>
  <c r="N7"/>
  <c r="O7"/>
  <c r="P7"/>
  <c r="N8"/>
  <c r="O8"/>
  <c r="P8"/>
  <c r="N9"/>
  <c r="O9"/>
  <c r="P9"/>
  <c r="N10"/>
  <c r="O10"/>
  <c r="P10"/>
  <c r="N11"/>
  <c r="P11"/>
  <c r="Q18" s="1"/>
  <c r="N12"/>
  <c r="O12"/>
  <c r="P12"/>
  <c r="N13"/>
  <c r="O13"/>
  <c r="P13"/>
  <c r="N14"/>
  <c r="O14"/>
  <c r="P14"/>
  <c r="N15"/>
  <c r="O15"/>
  <c r="P15"/>
  <c r="N16"/>
  <c r="O16"/>
  <c r="P16"/>
  <c r="N17"/>
  <c r="O17"/>
  <c r="P17"/>
  <c r="O5"/>
  <c r="P5"/>
  <c r="N5"/>
  <c r="G18"/>
  <c r="F18"/>
  <c r="E18"/>
  <c r="P18" l="1"/>
  <c r="N18"/>
  <c r="R6"/>
  <c r="R7"/>
  <c r="R8"/>
  <c r="R9"/>
  <c r="R10"/>
  <c r="R11"/>
  <c r="R12"/>
  <c r="R13"/>
  <c r="R14"/>
  <c r="R15"/>
  <c r="R16"/>
  <c r="R17"/>
  <c r="R5"/>
  <c r="G17" i="4"/>
  <c r="D17"/>
  <c r="E17"/>
  <c r="F17"/>
  <c r="H17"/>
  <c r="C17"/>
  <c r="M10" i="3"/>
  <c r="M9"/>
  <c r="M8"/>
  <c r="R18" i="5" l="1"/>
  <c r="D15" i="3"/>
  <c r="D17"/>
  <c r="M16" l="1"/>
  <c r="O16" s="1"/>
  <c r="M17"/>
  <c r="M18"/>
  <c r="O18" s="1"/>
  <c r="M15"/>
  <c r="O15" s="1"/>
  <c r="I7"/>
  <c r="K7" s="1"/>
  <c r="I8"/>
  <c r="I9"/>
  <c r="I10"/>
  <c r="K10" s="1"/>
  <c r="I11"/>
  <c r="K11" s="1"/>
  <c r="I12"/>
  <c r="J12" s="1"/>
  <c r="I13"/>
  <c r="I14"/>
  <c r="K14" s="1"/>
  <c r="I6"/>
  <c r="K6" s="1"/>
  <c r="H19"/>
  <c r="G15"/>
  <c r="L19"/>
  <c r="D19"/>
  <c r="C19"/>
  <c r="K18"/>
  <c r="J18"/>
  <c r="F18"/>
  <c r="E18"/>
  <c r="O17"/>
  <c r="N17"/>
  <c r="K17"/>
  <c r="J17"/>
  <c r="F17"/>
  <c r="E17"/>
  <c r="K16"/>
  <c r="J16"/>
  <c r="F16"/>
  <c r="E16"/>
  <c r="K15"/>
  <c r="J15"/>
  <c r="F15"/>
  <c r="E15"/>
  <c r="O14"/>
  <c r="N14"/>
  <c r="J14"/>
  <c r="F14"/>
  <c r="E14"/>
  <c r="O13"/>
  <c r="N13"/>
  <c r="K13"/>
  <c r="J13"/>
  <c r="F13"/>
  <c r="E13"/>
  <c r="O12"/>
  <c r="N12"/>
  <c r="F12"/>
  <c r="E12"/>
  <c r="O11"/>
  <c r="N11"/>
  <c r="J11"/>
  <c r="F11"/>
  <c r="E11"/>
  <c r="O10"/>
  <c r="N10"/>
  <c r="J10"/>
  <c r="F10"/>
  <c r="E10"/>
  <c r="O9"/>
  <c r="N9"/>
  <c r="K9"/>
  <c r="J9"/>
  <c r="F9"/>
  <c r="E9"/>
  <c r="O8"/>
  <c r="N8"/>
  <c r="K8"/>
  <c r="J8"/>
  <c r="F8"/>
  <c r="E8"/>
  <c r="O7"/>
  <c r="N7"/>
  <c r="F7"/>
  <c r="E7"/>
  <c r="O6"/>
  <c r="N6"/>
  <c r="F6"/>
  <c r="F19" s="1"/>
  <c r="E6"/>
  <c r="G17" i="1"/>
  <c r="AC17" i="2"/>
  <c r="AB17"/>
  <c r="AA17"/>
  <c r="Z17"/>
  <c r="Y17"/>
  <c r="X17"/>
  <c r="W17"/>
  <c r="V17"/>
  <c r="AG16"/>
  <c r="AF16"/>
  <c r="AE16"/>
  <c r="AD16"/>
  <c r="AG15"/>
  <c r="AF15"/>
  <c r="AE15"/>
  <c r="AD15"/>
  <c r="AG14"/>
  <c r="AF14"/>
  <c r="AE14"/>
  <c r="AD14"/>
  <c r="AG13"/>
  <c r="AF13"/>
  <c r="AE13"/>
  <c r="AD13"/>
  <c r="AG12"/>
  <c r="AF12"/>
  <c r="AE12"/>
  <c r="AD12"/>
  <c r="AG11"/>
  <c r="AF11"/>
  <c r="AE11"/>
  <c r="AD11"/>
  <c r="AG10"/>
  <c r="AF10"/>
  <c r="AE10"/>
  <c r="AD10"/>
  <c r="AG9"/>
  <c r="AF9"/>
  <c r="AE9"/>
  <c r="AD9"/>
  <c r="AG8"/>
  <c r="AF8"/>
  <c r="AE8"/>
  <c r="AD8"/>
  <c r="AG7"/>
  <c r="AF7"/>
  <c r="AE7"/>
  <c r="AD7"/>
  <c r="AG6"/>
  <c r="AF6"/>
  <c r="AE6"/>
  <c r="AD6"/>
  <c r="AG5"/>
  <c r="AF5"/>
  <c r="AE5"/>
  <c r="AD5"/>
  <c r="AG4"/>
  <c r="AF4"/>
  <c r="AF17" s="1"/>
  <c r="AE4"/>
  <c r="AE17" s="1"/>
  <c r="AD4"/>
  <c r="H5" i="1"/>
  <c r="I5" s="1"/>
  <c r="H6"/>
  <c r="I6" s="1"/>
  <c r="H7"/>
  <c r="I7" s="1"/>
  <c r="H8"/>
  <c r="I8" s="1"/>
  <c r="H9"/>
  <c r="I9" s="1"/>
  <c r="H10"/>
  <c r="I10" s="1"/>
  <c r="H11"/>
  <c r="I11" s="1"/>
  <c r="H12"/>
  <c r="I12" s="1"/>
  <c r="H13"/>
  <c r="I13" s="1"/>
  <c r="H14"/>
  <c r="I14" s="1"/>
  <c r="H15"/>
  <c r="I15" s="1"/>
  <c r="H16"/>
  <c r="I16" s="1"/>
  <c r="H4"/>
  <c r="F17"/>
  <c r="E17"/>
  <c r="D17"/>
  <c r="C17"/>
  <c r="AG17" i="2" l="1"/>
  <c r="AH4"/>
  <c r="AL4"/>
  <c r="AK4"/>
  <c r="AJ4"/>
  <c r="AI4"/>
  <c r="AM4"/>
  <c r="AJ5"/>
  <c r="AI5"/>
  <c r="AM5"/>
  <c r="AH5"/>
  <c r="AL5"/>
  <c r="AK5"/>
  <c r="AH6"/>
  <c r="AL6"/>
  <c r="AK6"/>
  <c r="AJ6"/>
  <c r="AI6"/>
  <c r="AM6"/>
  <c r="AJ7"/>
  <c r="AI7"/>
  <c r="AM7"/>
  <c r="AH7"/>
  <c r="AL7"/>
  <c r="AK7"/>
  <c r="AH8"/>
  <c r="AL8"/>
  <c r="AK8"/>
  <c r="AJ8"/>
  <c r="AI8"/>
  <c r="AM8"/>
  <c r="AJ9"/>
  <c r="AI9"/>
  <c r="AM9"/>
  <c r="AH9"/>
  <c r="AL9"/>
  <c r="AK9"/>
  <c r="AH10"/>
  <c r="AL10"/>
  <c r="AK10"/>
  <c r="AJ10"/>
  <c r="AI10"/>
  <c r="AM10"/>
  <c r="AJ11"/>
  <c r="AI11"/>
  <c r="AM11"/>
  <c r="AH11"/>
  <c r="AL11"/>
  <c r="AK11"/>
  <c r="AH12"/>
  <c r="AL12"/>
  <c r="AK12"/>
  <c r="AJ12"/>
  <c r="AI12"/>
  <c r="AM12"/>
  <c r="AJ13"/>
  <c r="AI13"/>
  <c r="AM13"/>
  <c r="AH13"/>
  <c r="AL13"/>
  <c r="AK13"/>
  <c r="AH14"/>
  <c r="AL14"/>
  <c r="AK14"/>
  <c r="AJ14"/>
  <c r="AI14"/>
  <c r="AM14"/>
  <c r="AJ15"/>
  <c r="AI15"/>
  <c r="AM15"/>
  <c r="AH15"/>
  <c r="AL15"/>
  <c r="AK15"/>
  <c r="AH16"/>
  <c r="AL16"/>
  <c r="AK16"/>
  <c r="AJ16"/>
  <c r="AI16"/>
  <c r="AM16"/>
  <c r="AD17"/>
  <c r="K12" i="3"/>
  <c r="K19" s="1"/>
  <c r="J7"/>
  <c r="J6"/>
  <c r="E19"/>
  <c r="N18"/>
  <c r="N16"/>
  <c r="O19"/>
  <c r="M19"/>
  <c r="N15"/>
  <c r="I19"/>
  <c r="J22"/>
  <c r="H17" i="1"/>
  <c r="J5"/>
  <c r="N5"/>
  <c r="M5"/>
  <c r="L5"/>
  <c r="K5"/>
  <c r="O5"/>
  <c r="L14"/>
  <c r="K14"/>
  <c r="O14"/>
  <c r="J14"/>
  <c r="N14"/>
  <c r="M14"/>
  <c r="J13"/>
  <c r="N13"/>
  <c r="M13"/>
  <c r="L13"/>
  <c r="K13"/>
  <c r="O13"/>
  <c r="J9"/>
  <c r="N9"/>
  <c r="M9"/>
  <c r="L9"/>
  <c r="K9"/>
  <c r="O9"/>
  <c r="L10"/>
  <c r="K10"/>
  <c r="O10"/>
  <c r="J10"/>
  <c r="N10"/>
  <c r="M10"/>
  <c r="L6"/>
  <c r="K6"/>
  <c r="O6"/>
  <c r="J6"/>
  <c r="N6"/>
  <c r="M6"/>
  <c r="J15"/>
  <c r="N15"/>
  <c r="M15"/>
  <c r="L15"/>
  <c r="K15"/>
  <c r="O15"/>
  <c r="J11"/>
  <c r="N11"/>
  <c r="M11"/>
  <c r="L11"/>
  <c r="K11"/>
  <c r="O11"/>
  <c r="J7"/>
  <c r="N7"/>
  <c r="M7"/>
  <c r="L7"/>
  <c r="K7"/>
  <c r="O7"/>
  <c r="L16"/>
  <c r="K16"/>
  <c r="O16"/>
  <c r="J16"/>
  <c r="N16"/>
  <c r="M16"/>
  <c r="L12"/>
  <c r="K12"/>
  <c r="O12"/>
  <c r="J12"/>
  <c r="N12"/>
  <c r="M12"/>
  <c r="L8"/>
  <c r="K8"/>
  <c r="O8"/>
  <c r="J8"/>
  <c r="N8"/>
  <c r="M8"/>
  <c r="I4"/>
  <c r="AI17" i="2" l="1"/>
  <c r="AH17"/>
  <c r="AM17"/>
  <c r="AL17"/>
  <c r="AK17"/>
  <c r="AJ17"/>
  <c r="J19" i="3"/>
  <c r="N19"/>
  <c r="K22"/>
  <c r="M22"/>
  <c r="O4" i="1"/>
  <c r="O17" s="1"/>
  <c r="K4"/>
  <c r="K17" s="1"/>
  <c r="J4"/>
  <c r="J17" s="1"/>
  <c r="M4"/>
  <c r="M17" s="1"/>
  <c r="L4"/>
  <c r="L17" s="1"/>
  <c r="N4"/>
  <c r="N17" s="1"/>
  <c r="I17"/>
  <c r="L22" i="3" l="1"/>
</calcChain>
</file>

<file path=xl/sharedStrings.xml><?xml version="1.0" encoding="utf-8"?>
<sst xmlns="http://schemas.openxmlformats.org/spreadsheetml/2006/main" count="198" uniqueCount="85">
  <si>
    <t>S. 
No.</t>
  </si>
  <si>
    <t xml:space="preserve">Details of Public Water Bodies </t>
  </si>
  <si>
    <t>District</t>
  </si>
  <si>
    <t>Total</t>
  </si>
  <si>
    <t>Srikakulam</t>
  </si>
  <si>
    <t>Vizianagaram</t>
  </si>
  <si>
    <t>Visakhapatnam</t>
  </si>
  <si>
    <t>East Godavari</t>
  </si>
  <si>
    <t>West Godavari</t>
  </si>
  <si>
    <t>Krishna</t>
  </si>
  <si>
    <t>Guntur</t>
  </si>
  <si>
    <t>Prakasam</t>
  </si>
  <si>
    <t>Nellore</t>
  </si>
  <si>
    <t>Chittoor</t>
  </si>
  <si>
    <t>Kadapa</t>
  </si>
  <si>
    <t>Ananthapuram</t>
  </si>
  <si>
    <t>Kurnool</t>
  </si>
  <si>
    <t>Monthly Targets for training Inland Fishers</t>
  </si>
  <si>
    <t>April</t>
  </si>
  <si>
    <t>May</t>
  </si>
  <si>
    <t>June</t>
  </si>
  <si>
    <t>July</t>
  </si>
  <si>
    <t>Aug</t>
  </si>
  <si>
    <t>Sep</t>
  </si>
  <si>
    <t>Total Fishers</t>
  </si>
  <si>
    <t>Target for 
training to 
Inland Fishers
(No.)</t>
  </si>
  <si>
    <t xml:space="preserve">No.of 
FCS </t>
  </si>
  <si>
    <t>No. of 
MMG/SHG 
members</t>
  </si>
  <si>
    <t>No. of 
Licensed 
members</t>
  </si>
  <si>
    <t>No.of 
FCS 
Clusters</t>
  </si>
  <si>
    <t>No.of 
FCS 
Members</t>
  </si>
  <si>
    <t xml:space="preserve">No.of 
FCS 
</t>
  </si>
  <si>
    <t>MI Tanks</t>
  </si>
  <si>
    <t>GP Tanks</t>
  </si>
  <si>
    <t>Reservoirs under Lease</t>
  </si>
  <si>
    <t>No</t>
  </si>
  <si>
    <t>TWSA
(in Ha)</t>
  </si>
  <si>
    <t>EWSA
(in Ha)</t>
  </si>
  <si>
    <t>FL Est. 
(in Lakhs)</t>
  </si>
  <si>
    <t>FL Est. 
(in lakhs)</t>
  </si>
  <si>
    <t>Oct</t>
  </si>
  <si>
    <t>Nov</t>
  </si>
  <si>
    <t>Dec</t>
  </si>
  <si>
    <t>FL Target
(in lakhs)</t>
  </si>
  <si>
    <t>Monthly Targets for FL Stocking 
(in Lakhs)</t>
  </si>
  <si>
    <t>No.</t>
  </si>
  <si>
    <t>Value</t>
  </si>
  <si>
    <t>S. No.</t>
  </si>
  <si>
    <t>Name of the Dist.</t>
  </si>
  <si>
    <t>Fish Ponds                                                  (Captive Fish seed rearing Ponds)</t>
  </si>
  <si>
    <t>Fish drying platforms</t>
  </si>
  <si>
    <t>Approach Roads (Gravel) to aqua clusters/ fishermen habitations/ fish landing centres (newly proposed)</t>
  </si>
  <si>
    <t>Nos</t>
  </si>
  <si>
    <t>Value          (in cr.)</t>
  </si>
  <si>
    <t>Component</t>
  </si>
  <si>
    <t>Value        (Rs in crores)</t>
  </si>
  <si>
    <t>Labour 60%</t>
  </si>
  <si>
    <t>Material 40%</t>
  </si>
  <si>
    <t>Grand  Total</t>
  </si>
  <si>
    <t>Fishermen Villages</t>
  </si>
  <si>
    <t>No.of units (Km)</t>
  </si>
  <si>
    <t xml:space="preserve">Commissioner of Fisheries </t>
  </si>
  <si>
    <t>INDICATOR (4) WORKS IN CONVERGENCE WITH MGNREGS 2018-19</t>
  </si>
  <si>
    <t>Indicator 5 a Extension Services for Inland Integrated Fishermen Clusters</t>
  </si>
  <si>
    <t>Indicator 5 b  FL Stocking (80-100mm) in all Potential Public water Bodies for the year 2018-19</t>
  </si>
  <si>
    <r>
      <rPr>
        <b/>
        <sz val="14"/>
        <color theme="1"/>
        <rFont val="Arial"/>
        <family val="2"/>
      </rPr>
      <t>Note:</t>
    </r>
    <r>
      <rPr>
        <sz val="11"/>
        <color theme="1"/>
        <rFont val="Arial"/>
        <family val="2"/>
      </rPr>
      <t xml:space="preserve"> By stocking 47.54 Crore Fingerlings in these water bodies with 80% realization in 10 months @ 1 Kg and additional prodction value of </t>
    </r>
    <r>
      <rPr>
        <sz val="12"/>
        <color theme="1"/>
        <rFont val="Arial"/>
        <family val="2"/>
      </rPr>
      <t>4560 crores</t>
    </r>
  </si>
  <si>
    <t>Target for training to 
Inland Fishers
(No.)</t>
  </si>
  <si>
    <t>Target</t>
  </si>
  <si>
    <t>Cum Ach</t>
  </si>
  <si>
    <t>CARK (Chandranna Aqua Rythu Kshetraalu)</t>
  </si>
  <si>
    <t>S.
No.</t>
  </si>
  <si>
    <t>Indicator 10  -   Extension Services</t>
  </si>
  <si>
    <t xml:space="preserve">Aqua Lab Services </t>
  </si>
  <si>
    <r>
      <rPr>
        <b/>
        <sz val="13"/>
        <color theme="1"/>
        <rFont val="Arial"/>
        <family val="2"/>
      </rPr>
      <t>Note:</t>
    </r>
    <r>
      <rPr>
        <sz val="11"/>
        <color theme="1"/>
        <rFont val="Arial"/>
        <family val="2"/>
      </rPr>
      <t xml:space="preserve">
1. To undertake on-farm demonstration of Best Management and  sustainable Practices and best innovative technologies in the world in 181 Chandranna Rythu Aqua Kshetraalu (Aqua clusters) for achieving sustainable production levels. 
2. Aqua Lab services to farmers to mitigate the disease outbreaks and adopting best management practices for sustainable aquaculture
3. Training and capacity building for Integrated development of 154 Inland Fisheries Clusters and to increase the production and productivity of inland public water bodies by adopting scientific methods of rearing the seed on site and stocking adequate number of quality seed.
</t>
    </r>
  </si>
  <si>
    <t>Action Plan for Stocking  FL (Size - 80-100mm) 
in all Potential Public water Bodies for the year 2018-19</t>
  </si>
  <si>
    <t>Lease</t>
  </si>
  <si>
    <t>Auction</t>
  </si>
  <si>
    <t>License</t>
  </si>
  <si>
    <t>EWSA (in Ha)</t>
  </si>
  <si>
    <t>Est FL 
(in Lakhs)</t>
  </si>
  <si>
    <t>Est 
FL 
(in 
Lakhs)</t>
  </si>
  <si>
    <t>Public Water Bodies under</t>
  </si>
  <si>
    <t>Est
Rearing Space Required
(in ha)</t>
  </si>
  <si>
    <t>Est FL 
Target
(in 
lakhs)</t>
  </si>
  <si>
    <t>No.of 
IIFD
Clusters</t>
  </si>
</sst>
</file>

<file path=xl/styles.xml><?xml version="1.0" encoding="utf-8"?>
<styleSheet xmlns="http://schemas.openxmlformats.org/spreadsheetml/2006/main">
  <fonts count="9">
    <font>
      <sz val="11"/>
      <color theme="1"/>
      <name val="Calibri"/>
      <family val="2"/>
      <scheme val="minor"/>
    </font>
    <font>
      <sz val="11"/>
      <color theme="1"/>
      <name val="Arial"/>
      <family val="2"/>
    </font>
    <font>
      <sz val="11"/>
      <name val="Arial"/>
      <family val="2"/>
    </font>
    <font>
      <b/>
      <sz val="11"/>
      <color theme="1"/>
      <name val="Arial"/>
      <family val="2"/>
    </font>
    <font>
      <b/>
      <sz val="14"/>
      <color theme="1"/>
      <name val="Times New Roman"/>
      <family val="1"/>
    </font>
    <font>
      <sz val="14"/>
      <color theme="1"/>
      <name val="Times New Roman"/>
      <family val="1"/>
    </font>
    <font>
      <b/>
      <sz val="14"/>
      <color theme="1"/>
      <name val="Arial"/>
      <family val="2"/>
    </font>
    <font>
      <sz val="12"/>
      <color theme="1"/>
      <name val="Arial"/>
      <family val="2"/>
    </font>
    <font>
      <b/>
      <sz val="13"/>
      <color theme="1"/>
      <name val="Arial"/>
      <family val="2"/>
    </font>
  </fonts>
  <fills count="2">
    <fill>
      <patternFill patternType="none"/>
    </fill>
    <fill>
      <patternFill patternType="gray125"/>
    </fill>
  </fills>
  <borders count="9">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58">
    <xf numFmtId="0" fontId="0" fillId="0" borderId="0" xfId="0"/>
    <xf numFmtId="0" fontId="1" fillId="0" borderId="0" xfId="0" applyFont="1" applyAlignment="1">
      <alignment wrapText="1"/>
    </xf>
    <xf numFmtId="0" fontId="1" fillId="0" borderId="0" xfId="0" applyFont="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vertical="center" wrapText="1"/>
    </xf>
    <xf numFmtId="1" fontId="1" fillId="0" borderId="1" xfId="0" applyNumberFormat="1" applyFont="1" applyBorder="1" applyAlignment="1">
      <alignment vertical="center" wrapText="1"/>
    </xf>
    <xf numFmtId="1" fontId="2" fillId="0" borderId="1" xfId="0" applyNumberFormat="1" applyFont="1" applyBorder="1" applyAlignment="1">
      <alignment vertical="center" wrapText="1"/>
    </xf>
    <xf numFmtId="0" fontId="1" fillId="0" borderId="1" xfId="0" applyFont="1" applyBorder="1" applyAlignment="1">
      <alignment horizontal="center" wrapText="1"/>
    </xf>
    <xf numFmtId="0" fontId="3" fillId="0" borderId="1" xfId="0" applyFont="1" applyBorder="1" applyAlignment="1">
      <alignment vertical="center" wrapText="1"/>
    </xf>
    <xf numFmtId="1" fontId="3" fillId="0" borderId="1" xfId="0" applyNumberFormat="1" applyFont="1" applyBorder="1" applyAlignment="1">
      <alignment vertical="center" wrapText="1"/>
    </xf>
    <xf numFmtId="0" fontId="3" fillId="0" borderId="1" xfId="0" applyFont="1" applyBorder="1" applyAlignment="1">
      <alignment horizontal="center" vertical="center" wrapText="1"/>
    </xf>
    <xf numFmtId="1" fontId="1" fillId="0" borderId="1" xfId="0" applyNumberFormat="1" applyFont="1" applyBorder="1" applyAlignment="1">
      <alignment horizontal="right" vertical="center" wrapText="1"/>
    </xf>
    <xf numFmtId="1" fontId="3" fillId="0" borderId="1" xfId="0" applyNumberFormat="1" applyFont="1" applyBorder="1" applyAlignment="1">
      <alignment horizontal="right" vertical="center" wrapText="1"/>
    </xf>
    <xf numFmtId="0" fontId="5" fillId="0" borderId="0" xfId="0" applyFont="1"/>
    <xf numFmtId="0" fontId="5" fillId="0" borderId="0" xfId="0" applyFont="1" applyAlignment="1"/>
    <xf numFmtId="0" fontId="4" fillId="0" borderId="1" xfId="0" applyFont="1" applyBorder="1" applyAlignment="1">
      <alignment horizontal="center" vertical="center" wrapText="1"/>
    </xf>
    <xf numFmtId="0" fontId="5" fillId="0" borderId="0" xfId="0" applyFont="1" applyAlignment="1">
      <alignment wrapText="1"/>
    </xf>
    <xf numFmtId="0" fontId="5" fillId="0" borderId="1" xfId="0" applyFont="1" applyBorder="1" applyAlignment="1">
      <alignment horizontal="center"/>
    </xf>
    <xf numFmtId="0" fontId="5" fillId="0" borderId="1" xfId="0" applyFont="1" applyBorder="1"/>
    <xf numFmtId="0" fontId="5" fillId="0" borderId="1" xfId="0" applyFont="1" applyBorder="1" applyAlignment="1">
      <alignment horizontal="center" vertical="center" wrapText="1"/>
    </xf>
    <xf numFmtId="2" fontId="5" fillId="0" borderId="1" xfId="0" applyNumberFormat="1" applyFont="1" applyBorder="1" applyAlignment="1">
      <alignment horizontal="right" vertical="center" wrapText="1"/>
    </xf>
    <xf numFmtId="2" fontId="5" fillId="0" borderId="1" xfId="0" applyNumberFormat="1" applyFont="1" applyBorder="1"/>
    <xf numFmtId="2" fontId="5" fillId="0" borderId="0" xfId="0" applyNumberFormat="1" applyFont="1"/>
    <xf numFmtId="1" fontId="5" fillId="0" borderId="1" xfId="0" applyNumberFormat="1" applyFont="1" applyBorder="1"/>
    <xf numFmtId="0" fontId="5" fillId="0" borderId="1" xfId="0" applyFont="1" applyBorder="1" applyAlignment="1">
      <alignment horizontal="right" vertical="center" wrapText="1"/>
    </xf>
    <xf numFmtId="0" fontId="5" fillId="0" borderId="1" xfId="0" applyFont="1" applyBorder="1" applyAlignment="1">
      <alignment horizontal="center" vertical="center"/>
    </xf>
    <xf numFmtId="0" fontId="5" fillId="0" borderId="1" xfId="0" applyFont="1" applyBorder="1" applyAlignment="1">
      <alignment horizontal="center" vertical="top" wrapText="1"/>
    </xf>
    <xf numFmtId="0" fontId="4" fillId="0" borderId="1" xfId="0" applyFont="1" applyBorder="1" applyAlignment="1">
      <alignment horizontal="center"/>
    </xf>
    <xf numFmtId="0" fontId="4" fillId="0" borderId="1" xfId="0" applyFont="1" applyBorder="1"/>
    <xf numFmtId="2" fontId="4" fillId="0" borderId="1" xfId="0" applyNumberFormat="1" applyFont="1" applyBorder="1"/>
    <xf numFmtId="1" fontId="4" fillId="0" borderId="1" xfId="0" applyNumberFormat="1" applyFont="1" applyBorder="1"/>
    <xf numFmtId="0" fontId="4" fillId="0" borderId="0" xfId="0" applyFont="1"/>
    <xf numFmtId="0" fontId="3" fillId="0" borderId="1" xfId="0" applyFont="1" applyBorder="1" applyAlignment="1">
      <alignment horizontal="center" vertical="center" wrapText="1"/>
    </xf>
    <xf numFmtId="0" fontId="1" fillId="0" borderId="0" xfId="0" applyFont="1" applyAlignment="1">
      <alignment horizontal="center" wrapText="1"/>
    </xf>
    <xf numFmtId="0" fontId="3" fillId="0" borderId="1" xfId="0" applyFont="1" applyBorder="1" applyAlignment="1">
      <alignment horizontal="center" vertical="center" wrapText="1"/>
    </xf>
    <xf numFmtId="0" fontId="3" fillId="0" borderId="1" xfId="0" applyFont="1" applyBorder="1" applyAlignment="1">
      <alignment horizontal="center" vertical="center" wrapText="1"/>
    </xf>
    <xf numFmtId="0" fontId="3" fillId="0" borderId="4" xfId="0" applyFont="1" applyBorder="1" applyAlignment="1">
      <alignment vertical="center" wrapText="1"/>
    </xf>
    <xf numFmtId="0" fontId="3" fillId="0" borderId="5" xfId="0" applyFont="1" applyBorder="1" applyAlignment="1">
      <alignment vertical="center" wrapText="1"/>
    </xf>
    <xf numFmtId="0" fontId="1" fillId="0" borderId="0" xfId="0" applyFont="1" applyAlignment="1">
      <alignment horizontal="center" wrapText="1"/>
    </xf>
    <xf numFmtId="0" fontId="3" fillId="0" borderId="1" xfId="0" applyFont="1" applyBorder="1" applyAlignment="1">
      <alignment horizontal="center" vertical="center" wrapText="1"/>
    </xf>
    <xf numFmtId="0" fontId="1" fillId="0" borderId="0" xfId="0" applyFont="1" applyAlignment="1">
      <alignment horizontal="left" vertical="center" wrapText="1"/>
    </xf>
    <xf numFmtId="0" fontId="3" fillId="0" borderId="3" xfId="0" applyFont="1" applyBorder="1" applyAlignment="1">
      <alignment horizontal="center" vertical="center" wrapText="1"/>
    </xf>
    <xf numFmtId="0" fontId="3" fillId="0" borderId="4" xfId="0" applyFont="1" applyBorder="1" applyAlignment="1">
      <alignment horizontal="center" vertical="center" wrapText="1"/>
    </xf>
    <xf numFmtId="0" fontId="3" fillId="0" borderId="5" xfId="0" applyFont="1" applyBorder="1" applyAlignment="1">
      <alignment horizontal="center" vertical="center" wrapText="1"/>
    </xf>
    <xf numFmtId="0" fontId="4" fillId="0" borderId="6" xfId="0" applyFont="1" applyBorder="1" applyAlignment="1">
      <alignment horizontal="center" vertical="center" wrapText="1"/>
    </xf>
    <xf numFmtId="0" fontId="4" fillId="0" borderId="7" xfId="0" applyFont="1" applyBorder="1" applyAlignment="1">
      <alignment horizontal="center" vertical="center" wrapText="1"/>
    </xf>
    <xf numFmtId="0" fontId="4" fillId="0" borderId="8" xfId="0" applyFont="1" applyBorder="1" applyAlignment="1">
      <alignment horizontal="center" vertical="center" wrapText="1"/>
    </xf>
    <xf numFmtId="0" fontId="4" fillId="0" borderId="1" xfId="0" applyFont="1" applyBorder="1" applyAlignment="1">
      <alignment horizontal="center" vertical="center" wrapText="1"/>
    </xf>
    <xf numFmtId="0" fontId="5" fillId="0" borderId="0" xfId="0" applyFont="1" applyAlignment="1">
      <alignment horizontal="center"/>
    </xf>
    <xf numFmtId="0" fontId="4" fillId="0" borderId="2" xfId="0" applyFont="1" applyBorder="1" applyAlignment="1">
      <alignment horizontal="center" vertical="center" wrapText="1"/>
    </xf>
    <xf numFmtId="0" fontId="4" fillId="0" borderId="3" xfId="0" applyFont="1" applyBorder="1" applyAlignment="1">
      <alignment horizontal="center" vertical="center" wrapText="1"/>
    </xf>
    <xf numFmtId="0" fontId="4" fillId="0" borderId="4" xfId="0" applyFont="1" applyBorder="1" applyAlignment="1">
      <alignment horizontal="center" vertical="center" wrapText="1"/>
    </xf>
    <xf numFmtId="0" fontId="4" fillId="0" borderId="5" xfId="0" applyFont="1" applyBorder="1" applyAlignment="1">
      <alignment horizontal="center" vertical="center" wrapText="1"/>
    </xf>
    <xf numFmtId="0" fontId="4" fillId="0" borderId="1" xfId="0" applyFont="1" applyBorder="1" applyAlignment="1">
      <alignment horizontal="center" vertical="center"/>
    </xf>
    <xf numFmtId="0" fontId="3" fillId="0" borderId="6" xfId="0" applyFont="1" applyBorder="1" applyAlignment="1">
      <alignment horizontal="center" vertical="center" wrapText="1"/>
    </xf>
    <xf numFmtId="0" fontId="3" fillId="0" borderId="8" xfId="0" applyFont="1" applyBorder="1" applyAlignment="1">
      <alignment horizontal="center" vertical="center" wrapText="1"/>
    </xf>
    <xf numFmtId="0" fontId="1" fillId="0" borderId="0" xfId="0" applyFont="1" applyAlignment="1">
      <alignment horizontal="left" vertical="top" wrapText="1"/>
    </xf>
    <xf numFmtId="0" fontId="3" fillId="0" borderId="7" xfId="0" applyFont="1" applyBorder="1" applyAlignment="1">
      <alignment horizontal="center" vertical="center"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dimension ref="A1:O22"/>
  <sheetViews>
    <sheetView workbookViewId="0">
      <selection activeCell="F7" sqref="F7"/>
    </sheetView>
  </sheetViews>
  <sheetFormatPr defaultColWidth="9.140625" defaultRowHeight="14.25"/>
  <cols>
    <col min="1" max="1" width="3.7109375" style="1" bestFit="1" customWidth="1"/>
    <col min="2" max="2" width="14.7109375" style="1" bestFit="1" customWidth="1"/>
    <col min="3" max="3" width="9.140625" style="1" bestFit="1" customWidth="1"/>
    <col min="4" max="4" width="8.7109375" style="1" bestFit="1" customWidth="1"/>
    <col min="5" max="5" width="10.140625" style="1" bestFit="1" customWidth="1"/>
    <col min="6" max="6" width="10.28515625" style="1" bestFit="1" customWidth="1"/>
    <col min="7" max="7" width="10.7109375" style="1" bestFit="1" customWidth="1"/>
    <col min="8" max="8" width="8.28515625" style="1" bestFit="1" customWidth="1"/>
    <col min="9" max="9" width="10.7109375" style="1" hidden="1" customWidth="1"/>
    <col min="10" max="11" width="5.42578125" style="1" hidden="1" customWidth="1"/>
    <col min="12" max="12" width="6.140625" style="1" hidden="1" customWidth="1"/>
    <col min="13" max="15" width="5.42578125" style="1" hidden="1" customWidth="1"/>
    <col min="16" max="16384" width="9.140625" style="1"/>
  </cols>
  <sheetData>
    <row r="1" spans="1:15" ht="27" customHeight="1">
      <c r="A1" s="39" t="s">
        <v>63</v>
      </c>
      <c r="B1" s="39"/>
      <c r="C1" s="39"/>
      <c r="D1" s="39"/>
      <c r="E1" s="39"/>
      <c r="F1" s="39"/>
      <c r="G1" s="39"/>
      <c r="H1" s="39"/>
      <c r="I1" s="36"/>
      <c r="J1" s="36"/>
      <c r="K1" s="36"/>
      <c r="L1" s="36"/>
      <c r="M1" s="36"/>
      <c r="N1" s="36"/>
      <c r="O1" s="37"/>
    </row>
    <row r="2" spans="1:15" s="2" customFormat="1" ht="27.75" customHeight="1">
      <c r="A2" s="39"/>
      <c r="B2" s="39" t="s">
        <v>2</v>
      </c>
      <c r="C2" s="39" t="s">
        <v>29</v>
      </c>
      <c r="D2" s="39" t="s">
        <v>26</v>
      </c>
      <c r="E2" s="39" t="s">
        <v>30</v>
      </c>
      <c r="F2" s="39" t="s">
        <v>28</v>
      </c>
      <c r="G2" s="39" t="s">
        <v>27</v>
      </c>
      <c r="H2" s="39" t="s">
        <v>24</v>
      </c>
      <c r="I2" s="39" t="s">
        <v>25</v>
      </c>
      <c r="J2" s="39" t="s">
        <v>17</v>
      </c>
      <c r="K2" s="39"/>
      <c r="L2" s="39"/>
      <c r="M2" s="39"/>
      <c r="N2" s="39"/>
      <c r="O2" s="39"/>
    </row>
    <row r="3" spans="1:15" s="2" customFormat="1" ht="30">
      <c r="A3" s="39"/>
      <c r="B3" s="39"/>
      <c r="C3" s="39"/>
      <c r="D3" s="39"/>
      <c r="E3" s="39"/>
      <c r="F3" s="39"/>
      <c r="G3" s="39"/>
      <c r="H3" s="39"/>
      <c r="I3" s="39"/>
      <c r="J3" s="35" t="s">
        <v>18</v>
      </c>
      <c r="K3" s="35" t="s">
        <v>19</v>
      </c>
      <c r="L3" s="35" t="s">
        <v>20</v>
      </c>
      <c r="M3" s="35" t="s">
        <v>21</v>
      </c>
      <c r="N3" s="35" t="s">
        <v>22</v>
      </c>
      <c r="O3" s="35" t="s">
        <v>23</v>
      </c>
    </row>
    <row r="4" spans="1:15" s="2" customFormat="1" ht="19.5" customHeight="1">
      <c r="A4" s="3">
        <v>1</v>
      </c>
      <c r="B4" s="4" t="s">
        <v>4</v>
      </c>
      <c r="C4" s="5">
        <v>12</v>
      </c>
      <c r="D4" s="6">
        <v>92</v>
      </c>
      <c r="E4" s="6">
        <v>8799</v>
      </c>
      <c r="F4" s="6">
        <v>0</v>
      </c>
      <c r="G4" s="6">
        <v>120</v>
      </c>
      <c r="H4" s="6">
        <f>E4+F4+G4</f>
        <v>8919</v>
      </c>
      <c r="I4" s="6">
        <f>H4*0.2</f>
        <v>1783.8000000000002</v>
      </c>
      <c r="J4" s="6">
        <f>I4*20%</f>
        <v>356.76000000000005</v>
      </c>
      <c r="K4" s="6">
        <f>I4*20%</f>
        <v>356.76000000000005</v>
      </c>
      <c r="L4" s="6">
        <f>I4*22.5%</f>
        <v>401.35500000000008</v>
      </c>
      <c r="M4" s="6">
        <f>I4*12.5%</f>
        <v>222.97500000000002</v>
      </c>
      <c r="N4" s="6">
        <f>I4*12.5%</f>
        <v>222.97500000000002</v>
      </c>
      <c r="O4" s="6">
        <f>I4*12.5%</f>
        <v>222.97500000000002</v>
      </c>
    </row>
    <row r="5" spans="1:15" s="2" customFormat="1" ht="19.5" customHeight="1">
      <c r="A5" s="3">
        <v>2</v>
      </c>
      <c r="B5" s="4" t="s">
        <v>5</v>
      </c>
      <c r="C5" s="5">
        <v>7</v>
      </c>
      <c r="D5" s="5">
        <v>45</v>
      </c>
      <c r="E5" s="5">
        <v>7745</v>
      </c>
      <c r="F5" s="6">
        <v>1800</v>
      </c>
      <c r="G5" s="5">
        <v>170</v>
      </c>
      <c r="H5" s="6">
        <f t="shared" ref="H5:H16" si="0">E5+F5+G5</f>
        <v>9715</v>
      </c>
      <c r="I5" s="6">
        <f t="shared" ref="I5:I16" si="1">H5*0.2</f>
        <v>1943</v>
      </c>
      <c r="J5" s="6">
        <f t="shared" ref="J5:J16" si="2">I5*20%</f>
        <v>388.6</v>
      </c>
      <c r="K5" s="6">
        <f t="shared" ref="K5:K16" si="3">I5*20%</f>
        <v>388.6</v>
      </c>
      <c r="L5" s="6">
        <f t="shared" ref="L5:L16" si="4">I5*22.5%</f>
        <v>437.17500000000001</v>
      </c>
      <c r="M5" s="6">
        <f t="shared" ref="M5:M16" si="5">I5*12.5%</f>
        <v>242.875</v>
      </c>
      <c r="N5" s="6">
        <f t="shared" ref="N5:N16" si="6">I5*12.5%</f>
        <v>242.875</v>
      </c>
      <c r="O5" s="6">
        <f t="shared" ref="O5:O16" si="7">I5*12.5%</f>
        <v>242.875</v>
      </c>
    </row>
    <row r="6" spans="1:15" s="2" customFormat="1" ht="19.5" customHeight="1">
      <c r="A6" s="3">
        <v>3</v>
      </c>
      <c r="B6" s="4" t="s">
        <v>6</v>
      </c>
      <c r="C6" s="5">
        <v>10</v>
      </c>
      <c r="D6" s="5">
        <v>24</v>
      </c>
      <c r="E6" s="5">
        <v>2309</v>
      </c>
      <c r="F6" s="5">
        <v>500</v>
      </c>
      <c r="G6" s="5">
        <v>208</v>
      </c>
      <c r="H6" s="6">
        <f t="shared" si="0"/>
        <v>3017</v>
      </c>
      <c r="I6" s="6">
        <f t="shared" si="1"/>
        <v>603.4</v>
      </c>
      <c r="J6" s="6">
        <f t="shared" si="2"/>
        <v>120.68</v>
      </c>
      <c r="K6" s="6">
        <f t="shared" si="3"/>
        <v>120.68</v>
      </c>
      <c r="L6" s="6">
        <f t="shared" si="4"/>
        <v>135.76499999999999</v>
      </c>
      <c r="M6" s="6">
        <f t="shared" si="5"/>
        <v>75.424999999999997</v>
      </c>
      <c r="N6" s="6">
        <f t="shared" si="6"/>
        <v>75.424999999999997</v>
      </c>
      <c r="O6" s="6">
        <f t="shared" si="7"/>
        <v>75.424999999999997</v>
      </c>
    </row>
    <row r="7" spans="1:15" ht="19.5" customHeight="1">
      <c r="A7" s="3">
        <v>4</v>
      </c>
      <c r="B7" s="4" t="s">
        <v>7</v>
      </c>
      <c r="C7" s="5">
        <v>11</v>
      </c>
      <c r="D7" s="5">
        <v>234</v>
      </c>
      <c r="E7" s="5">
        <v>23078</v>
      </c>
      <c r="F7" s="5">
        <v>1245</v>
      </c>
      <c r="G7" s="5">
        <v>130</v>
      </c>
      <c r="H7" s="6">
        <f t="shared" si="0"/>
        <v>24453</v>
      </c>
      <c r="I7" s="6">
        <f t="shared" si="1"/>
        <v>4890.6000000000004</v>
      </c>
      <c r="J7" s="6">
        <f t="shared" si="2"/>
        <v>978.12000000000012</v>
      </c>
      <c r="K7" s="6">
        <f t="shared" si="3"/>
        <v>978.12000000000012</v>
      </c>
      <c r="L7" s="6">
        <f t="shared" si="4"/>
        <v>1100.3850000000002</v>
      </c>
      <c r="M7" s="6">
        <f t="shared" si="5"/>
        <v>611.32500000000005</v>
      </c>
      <c r="N7" s="6">
        <f t="shared" si="6"/>
        <v>611.32500000000005</v>
      </c>
      <c r="O7" s="6">
        <f t="shared" si="7"/>
        <v>611.32500000000005</v>
      </c>
    </row>
    <row r="8" spans="1:15" ht="19.5" customHeight="1">
      <c r="A8" s="7">
        <v>5</v>
      </c>
      <c r="B8" s="4" t="s">
        <v>8</v>
      </c>
      <c r="C8" s="5">
        <v>22</v>
      </c>
      <c r="D8" s="5">
        <v>211</v>
      </c>
      <c r="E8" s="5">
        <v>22786</v>
      </c>
      <c r="F8" s="5">
        <v>600</v>
      </c>
      <c r="G8" s="5">
        <v>220</v>
      </c>
      <c r="H8" s="6">
        <f t="shared" si="0"/>
        <v>23606</v>
      </c>
      <c r="I8" s="6">
        <f t="shared" si="1"/>
        <v>4721.2</v>
      </c>
      <c r="J8" s="6">
        <f t="shared" si="2"/>
        <v>944.24</v>
      </c>
      <c r="K8" s="6">
        <f t="shared" si="3"/>
        <v>944.24</v>
      </c>
      <c r="L8" s="6">
        <f t="shared" si="4"/>
        <v>1062.27</v>
      </c>
      <c r="M8" s="6">
        <f t="shared" si="5"/>
        <v>590.15</v>
      </c>
      <c r="N8" s="6">
        <f t="shared" si="6"/>
        <v>590.15</v>
      </c>
      <c r="O8" s="6">
        <f t="shared" si="7"/>
        <v>590.15</v>
      </c>
    </row>
    <row r="9" spans="1:15" ht="19.5" customHeight="1">
      <c r="A9" s="7">
        <v>6</v>
      </c>
      <c r="B9" s="4" t="s">
        <v>9</v>
      </c>
      <c r="C9" s="5">
        <v>9</v>
      </c>
      <c r="D9" s="5">
        <v>148</v>
      </c>
      <c r="E9" s="5">
        <v>12210</v>
      </c>
      <c r="F9" s="5">
        <v>1200</v>
      </c>
      <c r="G9" s="5">
        <v>280</v>
      </c>
      <c r="H9" s="6">
        <f t="shared" si="0"/>
        <v>13690</v>
      </c>
      <c r="I9" s="6">
        <f t="shared" si="1"/>
        <v>2738</v>
      </c>
      <c r="J9" s="6">
        <f t="shared" si="2"/>
        <v>547.6</v>
      </c>
      <c r="K9" s="6">
        <f t="shared" si="3"/>
        <v>547.6</v>
      </c>
      <c r="L9" s="6">
        <f t="shared" si="4"/>
        <v>616.05000000000007</v>
      </c>
      <c r="M9" s="6">
        <f t="shared" si="5"/>
        <v>342.25</v>
      </c>
      <c r="N9" s="6">
        <f t="shared" si="6"/>
        <v>342.25</v>
      </c>
      <c r="O9" s="6">
        <f t="shared" si="7"/>
        <v>342.25</v>
      </c>
    </row>
    <row r="10" spans="1:15" ht="19.5" customHeight="1">
      <c r="A10" s="7">
        <v>7</v>
      </c>
      <c r="B10" s="4" t="s">
        <v>10</v>
      </c>
      <c r="C10" s="5">
        <v>10</v>
      </c>
      <c r="D10" s="5">
        <v>129</v>
      </c>
      <c r="E10" s="5">
        <v>16976</v>
      </c>
      <c r="F10" s="5">
        <v>3800</v>
      </c>
      <c r="G10" s="5">
        <v>160</v>
      </c>
      <c r="H10" s="6">
        <f t="shared" si="0"/>
        <v>20936</v>
      </c>
      <c r="I10" s="6">
        <f t="shared" si="1"/>
        <v>4187.2</v>
      </c>
      <c r="J10" s="6">
        <f t="shared" si="2"/>
        <v>837.44</v>
      </c>
      <c r="K10" s="6">
        <f t="shared" si="3"/>
        <v>837.44</v>
      </c>
      <c r="L10" s="6">
        <f t="shared" si="4"/>
        <v>942.12</v>
      </c>
      <c r="M10" s="6">
        <f t="shared" si="5"/>
        <v>523.4</v>
      </c>
      <c r="N10" s="6">
        <f t="shared" si="6"/>
        <v>523.4</v>
      </c>
      <c r="O10" s="6">
        <f t="shared" si="7"/>
        <v>523.4</v>
      </c>
    </row>
    <row r="11" spans="1:15" ht="19.5" customHeight="1">
      <c r="A11" s="7">
        <v>8</v>
      </c>
      <c r="B11" s="4" t="s">
        <v>11</v>
      </c>
      <c r="C11" s="5">
        <v>8</v>
      </c>
      <c r="D11" s="5">
        <v>49</v>
      </c>
      <c r="E11" s="5">
        <v>5428</v>
      </c>
      <c r="F11" s="5">
        <v>1200</v>
      </c>
      <c r="G11" s="5">
        <v>600</v>
      </c>
      <c r="H11" s="6">
        <f t="shared" si="0"/>
        <v>7228</v>
      </c>
      <c r="I11" s="6">
        <f t="shared" si="1"/>
        <v>1445.6000000000001</v>
      </c>
      <c r="J11" s="6">
        <f t="shared" si="2"/>
        <v>289.12000000000006</v>
      </c>
      <c r="K11" s="6">
        <f t="shared" si="3"/>
        <v>289.12000000000006</v>
      </c>
      <c r="L11" s="6">
        <f t="shared" si="4"/>
        <v>325.26000000000005</v>
      </c>
      <c r="M11" s="6">
        <f t="shared" si="5"/>
        <v>180.70000000000002</v>
      </c>
      <c r="N11" s="6">
        <f t="shared" si="6"/>
        <v>180.70000000000002</v>
      </c>
      <c r="O11" s="6">
        <f t="shared" si="7"/>
        <v>180.70000000000002</v>
      </c>
    </row>
    <row r="12" spans="1:15" ht="19.5" customHeight="1">
      <c r="A12" s="7">
        <v>9</v>
      </c>
      <c r="B12" s="4" t="s">
        <v>12</v>
      </c>
      <c r="C12" s="5">
        <v>10</v>
      </c>
      <c r="D12" s="5">
        <v>118</v>
      </c>
      <c r="E12" s="5">
        <v>17872</v>
      </c>
      <c r="F12" s="5">
        <v>1800</v>
      </c>
      <c r="G12" s="5">
        <v>150</v>
      </c>
      <c r="H12" s="6">
        <f t="shared" si="0"/>
        <v>19822</v>
      </c>
      <c r="I12" s="6">
        <f t="shared" si="1"/>
        <v>3964.4</v>
      </c>
      <c r="J12" s="6">
        <f t="shared" si="2"/>
        <v>792.88000000000011</v>
      </c>
      <c r="K12" s="6">
        <f t="shared" si="3"/>
        <v>792.88000000000011</v>
      </c>
      <c r="L12" s="6">
        <f t="shared" si="4"/>
        <v>891.99</v>
      </c>
      <c r="M12" s="6">
        <f t="shared" si="5"/>
        <v>495.55</v>
      </c>
      <c r="N12" s="6">
        <f t="shared" si="6"/>
        <v>495.55</v>
      </c>
      <c r="O12" s="6">
        <f t="shared" si="7"/>
        <v>495.55</v>
      </c>
    </row>
    <row r="13" spans="1:15" ht="19.5" customHeight="1">
      <c r="A13" s="7">
        <v>10</v>
      </c>
      <c r="B13" s="4" t="s">
        <v>13</v>
      </c>
      <c r="C13" s="5">
        <v>14</v>
      </c>
      <c r="D13" s="5">
        <v>44</v>
      </c>
      <c r="E13" s="5">
        <v>2342</v>
      </c>
      <c r="F13" s="5">
        <v>600</v>
      </c>
      <c r="G13" s="5">
        <v>140</v>
      </c>
      <c r="H13" s="6">
        <f t="shared" si="0"/>
        <v>3082</v>
      </c>
      <c r="I13" s="6">
        <f t="shared" si="1"/>
        <v>616.40000000000009</v>
      </c>
      <c r="J13" s="6">
        <f t="shared" si="2"/>
        <v>123.28000000000003</v>
      </c>
      <c r="K13" s="6">
        <f t="shared" si="3"/>
        <v>123.28000000000003</v>
      </c>
      <c r="L13" s="6">
        <f t="shared" si="4"/>
        <v>138.69000000000003</v>
      </c>
      <c r="M13" s="6">
        <f t="shared" si="5"/>
        <v>77.050000000000011</v>
      </c>
      <c r="N13" s="6">
        <f t="shared" si="6"/>
        <v>77.050000000000011</v>
      </c>
      <c r="O13" s="6">
        <f t="shared" si="7"/>
        <v>77.050000000000011</v>
      </c>
    </row>
    <row r="14" spans="1:15" ht="19.5" customHeight="1">
      <c r="A14" s="7">
        <v>11</v>
      </c>
      <c r="B14" s="4" t="s">
        <v>14</v>
      </c>
      <c r="C14" s="5">
        <v>12</v>
      </c>
      <c r="D14" s="5">
        <v>34</v>
      </c>
      <c r="E14" s="5">
        <v>1697</v>
      </c>
      <c r="F14" s="5">
        <v>1500</v>
      </c>
      <c r="G14" s="5">
        <v>120</v>
      </c>
      <c r="H14" s="6">
        <f t="shared" si="0"/>
        <v>3317</v>
      </c>
      <c r="I14" s="6">
        <f t="shared" si="1"/>
        <v>663.40000000000009</v>
      </c>
      <c r="J14" s="6">
        <f t="shared" si="2"/>
        <v>132.68000000000004</v>
      </c>
      <c r="K14" s="6">
        <f t="shared" si="3"/>
        <v>132.68000000000004</v>
      </c>
      <c r="L14" s="6">
        <f t="shared" si="4"/>
        <v>149.26500000000001</v>
      </c>
      <c r="M14" s="6">
        <f t="shared" si="5"/>
        <v>82.925000000000011</v>
      </c>
      <c r="N14" s="6">
        <f t="shared" si="6"/>
        <v>82.925000000000011</v>
      </c>
      <c r="O14" s="6">
        <f t="shared" si="7"/>
        <v>82.925000000000011</v>
      </c>
    </row>
    <row r="15" spans="1:15" ht="19.5" customHeight="1">
      <c r="A15" s="7">
        <v>12</v>
      </c>
      <c r="B15" s="4" t="s">
        <v>15</v>
      </c>
      <c r="C15" s="5">
        <v>15</v>
      </c>
      <c r="D15" s="5">
        <v>92</v>
      </c>
      <c r="E15" s="5">
        <v>7283</v>
      </c>
      <c r="F15" s="5">
        <v>650</v>
      </c>
      <c r="G15" s="5">
        <v>150</v>
      </c>
      <c r="H15" s="6">
        <f t="shared" si="0"/>
        <v>8083</v>
      </c>
      <c r="I15" s="6">
        <f t="shared" si="1"/>
        <v>1616.6000000000001</v>
      </c>
      <c r="J15" s="6">
        <f t="shared" si="2"/>
        <v>323.32000000000005</v>
      </c>
      <c r="K15" s="6">
        <f t="shared" si="3"/>
        <v>323.32000000000005</v>
      </c>
      <c r="L15" s="6">
        <f t="shared" si="4"/>
        <v>363.73500000000001</v>
      </c>
      <c r="M15" s="6">
        <f t="shared" si="5"/>
        <v>202.07500000000002</v>
      </c>
      <c r="N15" s="6">
        <f t="shared" si="6"/>
        <v>202.07500000000002</v>
      </c>
      <c r="O15" s="6">
        <f t="shared" si="7"/>
        <v>202.07500000000002</v>
      </c>
    </row>
    <row r="16" spans="1:15" ht="19.5" customHeight="1">
      <c r="A16" s="7">
        <v>13</v>
      </c>
      <c r="B16" s="4" t="s">
        <v>16</v>
      </c>
      <c r="C16" s="5">
        <v>14</v>
      </c>
      <c r="D16" s="5">
        <v>84</v>
      </c>
      <c r="E16" s="5">
        <v>4607</v>
      </c>
      <c r="F16" s="5">
        <v>5375</v>
      </c>
      <c r="G16" s="5">
        <v>140</v>
      </c>
      <c r="H16" s="6">
        <f t="shared" si="0"/>
        <v>10122</v>
      </c>
      <c r="I16" s="6">
        <f t="shared" si="1"/>
        <v>2024.4</v>
      </c>
      <c r="J16" s="6">
        <f t="shared" si="2"/>
        <v>404.88000000000005</v>
      </c>
      <c r="K16" s="6">
        <f t="shared" si="3"/>
        <v>404.88000000000005</v>
      </c>
      <c r="L16" s="6">
        <f t="shared" si="4"/>
        <v>455.49</v>
      </c>
      <c r="M16" s="6">
        <f t="shared" si="5"/>
        <v>253.05</v>
      </c>
      <c r="N16" s="6">
        <f t="shared" si="6"/>
        <v>253.05</v>
      </c>
      <c r="O16" s="6">
        <f t="shared" si="7"/>
        <v>253.05</v>
      </c>
    </row>
    <row r="17" spans="1:15" ht="19.5" customHeight="1">
      <c r="A17" s="7"/>
      <c r="B17" s="8" t="s">
        <v>3</v>
      </c>
      <c r="C17" s="9">
        <f>SUM(C4:C16)</f>
        <v>154</v>
      </c>
      <c r="D17" s="9">
        <f t="shared" ref="D17:E17" si="8">SUM(D4:D16)</f>
        <v>1304</v>
      </c>
      <c r="E17" s="9">
        <f t="shared" si="8"/>
        <v>133132</v>
      </c>
      <c r="F17" s="9">
        <f>SUM(F4:F16)</f>
        <v>20270</v>
      </c>
      <c r="G17" s="9">
        <f>SUM(G4:G16)</f>
        <v>2588</v>
      </c>
      <c r="H17" s="9">
        <f>SUM(H4:H16)</f>
        <v>155990</v>
      </c>
      <c r="I17" s="9">
        <f>SUM(I4:I16)</f>
        <v>31198.000000000004</v>
      </c>
      <c r="J17" s="9">
        <f t="shared" ref="J17:L17" si="9">SUM(J4:J16)</f>
        <v>6239.6</v>
      </c>
      <c r="K17" s="9">
        <f t="shared" si="9"/>
        <v>6239.6</v>
      </c>
      <c r="L17" s="9">
        <f t="shared" si="9"/>
        <v>7019.55</v>
      </c>
      <c r="M17" s="9">
        <f t="shared" ref="M17" si="10">SUM(M4:M16)</f>
        <v>3899.7500000000005</v>
      </c>
      <c r="N17" s="9">
        <f t="shared" ref="N17" si="11">SUM(N4:N16)</f>
        <v>3899.7500000000005</v>
      </c>
      <c r="O17" s="9">
        <f t="shared" ref="O17" si="12">SUM(O4:O16)</f>
        <v>3899.7500000000005</v>
      </c>
    </row>
    <row r="22" spans="1:15">
      <c r="I22" s="38" t="s">
        <v>61</v>
      </c>
      <c r="J22" s="38"/>
      <c r="K22" s="38"/>
      <c r="L22" s="38"/>
      <c r="M22" s="38"/>
      <c r="N22" s="38"/>
      <c r="O22" s="38"/>
    </row>
  </sheetData>
  <mergeCells count="12">
    <mergeCell ref="A1:H1"/>
    <mergeCell ref="I22:O22"/>
    <mergeCell ref="A2:A3"/>
    <mergeCell ref="B2:B3"/>
    <mergeCell ref="C2:C3"/>
    <mergeCell ref="D2:D3"/>
    <mergeCell ref="E2:E3"/>
    <mergeCell ref="F2:F3"/>
    <mergeCell ref="G2:G3"/>
    <mergeCell ref="I2:I3"/>
    <mergeCell ref="J2:O2"/>
    <mergeCell ref="H2:H3"/>
  </mergeCells>
  <printOptions horizontalCentered="1"/>
  <pageMargins left="0.70866141732283472" right="0.70866141732283472" top="0.74803149606299213" bottom="0.74803149606299213" header="0.31496062992125984" footer="0.31496062992125984"/>
  <pageSetup paperSize="9" orientation="landscape" r:id="rId1"/>
</worksheet>
</file>

<file path=xl/worksheets/sheet2.xml><?xml version="1.0" encoding="utf-8"?>
<worksheet xmlns="http://schemas.openxmlformats.org/spreadsheetml/2006/main" xmlns:r="http://schemas.openxmlformats.org/officeDocument/2006/relationships">
  <dimension ref="A1:AM21"/>
  <sheetViews>
    <sheetView workbookViewId="0">
      <selection activeCell="E15" sqref="E15"/>
    </sheetView>
  </sheetViews>
  <sheetFormatPr defaultColWidth="9.140625" defaultRowHeight="14.25"/>
  <cols>
    <col min="1" max="1" width="4.42578125" style="1" bestFit="1" customWidth="1"/>
    <col min="2" max="2" width="15.42578125" style="1" bestFit="1" customWidth="1"/>
    <col min="3" max="3" width="8.42578125" style="1" bestFit="1" customWidth="1"/>
    <col min="4" max="4" width="6.42578125" style="1" bestFit="1" customWidth="1"/>
    <col min="5" max="5" width="9.28515625" style="1" bestFit="1" customWidth="1"/>
    <col min="6" max="6" width="5.5703125" style="1" hidden="1" customWidth="1"/>
    <col min="7" max="7" width="7.85546875" style="1" hidden="1" customWidth="1"/>
    <col min="8" max="9" width="7" style="1" hidden="1" customWidth="1"/>
    <col min="10" max="10" width="5.5703125" style="1" hidden="1" customWidth="1"/>
    <col min="11" max="13" width="7" style="1" hidden="1" customWidth="1"/>
    <col min="14" max="14" width="3.28515625" style="1" hidden="1" customWidth="1"/>
    <col min="15" max="16" width="7" style="1" hidden="1" customWidth="1"/>
    <col min="17" max="17" width="8" style="1" hidden="1" customWidth="1"/>
    <col min="18" max="18" width="6.7109375" style="1" hidden="1" customWidth="1"/>
    <col min="19" max="20" width="7.85546875" style="1" hidden="1" customWidth="1"/>
    <col min="21" max="21" width="8" style="1" hidden="1" customWidth="1"/>
    <col min="22" max="22" width="6.7109375" style="1" hidden="1" customWidth="1"/>
    <col min="23" max="23" width="7.85546875" style="1" hidden="1" customWidth="1"/>
    <col min="24" max="24" width="7" style="1" hidden="1" customWidth="1"/>
    <col min="25" max="25" width="8" style="1" hidden="1" customWidth="1"/>
    <col min="26" max="26" width="3.28515625" style="1" hidden="1" customWidth="1"/>
    <col min="27" max="28" width="7.85546875" style="1" hidden="1" customWidth="1"/>
    <col min="29" max="29" width="8" style="1" hidden="1" customWidth="1"/>
    <col min="30" max="30" width="6.7109375" style="1" bestFit="1" customWidth="1"/>
    <col min="31" max="32" width="7.85546875" style="1" bestFit="1" customWidth="1"/>
    <col min="33" max="33" width="7.7109375" style="1" bestFit="1" customWidth="1"/>
    <col min="34" max="34" width="5" style="1" hidden="1" customWidth="1"/>
    <col min="35" max="35" width="4.85546875" style="1" hidden="1" customWidth="1"/>
    <col min="36" max="36" width="5.5703125" style="1" hidden="1" customWidth="1"/>
    <col min="37" max="37" width="4.5703125" style="1" hidden="1" customWidth="1"/>
    <col min="38" max="38" width="5.140625" style="1" hidden="1" customWidth="1"/>
    <col min="39" max="39" width="5" style="1" hidden="1" customWidth="1"/>
    <col min="40" max="16384" width="9.140625" style="1"/>
  </cols>
  <sheetData>
    <row r="1" spans="1:39" ht="33.6" customHeight="1">
      <c r="A1" s="39" t="s">
        <v>64</v>
      </c>
      <c r="B1" s="39"/>
      <c r="C1" s="39"/>
      <c r="D1" s="39"/>
      <c r="E1" s="39"/>
      <c r="F1" s="39"/>
      <c r="G1" s="39"/>
      <c r="H1" s="39"/>
      <c r="I1" s="39"/>
      <c r="J1" s="39"/>
      <c r="K1" s="39"/>
      <c r="L1" s="39"/>
      <c r="M1" s="39"/>
      <c r="N1" s="39"/>
      <c r="O1" s="39"/>
      <c r="P1" s="39"/>
      <c r="Q1" s="39"/>
      <c r="R1" s="39"/>
      <c r="S1" s="39"/>
      <c r="T1" s="39"/>
      <c r="U1" s="39"/>
      <c r="V1" s="39"/>
      <c r="W1" s="39"/>
      <c r="X1" s="39"/>
      <c r="Y1" s="39"/>
      <c r="Z1" s="39"/>
      <c r="AA1" s="39"/>
      <c r="AB1" s="39"/>
      <c r="AC1" s="39"/>
      <c r="AD1" s="39"/>
      <c r="AE1" s="39"/>
      <c r="AF1" s="39"/>
      <c r="AG1" s="39"/>
      <c r="AH1" s="39"/>
      <c r="AI1" s="39"/>
      <c r="AJ1" s="39"/>
      <c r="AK1" s="39"/>
      <c r="AL1" s="39"/>
      <c r="AM1" s="39"/>
    </row>
    <row r="2" spans="1:39" s="2" customFormat="1" ht="30" customHeight="1">
      <c r="A2" s="39" t="s">
        <v>0</v>
      </c>
      <c r="B2" s="39" t="s">
        <v>2</v>
      </c>
      <c r="C2" s="39" t="s">
        <v>29</v>
      </c>
      <c r="D2" s="39" t="s">
        <v>31</v>
      </c>
      <c r="E2" s="39" t="s">
        <v>30</v>
      </c>
      <c r="F2" s="39" t="s">
        <v>32</v>
      </c>
      <c r="G2" s="39"/>
      <c r="H2" s="39"/>
      <c r="I2" s="39"/>
      <c r="J2" s="39" t="s">
        <v>33</v>
      </c>
      <c r="K2" s="39"/>
      <c r="L2" s="39"/>
      <c r="M2" s="39"/>
      <c r="N2" s="39" t="s">
        <v>34</v>
      </c>
      <c r="O2" s="39"/>
      <c r="P2" s="39"/>
      <c r="Q2" s="39"/>
      <c r="R2" s="39" t="s">
        <v>1</v>
      </c>
      <c r="S2" s="39"/>
      <c r="T2" s="39"/>
      <c r="U2" s="39"/>
      <c r="V2" s="39"/>
      <c r="W2" s="39"/>
      <c r="X2" s="39"/>
      <c r="Y2" s="39"/>
      <c r="Z2" s="39"/>
      <c r="AA2" s="39"/>
      <c r="AB2" s="39"/>
      <c r="AC2" s="39"/>
      <c r="AD2" s="39"/>
      <c r="AE2" s="39"/>
      <c r="AF2" s="39"/>
      <c r="AG2" s="39"/>
      <c r="AH2" s="41" t="s">
        <v>44</v>
      </c>
      <c r="AI2" s="42"/>
      <c r="AJ2" s="42"/>
      <c r="AK2" s="42"/>
      <c r="AL2" s="42"/>
      <c r="AM2" s="43"/>
    </row>
    <row r="3" spans="1:39" s="2" customFormat="1" ht="75">
      <c r="A3" s="39"/>
      <c r="B3" s="39"/>
      <c r="C3" s="39"/>
      <c r="D3" s="39"/>
      <c r="E3" s="39"/>
      <c r="F3" s="10" t="s">
        <v>35</v>
      </c>
      <c r="G3" s="10" t="s">
        <v>36</v>
      </c>
      <c r="H3" s="10" t="s">
        <v>37</v>
      </c>
      <c r="I3" s="10" t="s">
        <v>38</v>
      </c>
      <c r="J3" s="10" t="s">
        <v>35</v>
      </c>
      <c r="K3" s="10" t="s">
        <v>36</v>
      </c>
      <c r="L3" s="10" t="s">
        <v>37</v>
      </c>
      <c r="M3" s="10" t="s">
        <v>38</v>
      </c>
      <c r="N3" s="10" t="s">
        <v>35</v>
      </c>
      <c r="O3" s="10" t="s">
        <v>36</v>
      </c>
      <c r="P3" s="10" t="s">
        <v>37</v>
      </c>
      <c r="Q3" s="10" t="s">
        <v>38</v>
      </c>
      <c r="R3" s="10" t="s">
        <v>35</v>
      </c>
      <c r="S3" s="10" t="s">
        <v>36</v>
      </c>
      <c r="T3" s="10" t="s">
        <v>37</v>
      </c>
      <c r="U3" s="10" t="s">
        <v>39</v>
      </c>
      <c r="V3" s="10" t="s">
        <v>35</v>
      </c>
      <c r="W3" s="10" t="s">
        <v>36</v>
      </c>
      <c r="X3" s="10" t="s">
        <v>37</v>
      </c>
      <c r="Y3" s="10" t="s">
        <v>39</v>
      </c>
      <c r="Z3" s="10" t="s">
        <v>35</v>
      </c>
      <c r="AA3" s="10" t="s">
        <v>36</v>
      </c>
      <c r="AB3" s="10" t="s">
        <v>37</v>
      </c>
      <c r="AC3" s="10" t="s">
        <v>39</v>
      </c>
      <c r="AD3" s="10" t="s">
        <v>35</v>
      </c>
      <c r="AE3" s="10" t="s">
        <v>36</v>
      </c>
      <c r="AF3" s="10" t="s">
        <v>37</v>
      </c>
      <c r="AG3" s="10" t="s">
        <v>43</v>
      </c>
      <c r="AH3" s="10" t="s">
        <v>21</v>
      </c>
      <c r="AI3" s="10" t="s">
        <v>22</v>
      </c>
      <c r="AJ3" s="10" t="s">
        <v>23</v>
      </c>
      <c r="AK3" s="10" t="s">
        <v>40</v>
      </c>
      <c r="AL3" s="10" t="s">
        <v>41</v>
      </c>
      <c r="AM3" s="10" t="s">
        <v>42</v>
      </c>
    </row>
    <row r="4" spans="1:39" s="2" customFormat="1" ht="15.6" customHeight="1">
      <c r="A4" s="3">
        <v>1</v>
      </c>
      <c r="B4" s="4" t="s">
        <v>4</v>
      </c>
      <c r="C4" s="5">
        <v>12</v>
      </c>
      <c r="D4" s="6">
        <v>92</v>
      </c>
      <c r="E4" s="6">
        <v>8799</v>
      </c>
      <c r="F4" s="11">
        <v>253</v>
      </c>
      <c r="G4" s="11">
        <v>4587.3600000000006</v>
      </c>
      <c r="H4" s="11">
        <v>2033.4050000000002</v>
      </c>
      <c r="I4" s="11">
        <v>50.835125000000005</v>
      </c>
      <c r="J4" s="11">
        <v>3028</v>
      </c>
      <c r="K4" s="11">
        <v>33870.68</v>
      </c>
      <c r="L4" s="11">
        <v>10655.71</v>
      </c>
      <c r="M4" s="11">
        <v>266.39275000000004</v>
      </c>
      <c r="N4" s="11">
        <v>1</v>
      </c>
      <c r="O4" s="11">
        <v>1240</v>
      </c>
      <c r="P4" s="11">
        <v>930</v>
      </c>
      <c r="Q4" s="11">
        <v>13.95</v>
      </c>
      <c r="R4" s="11">
        <v>3282</v>
      </c>
      <c r="S4" s="11">
        <v>39698.04</v>
      </c>
      <c r="T4" s="11">
        <v>13619.115</v>
      </c>
      <c r="U4" s="11">
        <v>331.17787500000003</v>
      </c>
      <c r="V4" s="11">
        <v>2960</v>
      </c>
      <c r="W4" s="11">
        <v>9466</v>
      </c>
      <c r="X4" s="11">
        <v>3059</v>
      </c>
      <c r="Y4" s="11">
        <v>76.474999999999994</v>
      </c>
      <c r="Z4" s="11">
        <v>0</v>
      </c>
      <c r="AA4" s="11">
        <v>0</v>
      </c>
      <c r="AB4" s="11">
        <v>0</v>
      </c>
      <c r="AC4" s="11">
        <v>0</v>
      </c>
      <c r="AD4" s="11">
        <f>R4+V4+Z4</f>
        <v>6242</v>
      </c>
      <c r="AE4" s="11">
        <f t="shared" ref="AE4:AG16" si="0">S4+W4+AA4</f>
        <v>49164.04</v>
      </c>
      <c r="AF4" s="11">
        <f t="shared" si="0"/>
        <v>16678.114999999998</v>
      </c>
      <c r="AG4" s="11">
        <f t="shared" si="0"/>
        <v>407.65287499999999</v>
      </c>
      <c r="AH4" s="6">
        <f>AG4*5%</f>
        <v>20.38264375</v>
      </c>
      <c r="AI4" s="6">
        <f>AG4*20%</f>
        <v>81.530574999999999</v>
      </c>
      <c r="AJ4" s="6">
        <f>AG4*35%</f>
        <v>142.67850625</v>
      </c>
      <c r="AK4" s="6">
        <f>AG4*20%</f>
        <v>81.530574999999999</v>
      </c>
      <c r="AL4" s="6">
        <f>AG4*10%</f>
        <v>40.765287499999999</v>
      </c>
      <c r="AM4" s="6">
        <f>AG4*10%</f>
        <v>40.765287499999999</v>
      </c>
    </row>
    <row r="5" spans="1:39" s="2" customFormat="1" ht="15.6" customHeight="1">
      <c r="A5" s="3">
        <v>2</v>
      </c>
      <c r="B5" s="4" t="s">
        <v>5</v>
      </c>
      <c r="C5" s="5">
        <v>7</v>
      </c>
      <c r="D5" s="5">
        <v>45</v>
      </c>
      <c r="E5" s="5">
        <v>7745</v>
      </c>
      <c r="F5" s="11">
        <v>221</v>
      </c>
      <c r="G5" s="11">
        <v>9344</v>
      </c>
      <c r="H5" s="11">
        <v>3790</v>
      </c>
      <c r="I5" s="11">
        <v>94.75</v>
      </c>
      <c r="J5" s="11">
        <v>2255</v>
      </c>
      <c r="K5" s="11">
        <v>11567</v>
      </c>
      <c r="L5" s="11">
        <v>2930</v>
      </c>
      <c r="M5" s="11">
        <v>73.25</v>
      </c>
      <c r="N5" s="11">
        <v>4</v>
      </c>
      <c r="O5" s="11">
        <v>884</v>
      </c>
      <c r="P5" s="11">
        <v>663</v>
      </c>
      <c r="Q5" s="11">
        <v>9.9499999999999993</v>
      </c>
      <c r="R5" s="11">
        <v>2480</v>
      </c>
      <c r="S5" s="11">
        <v>21795</v>
      </c>
      <c r="T5" s="11">
        <v>7383</v>
      </c>
      <c r="U5" s="11">
        <v>177.95</v>
      </c>
      <c r="V5" s="11">
        <v>4141</v>
      </c>
      <c r="W5" s="11">
        <v>16012</v>
      </c>
      <c r="X5" s="11">
        <v>4177</v>
      </c>
      <c r="Y5" s="11">
        <v>104.425</v>
      </c>
      <c r="Z5" s="11">
        <v>2</v>
      </c>
      <c r="AA5" s="11">
        <v>3320</v>
      </c>
      <c r="AB5" s="11">
        <v>2490</v>
      </c>
      <c r="AC5" s="11">
        <v>37</v>
      </c>
      <c r="AD5" s="11">
        <f t="shared" ref="AD5:AD16" si="1">R5+V5+Z5</f>
        <v>6623</v>
      </c>
      <c r="AE5" s="11">
        <f t="shared" si="0"/>
        <v>41127</v>
      </c>
      <c r="AF5" s="11">
        <f t="shared" si="0"/>
        <v>14050</v>
      </c>
      <c r="AG5" s="11">
        <f t="shared" si="0"/>
        <v>319.375</v>
      </c>
      <c r="AH5" s="6">
        <f t="shared" ref="AH5:AH16" si="2">AG5*5%</f>
        <v>15.96875</v>
      </c>
      <c r="AI5" s="6">
        <f t="shared" ref="AI5:AI16" si="3">AG5*20%</f>
        <v>63.875</v>
      </c>
      <c r="AJ5" s="6">
        <f t="shared" ref="AJ5:AJ16" si="4">AG5*35%</f>
        <v>111.78125</v>
      </c>
      <c r="AK5" s="6">
        <f t="shared" ref="AK5:AK16" si="5">AG5*20%</f>
        <v>63.875</v>
      </c>
      <c r="AL5" s="6">
        <f t="shared" ref="AL5:AL16" si="6">AG5*10%</f>
        <v>31.9375</v>
      </c>
      <c r="AM5" s="6">
        <f t="shared" ref="AM5:AM16" si="7">AG5*10%</f>
        <v>31.9375</v>
      </c>
    </row>
    <row r="6" spans="1:39" s="2" customFormat="1" ht="15.6" customHeight="1">
      <c r="A6" s="3">
        <v>3</v>
      </c>
      <c r="B6" s="4" t="s">
        <v>6</v>
      </c>
      <c r="C6" s="5">
        <v>10</v>
      </c>
      <c r="D6" s="5">
        <v>24</v>
      </c>
      <c r="E6" s="5">
        <v>2309</v>
      </c>
      <c r="F6" s="11">
        <v>101</v>
      </c>
      <c r="G6" s="11">
        <v>5649.5599999999995</v>
      </c>
      <c r="H6" s="11">
        <v>2258.0299999999997</v>
      </c>
      <c r="I6" s="11">
        <v>56.450750000000006</v>
      </c>
      <c r="J6" s="11">
        <v>48</v>
      </c>
      <c r="K6" s="11">
        <v>225</v>
      </c>
      <c r="L6" s="11">
        <v>108.25</v>
      </c>
      <c r="M6" s="11">
        <v>2.7062500000000003</v>
      </c>
      <c r="N6" s="11">
        <v>18</v>
      </c>
      <c r="O6" s="11">
        <v>1327</v>
      </c>
      <c r="P6" s="11">
        <v>811.25</v>
      </c>
      <c r="Q6" s="11">
        <v>12.17</v>
      </c>
      <c r="R6" s="11">
        <v>167</v>
      </c>
      <c r="S6" s="11">
        <v>7201.5599999999995</v>
      </c>
      <c r="T6" s="11">
        <v>3177.5299999999997</v>
      </c>
      <c r="U6" s="11">
        <v>71.326999999999998</v>
      </c>
      <c r="V6" s="11">
        <v>1182</v>
      </c>
      <c r="W6" s="11">
        <v>5335.05</v>
      </c>
      <c r="X6" s="11">
        <v>1376.5125</v>
      </c>
      <c r="Y6" s="11">
        <v>34.412812500000001</v>
      </c>
      <c r="Z6" s="11">
        <v>2</v>
      </c>
      <c r="AA6" s="11">
        <v>3000</v>
      </c>
      <c r="AB6" s="11">
        <v>2250</v>
      </c>
      <c r="AC6" s="11">
        <v>34</v>
      </c>
      <c r="AD6" s="11">
        <f t="shared" si="1"/>
        <v>1351</v>
      </c>
      <c r="AE6" s="11">
        <f t="shared" si="0"/>
        <v>15536.61</v>
      </c>
      <c r="AF6" s="11">
        <f t="shared" si="0"/>
        <v>6804.0424999999996</v>
      </c>
      <c r="AG6" s="11">
        <f t="shared" si="0"/>
        <v>139.7398125</v>
      </c>
      <c r="AH6" s="6">
        <f t="shared" si="2"/>
        <v>6.9869906250000007</v>
      </c>
      <c r="AI6" s="6">
        <f t="shared" si="3"/>
        <v>27.947962500000003</v>
      </c>
      <c r="AJ6" s="6">
        <f>AG6*35%</f>
        <v>48.908934374999994</v>
      </c>
      <c r="AK6" s="6">
        <f t="shared" si="5"/>
        <v>27.947962500000003</v>
      </c>
      <c r="AL6" s="6">
        <f t="shared" si="6"/>
        <v>13.973981250000001</v>
      </c>
      <c r="AM6" s="6">
        <f t="shared" si="7"/>
        <v>13.973981250000001</v>
      </c>
    </row>
    <row r="7" spans="1:39" ht="15.6" customHeight="1">
      <c r="A7" s="3">
        <v>4</v>
      </c>
      <c r="B7" s="4" t="s">
        <v>7</v>
      </c>
      <c r="C7" s="5">
        <v>11</v>
      </c>
      <c r="D7" s="5">
        <v>234</v>
      </c>
      <c r="E7" s="5">
        <v>23078</v>
      </c>
      <c r="F7" s="11">
        <v>138</v>
      </c>
      <c r="G7" s="11">
        <v>2971</v>
      </c>
      <c r="H7" s="11">
        <v>1303</v>
      </c>
      <c r="I7" s="11">
        <v>32.575000000000003</v>
      </c>
      <c r="J7" s="11">
        <v>898</v>
      </c>
      <c r="K7" s="11">
        <v>4943</v>
      </c>
      <c r="L7" s="11">
        <v>2311</v>
      </c>
      <c r="M7" s="11">
        <v>57.775000000000006</v>
      </c>
      <c r="N7" s="11">
        <v>10</v>
      </c>
      <c r="O7" s="11">
        <v>166</v>
      </c>
      <c r="P7" s="11">
        <v>95.5</v>
      </c>
      <c r="Q7" s="11">
        <v>1.4325000000000001</v>
      </c>
      <c r="R7" s="11">
        <v>1046</v>
      </c>
      <c r="S7" s="11">
        <v>8080</v>
      </c>
      <c r="T7" s="11">
        <v>3709.5</v>
      </c>
      <c r="U7" s="11">
        <v>91.782499999999999</v>
      </c>
      <c r="V7" s="11">
        <v>295</v>
      </c>
      <c r="W7" s="11">
        <v>652.79999999999995</v>
      </c>
      <c r="X7" s="11">
        <v>254.27500000000001</v>
      </c>
      <c r="Y7" s="11">
        <v>6.3568750000000005</v>
      </c>
      <c r="Z7" s="11">
        <v>2</v>
      </c>
      <c r="AA7" s="11">
        <v>20936</v>
      </c>
      <c r="AB7" s="11">
        <v>15702</v>
      </c>
      <c r="AC7" s="11">
        <v>118</v>
      </c>
      <c r="AD7" s="11">
        <f t="shared" si="1"/>
        <v>1343</v>
      </c>
      <c r="AE7" s="11">
        <f t="shared" si="0"/>
        <v>29668.799999999999</v>
      </c>
      <c r="AF7" s="11">
        <f t="shared" si="0"/>
        <v>19665.775000000001</v>
      </c>
      <c r="AG7" s="11">
        <f t="shared" si="0"/>
        <v>216.139375</v>
      </c>
      <c r="AH7" s="6">
        <f t="shared" si="2"/>
        <v>10.806968750000001</v>
      </c>
      <c r="AI7" s="6">
        <f t="shared" si="3"/>
        <v>43.227875000000004</v>
      </c>
      <c r="AJ7" s="6">
        <f t="shared" si="4"/>
        <v>75.648781249999999</v>
      </c>
      <c r="AK7" s="6">
        <f t="shared" si="5"/>
        <v>43.227875000000004</v>
      </c>
      <c r="AL7" s="6">
        <f t="shared" si="6"/>
        <v>21.613937500000002</v>
      </c>
      <c r="AM7" s="6">
        <f t="shared" si="7"/>
        <v>21.613937500000002</v>
      </c>
    </row>
    <row r="8" spans="1:39" ht="15.6" customHeight="1">
      <c r="A8" s="7">
        <v>5</v>
      </c>
      <c r="B8" s="4" t="s">
        <v>8</v>
      </c>
      <c r="C8" s="5">
        <v>22</v>
      </c>
      <c r="D8" s="5">
        <v>211</v>
      </c>
      <c r="E8" s="5">
        <v>22786</v>
      </c>
      <c r="F8" s="11">
        <v>97</v>
      </c>
      <c r="G8" s="11">
        <v>2551</v>
      </c>
      <c r="H8" s="11">
        <v>767</v>
      </c>
      <c r="I8" s="11">
        <v>19.175000000000001</v>
      </c>
      <c r="J8" s="11">
        <v>475</v>
      </c>
      <c r="K8" s="11">
        <v>7884</v>
      </c>
      <c r="L8" s="11">
        <v>2825.75</v>
      </c>
      <c r="M8" s="11">
        <v>70.643750000000011</v>
      </c>
      <c r="N8" s="11">
        <v>4</v>
      </c>
      <c r="O8" s="11">
        <v>2620</v>
      </c>
      <c r="P8" s="11">
        <v>1965</v>
      </c>
      <c r="Q8" s="11">
        <v>29.48</v>
      </c>
      <c r="R8" s="11">
        <v>576</v>
      </c>
      <c r="S8" s="11">
        <v>13055</v>
      </c>
      <c r="T8" s="11">
        <v>5557.75</v>
      </c>
      <c r="U8" s="11">
        <v>119.29875000000001</v>
      </c>
      <c r="V8" s="11">
        <v>116</v>
      </c>
      <c r="W8" s="11">
        <v>226</v>
      </c>
      <c r="X8" s="11">
        <v>56.5</v>
      </c>
      <c r="Y8" s="11">
        <v>1.4125000000000001</v>
      </c>
      <c r="Z8" s="11">
        <v>3</v>
      </c>
      <c r="AA8" s="11">
        <v>10225</v>
      </c>
      <c r="AB8" s="11">
        <v>7669</v>
      </c>
      <c r="AC8" s="11">
        <v>59</v>
      </c>
      <c r="AD8" s="11">
        <f t="shared" si="1"/>
        <v>695</v>
      </c>
      <c r="AE8" s="11">
        <f t="shared" si="0"/>
        <v>23506</v>
      </c>
      <c r="AF8" s="11">
        <f t="shared" si="0"/>
        <v>13283.25</v>
      </c>
      <c r="AG8" s="11">
        <f t="shared" si="0"/>
        <v>179.71125000000001</v>
      </c>
      <c r="AH8" s="6">
        <f t="shared" si="2"/>
        <v>8.9855625000000003</v>
      </c>
      <c r="AI8" s="6">
        <f t="shared" si="3"/>
        <v>35.942250000000001</v>
      </c>
      <c r="AJ8" s="6">
        <f t="shared" si="4"/>
        <v>62.898937499999995</v>
      </c>
      <c r="AK8" s="6">
        <f t="shared" si="5"/>
        <v>35.942250000000001</v>
      </c>
      <c r="AL8" s="6">
        <f t="shared" si="6"/>
        <v>17.971125000000001</v>
      </c>
      <c r="AM8" s="6">
        <f t="shared" si="7"/>
        <v>17.971125000000001</v>
      </c>
    </row>
    <row r="9" spans="1:39" ht="15.6" customHeight="1">
      <c r="A9" s="7">
        <v>6</v>
      </c>
      <c r="B9" s="4" t="s">
        <v>9</v>
      </c>
      <c r="C9" s="5">
        <v>9</v>
      </c>
      <c r="D9" s="5">
        <v>148</v>
      </c>
      <c r="E9" s="5">
        <v>12210</v>
      </c>
      <c r="F9" s="11">
        <v>148</v>
      </c>
      <c r="G9" s="11">
        <v>3526</v>
      </c>
      <c r="H9" s="11">
        <v>1638</v>
      </c>
      <c r="I9" s="11">
        <v>40.950000000000003</v>
      </c>
      <c r="J9" s="11">
        <v>764</v>
      </c>
      <c r="K9" s="11">
        <v>4890</v>
      </c>
      <c r="L9" s="11">
        <v>2156.25</v>
      </c>
      <c r="M9" s="11">
        <v>53.90625</v>
      </c>
      <c r="N9" s="11">
        <v>0</v>
      </c>
      <c r="O9" s="11">
        <v>0</v>
      </c>
      <c r="P9" s="11">
        <v>0</v>
      </c>
      <c r="Q9" s="11">
        <v>0</v>
      </c>
      <c r="R9" s="11">
        <v>912</v>
      </c>
      <c r="S9" s="11">
        <v>8416</v>
      </c>
      <c r="T9" s="11">
        <v>3794.25</v>
      </c>
      <c r="U9" s="11">
        <v>94.856250000000017</v>
      </c>
      <c r="V9" s="11">
        <v>2157</v>
      </c>
      <c r="W9" s="11">
        <v>5707</v>
      </c>
      <c r="X9" s="11">
        <v>2345.75</v>
      </c>
      <c r="Y9" s="11">
        <v>58.643750000000004</v>
      </c>
      <c r="Z9" s="11">
        <v>1</v>
      </c>
      <c r="AA9" s="11">
        <v>3600</v>
      </c>
      <c r="AB9" s="11">
        <v>2700</v>
      </c>
      <c r="AC9" s="11">
        <v>41</v>
      </c>
      <c r="AD9" s="11">
        <f t="shared" si="1"/>
        <v>3070</v>
      </c>
      <c r="AE9" s="11">
        <f t="shared" si="0"/>
        <v>17723</v>
      </c>
      <c r="AF9" s="11">
        <f t="shared" si="0"/>
        <v>8840</v>
      </c>
      <c r="AG9" s="11">
        <f t="shared" si="0"/>
        <v>194.50000000000003</v>
      </c>
      <c r="AH9" s="6">
        <f t="shared" si="2"/>
        <v>9.7250000000000014</v>
      </c>
      <c r="AI9" s="6">
        <f t="shared" si="3"/>
        <v>38.900000000000006</v>
      </c>
      <c r="AJ9" s="6">
        <f t="shared" si="4"/>
        <v>68.075000000000003</v>
      </c>
      <c r="AK9" s="6">
        <f t="shared" si="5"/>
        <v>38.900000000000006</v>
      </c>
      <c r="AL9" s="6">
        <f t="shared" si="6"/>
        <v>19.450000000000003</v>
      </c>
      <c r="AM9" s="6">
        <f t="shared" si="7"/>
        <v>19.450000000000003</v>
      </c>
    </row>
    <row r="10" spans="1:39" ht="15.6" customHeight="1">
      <c r="A10" s="7">
        <v>7</v>
      </c>
      <c r="B10" s="4" t="s">
        <v>10</v>
      </c>
      <c r="C10" s="5">
        <v>10</v>
      </c>
      <c r="D10" s="5">
        <v>129</v>
      </c>
      <c r="E10" s="5">
        <v>16976</v>
      </c>
      <c r="F10" s="11">
        <v>50</v>
      </c>
      <c r="G10" s="11">
        <v>3834.2700000000004</v>
      </c>
      <c r="H10" s="11">
        <v>1837.2475000000002</v>
      </c>
      <c r="I10" s="11">
        <v>45.9311875</v>
      </c>
      <c r="J10" s="11">
        <v>187</v>
      </c>
      <c r="K10" s="11">
        <v>4150.32</v>
      </c>
      <c r="L10" s="11">
        <v>2050.38</v>
      </c>
      <c r="M10" s="11">
        <v>51.259500000000003</v>
      </c>
      <c r="N10" s="11">
        <v>1</v>
      </c>
      <c r="O10" s="11">
        <v>1243</v>
      </c>
      <c r="P10" s="11">
        <v>932.25</v>
      </c>
      <c r="Q10" s="11">
        <v>13.98</v>
      </c>
      <c r="R10" s="11">
        <v>238</v>
      </c>
      <c r="S10" s="11">
        <v>9227.59</v>
      </c>
      <c r="T10" s="11">
        <v>4819.8775000000005</v>
      </c>
      <c r="U10" s="11">
        <v>111.17068750000001</v>
      </c>
      <c r="V10" s="11">
        <v>190</v>
      </c>
      <c r="W10" s="11">
        <v>4229.63</v>
      </c>
      <c r="X10" s="11">
        <v>1628.405</v>
      </c>
      <c r="Y10" s="11">
        <v>40.710125000000005</v>
      </c>
      <c r="Z10" s="11">
        <v>3</v>
      </c>
      <c r="AA10" s="11">
        <v>33902</v>
      </c>
      <c r="AB10" s="11">
        <v>25427</v>
      </c>
      <c r="AC10" s="11">
        <v>191</v>
      </c>
      <c r="AD10" s="11">
        <f t="shared" si="1"/>
        <v>431</v>
      </c>
      <c r="AE10" s="11">
        <f t="shared" si="0"/>
        <v>47359.22</v>
      </c>
      <c r="AF10" s="11">
        <f t="shared" si="0"/>
        <v>31875.282500000001</v>
      </c>
      <c r="AG10" s="11">
        <f t="shared" si="0"/>
        <v>342.88081250000005</v>
      </c>
      <c r="AH10" s="6">
        <f t="shared" si="2"/>
        <v>17.144040625000002</v>
      </c>
      <c r="AI10" s="6">
        <f t="shared" si="3"/>
        <v>68.576162500000009</v>
      </c>
      <c r="AJ10" s="6">
        <f t="shared" si="4"/>
        <v>120.008284375</v>
      </c>
      <c r="AK10" s="6">
        <f t="shared" si="5"/>
        <v>68.576162500000009</v>
      </c>
      <c r="AL10" s="6">
        <f t="shared" si="6"/>
        <v>34.288081250000005</v>
      </c>
      <c r="AM10" s="6">
        <f t="shared" si="7"/>
        <v>34.288081250000005</v>
      </c>
    </row>
    <row r="11" spans="1:39" ht="15.6" customHeight="1">
      <c r="A11" s="7">
        <v>8</v>
      </c>
      <c r="B11" s="4" t="s">
        <v>11</v>
      </c>
      <c r="C11" s="5">
        <v>8</v>
      </c>
      <c r="D11" s="5">
        <v>49</v>
      </c>
      <c r="E11" s="5">
        <v>5428</v>
      </c>
      <c r="F11" s="11">
        <v>273</v>
      </c>
      <c r="G11" s="11">
        <v>12439</v>
      </c>
      <c r="H11" s="11">
        <v>3931.25</v>
      </c>
      <c r="I11" s="11">
        <v>98.28125</v>
      </c>
      <c r="J11" s="11">
        <v>620</v>
      </c>
      <c r="K11" s="11">
        <v>12884</v>
      </c>
      <c r="L11" s="11">
        <v>3221</v>
      </c>
      <c r="M11" s="11">
        <v>80.525000000000006</v>
      </c>
      <c r="N11" s="11">
        <v>9</v>
      </c>
      <c r="O11" s="11">
        <v>1985</v>
      </c>
      <c r="P11" s="11">
        <v>928.75</v>
      </c>
      <c r="Q11" s="11">
        <v>13.936249999999999</v>
      </c>
      <c r="R11" s="11">
        <v>902</v>
      </c>
      <c r="S11" s="11">
        <v>27308</v>
      </c>
      <c r="T11" s="11">
        <v>8081</v>
      </c>
      <c r="U11" s="11">
        <v>192.74250000000001</v>
      </c>
      <c r="V11" s="11">
        <v>36</v>
      </c>
      <c r="W11" s="11">
        <v>1143.28</v>
      </c>
      <c r="X11" s="11">
        <v>289.57</v>
      </c>
      <c r="Y11" s="11">
        <v>7.2392500000000002</v>
      </c>
      <c r="Z11" s="11">
        <v>1</v>
      </c>
      <c r="AA11" s="11">
        <v>2570</v>
      </c>
      <c r="AB11" s="11">
        <v>1928</v>
      </c>
      <c r="AC11" s="11">
        <v>29</v>
      </c>
      <c r="AD11" s="11">
        <f t="shared" si="1"/>
        <v>939</v>
      </c>
      <c r="AE11" s="11">
        <f t="shared" si="0"/>
        <v>31021.279999999999</v>
      </c>
      <c r="AF11" s="11">
        <f t="shared" si="0"/>
        <v>10298.57</v>
      </c>
      <c r="AG11" s="11">
        <f t="shared" si="0"/>
        <v>228.98175000000001</v>
      </c>
      <c r="AH11" s="6">
        <f t="shared" si="2"/>
        <v>11.449087500000001</v>
      </c>
      <c r="AI11" s="6">
        <f t="shared" si="3"/>
        <v>45.796350000000004</v>
      </c>
      <c r="AJ11" s="6">
        <f t="shared" si="4"/>
        <v>80.143612500000003</v>
      </c>
      <c r="AK11" s="6">
        <f t="shared" si="5"/>
        <v>45.796350000000004</v>
      </c>
      <c r="AL11" s="6">
        <f t="shared" si="6"/>
        <v>22.898175000000002</v>
      </c>
      <c r="AM11" s="6">
        <f t="shared" si="7"/>
        <v>22.898175000000002</v>
      </c>
    </row>
    <row r="12" spans="1:39" ht="15.6" customHeight="1">
      <c r="A12" s="7">
        <v>9</v>
      </c>
      <c r="B12" s="4" t="s">
        <v>12</v>
      </c>
      <c r="C12" s="5">
        <v>10</v>
      </c>
      <c r="D12" s="5">
        <v>118</v>
      </c>
      <c r="E12" s="5">
        <v>17872</v>
      </c>
      <c r="F12" s="11">
        <v>209</v>
      </c>
      <c r="G12" s="11">
        <v>30553.360000000001</v>
      </c>
      <c r="H12" s="11">
        <v>10634.33</v>
      </c>
      <c r="I12" s="11">
        <v>265.85825</v>
      </c>
      <c r="J12" s="11">
        <v>0</v>
      </c>
      <c r="K12" s="11">
        <v>0</v>
      </c>
      <c r="L12" s="11">
        <v>0</v>
      </c>
      <c r="M12" s="11">
        <v>0</v>
      </c>
      <c r="N12" s="11">
        <v>4</v>
      </c>
      <c r="O12" s="11">
        <v>46601</v>
      </c>
      <c r="P12" s="11">
        <v>34564.5</v>
      </c>
      <c r="Q12" s="11">
        <v>265.02749999999997</v>
      </c>
      <c r="R12" s="11">
        <v>213</v>
      </c>
      <c r="S12" s="11">
        <v>77154.36</v>
      </c>
      <c r="T12" s="11">
        <v>45198.83</v>
      </c>
      <c r="U12" s="11">
        <v>530.88575000000003</v>
      </c>
      <c r="V12" s="11">
        <v>1250</v>
      </c>
      <c r="W12" s="11">
        <v>29443</v>
      </c>
      <c r="X12" s="11">
        <v>8152.5</v>
      </c>
      <c r="Y12" s="11">
        <v>203.81250000000003</v>
      </c>
      <c r="Z12" s="11">
        <v>3</v>
      </c>
      <c r="AA12" s="11">
        <v>24591</v>
      </c>
      <c r="AB12" s="11">
        <v>18443</v>
      </c>
      <c r="AC12" s="11">
        <v>157</v>
      </c>
      <c r="AD12" s="11">
        <f t="shared" si="1"/>
        <v>1466</v>
      </c>
      <c r="AE12" s="11">
        <f t="shared" si="0"/>
        <v>131188.35999999999</v>
      </c>
      <c r="AF12" s="11">
        <f t="shared" si="0"/>
        <v>71794.33</v>
      </c>
      <c r="AG12" s="11">
        <f t="shared" si="0"/>
        <v>891.69825000000003</v>
      </c>
      <c r="AH12" s="6">
        <f t="shared" si="2"/>
        <v>44.584912500000002</v>
      </c>
      <c r="AI12" s="6">
        <f t="shared" si="3"/>
        <v>178.33965000000001</v>
      </c>
      <c r="AJ12" s="6">
        <f t="shared" si="4"/>
        <v>312.09438749999998</v>
      </c>
      <c r="AK12" s="6">
        <f t="shared" si="5"/>
        <v>178.33965000000001</v>
      </c>
      <c r="AL12" s="6">
        <f t="shared" si="6"/>
        <v>89.169825000000003</v>
      </c>
      <c r="AM12" s="6">
        <f t="shared" si="7"/>
        <v>89.169825000000003</v>
      </c>
    </row>
    <row r="13" spans="1:39" ht="15.6" customHeight="1">
      <c r="A13" s="7">
        <v>10</v>
      </c>
      <c r="B13" s="4" t="s">
        <v>13</v>
      </c>
      <c r="C13" s="5">
        <v>14</v>
      </c>
      <c r="D13" s="5">
        <v>44</v>
      </c>
      <c r="E13" s="5">
        <v>2342</v>
      </c>
      <c r="F13" s="11">
        <v>131</v>
      </c>
      <c r="G13" s="11">
        <v>22894.989999999998</v>
      </c>
      <c r="H13" s="11">
        <v>6486.2449999999999</v>
      </c>
      <c r="I13" s="11">
        <v>162.156125</v>
      </c>
      <c r="J13" s="11">
        <v>18</v>
      </c>
      <c r="K13" s="11">
        <v>1499.7</v>
      </c>
      <c r="L13" s="11">
        <v>374.92500000000001</v>
      </c>
      <c r="M13" s="11">
        <v>9.3731249999999999</v>
      </c>
      <c r="N13" s="11">
        <v>7</v>
      </c>
      <c r="O13" s="11">
        <v>981</v>
      </c>
      <c r="P13" s="11">
        <v>490</v>
      </c>
      <c r="Q13" s="11">
        <v>7.35</v>
      </c>
      <c r="R13" s="11">
        <v>156</v>
      </c>
      <c r="S13" s="11">
        <v>25375.690000000002</v>
      </c>
      <c r="T13" s="11">
        <v>7351.17</v>
      </c>
      <c r="U13" s="11">
        <v>178.87924999999998</v>
      </c>
      <c r="V13" s="11">
        <v>1742</v>
      </c>
      <c r="W13" s="11">
        <v>14246</v>
      </c>
      <c r="X13" s="11">
        <v>3561.5</v>
      </c>
      <c r="Y13" s="11">
        <v>89.037499999999994</v>
      </c>
      <c r="Z13" s="11">
        <v>1</v>
      </c>
      <c r="AA13" s="11">
        <v>1404</v>
      </c>
      <c r="AB13" s="11">
        <v>1053</v>
      </c>
      <c r="AC13" s="11">
        <v>16</v>
      </c>
      <c r="AD13" s="11">
        <f t="shared" si="1"/>
        <v>1899</v>
      </c>
      <c r="AE13" s="11">
        <f t="shared" si="0"/>
        <v>41025.69</v>
      </c>
      <c r="AF13" s="11">
        <f t="shared" si="0"/>
        <v>11965.67</v>
      </c>
      <c r="AG13" s="11">
        <f t="shared" si="0"/>
        <v>283.91674999999998</v>
      </c>
      <c r="AH13" s="6">
        <f t="shared" si="2"/>
        <v>14.1958375</v>
      </c>
      <c r="AI13" s="6">
        <f t="shared" si="3"/>
        <v>56.783349999999999</v>
      </c>
      <c r="AJ13" s="6">
        <f t="shared" si="4"/>
        <v>99.370862499999987</v>
      </c>
      <c r="AK13" s="6">
        <f t="shared" si="5"/>
        <v>56.783349999999999</v>
      </c>
      <c r="AL13" s="6">
        <f t="shared" si="6"/>
        <v>28.391674999999999</v>
      </c>
      <c r="AM13" s="6">
        <f t="shared" si="7"/>
        <v>28.391674999999999</v>
      </c>
    </row>
    <row r="14" spans="1:39" ht="15.6" customHeight="1">
      <c r="A14" s="7">
        <v>11</v>
      </c>
      <c r="B14" s="4" t="s">
        <v>14</v>
      </c>
      <c r="C14" s="5">
        <v>12</v>
      </c>
      <c r="D14" s="5">
        <v>34</v>
      </c>
      <c r="E14" s="5">
        <v>1697</v>
      </c>
      <c r="F14" s="11">
        <v>106</v>
      </c>
      <c r="G14" s="11">
        <v>17907</v>
      </c>
      <c r="H14" s="11">
        <v>7211.75</v>
      </c>
      <c r="I14" s="11">
        <v>180.29374999999999</v>
      </c>
      <c r="J14" s="11">
        <v>2</v>
      </c>
      <c r="K14" s="11">
        <v>220</v>
      </c>
      <c r="L14" s="11">
        <v>55</v>
      </c>
      <c r="M14" s="11">
        <v>1.375</v>
      </c>
      <c r="N14" s="11">
        <v>6</v>
      </c>
      <c r="O14" s="11">
        <v>2454</v>
      </c>
      <c r="P14" s="11">
        <v>1840.5</v>
      </c>
      <c r="Q14" s="11">
        <v>27.61</v>
      </c>
      <c r="R14" s="11">
        <v>114</v>
      </c>
      <c r="S14" s="11">
        <v>20581</v>
      </c>
      <c r="T14" s="11">
        <v>9107.25</v>
      </c>
      <c r="U14" s="11">
        <v>209.27875</v>
      </c>
      <c r="V14" s="11">
        <v>1668</v>
      </c>
      <c r="W14" s="11">
        <v>33278</v>
      </c>
      <c r="X14" s="11">
        <v>8671.5</v>
      </c>
      <c r="Y14" s="11">
        <v>216.78749999999999</v>
      </c>
      <c r="Z14" s="11">
        <v>8</v>
      </c>
      <c r="AA14" s="11">
        <v>19739</v>
      </c>
      <c r="AB14" s="11">
        <v>14804</v>
      </c>
      <c r="AC14" s="11">
        <v>162</v>
      </c>
      <c r="AD14" s="11">
        <f t="shared" si="1"/>
        <v>1790</v>
      </c>
      <c r="AE14" s="11">
        <f t="shared" si="0"/>
        <v>73598</v>
      </c>
      <c r="AF14" s="11">
        <f t="shared" si="0"/>
        <v>32582.75</v>
      </c>
      <c r="AG14" s="11">
        <f t="shared" si="0"/>
        <v>588.06624999999997</v>
      </c>
      <c r="AH14" s="6">
        <f t="shared" si="2"/>
        <v>29.403312499999998</v>
      </c>
      <c r="AI14" s="6">
        <f t="shared" si="3"/>
        <v>117.61324999999999</v>
      </c>
      <c r="AJ14" s="6">
        <f t="shared" si="4"/>
        <v>205.82318749999999</v>
      </c>
      <c r="AK14" s="6">
        <f t="shared" si="5"/>
        <v>117.61324999999999</v>
      </c>
      <c r="AL14" s="6">
        <f t="shared" si="6"/>
        <v>58.806624999999997</v>
      </c>
      <c r="AM14" s="6">
        <f t="shared" si="7"/>
        <v>58.806624999999997</v>
      </c>
    </row>
    <row r="15" spans="1:39" ht="15.6" customHeight="1">
      <c r="A15" s="7">
        <v>12</v>
      </c>
      <c r="B15" s="4" t="s">
        <v>15</v>
      </c>
      <c r="C15" s="5">
        <v>15</v>
      </c>
      <c r="D15" s="5">
        <v>92</v>
      </c>
      <c r="E15" s="5">
        <v>7283</v>
      </c>
      <c r="F15" s="11">
        <v>88</v>
      </c>
      <c r="G15" s="11">
        <v>27531.79</v>
      </c>
      <c r="H15" s="11">
        <v>7289.375</v>
      </c>
      <c r="I15" s="11">
        <v>182.234375</v>
      </c>
      <c r="J15" s="11">
        <v>8</v>
      </c>
      <c r="K15" s="11">
        <v>280.25</v>
      </c>
      <c r="L15" s="11">
        <v>70.0625</v>
      </c>
      <c r="M15" s="11">
        <v>1.7515625000000001</v>
      </c>
      <c r="N15" s="11">
        <v>6</v>
      </c>
      <c r="O15" s="11">
        <v>8776</v>
      </c>
      <c r="P15" s="11">
        <v>4388</v>
      </c>
      <c r="Q15" s="11">
        <v>65.819999999999993</v>
      </c>
      <c r="R15" s="11">
        <v>102</v>
      </c>
      <c r="S15" s="11">
        <v>36588.04</v>
      </c>
      <c r="T15" s="11">
        <v>11747.4375</v>
      </c>
      <c r="U15" s="11">
        <v>249.80593750000003</v>
      </c>
      <c r="V15" s="11">
        <v>1186</v>
      </c>
      <c r="W15" s="11">
        <v>30929.61</v>
      </c>
      <c r="X15" s="11">
        <v>8728.65</v>
      </c>
      <c r="Y15" s="11">
        <v>218.21625</v>
      </c>
      <c r="Z15" s="11">
        <v>3</v>
      </c>
      <c r="AA15" s="11">
        <v>3000</v>
      </c>
      <c r="AB15" s="11">
        <v>2250</v>
      </c>
      <c r="AC15" s="11">
        <v>34</v>
      </c>
      <c r="AD15" s="11">
        <f t="shared" si="1"/>
        <v>1291</v>
      </c>
      <c r="AE15" s="11">
        <f t="shared" si="0"/>
        <v>70517.649999999994</v>
      </c>
      <c r="AF15" s="11">
        <f t="shared" si="0"/>
        <v>22726.087500000001</v>
      </c>
      <c r="AG15" s="11">
        <f t="shared" si="0"/>
        <v>502.02218750000003</v>
      </c>
      <c r="AH15" s="6">
        <f t="shared" si="2"/>
        <v>25.101109375000004</v>
      </c>
      <c r="AI15" s="6">
        <f t="shared" si="3"/>
        <v>100.40443750000001</v>
      </c>
      <c r="AJ15" s="6">
        <f t="shared" si="4"/>
        <v>175.70776562500001</v>
      </c>
      <c r="AK15" s="6">
        <f t="shared" si="5"/>
        <v>100.40443750000001</v>
      </c>
      <c r="AL15" s="6">
        <f t="shared" si="6"/>
        <v>50.202218750000007</v>
      </c>
      <c r="AM15" s="6">
        <f t="shared" si="7"/>
        <v>50.202218750000007</v>
      </c>
    </row>
    <row r="16" spans="1:39" ht="15.6" customHeight="1">
      <c r="A16" s="7">
        <v>13</v>
      </c>
      <c r="B16" s="4" t="s">
        <v>16</v>
      </c>
      <c r="C16" s="5">
        <v>14</v>
      </c>
      <c r="D16" s="5">
        <v>84</v>
      </c>
      <c r="E16" s="5">
        <v>4607</v>
      </c>
      <c r="F16" s="11">
        <v>167</v>
      </c>
      <c r="G16" s="11">
        <v>9512.86</v>
      </c>
      <c r="H16" s="11">
        <v>3733.5450000000001</v>
      </c>
      <c r="I16" s="11">
        <v>93.338625000000008</v>
      </c>
      <c r="J16" s="11">
        <v>469</v>
      </c>
      <c r="K16" s="11">
        <v>7254</v>
      </c>
      <c r="L16" s="11">
        <v>2075.5</v>
      </c>
      <c r="M16" s="11">
        <v>51.887500000000003</v>
      </c>
      <c r="N16" s="11">
        <v>8</v>
      </c>
      <c r="O16" s="11">
        <v>8356.25</v>
      </c>
      <c r="P16" s="11">
        <v>5214.375</v>
      </c>
      <c r="Q16" s="11">
        <v>78.215625000000003</v>
      </c>
      <c r="R16" s="11">
        <v>644</v>
      </c>
      <c r="S16" s="11">
        <v>25123.11</v>
      </c>
      <c r="T16" s="11">
        <v>11023.42</v>
      </c>
      <c r="U16" s="11">
        <v>223.44175000000001</v>
      </c>
      <c r="V16" s="11">
        <v>1</v>
      </c>
      <c r="W16" s="11">
        <v>485</v>
      </c>
      <c r="X16" s="11">
        <v>363.75</v>
      </c>
      <c r="Y16" s="11">
        <v>9.09375</v>
      </c>
      <c r="Z16" s="11">
        <v>3</v>
      </c>
      <c r="AA16" s="11">
        <v>35040</v>
      </c>
      <c r="AB16" s="11">
        <v>26280</v>
      </c>
      <c r="AC16" s="11">
        <v>227</v>
      </c>
      <c r="AD16" s="11">
        <f t="shared" si="1"/>
        <v>648</v>
      </c>
      <c r="AE16" s="11">
        <f t="shared" si="0"/>
        <v>60648.11</v>
      </c>
      <c r="AF16" s="11">
        <f t="shared" si="0"/>
        <v>37667.17</v>
      </c>
      <c r="AG16" s="11">
        <f t="shared" si="0"/>
        <v>459.53550000000001</v>
      </c>
      <c r="AH16" s="6">
        <f t="shared" si="2"/>
        <v>22.976775000000004</v>
      </c>
      <c r="AI16" s="6">
        <f t="shared" si="3"/>
        <v>91.907100000000014</v>
      </c>
      <c r="AJ16" s="6">
        <f t="shared" si="4"/>
        <v>160.837425</v>
      </c>
      <c r="AK16" s="6">
        <f t="shared" si="5"/>
        <v>91.907100000000014</v>
      </c>
      <c r="AL16" s="6">
        <f t="shared" si="6"/>
        <v>45.953550000000007</v>
      </c>
      <c r="AM16" s="6">
        <f t="shared" si="7"/>
        <v>45.953550000000007</v>
      </c>
    </row>
    <row r="17" spans="1:39" ht="15.6" customHeight="1">
      <c r="A17" s="7"/>
      <c r="B17" s="8" t="s">
        <v>3</v>
      </c>
      <c r="C17" s="9">
        <v>154</v>
      </c>
      <c r="D17" s="9">
        <v>1304</v>
      </c>
      <c r="E17" s="9">
        <v>133132</v>
      </c>
      <c r="F17" s="12">
        <v>1982</v>
      </c>
      <c r="G17" s="12">
        <v>153302.19</v>
      </c>
      <c r="H17" s="12">
        <v>52913.177500000005</v>
      </c>
      <c r="I17" s="12">
        <v>1322.8294375</v>
      </c>
      <c r="J17" s="12">
        <v>8772</v>
      </c>
      <c r="K17" s="12">
        <v>89667.95</v>
      </c>
      <c r="L17" s="12">
        <v>28833.827499999999</v>
      </c>
      <c r="M17" s="12">
        <v>720.84568749999994</v>
      </c>
      <c r="N17" s="12">
        <v>78</v>
      </c>
      <c r="O17" s="12">
        <v>76633.25</v>
      </c>
      <c r="P17" s="12">
        <v>52823.125</v>
      </c>
      <c r="Q17" s="12">
        <v>538.921875</v>
      </c>
      <c r="R17" s="12">
        <v>10832</v>
      </c>
      <c r="S17" s="12">
        <v>319603.38999999996</v>
      </c>
      <c r="T17" s="12">
        <v>134570.13</v>
      </c>
      <c r="U17" s="12">
        <v>2582.5969999999998</v>
      </c>
      <c r="V17" s="12">
        <f>SUM(V4:V16)</f>
        <v>16924</v>
      </c>
      <c r="W17" s="12">
        <f t="shared" ref="W17:Y17" si="8">SUM(W4:W16)</f>
        <v>151153.37</v>
      </c>
      <c r="X17" s="12">
        <f t="shared" si="8"/>
        <v>42664.912499999999</v>
      </c>
      <c r="Y17" s="12">
        <f t="shared" si="8"/>
        <v>1066.6228125</v>
      </c>
      <c r="Z17" s="12">
        <f>SUM(Z4:Z16)</f>
        <v>32</v>
      </c>
      <c r="AA17" s="12">
        <f t="shared" ref="AA17:AB17" si="9">SUM(AA4:AA16)</f>
        <v>161327</v>
      </c>
      <c r="AB17" s="12">
        <f t="shared" si="9"/>
        <v>120996</v>
      </c>
      <c r="AC17" s="12">
        <f>SUM(AC4:AC16)</f>
        <v>1105</v>
      </c>
      <c r="AD17" s="12">
        <f t="shared" ref="AD17:AG17" si="10">SUM(AD4:AD16)</f>
        <v>27788</v>
      </c>
      <c r="AE17" s="12">
        <f t="shared" si="10"/>
        <v>632083.76</v>
      </c>
      <c r="AF17" s="12">
        <f t="shared" si="10"/>
        <v>298231.04249999998</v>
      </c>
      <c r="AG17" s="12">
        <f t="shared" si="10"/>
        <v>4754.2198124999995</v>
      </c>
      <c r="AH17" s="9">
        <f t="shared" ref="AH17:AM17" si="11">SUM(AH4:AH16)</f>
        <v>237.71099062500002</v>
      </c>
      <c r="AI17" s="9">
        <f t="shared" si="11"/>
        <v>950.84396250000009</v>
      </c>
      <c r="AJ17" s="9">
        <f t="shared" si="11"/>
        <v>1663.9769343749999</v>
      </c>
      <c r="AK17" s="9">
        <f t="shared" si="11"/>
        <v>950.84396250000009</v>
      </c>
      <c r="AL17" s="9">
        <f t="shared" si="11"/>
        <v>475.42198125000004</v>
      </c>
      <c r="AM17" s="9">
        <f t="shared" si="11"/>
        <v>475.42198125000004</v>
      </c>
    </row>
    <row r="19" spans="1:39" ht="40.9" customHeight="1">
      <c r="A19" s="40" t="s">
        <v>65</v>
      </c>
      <c r="B19" s="40"/>
      <c r="C19" s="40"/>
      <c r="D19" s="40"/>
      <c r="E19" s="40"/>
      <c r="F19" s="40"/>
      <c r="G19" s="40"/>
      <c r="H19" s="40"/>
      <c r="I19" s="40"/>
      <c r="J19" s="40"/>
      <c r="K19" s="40"/>
      <c r="L19" s="40"/>
      <c r="M19" s="40"/>
      <c r="N19" s="40"/>
      <c r="O19" s="40"/>
      <c r="P19" s="40"/>
      <c r="Q19" s="40"/>
      <c r="R19" s="40"/>
      <c r="S19" s="40"/>
      <c r="T19" s="40"/>
      <c r="U19" s="40"/>
      <c r="V19" s="40"/>
      <c r="W19" s="40"/>
      <c r="X19" s="40"/>
      <c r="Y19" s="40"/>
      <c r="Z19" s="40"/>
      <c r="AA19" s="40"/>
      <c r="AB19" s="40"/>
      <c r="AC19" s="40"/>
      <c r="AD19" s="40"/>
      <c r="AE19" s="40"/>
      <c r="AF19" s="40"/>
      <c r="AG19" s="40"/>
      <c r="AH19" s="40"/>
      <c r="AI19" s="40"/>
      <c r="AJ19" s="40"/>
      <c r="AK19" s="40"/>
      <c r="AL19" s="40"/>
      <c r="AM19" s="40"/>
    </row>
    <row r="21" spans="1:39" ht="14.25" customHeight="1">
      <c r="AG21" s="38" t="s">
        <v>61</v>
      </c>
      <c r="AH21" s="38"/>
      <c r="AI21" s="38"/>
      <c r="AJ21" s="38"/>
      <c r="AK21" s="38"/>
      <c r="AL21" s="38"/>
      <c r="AM21" s="38"/>
    </row>
  </sheetData>
  <mergeCells count="13">
    <mergeCell ref="AG21:AM21"/>
    <mergeCell ref="A19:AM19"/>
    <mergeCell ref="AH2:AM2"/>
    <mergeCell ref="A1:AM1"/>
    <mergeCell ref="A2:A3"/>
    <mergeCell ref="N2:Q2"/>
    <mergeCell ref="R2:AG2"/>
    <mergeCell ref="B2:B3"/>
    <mergeCell ref="C2:C3"/>
    <mergeCell ref="D2:D3"/>
    <mergeCell ref="E2:E3"/>
    <mergeCell ref="F2:I2"/>
    <mergeCell ref="J2:M2"/>
  </mergeCells>
  <printOptions horizontalCentered="1"/>
  <pageMargins left="0.70866141732283472" right="0.70866141732283472" top="1.1000000000000001" bottom="0.74803149606299213" header="0.31496062992125984" footer="0.31496062992125984"/>
  <pageSetup paperSize="9" orientation="landscape" r:id="rId1"/>
</worksheet>
</file>

<file path=xl/worksheets/sheet3.xml><?xml version="1.0" encoding="utf-8"?>
<worksheet xmlns="http://schemas.openxmlformats.org/spreadsheetml/2006/main" xmlns:r="http://schemas.openxmlformats.org/officeDocument/2006/relationships">
  <dimension ref="A1:P25"/>
  <sheetViews>
    <sheetView topLeftCell="A10" zoomScale="70" zoomScaleNormal="70" workbookViewId="0">
      <selection activeCell="K25" sqref="K25"/>
    </sheetView>
  </sheetViews>
  <sheetFormatPr defaultColWidth="9.140625" defaultRowHeight="18.75"/>
  <cols>
    <col min="1" max="1" width="8.5703125" style="13" customWidth="1"/>
    <col min="2" max="2" width="19.140625" style="13" customWidth="1"/>
    <col min="3" max="3" width="7.140625" style="13" customWidth="1"/>
    <col min="4" max="4" width="12.42578125" style="13" customWidth="1"/>
    <col min="5" max="5" width="11.28515625" style="13" customWidth="1"/>
    <col min="6" max="6" width="12.85546875" style="13" customWidth="1"/>
    <col min="7" max="7" width="12.85546875" style="13" hidden="1" customWidth="1"/>
    <col min="8" max="8" width="6.7109375" style="13" customWidth="1"/>
    <col min="9" max="9" width="9.5703125" style="13" customWidth="1"/>
    <col min="10" max="10" width="9.85546875" style="13" customWidth="1"/>
    <col min="11" max="11" width="12.42578125" style="13" customWidth="1"/>
    <col min="12" max="12" width="10.140625" style="13" customWidth="1"/>
    <col min="13" max="14" width="11.28515625" style="13" customWidth="1"/>
    <col min="15" max="15" width="12.140625" style="13" customWidth="1"/>
    <col min="16" max="16384" width="9.140625" style="13"/>
  </cols>
  <sheetData>
    <row r="1" spans="1:16" ht="25.5" customHeight="1">
      <c r="A1" s="49" t="s">
        <v>62</v>
      </c>
      <c r="B1" s="49"/>
      <c r="C1" s="49"/>
      <c r="D1" s="49"/>
      <c r="E1" s="49"/>
      <c r="F1" s="49"/>
      <c r="G1" s="49"/>
      <c r="H1" s="49"/>
      <c r="I1" s="49"/>
      <c r="J1" s="49"/>
      <c r="K1" s="49"/>
      <c r="L1" s="49"/>
      <c r="M1" s="49"/>
      <c r="N1" s="49"/>
      <c r="O1" s="49"/>
    </row>
    <row r="2" spans="1:16" s="14" customFormat="1" ht="61.5" customHeight="1">
      <c r="A2" s="47" t="s">
        <v>47</v>
      </c>
      <c r="B2" s="47" t="s">
        <v>48</v>
      </c>
      <c r="C2" s="47" t="s">
        <v>49</v>
      </c>
      <c r="D2" s="47"/>
      <c r="E2" s="47"/>
      <c r="F2" s="47"/>
      <c r="G2" s="50" t="s">
        <v>50</v>
      </c>
      <c r="H2" s="51"/>
      <c r="I2" s="51"/>
      <c r="J2" s="51"/>
      <c r="K2" s="52"/>
      <c r="L2" s="47" t="s">
        <v>51</v>
      </c>
      <c r="M2" s="47"/>
      <c r="N2" s="47"/>
      <c r="O2" s="47"/>
    </row>
    <row r="3" spans="1:16" s="14" customFormat="1">
      <c r="A3" s="47"/>
      <c r="B3" s="47"/>
      <c r="C3" s="47" t="s">
        <v>52</v>
      </c>
      <c r="D3" s="47" t="s">
        <v>53</v>
      </c>
      <c r="E3" s="47" t="s">
        <v>54</v>
      </c>
      <c r="F3" s="47"/>
      <c r="G3" s="44" t="s">
        <v>59</v>
      </c>
      <c r="H3" s="47" t="s">
        <v>52</v>
      </c>
      <c r="I3" s="47" t="s">
        <v>53</v>
      </c>
      <c r="J3" s="47" t="s">
        <v>54</v>
      </c>
      <c r="K3" s="47"/>
      <c r="L3" s="47" t="s">
        <v>60</v>
      </c>
      <c r="M3" s="47" t="s">
        <v>55</v>
      </c>
      <c r="N3" s="53" t="s">
        <v>54</v>
      </c>
      <c r="O3" s="53"/>
    </row>
    <row r="4" spans="1:16" s="14" customFormat="1">
      <c r="A4" s="47"/>
      <c r="B4" s="47"/>
      <c r="C4" s="47"/>
      <c r="D4" s="47"/>
      <c r="E4" s="47"/>
      <c r="F4" s="47"/>
      <c r="G4" s="45"/>
      <c r="H4" s="47"/>
      <c r="I4" s="47"/>
      <c r="J4" s="47"/>
      <c r="K4" s="47"/>
      <c r="L4" s="47"/>
      <c r="M4" s="47"/>
      <c r="N4" s="47" t="s">
        <v>56</v>
      </c>
      <c r="O4" s="47" t="s">
        <v>57</v>
      </c>
    </row>
    <row r="5" spans="1:16" s="16" customFormat="1" ht="37.5">
      <c r="A5" s="47"/>
      <c r="B5" s="47"/>
      <c r="C5" s="47"/>
      <c r="D5" s="47"/>
      <c r="E5" s="15" t="s">
        <v>56</v>
      </c>
      <c r="F5" s="15" t="s">
        <v>57</v>
      </c>
      <c r="G5" s="46"/>
      <c r="H5" s="47"/>
      <c r="I5" s="47"/>
      <c r="J5" s="15" t="s">
        <v>56</v>
      </c>
      <c r="K5" s="15" t="s">
        <v>57</v>
      </c>
      <c r="L5" s="47"/>
      <c r="M5" s="47"/>
      <c r="N5" s="47"/>
      <c r="O5" s="47"/>
    </row>
    <row r="6" spans="1:16">
      <c r="A6" s="17">
        <v>1</v>
      </c>
      <c r="B6" s="18" t="s">
        <v>4</v>
      </c>
      <c r="C6" s="19">
        <v>100</v>
      </c>
      <c r="D6" s="20">
        <v>11</v>
      </c>
      <c r="E6" s="21">
        <f>D6*60%</f>
        <v>6.6</v>
      </c>
      <c r="F6" s="21">
        <f>D6*40%</f>
        <v>4.4000000000000004</v>
      </c>
      <c r="G6" s="23">
        <v>128</v>
      </c>
      <c r="H6" s="19">
        <v>200</v>
      </c>
      <c r="I6" s="20">
        <f>H6*0.015</f>
        <v>3</v>
      </c>
      <c r="J6" s="22">
        <f>I6*60%</f>
        <v>1.7999999999999998</v>
      </c>
      <c r="K6" s="21">
        <f>I6*40%</f>
        <v>1.2000000000000002</v>
      </c>
      <c r="L6" s="23">
        <v>0</v>
      </c>
      <c r="M6" s="23">
        <v>0</v>
      </c>
      <c r="N6" s="23">
        <f>M6*60%</f>
        <v>0</v>
      </c>
      <c r="O6" s="23">
        <f>M6*40%</f>
        <v>0</v>
      </c>
      <c r="P6" s="22"/>
    </row>
    <row r="7" spans="1:16">
      <c r="A7" s="17">
        <v>2</v>
      </c>
      <c r="B7" s="18" t="s">
        <v>5</v>
      </c>
      <c r="C7" s="19">
        <v>315</v>
      </c>
      <c r="D7" s="20">
        <v>24.7</v>
      </c>
      <c r="E7" s="21">
        <f t="shared" ref="E7:E18" si="0">D7*60%</f>
        <v>14.819999999999999</v>
      </c>
      <c r="F7" s="21">
        <f t="shared" ref="F7:F18" si="1">D7*40%</f>
        <v>9.8800000000000008</v>
      </c>
      <c r="G7" s="23">
        <v>20</v>
      </c>
      <c r="H7" s="19">
        <v>100</v>
      </c>
      <c r="I7" s="20">
        <f t="shared" ref="I7:I14" si="2">H7*0.015</f>
        <v>1.5</v>
      </c>
      <c r="J7" s="22">
        <f t="shared" ref="J7:J18" si="3">I7*60%</f>
        <v>0.89999999999999991</v>
      </c>
      <c r="K7" s="21">
        <f t="shared" ref="K7:K18" si="4">I7*40%</f>
        <v>0.60000000000000009</v>
      </c>
      <c r="L7" s="23">
        <v>0</v>
      </c>
      <c r="M7" s="23">
        <v>0</v>
      </c>
      <c r="N7" s="23">
        <f t="shared" ref="N7:N18" si="5">M7*60%</f>
        <v>0</v>
      </c>
      <c r="O7" s="23">
        <f t="shared" ref="O7:O18" si="6">M7*40%</f>
        <v>0</v>
      </c>
      <c r="P7" s="22"/>
    </row>
    <row r="8" spans="1:16">
      <c r="A8" s="17">
        <v>3</v>
      </c>
      <c r="B8" s="18" t="s">
        <v>6</v>
      </c>
      <c r="C8" s="19">
        <v>15</v>
      </c>
      <c r="D8" s="20">
        <v>1.2</v>
      </c>
      <c r="E8" s="21">
        <f t="shared" si="0"/>
        <v>0.72</v>
      </c>
      <c r="F8" s="21">
        <f t="shared" si="1"/>
        <v>0.48</v>
      </c>
      <c r="G8" s="23">
        <v>63</v>
      </c>
      <c r="H8" s="19">
        <v>30</v>
      </c>
      <c r="I8" s="20">
        <f t="shared" si="2"/>
        <v>0.44999999999999996</v>
      </c>
      <c r="J8" s="22">
        <f t="shared" si="3"/>
        <v>0.26999999999999996</v>
      </c>
      <c r="K8" s="21">
        <f t="shared" si="4"/>
        <v>0.18</v>
      </c>
      <c r="L8" s="23">
        <v>200</v>
      </c>
      <c r="M8" s="21">
        <f>L8*0.06</f>
        <v>12</v>
      </c>
      <c r="N8" s="23">
        <f t="shared" si="5"/>
        <v>7.1999999999999993</v>
      </c>
      <c r="O8" s="23">
        <f t="shared" si="6"/>
        <v>4.8000000000000007</v>
      </c>
      <c r="P8" s="22"/>
    </row>
    <row r="9" spans="1:16">
      <c r="A9" s="17">
        <v>4</v>
      </c>
      <c r="B9" s="18" t="s">
        <v>7</v>
      </c>
      <c r="C9" s="19">
        <v>90</v>
      </c>
      <c r="D9" s="20">
        <v>5.0999999999999996</v>
      </c>
      <c r="E9" s="21">
        <f t="shared" si="0"/>
        <v>3.0599999999999996</v>
      </c>
      <c r="F9" s="21">
        <f t="shared" si="1"/>
        <v>2.04</v>
      </c>
      <c r="G9" s="23">
        <v>97</v>
      </c>
      <c r="H9" s="19">
        <v>30</v>
      </c>
      <c r="I9" s="20">
        <f t="shared" si="2"/>
        <v>0.44999999999999996</v>
      </c>
      <c r="J9" s="22">
        <f t="shared" si="3"/>
        <v>0.26999999999999996</v>
      </c>
      <c r="K9" s="21">
        <f t="shared" si="4"/>
        <v>0.18</v>
      </c>
      <c r="L9" s="23">
        <v>120</v>
      </c>
      <c r="M9" s="21">
        <f>L9*0.06</f>
        <v>7.1999999999999993</v>
      </c>
      <c r="N9" s="23">
        <f t="shared" si="5"/>
        <v>4.3199999999999994</v>
      </c>
      <c r="O9" s="23">
        <f t="shared" si="6"/>
        <v>2.88</v>
      </c>
      <c r="P9" s="22"/>
    </row>
    <row r="10" spans="1:16">
      <c r="A10" s="17">
        <v>5</v>
      </c>
      <c r="B10" s="18" t="s">
        <v>8</v>
      </c>
      <c r="C10" s="19">
        <v>25</v>
      </c>
      <c r="D10" s="20">
        <v>2.75</v>
      </c>
      <c r="E10" s="21">
        <f t="shared" si="0"/>
        <v>1.65</v>
      </c>
      <c r="F10" s="21">
        <f t="shared" si="1"/>
        <v>1.1000000000000001</v>
      </c>
      <c r="G10" s="23">
        <v>7</v>
      </c>
      <c r="H10" s="19">
        <v>20</v>
      </c>
      <c r="I10" s="20">
        <f t="shared" si="2"/>
        <v>0.3</v>
      </c>
      <c r="J10" s="22">
        <f t="shared" si="3"/>
        <v>0.18</v>
      </c>
      <c r="K10" s="21">
        <f t="shared" si="4"/>
        <v>0.12</v>
      </c>
      <c r="L10" s="23">
        <v>150</v>
      </c>
      <c r="M10" s="21">
        <f>L10*0.06</f>
        <v>9</v>
      </c>
      <c r="N10" s="23">
        <f t="shared" si="5"/>
        <v>5.3999999999999995</v>
      </c>
      <c r="O10" s="23">
        <f t="shared" si="6"/>
        <v>3.6</v>
      </c>
      <c r="P10" s="22"/>
    </row>
    <row r="11" spans="1:16">
      <c r="A11" s="17">
        <v>6</v>
      </c>
      <c r="B11" s="18" t="s">
        <v>9</v>
      </c>
      <c r="C11" s="25">
        <v>100</v>
      </c>
      <c r="D11" s="20">
        <v>11</v>
      </c>
      <c r="E11" s="21">
        <f t="shared" si="0"/>
        <v>6.6</v>
      </c>
      <c r="F11" s="21">
        <f t="shared" si="1"/>
        <v>4.4000000000000004</v>
      </c>
      <c r="G11" s="23">
        <v>43</v>
      </c>
      <c r="H11" s="19">
        <v>80</v>
      </c>
      <c r="I11" s="20">
        <f t="shared" si="2"/>
        <v>1.2</v>
      </c>
      <c r="J11" s="22">
        <f t="shared" si="3"/>
        <v>0.72</v>
      </c>
      <c r="K11" s="21">
        <f t="shared" si="4"/>
        <v>0.48</v>
      </c>
      <c r="L11" s="23">
        <v>260</v>
      </c>
      <c r="M11" s="21">
        <v>15.6</v>
      </c>
      <c r="N11" s="21">
        <f t="shared" si="5"/>
        <v>9.36</v>
      </c>
      <c r="O11" s="21">
        <f t="shared" si="6"/>
        <v>6.24</v>
      </c>
      <c r="P11" s="22"/>
    </row>
    <row r="12" spans="1:16">
      <c r="A12" s="17">
        <v>7</v>
      </c>
      <c r="B12" s="18" t="s">
        <v>10</v>
      </c>
      <c r="C12" s="19">
        <v>125</v>
      </c>
      <c r="D12" s="20">
        <v>16.3</v>
      </c>
      <c r="E12" s="21">
        <f t="shared" si="0"/>
        <v>9.7799999999999994</v>
      </c>
      <c r="F12" s="21">
        <f t="shared" si="1"/>
        <v>6.5200000000000005</v>
      </c>
      <c r="G12" s="23">
        <v>36</v>
      </c>
      <c r="H12" s="19">
        <v>60</v>
      </c>
      <c r="I12" s="20">
        <f t="shared" si="2"/>
        <v>0.89999999999999991</v>
      </c>
      <c r="J12" s="22">
        <f t="shared" si="3"/>
        <v>0.53999999999999992</v>
      </c>
      <c r="K12" s="21">
        <f t="shared" si="4"/>
        <v>0.36</v>
      </c>
      <c r="L12" s="23">
        <v>113</v>
      </c>
      <c r="M12" s="21">
        <v>6.78</v>
      </c>
      <c r="N12" s="21">
        <f t="shared" si="5"/>
        <v>4.0679999999999996</v>
      </c>
      <c r="O12" s="21">
        <f t="shared" si="6"/>
        <v>2.7120000000000002</v>
      </c>
      <c r="P12" s="22"/>
    </row>
    <row r="13" spans="1:16">
      <c r="A13" s="17">
        <v>8</v>
      </c>
      <c r="B13" s="18" t="s">
        <v>11</v>
      </c>
      <c r="C13" s="19">
        <v>87</v>
      </c>
      <c r="D13" s="20">
        <v>9.39</v>
      </c>
      <c r="E13" s="21">
        <f t="shared" si="0"/>
        <v>5.6340000000000003</v>
      </c>
      <c r="F13" s="21">
        <f t="shared" si="1"/>
        <v>3.7560000000000002</v>
      </c>
      <c r="G13" s="23">
        <v>67</v>
      </c>
      <c r="H13" s="19">
        <v>223</v>
      </c>
      <c r="I13" s="20">
        <f t="shared" si="2"/>
        <v>3.3449999999999998</v>
      </c>
      <c r="J13" s="22">
        <f t="shared" si="3"/>
        <v>2.0069999999999997</v>
      </c>
      <c r="K13" s="21">
        <f t="shared" si="4"/>
        <v>1.3380000000000001</v>
      </c>
      <c r="L13" s="23">
        <v>0</v>
      </c>
      <c r="M13" s="23">
        <v>0</v>
      </c>
      <c r="N13" s="23">
        <f t="shared" si="5"/>
        <v>0</v>
      </c>
      <c r="O13" s="23">
        <f t="shared" si="6"/>
        <v>0</v>
      </c>
      <c r="P13" s="22"/>
    </row>
    <row r="14" spans="1:16">
      <c r="A14" s="17">
        <v>9</v>
      </c>
      <c r="B14" s="18" t="s">
        <v>12</v>
      </c>
      <c r="C14" s="19">
        <v>80</v>
      </c>
      <c r="D14" s="20">
        <v>8.8000000000000007</v>
      </c>
      <c r="E14" s="21">
        <f t="shared" si="0"/>
        <v>5.28</v>
      </c>
      <c r="F14" s="21">
        <f t="shared" si="1"/>
        <v>3.5200000000000005</v>
      </c>
      <c r="G14" s="23">
        <v>94</v>
      </c>
      <c r="H14" s="19">
        <v>156</v>
      </c>
      <c r="I14" s="20">
        <f t="shared" si="2"/>
        <v>2.34</v>
      </c>
      <c r="J14" s="22">
        <f t="shared" si="3"/>
        <v>1.4039999999999999</v>
      </c>
      <c r="K14" s="21">
        <f t="shared" si="4"/>
        <v>0.93599999999999994</v>
      </c>
      <c r="L14" s="23">
        <v>0</v>
      </c>
      <c r="M14" s="23">
        <v>0</v>
      </c>
      <c r="N14" s="23">
        <f t="shared" si="5"/>
        <v>0</v>
      </c>
      <c r="O14" s="23">
        <f t="shared" si="6"/>
        <v>0</v>
      </c>
      <c r="P14" s="22"/>
    </row>
    <row r="15" spans="1:16">
      <c r="A15" s="17">
        <v>10</v>
      </c>
      <c r="B15" s="18" t="s">
        <v>13</v>
      </c>
      <c r="C15" s="26">
        <v>60</v>
      </c>
      <c r="D15" s="20">
        <f>C15*0.11</f>
        <v>6.6</v>
      </c>
      <c r="E15" s="21">
        <f t="shared" si="0"/>
        <v>3.9599999999999995</v>
      </c>
      <c r="F15" s="21">
        <f t="shared" si="1"/>
        <v>2.64</v>
      </c>
      <c r="G15" s="23">
        <f>SUM(G6:G14)</f>
        <v>555</v>
      </c>
      <c r="H15" s="19">
        <v>0</v>
      </c>
      <c r="I15" s="24">
        <v>0</v>
      </c>
      <c r="J15" s="22">
        <f t="shared" si="3"/>
        <v>0</v>
      </c>
      <c r="K15" s="21">
        <f t="shared" si="4"/>
        <v>0</v>
      </c>
      <c r="L15" s="23">
        <v>70</v>
      </c>
      <c r="M15" s="21">
        <f>L15*0.06</f>
        <v>4.2</v>
      </c>
      <c r="N15" s="23">
        <f t="shared" si="5"/>
        <v>2.52</v>
      </c>
      <c r="O15" s="23">
        <f t="shared" si="6"/>
        <v>1.6800000000000002</v>
      </c>
      <c r="P15" s="22"/>
    </row>
    <row r="16" spans="1:16">
      <c r="A16" s="17">
        <v>11</v>
      </c>
      <c r="B16" s="18" t="s">
        <v>14</v>
      </c>
      <c r="C16" s="19">
        <v>40</v>
      </c>
      <c r="D16" s="20">
        <v>3.8</v>
      </c>
      <c r="E16" s="21">
        <f t="shared" si="0"/>
        <v>2.2799999999999998</v>
      </c>
      <c r="F16" s="21">
        <f t="shared" si="1"/>
        <v>1.52</v>
      </c>
      <c r="G16" s="21"/>
      <c r="H16" s="19">
        <v>0</v>
      </c>
      <c r="I16" s="24">
        <v>0</v>
      </c>
      <c r="J16" s="22">
        <f t="shared" si="3"/>
        <v>0</v>
      </c>
      <c r="K16" s="21">
        <f t="shared" si="4"/>
        <v>0</v>
      </c>
      <c r="L16" s="23">
        <v>140</v>
      </c>
      <c r="M16" s="21">
        <f t="shared" ref="M16:M18" si="7">L16*0.06</f>
        <v>8.4</v>
      </c>
      <c r="N16" s="23">
        <f t="shared" si="5"/>
        <v>5.04</v>
      </c>
      <c r="O16" s="23">
        <f t="shared" si="6"/>
        <v>3.3600000000000003</v>
      </c>
      <c r="P16" s="22"/>
    </row>
    <row r="17" spans="1:16">
      <c r="A17" s="17">
        <v>12</v>
      </c>
      <c r="B17" s="18" t="s">
        <v>15</v>
      </c>
      <c r="C17" s="19">
        <v>50</v>
      </c>
      <c r="D17" s="20">
        <f>C17*0.11</f>
        <v>5.5</v>
      </c>
      <c r="E17" s="21">
        <f t="shared" si="0"/>
        <v>3.3</v>
      </c>
      <c r="F17" s="21">
        <f t="shared" si="1"/>
        <v>2.2000000000000002</v>
      </c>
      <c r="G17" s="21"/>
      <c r="H17" s="19">
        <v>0</v>
      </c>
      <c r="I17" s="24">
        <v>0</v>
      </c>
      <c r="J17" s="22">
        <f t="shared" si="3"/>
        <v>0</v>
      </c>
      <c r="K17" s="21">
        <f t="shared" si="4"/>
        <v>0</v>
      </c>
      <c r="L17" s="23">
        <v>90</v>
      </c>
      <c r="M17" s="21">
        <f t="shared" si="7"/>
        <v>5.3999999999999995</v>
      </c>
      <c r="N17" s="23">
        <f t="shared" si="5"/>
        <v>3.2399999999999998</v>
      </c>
      <c r="O17" s="23">
        <f t="shared" si="6"/>
        <v>2.1599999999999997</v>
      </c>
      <c r="P17" s="22"/>
    </row>
    <row r="18" spans="1:16">
      <c r="A18" s="17">
        <v>13</v>
      </c>
      <c r="B18" s="18" t="s">
        <v>16</v>
      </c>
      <c r="C18" s="19">
        <v>150</v>
      </c>
      <c r="D18" s="20">
        <v>16.5</v>
      </c>
      <c r="E18" s="21">
        <f t="shared" si="0"/>
        <v>9.9</v>
      </c>
      <c r="F18" s="21">
        <f t="shared" si="1"/>
        <v>6.6000000000000005</v>
      </c>
      <c r="G18" s="21"/>
      <c r="H18" s="19">
        <v>0</v>
      </c>
      <c r="I18" s="24">
        <v>0</v>
      </c>
      <c r="J18" s="22">
        <f t="shared" si="3"/>
        <v>0</v>
      </c>
      <c r="K18" s="21">
        <f t="shared" si="4"/>
        <v>0</v>
      </c>
      <c r="L18" s="23">
        <v>110</v>
      </c>
      <c r="M18" s="21">
        <f t="shared" si="7"/>
        <v>6.6</v>
      </c>
      <c r="N18" s="23">
        <f t="shared" si="5"/>
        <v>3.9599999999999995</v>
      </c>
      <c r="O18" s="23">
        <f t="shared" si="6"/>
        <v>2.64</v>
      </c>
      <c r="P18" s="22"/>
    </row>
    <row r="19" spans="1:16" s="31" customFormat="1">
      <c r="A19" s="27"/>
      <c r="B19" s="28" t="s">
        <v>58</v>
      </c>
      <c r="C19" s="28">
        <f>SUM(C6:C18)</f>
        <v>1237</v>
      </c>
      <c r="D19" s="28">
        <f t="shared" ref="D19:K19" si="8">SUM(D6:D18)</f>
        <v>122.64</v>
      </c>
      <c r="E19" s="29">
        <f>SUM(E6:E18)</f>
        <v>73.584000000000003</v>
      </c>
      <c r="F19" s="29">
        <f t="shared" si="8"/>
        <v>49.056000000000019</v>
      </c>
      <c r="G19" s="29"/>
      <c r="H19" s="30">
        <f>SUM(H6:H18)</f>
        <v>899</v>
      </c>
      <c r="I19" s="29">
        <f>SUM(I6:I18)</f>
        <v>13.484999999999999</v>
      </c>
      <c r="J19" s="29">
        <f>SUM(J6:J18)</f>
        <v>8.0909999999999993</v>
      </c>
      <c r="K19" s="29">
        <f t="shared" si="8"/>
        <v>5.3940000000000001</v>
      </c>
      <c r="L19" s="30">
        <f>SUM(L6:L18)</f>
        <v>1253</v>
      </c>
      <c r="M19" s="29">
        <f t="shared" ref="M19:O19" si="9">SUM(M6:M18)</f>
        <v>75.179999999999993</v>
      </c>
      <c r="N19" s="29">
        <f t="shared" si="9"/>
        <v>45.108000000000004</v>
      </c>
      <c r="O19" s="29">
        <f t="shared" si="9"/>
        <v>30.072000000000003</v>
      </c>
    </row>
    <row r="21" spans="1:16" ht="37.5">
      <c r="J21" s="15" t="s">
        <v>45</v>
      </c>
      <c r="K21" s="15" t="s">
        <v>46</v>
      </c>
      <c r="L21" s="15" t="s">
        <v>56</v>
      </c>
      <c r="M21" s="15" t="s">
        <v>57</v>
      </c>
    </row>
    <row r="22" spans="1:16">
      <c r="J22" s="23">
        <f>C19+H19+L19</f>
        <v>3389</v>
      </c>
      <c r="K22" s="21">
        <f>D19+I19+M19</f>
        <v>211.30500000000001</v>
      </c>
      <c r="L22" s="21">
        <f>E19+J19+N19</f>
        <v>126.783</v>
      </c>
      <c r="M22" s="21">
        <f>F19+K19+O19</f>
        <v>84.52200000000002</v>
      </c>
    </row>
    <row r="24" spans="1:16">
      <c r="K24" s="48" t="s">
        <v>61</v>
      </c>
      <c r="L24" s="48"/>
      <c r="M24" s="48"/>
      <c r="N24" s="48"/>
      <c r="O24" s="48"/>
    </row>
    <row r="25" spans="1:16">
      <c r="L25" s="14"/>
      <c r="M25" s="14"/>
      <c r="N25" s="14"/>
    </row>
  </sheetData>
  <mergeCells count="19">
    <mergeCell ref="N3:O3"/>
    <mergeCell ref="N4:N5"/>
    <mergeCell ref="O4:O5"/>
    <mergeCell ref="G3:G5"/>
    <mergeCell ref="J3:K4"/>
    <mergeCell ref="K24:O24"/>
    <mergeCell ref="C2:F2"/>
    <mergeCell ref="A1:O1"/>
    <mergeCell ref="A2:A5"/>
    <mergeCell ref="B2:B5"/>
    <mergeCell ref="L2:O2"/>
    <mergeCell ref="C3:C5"/>
    <mergeCell ref="D3:D5"/>
    <mergeCell ref="E3:F4"/>
    <mergeCell ref="H3:H5"/>
    <mergeCell ref="I3:I5"/>
    <mergeCell ref="G2:K2"/>
    <mergeCell ref="L3:L5"/>
    <mergeCell ref="M3:M5"/>
  </mergeCells>
  <pageMargins left="0.70866141732283472" right="0.32" top="0.74803149606299213" bottom="0.74803149606299213" header="0.31496062992125984" footer="0.31496062992125984"/>
  <pageSetup paperSize="9" scale="85" orientation="landscape" r:id="rId1"/>
</worksheet>
</file>

<file path=xl/worksheets/sheet4.xml><?xml version="1.0" encoding="utf-8"?>
<worksheet xmlns="http://schemas.openxmlformats.org/spreadsheetml/2006/main" xmlns:r="http://schemas.openxmlformats.org/officeDocument/2006/relationships">
  <dimension ref="A1:H22"/>
  <sheetViews>
    <sheetView workbookViewId="0">
      <selection activeCell="B19" sqref="B19:H19"/>
    </sheetView>
  </sheetViews>
  <sheetFormatPr defaultColWidth="9.140625" defaultRowHeight="14.25"/>
  <cols>
    <col min="1" max="1" width="5.5703125" style="1" customWidth="1"/>
    <col min="2" max="2" width="15.42578125" style="1" bestFit="1" customWidth="1"/>
    <col min="3" max="8" width="12.85546875" style="1" customWidth="1"/>
    <col min="9" max="16384" width="9.140625" style="1"/>
  </cols>
  <sheetData>
    <row r="1" spans="1:8" ht="32.25" customHeight="1">
      <c r="A1" s="39" t="s">
        <v>71</v>
      </c>
      <c r="B1" s="39"/>
      <c r="C1" s="39"/>
      <c r="D1" s="39"/>
      <c r="E1" s="39"/>
      <c r="F1" s="39"/>
      <c r="G1" s="39"/>
      <c r="H1" s="39"/>
    </row>
    <row r="2" spans="1:8" s="2" customFormat="1" ht="15">
      <c r="A2" s="54" t="s">
        <v>70</v>
      </c>
      <c r="B2" s="54" t="s">
        <v>2</v>
      </c>
      <c r="C2" s="41" t="s">
        <v>69</v>
      </c>
      <c r="D2" s="43"/>
      <c r="E2" s="41" t="s">
        <v>72</v>
      </c>
      <c r="F2" s="43"/>
      <c r="G2" s="41" t="s">
        <v>66</v>
      </c>
      <c r="H2" s="43"/>
    </row>
    <row r="3" spans="1:8" s="2" customFormat="1" ht="15">
      <c r="A3" s="55"/>
      <c r="B3" s="55"/>
      <c r="C3" s="32" t="s">
        <v>67</v>
      </c>
      <c r="D3" s="32" t="s">
        <v>68</v>
      </c>
      <c r="E3" s="32" t="s">
        <v>67</v>
      </c>
      <c r="F3" s="32" t="s">
        <v>68</v>
      </c>
      <c r="G3" s="32" t="s">
        <v>67</v>
      </c>
      <c r="H3" s="32" t="s">
        <v>68</v>
      </c>
    </row>
    <row r="4" spans="1:8" s="2" customFormat="1" ht="15.95" customHeight="1">
      <c r="A4" s="3">
        <v>1</v>
      </c>
      <c r="B4" s="4" t="s">
        <v>4</v>
      </c>
      <c r="C4" s="4">
        <v>12</v>
      </c>
      <c r="D4" s="4">
        <v>12</v>
      </c>
      <c r="E4" s="4"/>
      <c r="F4" s="4">
        <v>20</v>
      </c>
      <c r="G4" s="6">
        <v>1783.8000000000002</v>
      </c>
      <c r="H4" s="6">
        <v>20</v>
      </c>
    </row>
    <row r="5" spans="1:8" s="2" customFormat="1" ht="15.95" customHeight="1">
      <c r="A5" s="3">
        <v>2</v>
      </c>
      <c r="B5" s="4" t="s">
        <v>5</v>
      </c>
      <c r="C5" s="4">
        <v>2</v>
      </c>
      <c r="D5" s="4">
        <v>2</v>
      </c>
      <c r="E5" s="4"/>
      <c r="F5" s="4">
        <v>0</v>
      </c>
      <c r="G5" s="6">
        <v>1943</v>
      </c>
      <c r="H5" s="6">
        <v>0</v>
      </c>
    </row>
    <row r="6" spans="1:8" s="2" customFormat="1" ht="15.95" customHeight="1">
      <c r="A6" s="3">
        <v>3</v>
      </c>
      <c r="B6" s="4" t="s">
        <v>6</v>
      </c>
      <c r="C6" s="4">
        <v>5</v>
      </c>
      <c r="D6" s="4">
        <v>5</v>
      </c>
      <c r="E6" s="4"/>
      <c r="F6" s="4">
        <v>30</v>
      </c>
      <c r="G6" s="6">
        <v>603.4</v>
      </c>
      <c r="H6" s="6">
        <v>30</v>
      </c>
    </row>
    <row r="7" spans="1:8" ht="15.95" customHeight="1">
      <c r="A7" s="3">
        <v>4</v>
      </c>
      <c r="B7" s="4" t="s">
        <v>7</v>
      </c>
      <c r="C7" s="4">
        <v>38</v>
      </c>
      <c r="D7" s="4">
        <v>34</v>
      </c>
      <c r="E7" s="4"/>
      <c r="F7" s="4">
        <v>662</v>
      </c>
      <c r="G7" s="6">
        <v>4890.6000000000004</v>
      </c>
      <c r="H7" s="6">
        <v>662</v>
      </c>
    </row>
    <row r="8" spans="1:8" ht="15.95" customHeight="1">
      <c r="A8" s="7">
        <v>5</v>
      </c>
      <c r="B8" s="4" t="s">
        <v>8</v>
      </c>
      <c r="C8" s="4">
        <v>29</v>
      </c>
      <c r="D8" s="4">
        <v>23</v>
      </c>
      <c r="E8" s="4"/>
      <c r="F8" s="4">
        <v>307</v>
      </c>
      <c r="G8" s="6">
        <v>4721.2</v>
      </c>
      <c r="H8" s="6">
        <v>510</v>
      </c>
    </row>
    <row r="9" spans="1:8" ht="15.95" customHeight="1">
      <c r="A9" s="7">
        <v>6</v>
      </c>
      <c r="B9" s="4" t="s">
        <v>9</v>
      </c>
      <c r="C9" s="4">
        <v>25</v>
      </c>
      <c r="D9" s="4">
        <v>25</v>
      </c>
      <c r="E9" s="4"/>
      <c r="F9" s="4">
        <v>206</v>
      </c>
      <c r="G9" s="6">
        <v>2738</v>
      </c>
      <c r="H9" s="6">
        <v>4</v>
      </c>
    </row>
    <row r="10" spans="1:8" ht="15.95" customHeight="1">
      <c r="A10" s="7">
        <v>7</v>
      </c>
      <c r="B10" s="4" t="s">
        <v>10</v>
      </c>
      <c r="C10" s="4">
        <v>20</v>
      </c>
      <c r="D10" s="4">
        <v>17</v>
      </c>
      <c r="E10" s="4"/>
      <c r="F10" s="4">
        <v>70</v>
      </c>
      <c r="G10" s="6">
        <v>4187.2</v>
      </c>
      <c r="H10" s="6">
        <v>93</v>
      </c>
    </row>
    <row r="11" spans="1:8" ht="15.95" customHeight="1">
      <c r="A11" s="7">
        <v>8</v>
      </c>
      <c r="B11" s="4" t="s">
        <v>11</v>
      </c>
      <c r="C11" s="4">
        <v>13</v>
      </c>
      <c r="D11" s="4">
        <v>13</v>
      </c>
      <c r="E11" s="4"/>
      <c r="F11" s="4">
        <v>180</v>
      </c>
      <c r="G11" s="6">
        <v>1445.6000000000001</v>
      </c>
      <c r="H11" s="6">
        <v>40</v>
      </c>
    </row>
    <row r="12" spans="1:8" ht="15.95" customHeight="1">
      <c r="A12" s="7">
        <v>9</v>
      </c>
      <c r="B12" s="4" t="s">
        <v>12</v>
      </c>
      <c r="C12" s="4">
        <v>37</v>
      </c>
      <c r="D12" s="4">
        <v>40</v>
      </c>
      <c r="E12" s="4"/>
      <c r="F12" s="4">
        <v>55</v>
      </c>
      <c r="G12" s="6">
        <v>3964.4</v>
      </c>
      <c r="H12" s="6">
        <v>320</v>
      </c>
    </row>
    <row r="13" spans="1:8" ht="15.95" customHeight="1">
      <c r="A13" s="7">
        <v>10</v>
      </c>
      <c r="B13" s="4" t="s">
        <v>13</v>
      </c>
      <c r="C13" s="4">
        <v>0</v>
      </c>
      <c r="D13" s="4">
        <v>0</v>
      </c>
      <c r="E13" s="4"/>
      <c r="F13" s="4">
        <v>0</v>
      </c>
      <c r="G13" s="6">
        <v>616.40000000000009</v>
      </c>
      <c r="H13" s="6">
        <v>0</v>
      </c>
    </row>
    <row r="14" spans="1:8" ht="15.95" customHeight="1">
      <c r="A14" s="7">
        <v>11</v>
      </c>
      <c r="B14" s="4" t="s">
        <v>14</v>
      </c>
      <c r="C14" s="4">
        <v>0</v>
      </c>
      <c r="D14" s="4">
        <v>0</v>
      </c>
      <c r="E14" s="4"/>
      <c r="F14" s="4">
        <v>0</v>
      </c>
      <c r="G14" s="6">
        <v>663.40000000000009</v>
      </c>
      <c r="H14" s="6">
        <v>25</v>
      </c>
    </row>
    <row r="15" spans="1:8" ht="15.95" customHeight="1">
      <c r="A15" s="7">
        <v>12</v>
      </c>
      <c r="B15" s="4" t="s">
        <v>15</v>
      </c>
      <c r="C15" s="4">
        <v>0</v>
      </c>
      <c r="D15" s="4">
        <v>0</v>
      </c>
      <c r="E15" s="4"/>
      <c r="F15" s="4">
        <v>0</v>
      </c>
      <c r="G15" s="6">
        <v>1616.6000000000001</v>
      </c>
      <c r="H15" s="6">
        <v>46</v>
      </c>
    </row>
    <row r="16" spans="1:8" ht="15.95" customHeight="1">
      <c r="A16" s="7">
        <v>13</v>
      </c>
      <c r="B16" s="4" t="s">
        <v>16</v>
      </c>
      <c r="C16" s="4">
        <v>0</v>
      </c>
      <c r="D16" s="4">
        <v>0</v>
      </c>
      <c r="E16" s="4"/>
      <c r="F16" s="4">
        <v>0</v>
      </c>
      <c r="G16" s="6">
        <v>2024.4</v>
      </c>
      <c r="H16" s="6">
        <v>0</v>
      </c>
    </row>
    <row r="17" spans="1:8" ht="15.95" customHeight="1">
      <c r="A17" s="7"/>
      <c r="B17" s="8" t="s">
        <v>3</v>
      </c>
      <c r="C17" s="8">
        <f>SUM(C4:C16)</f>
        <v>181</v>
      </c>
      <c r="D17" s="8">
        <f t="shared" ref="D17:H17" si="0">SUM(D4:D16)</f>
        <v>171</v>
      </c>
      <c r="E17" s="8">
        <f t="shared" si="0"/>
        <v>0</v>
      </c>
      <c r="F17" s="8">
        <f t="shared" si="0"/>
        <v>1530</v>
      </c>
      <c r="G17" s="8">
        <f t="shared" si="0"/>
        <v>31198.000000000004</v>
      </c>
      <c r="H17" s="8">
        <f t="shared" si="0"/>
        <v>1750</v>
      </c>
    </row>
    <row r="19" spans="1:8" ht="171" customHeight="1">
      <c r="B19" s="56" t="s">
        <v>73</v>
      </c>
      <c r="C19" s="56"/>
      <c r="D19" s="56"/>
      <c r="E19" s="56"/>
      <c r="F19" s="56"/>
      <c r="G19" s="56"/>
      <c r="H19" s="56"/>
    </row>
    <row r="22" spans="1:8">
      <c r="H22" s="33"/>
    </row>
  </sheetData>
  <mergeCells count="7">
    <mergeCell ref="A1:H1"/>
    <mergeCell ref="B2:B3"/>
    <mergeCell ref="A2:A3"/>
    <mergeCell ref="B19:H19"/>
    <mergeCell ref="G2:H2"/>
    <mergeCell ref="C2:D2"/>
    <mergeCell ref="E2:F2"/>
  </mergeCells>
  <printOptions horizontalCentered="1"/>
  <pageMargins left="0.70866141732283472" right="0.70866141732283472" top="0.74803149606299213" bottom="0.74803149606299213" header="0.31496062992125984" footer="0.31496062992125984"/>
  <pageSetup paperSize="9" orientation="landscape" verticalDpi="0" r:id="rId1"/>
</worksheet>
</file>

<file path=xl/worksheets/sheet5.xml><?xml version="1.0" encoding="utf-8"?>
<worksheet xmlns="http://schemas.openxmlformats.org/spreadsheetml/2006/main" xmlns:r="http://schemas.openxmlformats.org/officeDocument/2006/relationships">
  <dimension ref="A1:R18"/>
  <sheetViews>
    <sheetView tabSelected="1" topLeftCell="A2" zoomScale="85" zoomScaleNormal="85" workbookViewId="0">
      <selection activeCell="R2" sqref="R2:R4"/>
    </sheetView>
  </sheetViews>
  <sheetFormatPr defaultColWidth="9.140625" defaultRowHeight="14.25"/>
  <cols>
    <col min="1" max="1" width="4.42578125" style="1" bestFit="1" customWidth="1"/>
    <col min="2" max="2" width="15.42578125" style="1" bestFit="1" customWidth="1"/>
    <col min="3" max="3" width="9.5703125" style="1" bestFit="1" customWidth="1"/>
    <col min="4" max="4" width="6.7109375" style="1" bestFit="1" customWidth="1"/>
    <col min="5" max="5" width="4.42578125" style="1" bestFit="1" customWidth="1"/>
    <col min="6" max="6" width="7.85546875" style="1" bestFit="1" customWidth="1"/>
    <col min="7" max="7" width="7.7109375" style="1" bestFit="1" customWidth="1"/>
    <col min="8" max="8" width="6.7109375" style="1" bestFit="1" customWidth="1"/>
    <col min="9" max="9" width="7.85546875" style="1" bestFit="1" customWidth="1"/>
    <col min="10" max="10" width="7.7109375" style="1" bestFit="1" customWidth="1"/>
    <col min="11" max="11" width="6.7109375" style="1" bestFit="1" customWidth="1"/>
    <col min="12" max="12" width="7.5703125" style="1" bestFit="1" customWidth="1"/>
    <col min="13" max="13" width="7.7109375" style="1" bestFit="1" customWidth="1"/>
    <col min="14" max="14" width="6.7109375" style="1" bestFit="1" customWidth="1"/>
    <col min="15" max="15" width="8.140625" style="1" bestFit="1" customWidth="1"/>
    <col min="16" max="16" width="7.7109375" style="1" hidden="1" customWidth="1"/>
    <col min="17" max="17" width="7.7109375" style="1" bestFit="1" customWidth="1"/>
    <col min="18" max="18" width="10.42578125" style="1" bestFit="1" customWidth="1"/>
    <col min="19" max="16384" width="9.140625" style="1"/>
  </cols>
  <sheetData>
    <row r="1" spans="1:18" ht="33.6" customHeight="1">
      <c r="A1" s="39" t="s">
        <v>74</v>
      </c>
      <c r="B1" s="39"/>
      <c r="C1" s="39"/>
      <c r="D1" s="39"/>
      <c r="E1" s="39"/>
      <c r="F1" s="39"/>
      <c r="G1" s="39"/>
      <c r="H1" s="39"/>
      <c r="I1" s="39"/>
      <c r="J1" s="39"/>
      <c r="K1" s="39"/>
      <c r="L1" s="39"/>
      <c r="M1" s="39"/>
      <c r="N1" s="39"/>
      <c r="O1" s="39"/>
      <c r="P1" s="39"/>
      <c r="Q1" s="39"/>
      <c r="R1" s="39"/>
    </row>
    <row r="2" spans="1:18" ht="20.25" customHeight="1">
      <c r="A2" s="54" t="s">
        <v>0</v>
      </c>
      <c r="B2" s="54" t="s">
        <v>2</v>
      </c>
      <c r="C2" s="54" t="s">
        <v>84</v>
      </c>
      <c r="D2" s="34"/>
      <c r="E2" s="39" t="s">
        <v>81</v>
      </c>
      <c r="F2" s="39"/>
      <c r="G2" s="39"/>
      <c r="H2" s="39"/>
      <c r="I2" s="39"/>
      <c r="J2" s="39"/>
      <c r="K2" s="39"/>
      <c r="L2" s="39"/>
      <c r="M2" s="39"/>
      <c r="N2" s="39"/>
      <c r="O2" s="39"/>
      <c r="P2" s="39"/>
      <c r="Q2" s="39" t="s">
        <v>83</v>
      </c>
      <c r="R2" s="39" t="s">
        <v>82</v>
      </c>
    </row>
    <row r="3" spans="1:18" s="2" customFormat="1" ht="21.75" customHeight="1">
      <c r="A3" s="57"/>
      <c r="B3" s="57"/>
      <c r="C3" s="57"/>
      <c r="D3" s="54" t="s">
        <v>35</v>
      </c>
      <c r="E3" s="39" t="s">
        <v>77</v>
      </c>
      <c r="F3" s="39"/>
      <c r="G3" s="39"/>
      <c r="H3" s="39" t="s">
        <v>75</v>
      </c>
      <c r="I3" s="39"/>
      <c r="J3" s="39"/>
      <c r="K3" s="39" t="s">
        <v>76</v>
      </c>
      <c r="L3" s="39"/>
      <c r="M3" s="39"/>
      <c r="N3" s="39" t="s">
        <v>3</v>
      </c>
      <c r="O3" s="39"/>
      <c r="P3" s="39"/>
      <c r="Q3" s="39"/>
      <c r="R3" s="39"/>
    </row>
    <row r="4" spans="1:18" s="2" customFormat="1" ht="60">
      <c r="A4" s="55"/>
      <c r="B4" s="55"/>
      <c r="C4" s="55"/>
      <c r="D4" s="55"/>
      <c r="E4" s="34" t="s">
        <v>45</v>
      </c>
      <c r="F4" s="34" t="s">
        <v>78</v>
      </c>
      <c r="G4" s="34" t="s">
        <v>80</v>
      </c>
      <c r="H4" s="34" t="s">
        <v>45</v>
      </c>
      <c r="I4" s="34" t="s">
        <v>78</v>
      </c>
      <c r="J4" s="34" t="s">
        <v>80</v>
      </c>
      <c r="K4" s="34" t="s">
        <v>45</v>
      </c>
      <c r="L4" s="34" t="s">
        <v>78</v>
      </c>
      <c r="M4" s="34" t="s">
        <v>80</v>
      </c>
      <c r="N4" s="34" t="s">
        <v>45</v>
      </c>
      <c r="O4" s="34" t="s">
        <v>78</v>
      </c>
      <c r="P4" s="34" t="s">
        <v>79</v>
      </c>
      <c r="Q4" s="39"/>
      <c r="R4" s="39"/>
    </row>
    <row r="5" spans="1:18" s="2" customFormat="1" ht="21" customHeight="1">
      <c r="A5" s="3">
        <v>1</v>
      </c>
      <c r="B5" s="4" t="s">
        <v>4</v>
      </c>
      <c r="C5" s="5">
        <v>12</v>
      </c>
      <c r="D5" s="11">
        <v>6242</v>
      </c>
      <c r="E5" s="11">
        <v>0</v>
      </c>
      <c r="F5" s="11">
        <v>0</v>
      </c>
      <c r="G5" s="11">
        <v>0</v>
      </c>
      <c r="H5" s="11">
        <v>3282</v>
      </c>
      <c r="I5" s="11">
        <v>13619.115</v>
      </c>
      <c r="J5" s="11">
        <v>331.17787500000003</v>
      </c>
      <c r="K5" s="11">
        <v>2960</v>
      </c>
      <c r="L5" s="11">
        <v>3059</v>
      </c>
      <c r="M5" s="11">
        <v>76.474999999999994</v>
      </c>
      <c r="N5" s="11">
        <f>E5+H5+K5</f>
        <v>6242</v>
      </c>
      <c r="O5" s="11">
        <f t="shared" ref="O5:P5" si="0">F5+I5+L5</f>
        <v>16678.114999999998</v>
      </c>
      <c r="P5" s="11">
        <f t="shared" si="0"/>
        <v>407.65287499999999</v>
      </c>
      <c r="Q5" s="11">
        <f>P5*1.046775586</f>
        <v>426.72107711270979</v>
      </c>
      <c r="R5" s="11">
        <f>Q5/10</f>
        <v>42.672107711270982</v>
      </c>
    </row>
    <row r="6" spans="1:18" s="2" customFormat="1" ht="21" customHeight="1">
      <c r="A6" s="3">
        <v>2</v>
      </c>
      <c r="B6" s="4" t="s">
        <v>5</v>
      </c>
      <c r="C6" s="5">
        <v>7</v>
      </c>
      <c r="D6" s="11">
        <v>6623</v>
      </c>
      <c r="E6" s="11">
        <v>2</v>
      </c>
      <c r="F6" s="11">
        <v>2490</v>
      </c>
      <c r="G6" s="11">
        <v>37</v>
      </c>
      <c r="H6" s="11">
        <v>2480</v>
      </c>
      <c r="I6" s="11">
        <v>7383</v>
      </c>
      <c r="J6" s="11">
        <v>177.95</v>
      </c>
      <c r="K6" s="11">
        <v>4141</v>
      </c>
      <c r="L6" s="11">
        <v>4177</v>
      </c>
      <c r="M6" s="11">
        <v>104.425</v>
      </c>
      <c r="N6" s="11">
        <f t="shared" ref="N6:N17" si="1">E6+H6+K6</f>
        <v>6623</v>
      </c>
      <c r="O6" s="11">
        <f t="shared" ref="O6:O17" si="2">F6+I6+L6</f>
        <v>14050</v>
      </c>
      <c r="P6" s="11">
        <f t="shared" ref="P6:P17" si="3">G6+J6+M6</f>
        <v>319.375</v>
      </c>
      <c r="Q6" s="11">
        <f>P6*1.046775586</f>
        <v>334.31395277875004</v>
      </c>
      <c r="R6" s="11">
        <f t="shared" ref="R6:R17" si="4">Q6/10</f>
        <v>33.431395277875005</v>
      </c>
    </row>
    <row r="7" spans="1:18" s="2" customFormat="1" ht="21" customHeight="1">
      <c r="A7" s="3">
        <v>3</v>
      </c>
      <c r="B7" s="4" t="s">
        <v>6</v>
      </c>
      <c r="C7" s="5">
        <v>10</v>
      </c>
      <c r="D7" s="11">
        <v>1351</v>
      </c>
      <c r="E7" s="11">
        <v>2</v>
      </c>
      <c r="F7" s="11">
        <v>2250</v>
      </c>
      <c r="G7" s="11">
        <v>34</v>
      </c>
      <c r="H7" s="11">
        <v>167</v>
      </c>
      <c r="I7" s="11">
        <v>3177.5299999999997</v>
      </c>
      <c r="J7" s="11">
        <v>71.326999999999998</v>
      </c>
      <c r="K7" s="11">
        <v>1182</v>
      </c>
      <c r="L7" s="11">
        <v>1376.5125</v>
      </c>
      <c r="M7" s="11">
        <v>34.412812500000001</v>
      </c>
      <c r="N7" s="11">
        <f t="shared" si="1"/>
        <v>1351</v>
      </c>
      <c r="O7" s="11">
        <f t="shared" si="2"/>
        <v>6804.0424999999996</v>
      </c>
      <c r="P7" s="11">
        <f t="shared" si="3"/>
        <v>139.7398125</v>
      </c>
      <c r="Q7" s="11">
        <f t="shared" ref="Q7:Q17" si="5">P7*1.046775586</f>
        <v>146.27622411721762</v>
      </c>
      <c r="R7" s="11">
        <f t="shared" si="4"/>
        <v>14.627622411721763</v>
      </c>
    </row>
    <row r="8" spans="1:18" ht="21" customHeight="1">
      <c r="A8" s="3">
        <v>4</v>
      </c>
      <c r="B8" s="4" t="s">
        <v>7</v>
      </c>
      <c r="C8" s="5">
        <v>11</v>
      </c>
      <c r="D8" s="11">
        <v>1343</v>
      </c>
      <c r="E8" s="11">
        <v>2</v>
      </c>
      <c r="F8" s="11">
        <v>15702</v>
      </c>
      <c r="G8" s="11">
        <v>118</v>
      </c>
      <c r="H8" s="11">
        <v>1046</v>
      </c>
      <c r="I8" s="11">
        <v>3709.5</v>
      </c>
      <c r="J8" s="11">
        <v>91.782499999999999</v>
      </c>
      <c r="K8" s="11">
        <v>295</v>
      </c>
      <c r="L8" s="11">
        <v>254.27500000000001</v>
      </c>
      <c r="M8" s="11">
        <v>6.3568750000000005</v>
      </c>
      <c r="N8" s="11">
        <f t="shared" si="1"/>
        <v>1343</v>
      </c>
      <c r="O8" s="11">
        <f t="shared" si="2"/>
        <v>19665.775000000001</v>
      </c>
      <c r="P8" s="11">
        <f t="shared" si="3"/>
        <v>216.139375</v>
      </c>
      <c r="Q8" s="11">
        <f t="shared" si="5"/>
        <v>226.24942092329877</v>
      </c>
      <c r="R8" s="11">
        <f t="shared" si="4"/>
        <v>22.624942092329878</v>
      </c>
    </row>
    <row r="9" spans="1:18" ht="21" customHeight="1">
      <c r="A9" s="7">
        <v>5</v>
      </c>
      <c r="B9" s="4" t="s">
        <v>8</v>
      </c>
      <c r="C9" s="5">
        <v>22</v>
      </c>
      <c r="D9" s="11">
        <v>695</v>
      </c>
      <c r="E9" s="11">
        <v>3</v>
      </c>
      <c r="F9" s="11">
        <v>7669</v>
      </c>
      <c r="G9" s="11">
        <v>59</v>
      </c>
      <c r="H9" s="11">
        <v>576</v>
      </c>
      <c r="I9" s="11">
        <v>5557.75</v>
      </c>
      <c r="J9" s="11">
        <v>119.29875000000001</v>
      </c>
      <c r="K9" s="11">
        <v>116</v>
      </c>
      <c r="L9" s="11">
        <v>56.5</v>
      </c>
      <c r="M9" s="11">
        <v>1.4125000000000001</v>
      </c>
      <c r="N9" s="11">
        <f t="shared" si="1"/>
        <v>695</v>
      </c>
      <c r="O9" s="11">
        <f t="shared" si="2"/>
        <v>13283.25</v>
      </c>
      <c r="P9" s="11">
        <f t="shared" si="3"/>
        <v>179.71125000000001</v>
      </c>
      <c r="Q9" s="11">
        <f t="shared" si="5"/>
        <v>188.11734902954251</v>
      </c>
      <c r="R9" s="11">
        <f t="shared" si="4"/>
        <v>18.81173490295425</v>
      </c>
    </row>
    <row r="10" spans="1:18" ht="21" customHeight="1">
      <c r="A10" s="7">
        <v>6</v>
      </c>
      <c r="B10" s="4" t="s">
        <v>9</v>
      </c>
      <c r="C10" s="5">
        <v>9</v>
      </c>
      <c r="D10" s="11">
        <v>3070</v>
      </c>
      <c r="E10" s="11">
        <v>1</v>
      </c>
      <c r="F10" s="11">
        <v>2700</v>
      </c>
      <c r="G10" s="11">
        <v>41</v>
      </c>
      <c r="H10" s="11">
        <v>912</v>
      </c>
      <c r="I10" s="11">
        <v>3794.25</v>
      </c>
      <c r="J10" s="11">
        <v>94.856250000000017</v>
      </c>
      <c r="K10" s="11">
        <v>2157</v>
      </c>
      <c r="L10" s="11">
        <v>2345.75</v>
      </c>
      <c r="M10" s="11">
        <v>58.643750000000004</v>
      </c>
      <c r="N10" s="11">
        <f t="shared" si="1"/>
        <v>3070</v>
      </c>
      <c r="O10" s="11">
        <f t="shared" si="2"/>
        <v>8840</v>
      </c>
      <c r="P10" s="11">
        <f t="shared" si="3"/>
        <v>194.50000000000003</v>
      </c>
      <c r="Q10" s="11">
        <f t="shared" si="5"/>
        <v>203.59785147700003</v>
      </c>
      <c r="R10" s="11">
        <f t="shared" si="4"/>
        <v>20.359785147700002</v>
      </c>
    </row>
    <row r="11" spans="1:18" ht="21" customHeight="1">
      <c r="A11" s="7">
        <v>7</v>
      </c>
      <c r="B11" s="4" t="s">
        <v>10</v>
      </c>
      <c r="C11" s="5">
        <v>10</v>
      </c>
      <c r="D11" s="11">
        <v>431</v>
      </c>
      <c r="E11" s="11">
        <v>3</v>
      </c>
      <c r="F11" s="11">
        <v>25427</v>
      </c>
      <c r="G11" s="11">
        <v>191</v>
      </c>
      <c r="H11" s="11">
        <v>250</v>
      </c>
      <c r="I11" s="11">
        <v>4509</v>
      </c>
      <c r="J11" s="11">
        <v>112.73</v>
      </c>
      <c r="K11" s="11">
        <v>190</v>
      </c>
      <c r="L11" s="11">
        <v>1620.17</v>
      </c>
      <c r="M11" s="11">
        <v>40.503999999999998</v>
      </c>
      <c r="N11" s="11">
        <f t="shared" si="1"/>
        <v>443</v>
      </c>
      <c r="O11" s="11">
        <f t="shared" si="2"/>
        <v>31556.17</v>
      </c>
      <c r="P11" s="11">
        <f t="shared" si="3"/>
        <v>344.23400000000004</v>
      </c>
      <c r="Q11" s="11">
        <f t="shared" si="5"/>
        <v>360.33574707112405</v>
      </c>
      <c r="R11" s="11">
        <f t="shared" si="4"/>
        <v>36.033574707112408</v>
      </c>
    </row>
    <row r="12" spans="1:18" ht="21" customHeight="1">
      <c r="A12" s="7">
        <v>8</v>
      </c>
      <c r="B12" s="4" t="s">
        <v>11</v>
      </c>
      <c r="C12" s="5">
        <v>8</v>
      </c>
      <c r="D12" s="11">
        <v>939</v>
      </c>
      <c r="E12" s="11">
        <v>1</v>
      </c>
      <c r="F12" s="11">
        <v>1928</v>
      </c>
      <c r="G12" s="11">
        <v>29</v>
      </c>
      <c r="H12" s="11">
        <v>902</v>
      </c>
      <c r="I12" s="11">
        <v>8081</v>
      </c>
      <c r="J12" s="11">
        <v>192.74250000000001</v>
      </c>
      <c r="K12" s="11">
        <v>36</v>
      </c>
      <c r="L12" s="11">
        <v>289.57</v>
      </c>
      <c r="M12" s="11">
        <v>7.2392500000000002</v>
      </c>
      <c r="N12" s="11">
        <f t="shared" si="1"/>
        <v>939</v>
      </c>
      <c r="O12" s="11">
        <f t="shared" si="2"/>
        <v>10298.57</v>
      </c>
      <c r="P12" s="11">
        <f t="shared" si="3"/>
        <v>228.98175000000001</v>
      </c>
      <c r="Q12" s="11">
        <f t="shared" si="5"/>
        <v>239.69250553955553</v>
      </c>
      <c r="R12" s="11">
        <f t="shared" si="4"/>
        <v>23.969250553955554</v>
      </c>
    </row>
    <row r="13" spans="1:18" ht="21" customHeight="1">
      <c r="A13" s="7">
        <v>9</v>
      </c>
      <c r="B13" s="4" t="s">
        <v>12</v>
      </c>
      <c r="C13" s="5">
        <v>10</v>
      </c>
      <c r="D13" s="11">
        <v>1466</v>
      </c>
      <c r="E13" s="11">
        <v>3</v>
      </c>
      <c r="F13" s="11">
        <v>18443</v>
      </c>
      <c r="G13" s="11">
        <v>157</v>
      </c>
      <c r="H13" s="11">
        <v>213</v>
      </c>
      <c r="I13" s="11">
        <v>45198.83</v>
      </c>
      <c r="J13" s="11">
        <v>530.88575000000003</v>
      </c>
      <c r="K13" s="11">
        <v>1250</v>
      </c>
      <c r="L13" s="11">
        <v>8152.5</v>
      </c>
      <c r="M13" s="11">
        <v>203.81250000000003</v>
      </c>
      <c r="N13" s="11">
        <f t="shared" si="1"/>
        <v>1466</v>
      </c>
      <c r="O13" s="11">
        <f t="shared" si="2"/>
        <v>71794.33</v>
      </c>
      <c r="P13" s="11">
        <f t="shared" si="3"/>
        <v>891.69825000000003</v>
      </c>
      <c r="Q13" s="11">
        <f t="shared" si="5"/>
        <v>933.40795817892456</v>
      </c>
      <c r="R13" s="11">
        <f t="shared" si="4"/>
        <v>93.340795817892456</v>
      </c>
    </row>
    <row r="14" spans="1:18" ht="21" customHeight="1">
      <c r="A14" s="7">
        <v>10</v>
      </c>
      <c r="B14" s="4" t="s">
        <v>13</v>
      </c>
      <c r="C14" s="5">
        <v>14</v>
      </c>
      <c r="D14" s="11">
        <v>1899</v>
      </c>
      <c r="E14" s="11">
        <v>1</v>
      </c>
      <c r="F14" s="11">
        <v>1053</v>
      </c>
      <c r="G14" s="11">
        <v>16</v>
      </c>
      <c r="H14" s="11">
        <v>156</v>
      </c>
      <c r="I14" s="11">
        <v>7351.17</v>
      </c>
      <c r="J14" s="11">
        <v>178.87924999999998</v>
      </c>
      <c r="K14" s="11">
        <v>1742</v>
      </c>
      <c r="L14" s="11">
        <v>3561.5</v>
      </c>
      <c r="M14" s="11">
        <v>89.037499999999994</v>
      </c>
      <c r="N14" s="11">
        <f t="shared" si="1"/>
        <v>1899</v>
      </c>
      <c r="O14" s="11">
        <f t="shared" si="2"/>
        <v>11965.67</v>
      </c>
      <c r="P14" s="11">
        <f t="shared" si="3"/>
        <v>283.91674999999998</v>
      </c>
      <c r="Q14" s="11">
        <f t="shared" si="5"/>
        <v>297.19712235646551</v>
      </c>
      <c r="R14" s="11">
        <f t="shared" si="4"/>
        <v>29.719712235646551</v>
      </c>
    </row>
    <row r="15" spans="1:18" ht="21" customHeight="1">
      <c r="A15" s="7">
        <v>11</v>
      </c>
      <c r="B15" s="4" t="s">
        <v>14</v>
      </c>
      <c r="C15" s="5">
        <v>12</v>
      </c>
      <c r="D15" s="11">
        <v>1790</v>
      </c>
      <c r="E15" s="11">
        <v>8</v>
      </c>
      <c r="F15" s="11">
        <v>14804</v>
      </c>
      <c r="G15" s="11">
        <v>162</v>
      </c>
      <c r="H15" s="11">
        <v>114</v>
      </c>
      <c r="I15" s="11">
        <v>9107.25</v>
      </c>
      <c r="J15" s="11">
        <v>209.27875</v>
      </c>
      <c r="K15" s="11">
        <v>1668</v>
      </c>
      <c r="L15" s="11">
        <v>8671.5</v>
      </c>
      <c r="M15" s="11">
        <v>216.78749999999999</v>
      </c>
      <c r="N15" s="11">
        <f t="shared" si="1"/>
        <v>1790</v>
      </c>
      <c r="O15" s="11">
        <f t="shared" si="2"/>
        <v>32582.75</v>
      </c>
      <c r="P15" s="11">
        <f t="shared" si="3"/>
        <v>588.06624999999997</v>
      </c>
      <c r="Q15" s="11">
        <f t="shared" si="5"/>
        <v>615.57339345057255</v>
      </c>
      <c r="R15" s="11">
        <f t="shared" si="4"/>
        <v>61.557339345057258</v>
      </c>
    </row>
    <row r="16" spans="1:18" ht="21" customHeight="1">
      <c r="A16" s="7">
        <v>12</v>
      </c>
      <c r="B16" s="4" t="s">
        <v>15</v>
      </c>
      <c r="C16" s="5">
        <v>15</v>
      </c>
      <c r="D16" s="11">
        <v>1291</v>
      </c>
      <c r="E16" s="11">
        <v>5</v>
      </c>
      <c r="F16" s="11">
        <v>3656</v>
      </c>
      <c r="G16" s="11">
        <v>55</v>
      </c>
      <c r="H16" s="11">
        <v>102</v>
      </c>
      <c r="I16" s="11">
        <v>11747.4375</v>
      </c>
      <c r="J16" s="11">
        <v>249.80593750000003</v>
      </c>
      <c r="K16" s="11">
        <v>1186</v>
      </c>
      <c r="L16" s="11">
        <v>8728.65</v>
      </c>
      <c r="M16" s="11">
        <v>218.21625</v>
      </c>
      <c r="N16" s="11">
        <f t="shared" si="1"/>
        <v>1293</v>
      </c>
      <c r="O16" s="11">
        <f t="shared" si="2"/>
        <v>24132.087500000001</v>
      </c>
      <c r="P16" s="11">
        <f t="shared" si="3"/>
        <v>523.02218749999997</v>
      </c>
      <c r="Q16" s="11">
        <f t="shared" si="5"/>
        <v>547.4868568113144</v>
      </c>
      <c r="R16" s="11">
        <f t="shared" si="4"/>
        <v>54.748685681131441</v>
      </c>
    </row>
    <row r="17" spans="1:18" ht="21" customHeight="1">
      <c r="A17" s="7">
        <v>13</v>
      </c>
      <c r="B17" s="4" t="s">
        <v>16</v>
      </c>
      <c r="C17" s="5">
        <v>14</v>
      </c>
      <c r="D17" s="11">
        <v>648</v>
      </c>
      <c r="E17" s="11">
        <v>3</v>
      </c>
      <c r="F17" s="11">
        <v>26280</v>
      </c>
      <c r="G17" s="11">
        <v>227</v>
      </c>
      <c r="H17" s="11">
        <v>644</v>
      </c>
      <c r="I17" s="11">
        <v>11023.42</v>
      </c>
      <c r="J17" s="11">
        <v>223.44175000000001</v>
      </c>
      <c r="K17" s="11">
        <v>1</v>
      </c>
      <c r="L17" s="11">
        <v>363.75</v>
      </c>
      <c r="M17" s="11">
        <v>9.09375</v>
      </c>
      <c r="N17" s="11">
        <f t="shared" si="1"/>
        <v>648</v>
      </c>
      <c r="O17" s="11">
        <f t="shared" si="2"/>
        <v>37667.17</v>
      </c>
      <c r="P17" s="11">
        <f t="shared" si="3"/>
        <v>459.53550000000001</v>
      </c>
      <c r="Q17" s="11">
        <f t="shared" si="5"/>
        <v>481.03054230030307</v>
      </c>
      <c r="R17" s="11">
        <f t="shared" si="4"/>
        <v>48.10305423003031</v>
      </c>
    </row>
    <row r="18" spans="1:18" ht="21" customHeight="1">
      <c r="A18" s="7"/>
      <c r="B18" s="8" t="s">
        <v>3</v>
      </c>
      <c r="C18" s="9">
        <v>154</v>
      </c>
      <c r="D18" s="12">
        <v>27788</v>
      </c>
      <c r="E18" s="12">
        <f>SUM(E5:E17)</f>
        <v>34</v>
      </c>
      <c r="F18" s="12">
        <f t="shared" ref="F18" si="6">SUM(F5:F17)</f>
        <v>122402</v>
      </c>
      <c r="G18" s="12">
        <f>SUM(G5:G17)</f>
        <v>1126</v>
      </c>
      <c r="H18" s="12">
        <v>10832</v>
      </c>
      <c r="I18" s="12">
        <v>134570.13</v>
      </c>
      <c r="J18" s="12">
        <v>2582.5969999999998</v>
      </c>
      <c r="K18" s="12">
        <v>16734</v>
      </c>
      <c r="L18" s="12">
        <v>41036.5075</v>
      </c>
      <c r="M18" s="12">
        <v>1025.9126875000002</v>
      </c>
      <c r="N18" s="12">
        <f>SUM(N5:N17)</f>
        <v>27802</v>
      </c>
      <c r="O18" s="12">
        <f>SUM(O5:O17)</f>
        <v>299317.93</v>
      </c>
      <c r="P18" s="12">
        <f t="shared" ref="P18" si="7">SUM(P5:P17)</f>
        <v>4776.5729999999994</v>
      </c>
      <c r="Q18" s="12">
        <f>SUM(Q5:Q17)</f>
        <v>5000.0000011467782</v>
      </c>
      <c r="R18" s="12">
        <f>SUM(R5:R17)</f>
        <v>500.0000001146779</v>
      </c>
    </row>
  </sheetData>
  <mergeCells count="12">
    <mergeCell ref="R2:R4"/>
    <mergeCell ref="C2:C4"/>
    <mergeCell ref="D3:D4"/>
    <mergeCell ref="Q2:Q4"/>
    <mergeCell ref="A1:R1"/>
    <mergeCell ref="E3:G3"/>
    <mergeCell ref="H3:J3"/>
    <mergeCell ref="K3:M3"/>
    <mergeCell ref="N3:P3"/>
    <mergeCell ref="E2:P2"/>
    <mergeCell ref="A2:A4"/>
    <mergeCell ref="B2:B4"/>
  </mergeCells>
  <printOptions horizontalCentered="1"/>
  <pageMargins left="0.68" right="0.3" top="0.74803149606299213" bottom="0.74803149606299213" header="0.31496062992125984" footer="0.31496062992125984"/>
  <pageSetup paperSize="9" orientation="landscape"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Inland Training</vt:lpstr>
      <vt:lpstr>FL Target</vt:lpstr>
      <vt:lpstr>NREGS</vt:lpstr>
      <vt:lpstr>Extension Services</vt: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2018-10-22T10:06:05Z</dcterms:modified>
</cp:coreProperties>
</file>