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tabRatio="834" activeTab="12"/>
  </bookViews>
  <sheets>
    <sheet name="SKLM" sheetId="2" r:id="rId1"/>
    <sheet name="VZM" sheetId="4" r:id="rId2"/>
    <sheet name="VSKP" sheetId="6" r:id="rId3"/>
    <sheet name="EG" sheetId="14" r:id="rId4"/>
    <sheet name="WG" sheetId="3" r:id="rId5"/>
    <sheet name="KRI" sheetId="8" r:id="rId6"/>
    <sheet name="Guntur" sheetId="9" r:id="rId7"/>
    <sheet name="PRK" sheetId="7" r:id="rId8"/>
    <sheet name="NLR" sheetId="5" r:id="rId9"/>
    <sheet name="Chittoor" sheetId="13" r:id="rId10"/>
    <sheet name="KDP" sheetId="1" r:id="rId11"/>
    <sheet name="ATP" sheetId="11" r:id="rId12"/>
    <sheet name="KRNL" sheetId="10" r:id="rId13"/>
    <sheet name="FL License" sheetId="12" r:id="rId14"/>
    <sheet name="FL Lease" sheetId="15" r:id="rId1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3"/>
  <c r="F14"/>
  <c r="I49" i="12" l="1"/>
  <c r="I41"/>
  <c r="I31"/>
  <c r="I25"/>
  <c r="I21"/>
  <c r="I20"/>
  <c r="I19"/>
  <c r="I11"/>
  <c r="I5"/>
  <c r="I7"/>
  <c r="I8"/>
  <c r="I10"/>
  <c r="I13"/>
  <c r="I14"/>
  <c r="I15"/>
  <c r="I17"/>
  <c r="I23"/>
  <c r="I26"/>
  <c r="I27"/>
  <c r="I29"/>
  <c r="I32"/>
  <c r="I33"/>
  <c r="I34"/>
  <c r="I35"/>
  <c r="I36"/>
  <c r="I37"/>
  <c r="I38"/>
  <c r="I40"/>
  <c r="I42"/>
  <c r="I44"/>
  <c r="I45"/>
  <c r="I46"/>
  <c r="I47"/>
  <c r="I48"/>
  <c r="I4"/>
  <c r="G13" i="10"/>
  <c r="G12"/>
  <c r="G11"/>
  <c r="J17" i="15"/>
  <c r="I92"/>
  <c r="I83"/>
  <c r="I76"/>
  <c r="I69"/>
  <c r="I61"/>
  <c r="I56"/>
  <c r="I44"/>
  <c r="I39"/>
  <c r="I28"/>
  <c r="I9"/>
  <c r="I4"/>
  <c r="F96"/>
  <c r="G95" l="1"/>
  <c r="H95"/>
  <c r="F95"/>
  <c r="H48" i="12"/>
  <c r="H47"/>
  <c r="H44"/>
  <c r="H49"/>
  <c r="G49"/>
  <c r="F49"/>
  <c r="G48"/>
  <c r="G47"/>
  <c r="F9" i="14"/>
  <c r="F6"/>
  <c r="F5"/>
  <c r="G32" i="15"/>
  <c r="G33"/>
  <c r="G35"/>
  <c r="G36"/>
  <c r="G37"/>
  <c r="H37" s="1"/>
  <c r="G38"/>
  <c r="G34"/>
  <c r="G30"/>
  <c r="G29"/>
  <c r="G39" s="1"/>
  <c r="G45"/>
  <c r="H45" s="1"/>
  <c r="H46" s="1"/>
  <c r="F46"/>
  <c r="H8"/>
  <c r="H7"/>
  <c r="H6"/>
  <c r="H5"/>
  <c r="F4"/>
  <c r="H9"/>
  <c r="F92"/>
  <c r="F83"/>
  <c r="F76"/>
  <c r="F69"/>
  <c r="F61"/>
  <c r="F56"/>
  <c r="F44"/>
  <c r="F39"/>
  <c r="F28"/>
  <c r="G9"/>
  <c r="G82"/>
  <c r="H82" s="1"/>
  <c r="G81"/>
  <c r="H81" s="1"/>
  <c r="G80"/>
  <c r="H80" s="1"/>
  <c r="G79"/>
  <c r="H79" s="1"/>
  <c r="G78"/>
  <c r="H78" s="1"/>
  <c r="G77"/>
  <c r="H77" s="1"/>
  <c r="G90"/>
  <c r="H90" s="1"/>
  <c r="G91"/>
  <c r="H91" s="1"/>
  <c r="G89"/>
  <c r="H89" s="1"/>
  <c r="G88"/>
  <c r="H88" s="1"/>
  <c r="G87"/>
  <c r="H87" s="1"/>
  <c r="G86"/>
  <c r="H86" s="1"/>
  <c r="G85"/>
  <c r="H85" s="1"/>
  <c r="G84"/>
  <c r="H84" s="1"/>
  <c r="F15" i="10"/>
  <c r="F14"/>
  <c r="F12"/>
  <c r="F13"/>
  <c r="F11"/>
  <c r="F10"/>
  <c r="F9"/>
  <c r="F8"/>
  <c r="F7"/>
  <c r="F6"/>
  <c r="F5"/>
  <c r="G75" i="15"/>
  <c r="H75" s="1"/>
  <c r="G74"/>
  <c r="H74" s="1"/>
  <c r="G73"/>
  <c r="H73" s="1"/>
  <c r="G72"/>
  <c r="H72" s="1"/>
  <c r="G71"/>
  <c r="H71" s="1"/>
  <c r="G70"/>
  <c r="H70" s="1"/>
  <c r="G68"/>
  <c r="H68" s="1"/>
  <c r="G67"/>
  <c r="H67" s="1"/>
  <c r="G66"/>
  <c r="H66" s="1"/>
  <c r="G65"/>
  <c r="H65" s="1"/>
  <c r="G64"/>
  <c r="H64" s="1"/>
  <c r="G63"/>
  <c r="H63" s="1"/>
  <c r="G62"/>
  <c r="G69" s="1"/>
  <c r="F7" i="13"/>
  <c r="F8"/>
  <c r="F9"/>
  <c r="F10"/>
  <c r="F11"/>
  <c r="F12"/>
  <c r="F6"/>
  <c r="G60" i="15"/>
  <c r="H60" s="1"/>
  <c r="G59"/>
  <c r="H59" s="1"/>
  <c r="G58"/>
  <c r="H58" s="1"/>
  <c r="G57"/>
  <c r="H57" s="1"/>
  <c r="H61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H48" s="1"/>
  <c r="G47"/>
  <c r="H47" s="1"/>
  <c r="G43"/>
  <c r="H43" s="1"/>
  <c r="G42"/>
  <c r="H42" s="1"/>
  <c r="G41"/>
  <c r="H41" s="1"/>
  <c r="G40"/>
  <c r="H40" s="1"/>
  <c r="H38"/>
  <c r="H36"/>
  <c r="H35"/>
  <c r="H34"/>
  <c r="H33"/>
  <c r="H32"/>
  <c r="G31"/>
  <c r="H31" s="1"/>
  <c r="H30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H28" s="1"/>
  <c r="G10"/>
  <c r="H10" s="1"/>
  <c r="F5"/>
  <c r="F9" s="1"/>
  <c r="G3"/>
  <c r="G4" s="1"/>
  <c r="F17" i="14"/>
  <c r="F16"/>
  <c r="F18" s="1"/>
  <c r="F11"/>
  <c r="F12"/>
  <c r="F13"/>
  <c r="F14"/>
  <c r="F10"/>
  <c r="F8"/>
  <c r="F7"/>
  <c r="E18"/>
  <c r="E15"/>
  <c r="G31" i="12"/>
  <c r="H31" s="1"/>
  <c r="F39"/>
  <c r="F30"/>
  <c r="F9"/>
  <c r="F12"/>
  <c r="H10"/>
  <c r="H12" s="1"/>
  <c r="G11"/>
  <c r="H11" s="1"/>
  <c r="G10"/>
  <c r="G12" s="1"/>
  <c r="H29"/>
  <c r="H30" s="1"/>
  <c r="G29"/>
  <c r="G30" s="1"/>
  <c r="H44" i="15" l="1"/>
  <c r="H56"/>
  <c r="H76"/>
  <c r="F93"/>
  <c r="H92"/>
  <c r="H83"/>
  <c r="G56"/>
  <c r="G76"/>
  <c r="H3"/>
  <c r="H4" s="1"/>
  <c r="H62"/>
  <c r="H69" s="1"/>
  <c r="G44"/>
  <c r="G92"/>
  <c r="H29"/>
  <c r="H39" s="1"/>
  <c r="G61"/>
  <c r="G46"/>
  <c r="G28"/>
  <c r="G93" s="1"/>
  <c r="G83"/>
  <c r="E19" i="14"/>
  <c r="F15"/>
  <c r="F19" s="1"/>
  <c r="H93" i="15" l="1"/>
  <c r="F6" i="12"/>
  <c r="H5"/>
  <c r="G5"/>
  <c r="G4"/>
  <c r="H4" s="1"/>
  <c r="F6" i="4"/>
  <c r="F10"/>
  <c r="E5"/>
  <c r="H6" i="12" l="1"/>
  <c r="G6"/>
  <c r="G38"/>
  <c r="H38" s="1"/>
  <c r="G37"/>
  <c r="H37" s="1"/>
  <c r="G36"/>
  <c r="H36" s="1"/>
  <c r="G43"/>
  <c r="F43"/>
  <c r="F28"/>
  <c r="F24"/>
  <c r="F22"/>
  <c r="I46" i="15" s="1"/>
  <c r="F18" i="12"/>
  <c r="F16"/>
  <c r="G21"/>
  <c r="G20"/>
  <c r="G19"/>
  <c r="H19" s="1"/>
  <c r="H21" l="1"/>
  <c r="G22"/>
  <c r="H20"/>
  <c r="H22" l="1"/>
  <c r="F7" i="9"/>
  <c r="F6"/>
  <c r="F5"/>
  <c r="H41" i="12"/>
  <c r="H42"/>
  <c r="H40"/>
  <c r="G46"/>
  <c r="H46" s="1"/>
  <c r="G45"/>
  <c r="H45" s="1"/>
  <c r="G44"/>
  <c r="G35"/>
  <c r="H35" s="1"/>
  <c r="G34"/>
  <c r="H34" s="1"/>
  <c r="G33"/>
  <c r="H33" s="1"/>
  <c r="G32"/>
  <c r="G39" s="1"/>
  <c r="G27"/>
  <c r="H27" s="1"/>
  <c r="G26"/>
  <c r="H26" s="1"/>
  <c r="G25"/>
  <c r="G23"/>
  <c r="G24" s="1"/>
  <c r="G17"/>
  <c r="G15"/>
  <c r="H15" s="1"/>
  <c r="G14"/>
  <c r="H14" s="1"/>
  <c r="G13"/>
  <c r="H13" s="1"/>
  <c r="H16" s="1"/>
  <c r="F50"/>
  <c r="G8"/>
  <c r="H8" s="1"/>
  <c r="G7"/>
  <c r="F18" i="11"/>
  <c r="E18"/>
  <c r="E19" s="1"/>
  <c r="F19"/>
  <c r="F15"/>
  <c r="E15"/>
  <c r="F8"/>
  <c r="E8"/>
  <c r="F7"/>
  <c r="F9"/>
  <c r="F10"/>
  <c r="F11"/>
  <c r="F12"/>
  <c r="F13"/>
  <c r="F14"/>
  <c r="F16"/>
  <c r="F17"/>
  <c r="F6"/>
  <c r="F5"/>
  <c r="F23" i="1"/>
  <c r="E23"/>
  <c r="F22"/>
  <c r="E22"/>
  <c r="F18"/>
  <c r="E18"/>
  <c r="F11"/>
  <c r="E11"/>
  <c r="F7"/>
  <c r="F8"/>
  <c r="F9"/>
  <c r="F10"/>
  <c r="F12"/>
  <c r="F13"/>
  <c r="F14"/>
  <c r="F15"/>
  <c r="F16"/>
  <c r="F17"/>
  <c r="F19"/>
  <c r="F20"/>
  <c r="F21"/>
  <c r="F6"/>
  <c r="F14" i="5"/>
  <c r="E14"/>
  <c r="F12"/>
  <c r="F13"/>
  <c r="F11"/>
  <c r="F9"/>
  <c r="F8"/>
  <c r="F7"/>
  <c r="F6"/>
  <c r="F10" s="1"/>
  <c r="F15" i="7"/>
  <c r="F13"/>
  <c r="F11"/>
  <c r="F12"/>
  <c r="F10"/>
  <c r="F6"/>
  <c r="F7"/>
  <c r="F8"/>
  <c r="F9"/>
  <c r="F5"/>
  <c r="E15" i="5"/>
  <c r="E10"/>
  <c r="E17" i="7"/>
  <c r="F16"/>
  <c r="E16"/>
  <c r="E14"/>
  <c r="F5" i="8"/>
  <c r="F14" i="3"/>
  <c r="F11"/>
  <c r="F12"/>
  <c r="F13"/>
  <c r="F10"/>
  <c r="F7"/>
  <c r="F8"/>
  <c r="F9" s="1"/>
  <c r="F6"/>
  <c r="E15"/>
  <c r="E14"/>
  <c r="E9"/>
  <c r="E26" i="6"/>
  <c r="E23"/>
  <c r="E27" s="1"/>
  <c r="F25"/>
  <c r="F24"/>
  <c r="F26" s="1"/>
  <c r="F11"/>
  <c r="F12"/>
  <c r="F13"/>
  <c r="F14"/>
  <c r="F15"/>
  <c r="F16"/>
  <c r="F17"/>
  <c r="F18"/>
  <c r="F19"/>
  <c r="F20"/>
  <c r="F21"/>
  <c r="F22"/>
  <c r="F10"/>
  <c r="F8"/>
  <c r="F9"/>
  <c r="F7"/>
  <c r="F6"/>
  <c r="F5"/>
  <c r="F23" s="1"/>
  <c r="F27" s="1"/>
  <c r="F6" i="2"/>
  <c r="G9" i="12" l="1"/>
  <c r="G50"/>
  <c r="H32"/>
  <c r="H39" s="1"/>
  <c r="H17"/>
  <c r="H18" s="1"/>
  <c r="G18"/>
  <c r="H7"/>
  <c r="H9" s="1"/>
  <c r="H25"/>
  <c r="H28" s="1"/>
  <c r="G28"/>
  <c r="H43"/>
  <c r="G16"/>
  <c r="H23"/>
  <c r="H24" s="1"/>
  <c r="F14" i="7"/>
  <c r="F17" s="1"/>
  <c r="F15" i="3"/>
  <c r="F16" i="10"/>
  <c r="E16"/>
  <c r="H50" i="12" l="1"/>
  <c r="E15" i="9"/>
  <c r="F15" l="1"/>
  <c r="E6" i="8"/>
  <c r="F6"/>
  <c r="F15" i="5" l="1"/>
  <c r="E11" i="4" l="1"/>
  <c r="F11"/>
  <c r="F7" i="2" l="1"/>
  <c r="E7"/>
</calcChain>
</file>

<file path=xl/sharedStrings.xml><?xml version="1.0" encoding="utf-8"?>
<sst xmlns="http://schemas.openxmlformats.org/spreadsheetml/2006/main" count="984" uniqueCount="177">
  <si>
    <t>S.No.</t>
  </si>
  <si>
    <t>Name of the Reservoir</t>
  </si>
  <si>
    <t>EWSA</t>
  </si>
  <si>
    <t>TWSA</t>
  </si>
  <si>
    <t>Somasila backwaters</t>
  </si>
  <si>
    <t>Brahmasagar Reservoir</t>
  </si>
  <si>
    <t>Veligallu Reservoir</t>
  </si>
  <si>
    <t>Mylavaram Reservoir</t>
  </si>
  <si>
    <t>L.S.P.Reservoir</t>
  </si>
  <si>
    <t>Pincha Reservoir</t>
  </si>
  <si>
    <t>Subsidiary Reservoir-I</t>
  </si>
  <si>
    <t>Subsidiary Reservoir-II</t>
  </si>
  <si>
    <t>Ganganeru Reservoir</t>
  </si>
  <si>
    <t>Annamayya Reservoir</t>
  </si>
  <si>
    <t>Buggavanka Reservoir</t>
  </si>
  <si>
    <t>Pydipalem Reservoir</t>
  </si>
  <si>
    <t>Jharikona Reservoir</t>
  </si>
  <si>
    <t>Gandikota Reservoir</t>
  </si>
  <si>
    <t xml:space="preserve"> </t>
  </si>
  <si>
    <t>Lease/ License</t>
  </si>
  <si>
    <t>Licenses</t>
  </si>
  <si>
    <t>Lease</t>
  </si>
  <si>
    <t>New Reservoirs</t>
  </si>
  <si>
    <t xml:space="preserve">                                                                             Deputy Director of Fisheries,</t>
  </si>
  <si>
    <t xml:space="preserve">                                                                          Kadapa,YSR.District</t>
  </si>
  <si>
    <t>Seasonality</t>
  </si>
  <si>
    <t xml:space="preserve">STATEMENT SHOWING THE RESERVOIRS  OF KADAPA DISTRICT   </t>
  </si>
  <si>
    <t xml:space="preserve">STATEMENT SHOWING THE RESERVOIRS  OF SRIKAKULAM DISTRICT   </t>
  </si>
  <si>
    <t>Perinnial</t>
  </si>
  <si>
    <t xml:space="preserve">STATEMENT SHOWING THE RESERVOIRS  OF WEST GODAVARI DISTRICT   </t>
  </si>
  <si>
    <t xml:space="preserve">                                                                         West Godavari Dt, Eluru</t>
  </si>
  <si>
    <t xml:space="preserve">                                                                          Srikakulam District</t>
  </si>
  <si>
    <t>Nagireddygudem Reservoir, Chintalapudi</t>
  </si>
  <si>
    <t>Kolleru</t>
  </si>
  <si>
    <t>Godavari River</t>
  </si>
  <si>
    <t>Yerrakaluva Reservoir, Jr Gudem</t>
  </si>
  <si>
    <t>Kovvada Kaluva Reservoir, polavaram</t>
  </si>
  <si>
    <t>Jalleru Reservoir</t>
  </si>
  <si>
    <t>Pogonda</t>
  </si>
  <si>
    <t xml:space="preserve">STATEMENT SHOWING THE RESERVOIRS  OF VIZIANAGARAM DISTRICT   </t>
  </si>
  <si>
    <t xml:space="preserve">                                                                          Vizianagaram District</t>
  </si>
  <si>
    <t>K.D Reservoir</t>
  </si>
  <si>
    <t>Gandipalem</t>
  </si>
  <si>
    <t>Kandaleru</t>
  </si>
  <si>
    <t>Alapaleru</t>
  </si>
  <si>
    <t>Somasila</t>
  </si>
  <si>
    <t>Nellore Tank</t>
  </si>
  <si>
    <t>Survepalli</t>
  </si>
  <si>
    <t>Perinial</t>
  </si>
  <si>
    <t>Long Seasonal</t>
  </si>
  <si>
    <t>License</t>
  </si>
  <si>
    <t xml:space="preserve">STATEMENT SHOWING THE RESERVOIRS  OF SPSR NELLORE DISTRICT   </t>
  </si>
  <si>
    <t xml:space="preserve">                                                                         SPSR Nellore Dt</t>
  </si>
  <si>
    <t xml:space="preserve">                                                                         Visakhapatnam Dt</t>
  </si>
  <si>
    <t xml:space="preserve">STATEMENT SHOWING THE RESERVOIRS  OF VISAKHAPATNAM DISTRICT   </t>
  </si>
  <si>
    <t>Kothali</t>
  </si>
  <si>
    <t>Gambhiramgedda</t>
  </si>
  <si>
    <t>Konam</t>
  </si>
  <si>
    <t>Pedderu</t>
  </si>
  <si>
    <t>Tharakarama</t>
  </si>
  <si>
    <t>Gorrigedda</t>
  </si>
  <si>
    <t>Palagedda</t>
  </si>
  <si>
    <t>Kamugedda</t>
  </si>
  <si>
    <t>Addalova</t>
  </si>
  <si>
    <t>Jajigedda</t>
  </si>
  <si>
    <t>Mallavaram</t>
  </si>
  <si>
    <t>Ravanapalli</t>
  </si>
  <si>
    <t>Kongasingi</t>
  </si>
  <si>
    <t>Potti Pitta Vagu</t>
  </si>
  <si>
    <t>Tahugulagedda</t>
  </si>
  <si>
    <t>Ginjarthi</t>
  </si>
  <si>
    <t>Tajangi</t>
  </si>
  <si>
    <t>Kalyanapu Lova</t>
  </si>
  <si>
    <t>Thandava</t>
  </si>
  <si>
    <t>Raiwada</t>
  </si>
  <si>
    <t xml:space="preserve">                                                                            Joint Director of Fisheries,</t>
  </si>
  <si>
    <t xml:space="preserve">STATEMENT SHOWING THE RESERVOIRS  OF PRAKASAM DISTRICT   </t>
  </si>
  <si>
    <t xml:space="preserve">                                                                         Prakasam Dt</t>
  </si>
  <si>
    <t>Short Seasonal</t>
  </si>
  <si>
    <t>Rallapadu Reservoir</t>
  </si>
  <si>
    <t>Gandicheruvu Reservoir</t>
  </si>
  <si>
    <t>Muraripalli Reservoir</t>
  </si>
  <si>
    <t>Peddabommalapuram Reservoir</t>
  </si>
  <si>
    <t>Panduvagandi Reservoir</t>
  </si>
  <si>
    <t>Gollapalli Reservoir</t>
  </si>
  <si>
    <t>Punugodu Reservoir</t>
  </si>
  <si>
    <t>Mopadu Reservoir</t>
  </si>
  <si>
    <t>Magunta subbaramiReddy Ramatheertham Reservoir</t>
  </si>
  <si>
    <t>Kandula Obula Reddy Gundlakamma Reservoir</t>
  </si>
  <si>
    <t>Prakasam Barrage</t>
  </si>
  <si>
    <t>Nagarjuna Sagar</t>
  </si>
  <si>
    <t>Pulichintala</t>
  </si>
  <si>
    <t xml:space="preserve">Alaganuru Balancing </t>
  </si>
  <si>
    <t xml:space="preserve">Gorkal </t>
  </si>
  <si>
    <t>Krishnagiri Reservoir</t>
  </si>
  <si>
    <t xml:space="preserve">Pandikona   </t>
  </si>
  <si>
    <t xml:space="preserve">Owk  Reservoir </t>
  </si>
  <si>
    <t>Gajuladinne Project</t>
  </si>
  <si>
    <t>Sunkesula barriage</t>
  </si>
  <si>
    <t>Srisailam back waters</t>
  </si>
  <si>
    <t>Velugodu</t>
  </si>
  <si>
    <t>Jurreru Project</t>
  </si>
  <si>
    <t>Tundlavagu Reservoir</t>
  </si>
  <si>
    <t xml:space="preserve">Perennial </t>
  </si>
  <si>
    <t>Madduvalasa Reservoir</t>
  </si>
  <si>
    <t>Total</t>
  </si>
  <si>
    <t>Grand Total</t>
  </si>
  <si>
    <t>Perennial</t>
  </si>
  <si>
    <t xml:space="preserve">STATEMENT SHOWING THE RESERVOIRS  OF KURNOOL DISTRICT   </t>
  </si>
  <si>
    <t xml:space="preserve">                                                                         Kurnool District</t>
  </si>
  <si>
    <t xml:space="preserve">                                                                             Joint Director of Fisheries,</t>
  </si>
  <si>
    <t xml:space="preserve">STATEMENT SHOWING THE RESERVOIRS  OF KRISHNA DISTRICT   </t>
  </si>
  <si>
    <t xml:space="preserve">                                                                         Krishna Dt</t>
  </si>
  <si>
    <t xml:space="preserve">STATEMENT SHOWING THE RESERVOIRS  OF ANANTAPUR DISTRICT   </t>
  </si>
  <si>
    <t xml:space="preserve">                                                                         Anantapur District</t>
  </si>
  <si>
    <t>Upper Pennar Project</t>
  </si>
  <si>
    <t>M.P. Dam</t>
  </si>
  <si>
    <t>B.T. Project</t>
  </si>
  <si>
    <t>Y.V.R. Project</t>
  </si>
  <si>
    <t>Chitravthi Balancing Reservoir</t>
  </si>
  <si>
    <t>Chagallu Reservoir</t>
  </si>
  <si>
    <t>Jilledubanda Reservoir</t>
  </si>
  <si>
    <t>P.A.B.Reservoir</t>
  </si>
  <si>
    <t>Pendekallu</t>
  </si>
  <si>
    <t>Jeddipalli Reservoir (New)</t>
  </si>
  <si>
    <t>Gollapalli Reservoir (New)</t>
  </si>
  <si>
    <t>New</t>
  </si>
  <si>
    <t>District</t>
  </si>
  <si>
    <t>Visakhapatnam</t>
  </si>
  <si>
    <t>FL STOCKING IN LICENSED RESERVOIRS</t>
  </si>
  <si>
    <t>West Godavari</t>
  </si>
  <si>
    <t>Krishna</t>
  </si>
  <si>
    <t>Prakasam</t>
  </si>
  <si>
    <t>SPSR Nellore</t>
  </si>
  <si>
    <t>Kadapa</t>
  </si>
  <si>
    <t>Kurnool</t>
  </si>
  <si>
    <t>Anantapuram</t>
  </si>
  <si>
    <t>FL Est
(in Lakhs)</t>
  </si>
  <si>
    <t>Guntur</t>
  </si>
  <si>
    <t>Peddagedda Reservoir</t>
  </si>
  <si>
    <t>Thotapalli Reservoir</t>
  </si>
  <si>
    <t>Gedigedda Reservior</t>
  </si>
  <si>
    <t>Vottigedda Reservoir</t>
  </si>
  <si>
    <t>Gujjuvai Reservoir</t>
  </si>
  <si>
    <t>Vengalarayasagaram Reservoir</t>
  </si>
  <si>
    <t>New Reservoir</t>
  </si>
  <si>
    <t>Vizianagaram</t>
  </si>
  <si>
    <t>Chittoor</t>
  </si>
  <si>
    <t>Bahuda Reservoir</t>
  </si>
  <si>
    <t>Krishnapuram reservoir</t>
  </si>
  <si>
    <t>Kalangi Reeservoir</t>
  </si>
  <si>
    <t>Mallimadugu Reservoir</t>
  </si>
  <si>
    <t>Kalathuru Reservoir</t>
  </si>
  <si>
    <t>Pedderu reservoir</t>
  </si>
  <si>
    <t>Kalyanidam 
(drinking water for tirupathi municipality. 
Hence the fish culture not taken up in the reservoir)</t>
  </si>
  <si>
    <t>Araniyar reservoir</t>
  </si>
  <si>
    <t>East Godavari</t>
  </si>
  <si>
    <t>Yeleswaram Reservoir</t>
  </si>
  <si>
    <t>Godavari Reservoir</t>
  </si>
  <si>
    <t xml:space="preserve">Subbareddy Sagar </t>
  </si>
  <si>
    <t xml:space="preserve">Pampa Reservior </t>
  </si>
  <si>
    <t xml:space="preserve">Chandrababu Sagar Tank </t>
  </si>
  <si>
    <t xml:space="preserve">Mangaligedda Reservior </t>
  </si>
  <si>
    <t xml:space="preserve">Lingavaram Reservoir </t>
  </si>
  <si>
    <t xml:space="preserve">Ginnepalli Reservoir </t>
  </si>
  <si>
    <t xml:space="preserve">Deyylagummi Reservoir </t>
  </si>
  <si>
    <t xml:space="preserve">Vattigedda Reservoir </t>
  </si>
  <si>
    <t xml:space="preserve">Kolagummi gedda Reservior  </t>
  </si>
  <si>
    <t xml:space="preserve">Yeleru </t>
  </si>
  <si>
    <t xml:space="preserve">Godavari </t>
  </si>
  <si>
    <t xml:space="preserve">                                                                        East Godavari Dt</t>
  </si>
  <si>
    <t xml:space="preserve">STATEMENT SHOWING THE RESERVOIRS  OF EAST GODAVARI DISTRICT   </t>
  </si>
  <si>
    <t>FL STOCKING IN LEASED RESERVOIRS</t>
  </si>
  <si>
    <t>Srikakulam</t>
  </si>
  <si>
    <t xml:space="preserve">Kalyanidam </t>
  </si>
  <si>
    <t>Anantapur</t>
  </si>
  <si>
    <t>Buggavaagu Balanced Reservoir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</si>
</sst>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left" vertical="top"/>
    </xf>
    <xf numFmtId="164" fontId="1" fillId="0" borderId="1" xfId="2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1" fontId="1" fillId="0" borderId="1" xfId="0" applyNumberFormat="1" applyFont="1" applyBorder="1"/>
    <xf numFmtId="1" fontId="2" fillId="0" borderId="1" xfId="0" applyNumberFormat="1" applyFont="1" applyBorder="1"/>
    <xf numFmtId="164" fontId="2" fillId="0" borderId="1" xfId="1" applyNumberFormat="1" applyFont="1" applyBorder="1" applyAlignment="1">
      <alignment horizontal="left" vertical="top"/>
    </xf>
    <xf numFmtId="0" fontId="2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/>
    <xf numFmtId="2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"/>
  <sheetViews>
    <sheetView workbookViewId="0">
      <selection activeCell="E6" sqref="E6:F6"/>
    </sheetView>
  </sheetViews>
  <sheetFormatPr defaultRowHeight="14.25"/>
  <cols>
    <col min="1" max="1" width="6.42578125" style="1" customWidth="1"/>
    <col min="2" max="3" width="27.42578125" style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27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/>
      <c r="B5" s="2"/>
      <c r="C5" s="2"/>
      <c r="D5" s="2"/>
      <c r="E5" s="2"/>
      <c r="F5" s="2"/>
    </row>
    <row r="6" spans="1:7">
      <c r="A6" s="2">
        <v>1</v>
      </c>
      <c r="B6" s="2" t="s">
        <v>104</v>
      </c>
      <c r="C6" s="2" t="s">
        <v>28</v>
      </c>
      <c r="D6" s="2" t="s">
        <v>21</v>
      </c>
      <c r="E6" s="2">
        <v>1240</v>
      </c>
      <c r="F6" s="2">
        <f>E6*0.75</f>
        <v>930</v>
      </c>
    </row>
    <row r="7" spans="1:7" ht="15">
      <c r="A7" s="2"/>
      <c r="B7" s="2"/>
      <c r="C7" s="2"/>
      <c r="D7" s="2"/>
      <c r="E7" s="4">
        <f>SUM(E6:E6)</f>
        <v>1240</v>
      </c>
      <c r="F7" s="4">
        <f>SUM(F6:F6)</f>
        <v>930</v>
      </c>
      <c r="G7" s="1" t="s">
        <v>18</v>
      </c>
    </row>
    <row r="8" spans="1:7">
      <c r="A8" s="3"/>
      <c r="B8" s="3"/>
      <c r="C8" s="3"/>
      <c r="D8" s="3"/>
      <c r="E8" s="3"/>
      <c r="F8" s="3"/>
    </row>
    <row r="10" spans="1:7" ht="15">
      <c r="B10" s="30" t="s">
        <v>23</v>
      </c>
      <c r="C10" s="30"/>
      <c r="D10" s="30"/>
      <c r="E10" s="30"/>
      <c r="F10" s="30"/>
    </row>
    <row r="11" spans="1:7" ht="15">
      <c r="B11" s="30" t="s">
        <v>31</v>
      </c>
      <c r="C11" s="30"/>
      <c r="D11" s="30"/>
      <c r="E11" s="30"/>
      <c r="F11" s="30"/>
    </row>
  </sheetData>
  <mergeCells count="3">
    <mergeCell ref="A2:F2"/>
    <mergeCell ref="B10:F10"/>
    <mergeCell ref="B11:F1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19"/>
  <sheetViews>
    <sheetView workbookViewId="0">
      <selection activeCell="E14" sqref="E14:F14"/>
    </sheetView>
  </sheetViews>
  <sheetFormatPr defaultRowHeight="14.25"/>
  <cols>
    <col min="1" max="1" width="6.42578125" style="1" customWidth="1"/>
    <col min="2" max="2" width="49.28515625" style="1" bestFit="1" customWidth="1"/>
    <col min="3" max="3" width="16.8554687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26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/>
      <c r="B5" s="2"/>
      <c r="C5" s="2"/>
      <c r="D5" s="2"/>
      <c r="E5" s="2"/>
      <c r="F5" s="2"/>
    </row>
    <row r="6" spans="1:7" ht="16.5">
      <c r="A6" s="2">
        <v>1</v>
      </c>
      <c r="B6" s="2" t="s">
        <v>148</v>
      </c>
      <c r="C6" s="17" t="s">
        <v>49</v>
      </c>
      <c r="D6" s="2" t="s">
        <v>21</v>
      </c>
      <c r="E6" s="18">
        <v>260</v>
      </c>
      <c r="F6" s="18">
        <f>E6*0.5</f>
        <v>130</v>
      </c>
    </row>
    <row r="7" spans="1:7" ht="16.5">
      <c r="A7" s="2">
        <v>2</v>
      </c>
      <c r="B7" s="2" t="s">
        <v>149</v>
      </c>
      <c r="C7" s="17" t="s">
        <v>49</v>
      </c>
      <c r="D7" s="2" t="s">
        <v>21</v>
      </c>
      <c r="E7" s="18">
        <v>60</v>
      </c>
      <c r="F7" s="18">
        <f t="shared" ref="F7:F12" si="0">E7*0.5</f>
        <v>30</v>
      </c>
    </row>
    <row r="8" spans="1:7" ht="16.5">
      <c r="A8" s="2">
        <v>3</v>
      </c>
      <c r="B8" s="2" t="s">
        <v>150</v>
      </c>
      <c r="C8" s="17" t="s">
        <v>49</v>
      </c>
      <c r="D8" s="2" t="s">
        <v>21</v>
      </c>
      <c r="E8" s="18">
        <v>165</v>
      </c>
      <c r="F8" s="18">
        <f t="shared" si="0"/>
        <v>82.5</v>
      </c>
    </row>
    <row r="9" spans="1:7" ht="16.5">
      <c r="A9" s="2">
        <v>4</v>
      </c>
      <c r="B9" s="2" t="s">
        <v>151</v>
      </c>
      <c r="C9" s="17" t="s">
        <v>49</v>
      </c>
      <c r="D9" s="2" t="s">
        <v>21</v>
      </c>
      <c r="E9" s="18">
        <v>75</v>
      </c>
      <c r="F9" s="18">
        <f t="shared" si="0"/>
        <v>37.5</v>
      </c>
    </row>
    <row r="10" spans="1:7" ht="16.5">
      <c r="A10" s="2">
        <v>5</v>
      </c>
      <c r="B10" s="2" t="s">
        <v>152</v>
      </c>
      <c r="C10" s="17" t="s">
        <v>49</v>
      </c>
      <c r="D10" s="2" t="s">
        <v>21</v>
      </c>
      <c r="E10" s="18">
        <v>60.8</v>
      </c>
      <c r="F10" s="18">
        <f t="shared" si="0"/>
        <v>30.4</v>
      </c>
    </row>
    <row r="11" spans="1:7" ht="16.5">
      <c r="A11" s="2">
        <v>6</v>
      </c>
      <c r="B11" s="2" t="s">
        <v>153</v>
      </c>
      <c r="C11" s="17" t="s">
        <v>49</v>
      </c>
      <c r="D11" s="2" t="s">
        <v>21</v>
      </c>
      <c r="E11" s="18">
        <v>100</v>
      </c>
      <c r="F11" s="18">
        <f t="shared" si="0"/>
        <v>50</v>
      </c>
    </row>
    <row r="12" spans="1:7" ht="42.75">
      <c r="A12" s="2">
        <v>7</v>
      </c>
      <c r="B12" s="16" t="s">
        <v>154</v>
      </c>
      <c r="C12" s="17" t="s">
        <v>49</v>
      </c>
      <c r="D12" s="2" t="s">
        <v>21</v>
      </c>
      <c r="E12" s="18">
        <v>260</v>
      </c>
      <c r="F12" s="18">
        <f t="shared" si="0"/>
        <v>130</v>
      </c>
    </row>
    <row r="13" spans="1:7" ht="16.5">
      <c r="A13" s="2">
        <v>8</v>
      </c>
      <c r="B13" s="18" t="s">
        <v>155</v>
      </c>
      <c r="C13" s="18" t="s">
        <v>107</v>
      </c>
      <c r="D13" s="2" t="s">
        <v>20</v>
      </c>
      <c r="E13" s="18">
        <v>1404</v>
      </c>
      <c r="F13" s="18">
        <v>1053</v>
      </c>
    </row>
    <row r="14" spans="1:7" ht="15">
      <c r="A14" s="2"/>
      <c r="B14" s="2"/>
      <c r="C14" s="2"/>
      <c r="D14" s="4" t="s">
        <v>105</v>
      </c>
      <c r="E14" s="11">
        <f>SUM(E6:E13)</f>
        <v>2384.8000000000002</v>
      </c>
      <c r="F14" s="11">
        <f>SUM(F6:F13)</f>
        <v>1543.4</v>
      </c>
      <c r="G14" s="1" t="s">
        <v>18</v>
      </c>
    </row>
    <row r="15" spans="1:7" ht="15">
      <c r="A15" s="2"/>
      <c r="B15" s="2"/>
      <c r="C15" s="2"/>
      <c r="D15" s="4" t="s">
        <v>106</v>
      </c>
      <c r="E15" s="11"/>
      <c r="F15" s="11"/>
      <c r="G15" s="1" t="s">
        <v>18</v>
      </c>
    </row>
    <row r="16" spans="1:7">
      <c r="A16" s="3"/>
      <c r="B16" s="3"/>
      <c r="C16" s="3"/>
      <c r="D16" s="3"/>
      <c r="E16" s="3"/>
      <c r="F16" s="3"/>
    </row>
    <row r="18" spans="2:6" ht="15">
      <c r="B18" s="30" t="s">
        <v>23</v>
      </c>
      <c r="C18" s="30"/>
      <c r="D18" s="30"/>
      <c r="E18" s="30"/>
      <c r="F18" s="30"/>
    </row>
    <row r="19" spans="2:6" ht="15">
      <c r="B19" s="30" t="s">
        <v>24</v>
      </c>
      <c r="C19" s="30"/>
      <c r="D19" s="30"/>
      <c r="E19" s="30"/>
      <c r="F19" s="30"/>
    </row>
  </sheetData>
  <mergeCells count="3">
    <mergeCell ref="A2:F2"/>
    <mergeCell ref="B18:F18"/>
    <mergeCell ref="B19:F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27"/>
  <sheetViews>
    <sheetView workbookViewId="0">
      <selection activeCell="E23" sqref="E23:F23"/>
    </sheetView>
  </sheetViews>
  <sheetFormatPr defaultRowHeight="14.25"/>
  <cols>
    <col min="1" max="1" width="6.42578125" style="1" customWidth="1"/>
    <col min="2" max="2" width="27.42578125" style="1" customWidth="1"/>
    <col min="3" max="3" width="12.570312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6" ht="15">
      <c r="A2" s="30" t="s">
        <v>26</v>
      </c>
      <c r="B2" s="30"/>
      <c r="C2" s="30"/>
      <c r="D2" s="30"/>
      <c r="E2" s="30"/>
      <c r="F2" s="30"/>
    </row>
    <row r="4" spans="1:6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6">
      <c r="A5" s="2"/>
      <c r="B5" s="2"/>
      <c r="C5" s="2"/>
      <c r="D5" s="2"/>
      <c r="E5" s="2"/>
      <c r="F5" s="2"/>
    </row>
    <row r="6" spans="1:6">
      <c r="A6" s="2">
        <v>1</v>
      </c>
      <c r="B6" s="2" t="s">
        <v>4</v>
      </c>
      <c r="C6" s="2" t="s">
        <v>28</v>
      </c>
      <c r="D6" s="2" t="s">
        <v>50</v>
      </c>
      <c r="E6" s="10">
        <v>10619</v>
      </c>
      <c r="F6" s="10">
        <f>E6*0.75</f>
        <v>7964.25</v>
      </c>
    </row>
    <row r="7" spans="1:6">
      <c r="A7" s="2">
        <v>2</v>
      </c>
      <c r="B7" s="2" t="s">
        <v>5</v>
      </c>
      <c r="C7" s="2" t="s">
        <v>28</v>
      </c>
      <c r="D7" s="2" t="s">
        <v>50</v>
      </c>
      <c r="E7" s="10">
        <v>2734</v>
      </c>
      <c r="F7" s="10">
        <f t="shared" ref="F7:F21" si="0">E7*0.75</f>
        <v>2050.5</v>
      </c>
    </row>
    <row r="8" spans="1:6">
      <c r="A8" s="2">
        <v>3</v>
      </c>
      <c r="B8" s="2" t="s">
        <v>6</v>
      </c>
      <c r="C8" s="2" t="s">
        <v>28</v>
      </c>
      <c r="D8" s="2" t="s">
        <v>50</v>
      </c>
      <c r="E8" s="10">
        <v>1076</v>
      </c>
      <c r="F8" s="10">
        <f t="shared" si="0"/>
        <v>807</v>
      </c>
    </row>
    <row r="9" spans="1:6">
      <c r="A9" s="2">
        <v>4</v>
      </c>
      <c r="B9" s="2" t="s">
        <v>13</v>
      </c>
      <c r="C9" s="2" t="s">
        <v>28</v>
      </c>
      <c r="D9" s="2" t="s">
        <v>50</v>
      </c>
      <c r="E9" s="10">
        <v>760</v>
      </c>
      <c r="F9" s="10">
        <f t="shared" si="0"/>
        <v>570</v>
      </c>
    </row>
    <row r="10" spans="1:6">
      <c r="A10" s="2">
        <v>5</v>
      </c>
      <c r="B10" s="2" t="s">
        <v>17</v>
      </c>
      <c r="C10" s="2" t="s">
        <v>28</v>
      </c>
      <c r="D10" s="2" t="s">
        <v>50</v>
      </c>
      <c r="E10" s="10">
        <v>3200</v>
      </c>
      <c r="F10" s="10">
        <f t="shared" si="0"/>
        <v>2400</v>
      </c>
    </row>
    <row r="11" spans="1:6" ht="15">
      <c r="A11" s="2"/>
      <c r="B11" s="2"/>
      <c r="C11" s="2"/>
      <c r="D11" s="4" t="s">
        <v>105</v>
      </c>
      <c r="E11" s="11">
        <f>SUM(E6:E10)</f>
        <v>18389</v>
      </c>
      <c r="F11" s="11">
        <f>SUM(F6:F10)</f>
        <v>13791.75</v>
      </c>
    </row>
    <row r="12" spans="1:6">
      <c r="A12" s="2">
        <v>6</v>
      </c>
      <c r="B12" s="2" t="s">
        <v>7</v>
      </c>
      <c r="C12" s="2" t="s">
        <v>28</v>
      </c>
      <c r="D12" s="2" t="s">
        <v>21</v>
      </c>
      <c r="E12" s="10">
        <v>696</v>
      </c>
      <c r="F12" s="10">
        <f t="shared" si="0"/>
        <v>522</v>
      </c>
    </row>
    <row r="13" spans="1:6">
      <c r="A13" s="2">
        <v>7</v>
      </c>
      <c r="B13" s="2" t="s">
        <v>10</v>
      </c>
      <c r="C13" s="2" t="s">
        <v>28</v>
      </c>
      <c r="D13" s="2" t="s">
        <v>21</v>
      </c>
      <c r="E13" s="10">
        <v>292</v>
      </c>
      <c r="F13" s="10">
        <f t="shared" si="0"/>
        <v>219</v>
      </c>
    </row>
    <row r="14" spans="1:6">
      <c r="A14" s="2">
        <v>8</v>
      </c>
      <c r="B14" s="2" t="s">
        <v>11</v>
      </c>
      <c r="C14" s="2" t="s">
        <v>28</v>
      </c>
      <c r="D14" s="2" t="s">
        <v>21</v>
      </c>
      <c r="E14" s="10">
        <v>214</v>
      </c>
      <c r="F14" s="10">
        <f t="shared" si="0"/>
        <v>160.5</v>
      </c>
    </row>
    <row r="15" spans="1:6">
      <c r="A15" s="2">
        <v>9</v>
      </c>
      <c r="B15" s="2" t="s">
        <v>8</v>
      </c>
      <c r="C15" s="2" t="s">
        <v>28</v>
      </c>
      <c r="D15" s="2" t="s">
        <v>21</v>
      </c>
      <c r="E15" s="10">
        <v>560</v>
      </c>
      <c r="F15" s="10">
        <f t="shared" si="0"/>
        <v>420</v>
      </c>
    </row>
    <row r="16" spans="1:6">
      <c r="A16" s="2">
        <v>10</v>
      </c>
      <c r="B16" s="2" t="s">
        <v>9</v>
      </c>
      <c r="C16" s="2" t="s">
        <v>28</v>
      </c>
      <c r="D16" s="2" t="s">
        <v>21</v>
      </c>
      <c r="E16" s="10">
        <v>372</v>
      </c>
      <c r="F16" s="10">
        <f t="shared" si="0"/>
        <v>279</v>
      </c>
    </row>
    <row r="17" spans="1:7">
      <c r="A17" s="2">
        <v>11</v>
      </c>
      <c r="B17" s="2" t="s">
        <v>12</v>
      </c>
      <c r="C17" s="2" t="s">
        <v>28</v>
      </c>
      <c r="D17" s="2" t="s">
        <v>21</v>
      </c>
      <c r="E17" s="10">
        <v>320</v>
      </c>
      <c r="F17" s="10">
        <f t="shared" si="0"/>
        <v>240</v>
      </c>
    </row>
    <row r="18" spans="1:7" ht="15">
      <c r="A18" s="2"/>
      <c r="B18" s="2"/>
      <c r="C18" s="2"/>
      <c r="D18" s="4" t="s">
        <v>105</v>
      </c>
      <c r="E18" s="11">
        <f>SUM(E12:E17)</f>
        <v>2454</v>
      </c>
      <c r="F18" s="11">
        <f>SUM(F12:F17)</f>
        <v>1840.5</v>
      </c>
    </row>
    <row r="19" spans="1:7">
      <c r="A19" s="2">
        <v>12</v>
      </c>
      <c r="B19" s="2" t="s">
        <v>14</v>
      </c>
      <c r="C19" s="2" t="s">
        <v>28</v>
      </c>
      <c r="D19" s="2" t="s">
        <v>22</v>
      </c>
      <c r="E19" s="10">
        <v>300</v>
      </c>
      <c r="F19" s="10">
        <f t="shared" si="0"/>
        <v>225</v>
      </c>
    </row>
    <row r="20" spans="1:7">
      <c r="A20" s="2">
        <v>13</v>
      </c>
      <c r="B20" s="2" t="s">
        <v>15</v>
      </c>
      <c r="C20" s="2" t="s">
        <v>28</v>
      </c>
      <c r="D20" s="2" t="s">
        <v>22</v>
      </c>
      <c r="E20" s="10">
        <v>750</v>
      </c>
      <c r="F20" s="10">
        <f t="shared" si="0"/>
        <v>562.5</v>
      </c>
    </row>
    <row r="21" spans="1:7">
      <c r="A21" s="2">
        <v>14</v>
      </c>
      <c r="B21" s="2" t="s">
        <v>16</v>
      </c>
      <c r="C21" s="2" t="s">
        <v>28</v>
      </c>
      <c r="D21" s="2" t="s">
        <v>22</v>
      </c>
      <c r="E21" s="10">
        <v>300</v>
      </c>
      <c r="F21" s="10">
        <f t="shared" si="0"/>
        <v>225</v>
      </c>
    </row>
    <row r="22" spans="1:7" ht="15">
      <c r="A22" s="2"/>
      <c r="B22" s="2"/>
      <c r="C22" s="2"/>
      <c r="D22" s="4" t="s">
        <v>105</v>
      </c>
      <c r="E22" s="11">
        <f>SUM(E19:E21)</f>
        <v>1350</v>
      </c>
      <c r="F22" s="11">
        <f>SUM(F19:F21)</f>
        <v>1012.5</v>
      </c>
      <c r="G22" s="1" t="s">
        <v>18</v>
      </c>
    </row>
    <row r="23" spans="1:7" ht="15">
      <c r="A23" s="2"/>
      <c r="B23" s="2"/>
      <c r="C23" s="2"/>
      <c r="D23" s="4" t="s">
        <v>106</v>
      </c>
      <c r="E23" s="11">
        <f>E11+E18+E22</f>
        <v>22193</v>
      </c>
      <c r="F23" s="11">
        <f>F11+F18+F22</f>
        <v>16644.75</v>
      </c>
      <c r="G23" s="1" t="s">
        <v>18</v>
      </c>
    </row>
    <row r="24" spans="1:7">
      <c r="A24" s="3"/>
      <c r="B24" s="3"/>
      <c r="C24" s="3"/>
      <c r="D24" s="3"/>
      <c r="E24" s="3"/>
      <c r="F24" s="3"/>
    </row>
    <row r="26" spans="1:7" ht="15">
      <c r="B26" s="30" t="s">
        <v>23</v>
      </c>
      <c r="C26" s="30"/>
      <c r="D26" s="30"/>
      <c r="E26" s="30"/>
      <c r="F26" s="30"/>
    </row>
    <row r="27" spans="1:7" ht="15">
      <c r="B27" s="30" t="s">
        <v>24</v>
      </c>
      <c r="C27" s="30"/>
      <c r="D27" s="30"/>
      <c r="E27" s="30"/>
      <c r="F27" s="30"/>
    </row>
  </sheetData>
  <mergeCells count="3">
    <mergeCell ref="B26:F26"/>
    <mergeCell ref="B27:F27"/>
    <mergeCell ref="A2:F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22"/>
  <sheetViews>
    <sheetView workbookViewId="0">
      <selection activeCell="E19" sqref="E19:F19"/>
    </sheetView>
  </sheetViews>
  <sheetFormatPr defaultRowHeight="14.25"/>
  <cols>
    <col min="1" max="1" width="6.42578125" style="1" customWidth="1"/>
    <col min="2" max="2" width="27.42578125" style="1" customWidth="1"/>
    <col min="3" max="3" width="15.42578125" style="1" bestFit="1" customWidth="1"/>
    <col min="4" max="4" width="16.42578125" style="1" bestFit="1" customWidth="1"/>
    <col min="5" max="5" width="16.140625" style="1" customWidth="1"/>
    <col min="6" max="6" width="14.5703125" style="1" customWidth="1"/>
    <col min="7" max="16384" width="9.140625" style="1"/>
  </cols>
  <sheetData>
    <row r="2" spans="1:6" ht="15">
      <c r="A2" s="30" t="s">
        <v>113</v>
      </c>
      <c r="B2" s="30"/>
      <c r="C2" s="30"/>
      <c r="D2" s="30"/>
      <c r="E2" s="30"/>
      <c r="F2" s="30"/>
    </row>
    <row r="4" spans="1:6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6">
      <c r="A5" s="2">
        <v>1</v>
      </c>
      <c r="B5" s="2" t="s">
        <v>115</v>
      </c>
      <c r="C5" s="2" t="s">
        <v>103</v>
      </c>
      <c r="D5" s="7" t="s">
        <v>50</v>
      </c>
      <c r="E5" s="10">
        <v>1527</v>
      </c>
      <c r="F5" s="10">
        <f>E5*0.75</f>
        <v>1145.25</v>
      </c>
    </row>
    <row r="6" spans="1:6">
      <c r="A6" s="2">
        <v>2</v>
      </c>
      <c r="B6" s="2" t="s">
        <v>116</v>
      </c>
      <c r="C6" s="2" t="s">
        <v>49</v>
      </c>
      <c r="D6" s="7" t="s">
        <v>50</v>
      </c>
      <c r="E6" s="10">
        <v>1646</v>
      </c>
      <c r="F6" s="10">
        <f>E6*0.5</f>
        <v>823</v>
      </c>
    </row>
    <row r="7" spans="1:6">
      <c r="A7" s="2">
        <v>3</v>
      </c>
      <c r="B7" s="2" t="s">
        <v>117</v>
      </c>
      <c r="C7" s="2" t="s">
        <v>49</v>
      </c>
      <c r="D7" s="7" t="s">
        <v>50</v>
      </c>
      <c r="E7" s="10">
        <v>1295</v>
      </c>
      <c r="F7" s="10">
        <f t="shared" ref="F7:F17" si="0">E7*0.5</f>
        <v>647.5</v>
      </c>
    </row>
    <row r="8" spans="1:6" ht="15">
      <c r="A8" s="2"/>
      <c r="B8" s="2"/>
      <c r="C8" s="2"/>
      <c r="D8" s="12" t="s">
        <v>105</v>
      </c>
      <c r="E8" s="11">
        <f>SUM(E5:E7)</f>
        <v>4468</v>
      </c>
      <c r="F8" s="11">
        <f>SUM(F5:F7)</f>
        <v>2615.75</v>
      </c>
    </row>
    <row r="9" spans="1:6">
      <c r="A9" s="2">
        <v>4</v>
      </c>
      <c r="B9" s="2" t="s">
        <v>118</v>
      </c>
      <c r="C9" s="2" t="s">
        <v>49</v>
      </c>
      <c r="D9" s="7" t="s">
        <v>21</v>
      </c>
      <c r="E9" s="10">
        <v>457</v>
      </c>
      <c r="F9" s="10">
        <f t="shared" si="0"/>
        <v>228.5</v>
      </c>
    </row>
    <row r="10" spans="1:6">
      <c r="A10" s="2">
        <v>5</v>
      </c>
      <c r="B10" s="2" t="s">
        <v>119</v>
      </c>
      <c r="C10" s="2" t="s">
        <v>49</v>
      </c>
      <c r="D10" s="7" t="s">
        <v>21</v>
      </c>
      <c r="E10" s="10">
        <v>3546</v>
      </c>
      <c r="F10" s="10">
        <f t="shared" si="0"/>
        <v>1773</v>
      </c>
    </row>
    <row r="11" spans="1:6">
      <c r="A11" s="2">
        <v>6</v>
      </c>
      <c r="B11" s="2" t="s">
        <v>120</v>
      </c>
      <c r="C11" s="2" t="s">
        <v>49</v>
      </c>
      <c r="D11" s="7" t="s">
        <v>21</v>
      </c>
      <c r="E11" s="10">
        <v>1452</v>
      </c>
      <c r="F11" s="10">
        <f t="shared" si="0"/>
        <v>726</v>
      </c>
    </row>
    <row r="12" spans="1:6">
      <c r="A12" s="2">
        <v>7</v>
      </c>
      <c r="B12" s="2" t="s">
        <v>121</v>
      </c>
      <c r="C12" s="2" t="s">
        <v>49</v>
      </c>
      <c r="D12" s="7" t="s">
        <v>21</v>
      </c>
      <c r="E12" s="10">
        <v>80</v>
      </c>
      <c r="F12" s="10">
        <f t="shared" si="0"/>
        <v>40</v>
      </c>
    </row>
    <row r="13" spans="1:6">
      <c r="A13" s="2">
        <v>8</v>
      </c>
      <c r="B13" s="2" t="s">
        <v>122</v>
      </c>
      <c r="C13" s="2" t="s">
        <v>49</v>
      </c>
      <c r="D13" s="7" t="s">
        <v>21</v>
      </c>
      <c r="E13" s="10">
        <v>2700</v>
      </c>
      <c r="F13" s="10">
        <f t="shared" si="0"/>
        <v>1350</v>
      </c>
    </row>
    <row r="14" spans="1:6">
      <c r="A14" s="2">
        <v>9</v>
      </c>
      <c r="B14" s="2" t="s">
        <v>123</v>
      </c>
      <c r="C14" s="2" t="s">
        <v>49</v>
      </c>
      <c r="D14" s="7" t="s">
        <v>21</v>
      </c>
      <c r="E14" s="10">
        <v>541</v>
      </c>
      <c r="F14" s="10">
        <f t="shared" si="0"/>
        <v>270.5</v>
      </c>
    </row>
    <row r="15" spans="1:6" ht="15">
      <c r="A15" s="2"/>
      <c r="B15" s="2"/>
      <c r="C15" s="2"/>
      <c r="D15" s="12" t="s">
        <v>105</v>
      </c>
      <c r="E15" s="11">
        <f>SUM(E9:E14)</f>
        <v>8776</v>
      </c>
      <c r="F15" s="11">
        <f>SUM(F9:F14)</f>
        <v>4388</v>
      </c>
    </row>
    <row r="16" spans="1:6">
      <c r="A16" s="2">
        <v>10</v>
      </c>
      <c r="B16" s="2" t="s">
        <v>124</v>
      </c>
      <c r="C16" s="2" t="s">
        <v>49</v>
      </c>
      <c r="D16" s="9" t="s">
        <v>126</v>
      </c>
      <c r="E16" s="10">
        <v>1600</v>
      </c>
      <c r="F16" s="10">
        <f t="shared" si="0"/>
        <v>800</v>
      </c>
    </row>
    <row r="17" spans="1:7">
      <c r="A17" s="2">
        <v>11</v>
      </c>
      <c r="B17" s="2" t="s">
        <v>125</v>
      </c>
      <c r="C17" s="2" t="s">
        <v>49</v>
      </c>
      <c r="D17" s="9" t="s">
        <v>126</v>
      </c>
      <c r="E17" s="10">
        <v>480</v>
      </c>
      <c r="F17" s="10">
        <f t="shared" si="0"/>
        <v>240</v>
      </c>
    </row>
    <row r="18" spans="1:7" ht="15">
      <c r="A18" s="2"/>
      <c r="B18" s="2"/>
      <c r="C18" s="2"/>
      <c r="D18" s="4" t="s">
        <v>105</v>
      </c>
      <c r="E18" s="11">
        <f>SUM(E16:E17)</f>
        <v>2080</v>
      </c>
      <c r="F18" s="11">
        <f>SUM(F16:F17)</f>
        <v>1040</v>
      </c>
      <c r="G18" s="1" t="s">
        <v>18</v>
      </c>
    </row>
    <row r="19" spans="1:7" ht="15">
      <c r="A19" s="2"/>
      <c r="B19" s="2"/>
      <c r="C19" s="2"/>
      <c r="D19" s="4" t="s">
        <v>106</v>
      </c>
      <c r="E19" s="11">
        <f>E8+E15+E18</f>
        <v>15324</v>
      </c>
      <c r="F19" s="11">
        <f>F8+F15+F18</f>
        <v>8043.75</v>
      </c>
    </row>
    <row r="21" spans="1:7" ht="15">
      <c r="B21" s="30" t="s">
        <v>23</v>
      </c>
      <c r="C21" s="30"/>
      <c r="D21" s="30"/>
      <c r="E21" s="30"/>
      <c r="F21" s="30"/>
    </row>
    <row r="22" spans="1:7" ht="15">
      <c r="B22" s="30" t="s">
        <v>114</v>
      </c>
      <c r="C22" s="30"/>
      <c r="D22" s="30"/>
      <c r="E22" s="30"/>
      <c r="F22" s="30"/>
    </row>
  </sheetData>
  <mergeCells count="3">
    <mergeCell ref="A2:F2"/>
    <mergeCell ref="B21:F21"/>
    <mergeCell ref="B22:F2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E16" sqref="E16:F16"/>
    </sheetView>
  </sheetViews>
  <sheetFormatPr defaultRowHeight="14.25"/>
  <cols>
    <col min="1" max="1" width="6.42578125" style="1" customWidth="1"/>
    <col min="2" max="2" width="27.42578125" style="1" customWidth="1"/>
    <col min="3" max="3" width="15.42578125" style="1" bestFit="1" customWidth="1"/>
    <col min="4" max="4" width="16.42578125" style="1" bestFit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108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>
        <v>1</v>
      </c>
      <c r="B5" s="2" t="s">
        <v>92</v>
      </c>
      <c r="C5" s="2" t="s">
        <v>103</v>
      </c>
      <c r="D5" s="7" t="s">
        <v>21</v>
      </c>
      <c r="E5" s="2">
        <v>1343</v>
      </c>
      <c r="F5" s="2">
        <f>E5*0.75</f>
        <v>1007.25</v>
      </c>
    </row>
    <row r="6" spans="1:7">
      <c r="A6" s="2">
        <v>2</v>
      </c>
      <c r="B6" s="2" t="s">
        <v>93</v>
      </c>
      <c r="C6" s="2" t="s">
        <v>103</v>
      </c>
      <c r="D6" s="7" t="s">
        <v>21</v>
      </c>
      <c r="E6" s="2">
        <v>1510</v>
      </c>
      <c r="F6" s="2">
        <f>E6*0.75</f>
        <v>1132.5</v>
      </c>
    </row>
    <row r="7" spans="1:7">
      <c r="A7" s="2">
        <v>3</v>
      </c>
      <c r="B7" s="2" t="s">
        <v>94</v>
      </c>
      <c r="C7" s="2" t="s">
        <v>49</v>
      </c>
      <c r="D7" s="7" t="s">
        <v>21</v>
      </c>
      <c r="E7" s="2">
        <v>154.25</v>
      </c>
      <c r="F7" s="2">
        <f>E7*0.5</f>
        <v>77.125</v>
      </c>
    </row>
    <row r="8" spans="1:7">
      <c r="A8" s="2">
        <v>4</v>
      </c>
      <c r="B8" s="2" t="s">
        <v>95</v>
      </c>
      <c r="C8" s="2" t="s">
        <v>49</v>
      </c>
      <c r="D8" s="7" t="s">
        <v>21</v>
      </c>
      <c r="E8" s="2">
        <v>485</v>
      </c>
      <c r="F8" s="2">
        <f>E8*0.5</f>
        <v>242.5</v>
      </c>
    </row>
    <row r="9" spans="1:7">
      <c r="A9" s="2">
        <v>5</v>
      </c>
      <c r="B9" s="2" t="s">
        <v>96</v>
      </c>
      <c r="C9" s="2" t="s">
        <v>103</v>
      </c>
      <c r="D9" s="7" t="s">
        <v>21</v>
      </c>
      <c r="E9" s="2">
        <v>1070</v>
      </c>
      <c r="F9" s="2">
        <f>E9*0.75</f>
        <v>802.5</v>
      </c>
    </row>
    <row r="10" spans="1:7">
      <c r="A10" s="2">
        <v>6</v>
      </c>
      <c r="B10" s="2" t="s">
        <v>97</v>
      </c>
      <c r="C10" s="2" t="s">
        <v>49</v>
      </c>
      <c r="D10" s="7" t="s">
        <v>21</v>
      </c>
      <c r="E10" s="2">
        <v>3200</v>
      </c>
      <c r="F10" s="2">
        <f>E10*0.5</f>
        <v>1600</v>
      </c>
    </row>
    <row r="11" spans="1:7">
      <c r="A11" s="2">
        <v>7</v>
      </c>
      <c r="B11" s="2" t="s">
        <v>98</v>
      </c>
      <c r="C11" s="2" t="s">
        <v>103</v>
      </c>
      <c r="D11" s="8" t="s">
        <v>50</v>
      </c>
      <c r="E11" s="2">
        <v>554</v>
      </c>
      <c r="F11" s="2">
        <f>E11*0.75</f>
        <v>415.5</v>
      </c>
      <c r="G11" s="1">
        <f>F11*0.015</f>
        <v>6.2324999999999999</v>
      </c>
    </row>
    <row r="12" spans="1:7">
      <c r="A12" s="2">
        <v>8</v>
      </c>
      <c r="B12" s="2" t="s">
        <v>99</v>
      </c>
      <c r="C12" s="2" t="s">
        <v>103</v>
      </c>
      <c r="D12" s="8" t="s">
        <v>50</v>
      </c>
      <c r="E12" s="2">
        <v>29786</v>
      </c>
      <c r="F12" s="2">
        <f t="shared" ref="F12:F13" si="0">E12*0.75</f>
        <v>22339.5</v>
      </c>
      <c r="G12" s="1">
        <f>F12*0.0075</f>
        <v>167.54624999999999</v>
      </c>
    </row>
    <row r="13" spans="1:7">
      <c r="A13" s="2">
        <v>9</v>
      </c>
      <c r="B13" s="2" t="s">
        <v>100</v>
      </c>
      <c r="C13" s="2" t="s">
        <v>103</v>
      </c>
      <c r="D13" s="8" t="s">
        <v>50</v>
      </c>
      <c r="E13" s="2">
        <v>4700</v>
      </c>
      <c r="F13" s="2">
        <f t="shared" si="0"/>
        <v>3525</v>
      </c>
      <c r="G13" s="1">
        <f>F13*0.015</f>
        <v>52.875</v>
      </c>
    </row>
    <row r="14" spans="1:7">
      <c r="A14" s="2">
        <v>10</v>
      </c>
      <c r="B14" s="2" t="s">
        <v>101</v>
      </c>
      <c r="C14" s="2" t="s">
        <v>78</v>
      </c>
      <c r="D14" s="9" t="s">
        <v>21</v>
      </c>
      <c r="E14" s="2">
        <v>186</v>
      </c>
      <c r="F14" s="2">
        <f>E14*0.25</f>
        <v>46.5</v>
      </c>
    </row>
    <row r="15" spans="1:7">
      <c r="A15" s="2">
        <v>11</v>
      </c>
      <c r="B15" s="2" t="s">
        <v>102</v>
      </c>
      <c r="C15" s="2" t="s">
        <v>103</v>
      </c>
      <c r="D15" s="9" t="s">
        <v>21</v>
      </c>
      <c r="E15" s="2">
        <v>408</v>
      </c>
      <c r="F15" s="2">
        <f>E15*0.75</f>
        <v>306</v>
      </c>
    </row>
    <row r="16" spans="1:7" ht="15">
      <c r="A16" s="2"/>
      <c r="B16" s="2"/>
      <c r="C16" s="2"/>
      <c r="D16" s="2"/>
      <c r="E16" s="4">
        <f>SUM(E5:E15)</f>
        <v>43396.25</v>
      </c>
      <c r="F16" s="4">
        <f>SUM(F5:F15)</f>
        <v>31494.375</v>
      </c>
      <c r="G16" s="1" t="s">
        <v>18</v>
      </c>
    </row>
    <row r="17" spans="1:6">
      <c r="A17" s="3"/>
      <c r="B17" s="3"/>
      <c r="C17" s="3"/>
      <c r="D17" s="3"/>
      <c r="E17" s="3"/>
      <c r="F17" s="3"/>
    </row>
    <row r="19" spans="1:6" ht="15">
      <c r="B19" s="30" t="s">
        <v>75</v>
      </c>
      <c r="C19" s="30"/>
      <c r="D19" s="30"/>
      <c r="E19" s="30"/>
      <c r="F19" s="30"/>
    </row>
    <row r="20" spans="1:6" ht="15">
      <c r="B20" s="30" t="s">
        <v>109</v>
      </c>
      <c r="C20" s="30"/>
      <c r="D20" s="30"/>
      <c r="E20" s="30"/>
      <c r="F20" s="30"/>
    </row>
  </sheetData>
  <mergeCells count="3">
    <mergeCell ref="A2:F2"/>
    <mergeCell ref="B19:F19"/>
    <mergeCell ref="B20:F2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I53"/>
  <sheetViews>
    <sheetView workbookViewId="0">
      <selection activeCell="A3" sqref="A3:G3"/>
    </sheetView>
  </sheetViews>
  <sheetFormatPr defaultRowHeight="14.25"/>
  <cols>
    <col min="1" max="1" width="6.42578125" style="1" customWidth="1"/>
    <col min="2" max="2" width="15.42578125" style="1" bestFit="1" customWidth="1"/>
    <col min="3" max="3" width="46.28515625" style="1" bestFit="1" customWidth="1"/>
    <col min="4" max="4" width="15" style="1" bestFit="1" customWidth="1"/>
    <col min="5" max="5" width="16.42578125" style="1" bestFit="1" customWidth="1"/>
    <col min="6" max="7" width="8.42578125" style="1" bestFit="1" customWidth="1"/>
    <col min="8" max="8" width="11" style="1" customWidth="1"/>
    <col min="9" max="16384" width="9.140625" style="1"/>
  </cols>
  <sheetData>
    <row r="2" spans="1:9" ht="15">
      <c r="A2" s="30" t="s">
        <v>129</v>
      </c>
      <c r="B2" s="30"/>
      <c r="C2" s="30"/>
      <c r="D2" s="30"/>
      <c r="E2" s="30"/>
      <c r="F2" s="30"/>
      <c r="G2" s="30"/>
      <c r="H2" s="30"/>
    </row>
    <row r="3" spans="1:9" s="5" customFormat="1" ht="30">
      <c r="A3" s="6" t="s">
        <v>0</v>
      </c>
      <c r="B3" s="6" t="s">
        <v>127</v>
      </c>
      <c r="C3" s="6" t="s">
        <v>1</v>
      </c>
      <c r="D3" s="6" t="s">
        <v>25</v>
      </c>
      <c r="E3" s="6" t="s">
        <v>19</v>
      </c>
      <c r="F3" s="6" t="s">
        <v>3</v>
      </c>
      <c r="G3" s="6" t="s">
        <v>2</v>
      </c>
      <c r="H3" s="14" t="s">
        <v>137</v>
      </c>
      <c r="I3" s="1"/>
    </row>
    <row r="4" spans="1:9" s="5" customFormat="1" ht="15">
      <c r="A4" s="6">
        <v>1</v>
      </c>
      <c r="B4" s="15" t="s">
        <v>146</v>
      </c>
      <c r="C4" s="2" t="s">
        <v>144</v>
      </c>
      <c r="D4" s="2" t="s">
        <v>28</v>
      </c>
      <c r="E4" s="2" t="s">
        <v>50</v>
      </c>
      <c r="F4" s="2">
        <v>1320</v>
      </c>
      <c r="G4" s="2">
        <f>F4*0.75</f>
        <v>990</v>
      </c>
      <c r="H4" s="10">
        <f>G4*0.015</f>
        <v>14.85</v>
      </c>
      <c r="I4" s="1">
        <f>G4*0.01</f>
        <v>9.9</v>
      </c>
    </row>
    <row r="5" spans="1:9" s="5" customFormat="1" ht="15">
      <c r="A5" s="6">
        <v>2</v>
      </c>
      <c r="B5" s="15" t="s">
        <v>146</v>
      </c>
      <c r="C5" s="2" t="s">
        <v>140</v>
      </c>
      <c r="D5" s="2" t="s">
        <v>28</v>
      </c>
      <c r="E5" s="2" t="s">
        <v>145</v>
      </c>
      <c r="F5" s="2">
        <v>2000</v>
      </c>
      <c r="G5" s="2">
        <f>F5*0.75</f>
        <v>1500</v>
      </c>
      <c r="H5" s="10">
        <f>G5*0.015</f>
        <v>22.5</v>
      </c>
      <c r="I5" s="1">
        <f t="shared" ref="I5:I48" si="0">G5*0.01</f>
        <v>15</v>
      </c>
    </row>
    <row r="6" spans="1:9" s="5" customFormat="1" ht="15">
      <c r="A6" s="6"/>
      <c r="B6" s="6"/>
      <c r="C6" s="6"/>
      <c r="D6" s="6"/>
      <c r="E6" s="4" t="s">
        <v>105</v>
      </c>
      <c r="F6" s="11">
        <f>SUM(F4:F5)</f>
        <v>3320</v>
      </c>
      <c r="G6" s="11">
        <f t="shared" ref="G6" si="1">SUM(G4:G5)</f>
        <v>2490</v>
      </c>
      <c r="H6" s="11">
        <f t="shared" ref="H6" si="2">SUM(H4:H5)</f>
        <v>37.35</v>
      </c>
      <c r="I6" s="1"/>
    </row>
    <row r="7" spans="1:9">
      <c r="A7" s="2">
        <v>3</v>
      </c>
      <c r="B7" s="2" t="s">
        <v>128</v>
      </c>
      <c r="C7" s="2" t="s">
        <v>73</v>
      </c>
      <c r="D7" s="2" t="s">
        <v>28</v>
      </c>
      <c r="E7" s="2" t="s">
        <v>50</v>
      </c>
      <c r="F7" s="10">
        <v>1600</v>
      </c>
      <c r="G7" s="10">
        <f>F7*0.75</f>
        <v>1200</v>
      </c>
      <c r="H7" s="10">
        <f>G7*0.015</f>
        <v>18</v>
      </c>
      <c r="I7" s="1">
        <f t="shared" si="0"/>
        <v>12</v>
      </c>
    </row>
    <row r="8" spans="1:9">
      <c r="A8" s="2">
        <v>4</v>
      </c>
      <c r="B8" s="2" t="s">
        <v>128</v>
      </c>
      <c r="C8" s="2" t="s">
        <v>74</v>
      </c>
      <c r="D8" s="2" t="s">
        <v>28</v>
      </c>
      <c r="E8" s="2" t="s">
        <v>50</v>
      </c>
      <c r="F8" s="10">
        <v>1400</v>
      </c>
      <c r="G8" s="10">
        <f>F8*0.75</f>
        <v>1050</v>
      </c>
      <c r="H8" s="10">
        <f>G8*0.015</f>
        <v>15.75</v>
      </c>
      <c r="I8" s="1">
        <f t="shared" si="0"/>
        <v>10.5</v>
      </c>
    </row>
    <row r="9" spans="1:9" ht="15">
      <c r="A9" s="2"/>
      <c r="B9" s="2"/>
      <c r="C9" s="2"/>
      <c r="D9" s="2"/>
      <c r="E9" s="4" t="s">
        <v>105</v>
      </c>
      <c r="F9" s="11">
        <f>SUM(F7:F8)</f>
        <v>3000</v>
      </c>
      <c r="G9" s="11">
        <f t="shared" ref="G9:H9" si="3">SUM(G7:G8)</f>
        <v>2250</v>
      </c>
      <c r="H9" s="11">
        <f t="shared" si="3"/>
        <v>33.75</v>
      </c>
    </row>
    <row r="10" spans="1:9">
      <c r="A10" s="2">
        <v>5</v>
      </c>
      <c r="B10" s="2" t="s">
        <v>156</v>
      </c>
      <c r="C10" s="2" t="s">
        <v>157</v>
      </c>
      <c r="D10" s="2" t="s">
        <v>28</v>
      </c>
      <c r="E10" s="2" t="s">
        <v>50</v>
      </c>
      <c r="F10" s="10">
        <v>5936</v>
      </c>
      <c r="G10" s="10">
        <f>F10*0.75</f>
        <v>4452</v>
      </c>
      <c r="H10" s="10">
        <f>G10*0.0075</f>
        <v>33.39</v>
      </c>
      <c r="I10" s="1">
        <f t="shared" si="0"/>
        <v>44.52</v>
      </c>
    </row>
    <row r="11" spans="1:9">
      <c r="A11" s="2">
        <v>6</v>
      </c>
      <c r="B11" s="2" t="s">
        <v>156</v>
      </c>
      <c r="C11" s="2" t="s">
        <v>158</v>
      </c>
      <c r="D11" s="2" t="s">
        <v>28</v>
      </c>
      <c r="E11" s="2" t="s">
        <v>50</v>
      </c>
      <c r="F11" s="10">
        <v>15000</v>
      </c>
      <c r="G11" s="10">
        <f>F11*0.75</f>
        <v>11250</v>
      </c>
      <c r="H11" s="10">
        <f>G11*0.0075</f>
        <v>84.375</v>
      </c>
      <c r="I11" s="1">
        <f>G11*0.005</f>
        <v>56.25</v>
      </c>
    </row>
    <row r="12" spans="1:9" ht="15">
      <c r="A12" s="2"/>
      <c r="B12" s="2"/>
      <c r="C12" s="2"/>
      <c r="D12" s="2"/>
      <c r="E12" s="4" t="s">
        <v>105</v>
      </c>
      <c r="F12" s="11">
        <f>SUM(F10:F11)</f>
        <v>20936</v>
      </c>
      <c r="G12" s="11">
        <f t="shared" ref="G12:H12" si="4">SUM(G10:G11)</f>
        <v>15702</v>
      </c>
      <c r="H12" s="11">
        <f t="shared" si="4"/>
        <v>117.765</v>
      </c>
    </row>
    <row r="13" spans="1:9">
      <c r="A13" s="2">
        <v>7</v>
      </c>
      <c r="B13" s="2" t="s">
        <v>130</v>
      </c>
      <c r="C13" s="2" t="s">
        <v>32</v>
      </c>
      <c r="D13" s="2" t="s">
        <v>28</v>
      </c>
      <c r="E13" s="2" t="s">
        <v>50</v>
      </c>
      <c r="F13" s="10">
        <v>225</v>
      </c>
      <c r="G13" s="10">
        <f>F13*0.75</f>
        <v>168.75</v>
      </c>
      <c r="H13" s="10">
        <f>G13*0.015</f>
        <v>2.53125</v>
      </c>
      <c r="I13" s="1">
        <f t="shared" si="0"/>
        <v>1.6875</v>
      </c>
    </row>
    <row r="14" spans="1:9">
      <c r="A14" s="2">
        <v>8</v>
      </c>
      <c r="B14" s="2" t="s">
        <v>130</v>
      </c>
      <c r="C14" s="2" t="s">
        <v>33</v>
      </c>
      <c r="D14" s="2" t="s">
        <v>28</v>
      </c>
      <c r="E14" s="2" t="s">
        <v>50</v>
      </c>
      <c r="F14" s="10">
        <v>5000</v>
      </c>
      <c r="G14" s="10">
        <f t="shared" ref="G14:G15" si="5">F14*0.75</f>
        <v>3750</v>
      </c>
      <c r="H14" s="10">
        <f>G14*0.0075</f>
        <v>28.125</v>
      </c>
      <c r="I14" s="1">
        <f t="shared" si="0"/>
        <v>37.5</v>
      </c>
    </row>
    <row r="15" spans="1:9">
      <c r="A15" s="2">
        <v>9</v>
      </c>
      <c r="B15" s="2" t="s">
        <v>130</v>
      </c>
      <c r="C15" s="2" t="s">
        <v>34</v>
      </c>
      <c r="D15" s="2" t="s">
        <v>28</v>
      </c>
      <c r="E15" s="2" t="s">
        <v>50</v>
      </c>
      <c r="F15" s="10">
        <v>5000</v>
      </c>
      <c r="G15" s="10">
        <f t="shared" si="5"/>
        <v>3750</v>
      </c>
      <c r="H15" s="10">
        <f>G15*0.0075</f>
        <v>28.125</v>
      </c>
      <c r="I15" s="1">
        <f t="shared" si="0"/>
        <v>37.5</v>
      </c>
    </row>
    <row r="16" spans="1:9" ht="15">
      <c r="A16" s="2"/>
      <c r="B16" s="2"/>
      <c r="C16" s="2"/>
      <c r="D16" s="2"/>
      <c r="E16" s="4" t="s">
        <v>105</v>
      </c>
      <c r="F16" s="11">
        <f>SUM(F13:F15)</f>
        <v>10225</v>
      </c>
      <c r="G16" s="11">
        <f t="shared" ref="G16:H16" si="6">SUM(G13:G15)</f>
        <v>7668.75</v>
      </c>
      <c r="H16" s="11">
        <f t="shared" si="6"/>
        <v>58.78125</v>
      </c>
    </row>
    <row r="17" spans="1:9">
      <c r="A17" s="2">
        <v>10</v>
      </c>
      <c r="B17" s="2" t="s">
        <v>131</v>
      </c>
      <c r="C17" s="2" t="s">
        <v>89</v>
      </c>
      <c r="D17" s="2" t="s">
        <v>28</v>
      </c>
      <c r="E17" s="2" t="s">
        <v>50</v>
      </c>
      <c r="F17" s="10">
        <v>3600</v>
      </c>
      <c r="G17" s="10">
        <f>F17*0.75</f>
        <v>2700</v>
      </c>
      <c r="H17" s="10">
        <f>G17*0.015</f>
        <v>40.5</v>
      </c>
      <c r="I17" s="1">
        <f t="shared" si="0"/>
        <v>27</v>
      </c>
    </row>
    <row r="18" spans="1:9" ht="15">
      <c r="A18" s="2"/>
      <c r="B18" s="2"/>
      <c r="C18" s="2"/>
      <c r="D18" s="2"/>
      <c r="E18" s="4" t="s">
        <v>105</v>
      </c>
      <c r="F18" s="11">
        <f>SUM(F17)</f>
        <v>3600</v>
      </c>
      <c r="G18" s="11">
        <f t="shared" ref="G18:H18" si="7">SUM(G17)</f>
        <v>2700</v>
      </c>
      <c r="H18" s="11">
        <f t="shared" si="7"/>
        <v>40.5</v>
      </c>
    </row>
    <row r="19" spans="1:9">
      <c r="A19" s="2">
        <v>11</v>
      </c>
      <c r="B19" s="2" t="s">
        <v>138</v>
      </c>
      <c r="C19" s="2" t="s">
        <v>90</v>
      </c>
      <c r="D19" s="2" t="s">
        <v>28</v>
      </c>
      <c r="E19" s="2" t="s">
        <v>50</v>
      </c>
      <c r="F19" s="10">
        <v>16606.036800000002</v>
      </c>
      <c r="G19" s="10">
        <f>F19*0.75</f>
        <v>12454.527600000001</v>
      </c>
      <c r="H19" s="10">
        <f>G19*0.0075</f>
        <v>93.408957000000001</v>
      </c>
      <c r="I19" s="1">
        <f>G19*0.005</f>
        <v>62.272638000000008</v>
      </c>
    </row>
    <row r="20" spans="1:9">
      <c r="A20" s="2">
        <v>12</v>
      </c>
      <c r="B20" s="2" t="s">
        <v>138</v>
      </c>
      <c r="C20" s="2" t="s">
        <v>91</v>
      </c>
      <c r="D20" s="2" t="s">
        <v>28</v>
      </c>
      <c r="E20" s="2" t="s">
        <v>50</v>
      </c>
      <c r="F20" s="10">
        <v>8555.5439999999999</v>
      </c>
      <c r="G20" s="10">
        <f>F20*0.75</f>
        <v>6416.6579999999994</v>
      </c>
      <c r="H20" s="10">
        <f t="shared" ref="H20:H21" si="8">G20*0.0075</f>
        <v>48.124934999999994</v>
      </c>
      <c r="I20" s="1">
        <f>G20*0.005</f>
        <v>32.083289999999998</v>
      </c>
    </row>
    <row r="21" spans="1:9">
      <c r="A21" s="2">
        <v>13</v>
      </c>
      <c r="B21" s="2" t="s">
        <v>138</v>
      </c>
      <c r="C21" s="2" t="s">
        <v>89</v>
      </c>
      <c r="D21" s="2" t="s">
        <v>28</v>
      </c>
      <c r="E21" s="2" t="s">
        <v>50</v>
      </c>
      <c r="F21" s="10">
        <v>3983</v>
      </c>
      <c r="G21" s="10">
        <f>F21*0.75</f>
        <v>2987.25</v>
      </c>
      <c r="H21" s="10">
        <f t="shared" si="8"/>
        <v>22.404374999999998</v>
      </c>
      <c r="I21" s="1">
        <f>G21*0.015</f>
        <v>44.808749999999996</v>
      </c>
    </row>
    <row r="22" spans="1:9" ht="15">
      <c r="A22" s="2"/>
      <c r="B22" s="2"/>
      <c r="C22" s="2"/>
      <c r="D22" s="2"/>
      <c r="E22" s="4" t="s">
        <v>105</v>
      </c>
      <c r="F22" s="11">
        <f>SUM(F19:F21)</f>
        <v>29144.580800000003</v>
      </c>
      <c r="G22" s="11">
        <f t="shared" ref="G22:H22" si="9">SUM(G19:G21)</f>
        <v>21858.435600000001</v>
      </c>
      <c r="H22" s="11">
        <f t="shared" si="9"/>
        <v>163.93826699999997</v>
      </c>
    </row>
    <row r="23" spans="1:9">
      <c r="A23" s="2">
        <v>14</v>
      </c>
      <c r="B23" s="2" t="s">
        <v>132</v>
      </c>
      <c r="C23" s="2" t="s">
        <v>88</v>
      </c>
      <c r="D23" s="2" t="s">
        <v>28</v>
      </c>
      <c r="E23" s="2" t="s">
        <v>50</v>
      </c>
      <c r="F23" s="10">
        <v>2570</v>
      </c>
      <c r="G23" s="10">
        <f>F23*0.75</f>
        <v>1927.5</v>
      </c>
      <c r="H23" s="10">
        <f>G23*0.015</f>
        <v>28.912499999999998</v>
      </c>
      <c r="I23" s="1">
        <f t="shared" si="0"/>
        <v>19.275000000000002</v>
      </c>
    </row>
    <row r="24" spans="1:9" ht="15">
      <c r="A24" s="2"/>
      <c r="B24" s="2"/>
      <c r="C24" s="2"/>
      <c r="D24" s="2"/>
      <c r="E24" s="4" t="s">
        <v>105</v>
      </c>
      <c r="F24" s="11">
        <f>SUM(F23)</f>
        <v>2570</v>
      </c>
      <c r="G24" s="11">
        <f t="shared" ref="G24:H24" si="10">SUM(G23)</f>
        <v>1927.5</v>
      </c>
      <c r="H24" s="11">
        <f t="shared" si="10"/>
        <v>28.912499999999998</v>
      </c>
    </row>
    <row r="25" spans="1:9">
      <c r="A25" s="2">
        <v>15</v>
      </c>
      <c r="B25" s="2" t="s">
        <v>133</v>
      </c>
      <c r="C25" s="2" t="s">
        <v>45</v>
      </c>
      <c r="D25" s="2" t="s">
        <v>48</v>
      </c>
      <c r="E25" s="2" t="s">
        <v>50</v>
      </c>
      <c r="F25" s="10">
        <v>21238</v>
      </c>
      <c r="G25" s="10">
        <f>F25*0.75</f>
        <v>15928.5</v>
      </c>
      <c r="H25" s="10">
        <f>G25*0.0075</f>
        <v>119.46374999999999</v>
      </c>
      <c r="I25" s="1">
        <f>G25*0.005</f>
        <v>79.642499999999998</v>
      </c>
    </row>
    <row r="26" spans="1:9">
      <c r="A26" s="2">
        <v>16</v>
      </c>
      <c r="B26" s="2" t="s">
        <v>133</v>
      </c>
      <c r="C26" s="2" t="s">
        <v>46</v>
      </c>
      <c r="D26" s="2" t="s">
        <v>48</v>
      </c>
      <c r="E26" s="2" t="s">
        <v>50</v>
      </c>
      <c r="F26" s="10">
        <v>1901</v>
      </c>
      <c r="G26" s="10">
        <f t="shared" ref="G26:G27" si="11">F26*0.75</f>
        <v>1425.75</v>
      </c>
      <c r="H26" s="10">
        <f>G26*0.015</f>
        <v>21.38625</v>
      </c>
      <c r="I26" s="1">
        <f t="shared" si="0"/>
        <v>14.2575</v>
      </c>
    </row>
    <row r="27" spans="1:9">
      <c r="A27" s="2">
        <v>17</v>
      </c>
      <c r="B27" s="2" t="s">
        <v>133</v>
      </c>
      <c r="C27" s="2" t="s">
        <v>47</v>
      </c>
      <c r="D27" s="2" t="s">
        <v>48</v>
      </c>
      <c r="E27" s="2" t="s">
        <v>50</v>
      </c>
      <c r="F27" s="10">
        <v>1452</v>
      </c>
      <c r="G27" s="10">
        <f t="shared" si="11"/>
        <v>1089</v>
      </c>
      <c r="H27" s="10">
        <f>G27*0.015</f>
        <v>16.335000000000001</v>
      </c>
      <c r="I27" s="1">
        <f t="shared" si="0"/>
        <v>10.89</v>
      </c>
    </row>
    <row r="28" spans="1:9" ht="15">
      <c r="A28" s="2"/>
      <c r="B28" s="2"/>
      <c r="C28" s="2"/>
      <c r="D28" s="2"/>
      <c r="E28" s="4" t="s">
        <v>105</v>
      </c>
      <c r="F28" s="11">
        <f>SUM(F25:F27)</f>
        <v>24591</v>
      </c>
      <c r="G28" s="11">
        <f t="shared" ref="G28:H28" si="12">SUM(G25:G27)</f>
        <v>18443.25</v>
      </c>
      <c r="H28" s="11">
        <f t="shared" si="12"/>
        <v>157.185</v>
      </c>
    </row>
    <row r="29" spans="1:9">
      <c r="A29" s="2">
        <v>18</v>
      </c>
      <c r="B29" s="2" t="s">
        <v>147</v>
      </c>
      <c r="C29" s="2" t="s">
        <v>155</v>
      </c>
      <c r="D29" s="2" t="s">
        <v>107</v>
      </c>
      <c r="E29" s="2" t="s">
        <v>50</v>
      </c>
      <c r="F29" s="10">
        <v>1404</v>
      </c>
      <c r="G29" s="10">
        <f>F29*0.75</f>
        <v>1053</v>
      </c>
      <c r="H29" s="10">
        <f>G29*0.015</f>
        <v>15.795</v>
      </c>
      <c r="I29" s="1">
        <f t="shared" si="0"/>
        <v>10.53</v>
      </c>
    </row>
    <row r="30" spans="1:9" ht="15">
      <c r="A30" s="2"/>
      <c r="B30" s="2"/>
      <c r="C30" s="2"/>
      <c r="D30" s="2"/>
      <c r="E30" s="4" t="s">
        <v>105</v>
      </c>
      <c r="F30" s="11">
        <f>SUM(F29)</f>
        <v>1404</v>
      </c>
      <c r="G30" s="11">
        <f t="shared" ref="G30:H30" si="13">SUM(G29)</f>
        <v>1053</v>
      </c>
      <c r="H30" s="11">
        <f t="shared" si="13"/>
        <v>15.795</v>
      </c>
    </row>
    <row r="31" spans="1:9">
      <c r="A31" s="2">
        <v>19</v>
      </c>
      <c r="B31" s="2" t="s">
        <v>134</v>
      </c>
      <c r="C31" s="2" t="s">
        <v>4</v>
      </c>
      <c r="D31" s="2" t="s">
        <v>28</v>
      </c>
      <c r="E31" s="2" t="s">
        <v>50</v>
      </c>
      <c r="F31" s="10">
        <v>10619</v>
      </c>
      <c r="G31" s="10">
        <f>F31*0.75</f>
        <v>7964.25</v>
      </c>
      <c r="H31" s="10">
        <f>G31*0.0075</f>
        <v>59.731874999999995</v>
      </c>
      <c r="I31" s="1">
        <f>G31*0.005</f>
        <v>39.821249999999999</v>
      </c>
    </row>
    <row r="32" spans="1:9">
      <c r="A32" s="2">
        <v>20</v>
      </c>
      <c r="B32" s="2" t="s">
        <v>134</v>
      </c>
      <c r="C32" s="2" t="s">
        <v>5</v>
      </c>
      <c r="D32" s="2" t="s">
        <v>28</v>
      </c>
      <c r="E32" s="2" t="s">
        <v>20</v>
      </c>
      <c r="F32" s="10">
        <v>2734</v>
      </c>
      <c r="G32" s="10">
        <f t="shared" ref="G32:G38" si="14">F32*0.75</f>
        <v>2050.5</v>
      </c>
      <c r="H32" s="10">
        <f>G32*0.015</f>
        <v>30.7575</v>
      </c>
      <c r="I32" s="1">
        <f t="shared" si="0"/>
        <v>20.504999999999999</v>
      </c>
    </row>
    <row r="33" spans="1:9">
      <c r="A33" s="2">
        <v>21</v>
      </c>
      <c r="B33" s="2" t="s">
        <v>134</v>
      </c>
      <c r="C33" s="2" t="s">
        <v>6</v>
      </c>
      <c r="D33" s="2" t="s">
        <v>28</v>
      </c>
      <c r="E33" s="2" t="s">
        <v>20</v>
      </c>
      <c r="F33" s="10">
        <v>1076</v>
      </c>
      <c r="G33" s="10">
        <f t="shared" si="14"/>
        <v>807</v>
      </c>
      <c r="H33" s="10">
        <f>G33*0.015</f>
        <v>12.105</v>
      </c>
      <c r="I33" s="1">
        <f t="shared" si="0"/>
        <v>8.07</v>
      </c>
    </row>
    <row r="34" spans="1:9">
      <c r="A34" s="2">
        <v>22</v>
      </c>
      <c r="B34" s="2" t="s">
        <v>134</v>
      </c>
      <c r="C34" s="2" t="s">
        <v>13</v>
      </c>
      <c r="D34" s="2" t="s">
        <v>28</v>
      </c>
      <c r="E34" s="2" t="s">
        <v>20</v>
      </c>
      <c r="F34" s="10">
        <v>760</v>
      </c>
      <c r="G34" s="10">
        <f t="shared" si="14"/>
        <v>570</v>
      </c>
      <c r="H34" s="10">
        <f>G34*0.015</f>
        <v>8.5499999999999989</v>
      </c>
      <c r="I34" s="1">
        <f t="shared" si="0"/>
        <v>5.7</v>
      </c>
    </row>
    <row r="35" spans="1:9">
      <c r="A35" s="2">
        <v>23</v>
      </c>
      <c r="B35" s="2" t="s">
        <v>134</v>
      </c>
      <c r="C35" s="2" t="s">
        <v>17</v>
      </c>
      <c r="D35" s="2" t="s">
        <v>28</v>
      </c>
      <c r="E35" s="2" t="s">
        <v>20</v>
      </c>
      <c r="F35" s="10">
        <v>3200</v>
      </c>
      <c r="G35" s="10">
        <f t="shared" si="14"/>
        <v>2400</v>
      </c>
      <c r="H35" s="10">
        <f>G35*0.015</f>
        <v>36</v>
      </c>
      <c r="I35" s="1">
        <f t="shared" si="0"/>
        <v>24</v>
      </c>
    </row>
    <row r="36" spans="1:9">
      <c r="A36" s="2">
        <v>24</v>
      </c>
      <c r="B36" s="2" t="s">
        <v>134</v>
      </c>
      <c r="C36" s="2" t="s">
        <v>14</v>
      </c>
      <c r="D36" s="2" t="s">
        <v>28</v>
      </c>
      <c r="E36" s="2" t="s">
        <v>22</v>
      </c>
      <c r="F36" s="10">
        <v>300</v>
      </c>
      <c r="G36" s="10">
        <f t="shared" si="14"/>
        <v>225</v>
      </c>
      <c r="H36" s="10">
        <f t="shared" ref="H36:H38" si="15">G36*0.015</f>
        <v>3.375</v>
      </c>
      <c r="I36" s="1">
        <f t="shared" si="0"/>
        <v>2.25</v>
      </c>
    </row>
    <row r="37" spans="1:9">
      <c r="A37" s="2">
        <v>25</v>
      </c>
      <c r="B37" s="2" t="s">
        <v>134</v>
      </c>
      <c r="C37" s="2" t="s">
        <v>15</v>
      </c>
      <c r="D37" s="2" t="s">
        <v>28</v>
      </c>
      <c r="E37" s="2" t="s">
        <v>22</v>
      </c>
      <c r="F37" s="10">
        <v>750</v>
      </c>
      <c r="G37" s="10">
        <f t="shared" si="14"/>
        <v>562.5</v>
      </c>
      <c r="H37" s="10">
        <f t="shared" si="15"/>
        <v>8.4375</v>
      </c>
      <c r="I37" s="1">
        <f t="shared" si="0"/>
        <v>5.625</v>
      </c>
    </row>
    <row r="38" spans="1:9">
      <c r="A38" s="2">
        <v>26</v>
      </c>
      <c r="B38" s="2" t="s">
        <v>134</v>
      </c>
      <c r="C38" s="2" t="s">
        <v>16</v>
      </c>
      <c r="D38" s="2" t="s">
        <v>28</v>
      </c>
      <c r="E38" s="2" t="s">
        <v>22</v>
      </c>
      <c r="F38" s="10">
        <v>300</v>
      </c>
      <c r="G38" s="10">
        <f t="shared" si="14"/>
        <v>225</v>
      </c>
      <c r="H38" s="10">
        <f t="shared" si="15"/>
        <v>3.375</v>
      </c>
      <c r="I38" s="1">
        <f t="shared" si="0"/>
        <v>2.25</v>
      </c>
    </row>
    <row r="39" spans="1:9" ht="15">
      <c r="A39" s="2"/>
      <c r="B39" s="2"/>
      <c r="C39" s="2"/>
      <c r="D39" s="2"/>
      <c r="E39" s="4" t="s">
        <v>105</v>
      </c>
      <c r="F39" s="11">
        <f>SUM(F31:F38)</f>
        <v>19739</v>
      </c>
      <c r="G39" s="11">
        <f t="shared" ref="G39" si="16">SUM(G31:G38)</f>
        <v>14804.25</v>
      </c>
      <c r="H39" s="11">
        <f>SUM(H31:H38)</f>
        <v>162.331875</v>
      </c>
    </row>
    <row r="40" spans="1:9">
      <c r="A40" s="2">
        <v>27</v>
      </c>
      <c r="B40" s="2" t="s">
        <v>135</v>
      </c>
      <c r="C40" s="2" t="s">
        <v>98</v>
      </c>
      <c r="D40" s="2" t="s">
        <v>103</v>
      </c>
      <c r="E40" s="8" t="s">
        <v>50</v>
      </c>
      <c r="F40" s="10">
        <v>554</v>
      </c>
      <c r="G40" s="10">
        <v>415.5</v>
      </c>
      <c r="H40" s="10">
        <f>G40*0.015</f>
        <v>6.2324999999999999</v>
      </c>
      <c r="I40" s="1">
        <f t="shared" si="0"/>
        <v>4.1550000000000002</v>
      </c>
    </row>
    <row r="41" spans="1:9">
      <c r="A41" s="2">
        <v>28</v>
      </c>
      <c r="B41" s="2" t="s">
        <v>135</v>
      </c>
      <c r="C41" s="2" t="s">
        <v>99</v>
      </c>
      <c r="D41" s="2" t="s">
        <v>103</v>
      </c>
      <c r="E41" s="8" t="s">
        <v>50</v>
      </c>
      <c r="F41" s="10">
        <v>29786</v>
      </c>
      <c r="G41" s="10">
        <v>22339</v>
      </c>
      <c r="H41" s="10">
        <f>G41*0.0075</f>
        <v>167.54249999999999</v>
      </c>
      <c r="I41" s="1">
        <f>G41*0.005</f>
        <v>111.69500000000001</v>
      </c>
    </row>
    <row r="42" spans="1:9">
      <c r="A42" s="2">
        <v>29</v>
      </c>
      <c r="B42" s="2" t="s">
        <v>135</v>
      </c>
      <c r="C42" s="2" t="s">
        <v>100</v>
      </c>
      <c r="D42" s="2" t="s">
        <v>103</v>
      </c>
      <c r="E42" s="8" t="s">
        <v>50</v>
      </c>
      <c r="F42" s="10">
        <v>4700</v>
      </c>
      <c r="G42" s="10">
        <v>3525</v>
      </c>
      <c r="H42" s="10">
        <f>G42*0.015</f>
        <v>52.875</v>
      </c>
      <c r="I42" s="1">
        <f t="shared" si="0"/>
        <v>35.25</v>
      </c>
    </row>
    <row r="43" spans="1:9" ht="15">
      <c r="A43" s="2"/>
      <c r="B43" s="2"/>
      <c r="C43" s="2"/>
      <c r="D43" s="2"/>
      <c r="E43" s="4" t="s">
        <v>105</v>
      </c>
      <c r="F43" s="11">
        <f>SUM(F40:F42)</f>
        <v>35040</v>
      </c>
      <c r="G43" s="11">
        <f t="shared" ref="G43:H43" si="17">SUM(G40:G42)</f>
        <v>26279.5</v>
      </c>
      <c r="H43" s="11">
        <f t="shared" si="17"/>
        <v>226.64999999999998</v>
      </c>
    </row>
    <row r="44" spans="1:9">
      <c r="A44" s="2">
        <v>30</v>
      </c>
      <c r="B44" s="2" t="s">
        <v>136</v>
      </c>
      <c r="C44" s="2" t="s">
        <v>115</v>
      </c>
      <c r="D44" s="2" t="s">
        <v>103</v>
      </c>
      <c r="E44" s="7" t="s">
        <v>50</v>
      </c>
      <c r="F44" s="10">
        <v>1527</v>
      </c>
      <c r="G44" s="10">
        <f>F44*0.75</f>
        <v>1145.25</v>
      </c>
      <c r="H44" s="10">
        <f>G44*0.015</f>
        <v>17.178750000000001</v>
      </c>
      <c r="I44" s="1">
        <f t="shared" si="0"/>
        <v>11.452500000000001</v>
      </c>
    </row>
    <row r="45" spans="1:9">
      <c r="A45" s="2">
        <v>31</v>
      </c>
      <c r="B45" s="2" t="s">
        <v>136</v>
      </c>
      <c r="C45" s="2" t="s">
        <v>116</v>
      </c>
      <c r="D45" s="2" t="s">
        <v>49</v>
      </c>
      <c r="E45" s="7" t="s">
        <v>50</v>
      </c>
      <c r="F45" s="10">
        <v>1646</v>
      </c>
      <c r="G45" s="10">
        <f>F45*0.5</f>
        <v>823</v>
      </c>
      <c r="H45" s="10">
        <f>G45*0.015</f>
        <v>12.344999999999999</v>
      </c>
      <c r="I45" s="1">
        <f t="shared" si="0"/>
        <v>8.23</v>
      </c>
    </row>
    <row r="46" spans="1:9">
      <c r="A46" s="2">
        <v>32</v>
      </c>
      <c r="B46" s="2" t="s">
        <v>136</v>
      </c>
      <c r="C46" s="2" t="s">
        <v>117</v>
      </c>
      <c r="D46" s="2" t="s">
        <v>49</v>
      </c>
      <c r="E46" s="7" t="s">
        <v>50</v>
      </c>
      <c r="F46" s="10">
        <v>1295</v>
      </c>
      <c r="G46" s="10">
        <f t="shared" ref="G46" si="18">F46*0.5</f>
        <v>647.5</v>
      </c>
      <c r="H46" s="10">
        <f>G46*0.015</f>
        <v>9.7125000000000004</v>
      </c>
      <c r="I46" s="1">
        <f t="shared" si="0"/>
        <v>6.4750000000000005</v>
      </c>
    </row>
    <row r="47" spans="1:9">
      <c r="A47" s="2">
        <v>33</v>
      </c>
      <c r="B47" s="2" t="s">
        <v>136</v>
      </c>
      <c r="C47" s="2" t="s">
        <v>124</v>
      </c>
      <c r="D47" s="2" t="s">
        <v>49</v>
      </c>
      <c r="E47" s="9" t="s">
        <v>126</v>
      </c>
      <c r="F47" s="10">
        <v>1600</v>
      </c>
      <c r="G47" s="10">
        <f t="shared" ref="G47:G48" si="19">F47*0.5</f>
        <v>800</v>
      </c>
      <c r="H47" s="10">
        <f>G47*0.015</f>
        <v>12</v>
      </c>
      <c r="I47" s="1">
        <f t="shared" si="0"/>
        <v>8</v>
      </c>
    </row>
    <row r="48" spans="1:9">
      <c r="A48" s="2">
        <v>34</v>
      </c>
      <c r="B48" s="2" t="s">
        <v>136</v>
      </c>
      <c r="C48" s="2" t="s">
        <v>125</v>
      </c>
      <c r="D48" s="2" t="s">
        <v>49</v>
      </c>
      <c r="E48" s="9" t="s">
        <v>126</v>
      </c>
      <c r="F48" s="10">
        <v>480</v>
      </c>
      <c r="G48" s="10">
        <f t="shared" si="19"/>
        <v>240</v>
      </c>
      <c r="H48" s="10">
        <f>G48*0.015</f>
        <v>3.5999999999999996</v>
      </c>
      <c r="I48" s="1">
        <f t="shared" si="0"/>
        <v>2.4</v>
      </c>
    </row>
    <row r="49" spans="1:9" ht="15">
      <c r="A49" s="2"/>
      <c r="B49" s="2"/>
      <c r="C49" s="2"/>
      <c r="D49" s="2"/>
      <c r="E49" s="4" t="s">
        <v>105</v>
      </c>
      <c r="F49" s="11">
        <f>SUM(F44:F48)</f>
        <v>6548</v>
      </c>
      <c r="G49" s="11">
        <f>SUM(G44:G48)</f>
        <v>3655.75</v>
      </c>
      <c r="H49" s="11">
        <f>SUM(H44:H48)</f>
        <v>54.83625</v>
      </c>
      <c r="I49" s="1">
        <f>SUM(I4:I48)</f>
        <v>821.49592800000005</v>
      </c>
    </row>
    <row r="50" spans="1:9" ht="15">
      <c r="A50" s="2"/>
      <c r="B50" s="2"/>
      <c r="C50" s="2"/>
      <c r="D50" s="2"/>
      <c r="E50" s="4" t="s">
        <v>106</v>
      </c>
      <c r="F50" s="11">
        <f>F6+F9+F12+F16+F18+F22+F24+F28+F30+F39+F43+F49</f>
        <v>160117.5808</v>
      </c>
      <c r="G50" s="11">
        <f>G6+G9+G12+G16+G18+G22+G24+G28+G30+G39+G43+G49</f>
        <v>118832.4356</v>
      </c>
      <c r="H50" s="11">
        <f>H6+H9+H12+H16+H18+H22+H24+H28+H30+H39+H43+H49</f>
        <v>1097.7951420000002</v>
      </c>
    </row>
    <row r="52" spans="1:9" ht="15">
      <c r="C52" s="13"/>
      <c r="D52" s="13"/>
      <c r="E52" s="13"/>
      <c r="F52" s="13"/>
      <c r="G52" s="13"/>
    </row>
    <row r="53" spans="1:9" ht="15">
      <c r="C53" s="13"/>
      <c r="D53" s="13"/>
      <c r="E53" s="13"/>
      <c r="F53" s="13"/>
      <c r="G53" s="13"/>
    </row>
  </sheetData>
  <mergeCells count="1">
    <mergeCell ref="A2:H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96"/>
  <sheetViews>
    <sheetView topLeftCell="A76" zoomScale="85" zoomScaleNormal="85" workbookViewId="0">
      <selection activeCell="F94" sqref="F94"/>
    </sheetView>
  </sheetViews>
  <sheetFormatPr defaultRowHeight="14.25"/>
  <cols>
    <col min="1" max="1" width="6.42578125" style="27" customWidth="1"/>
    <col min="2" max="2" width="15.42578125" style="20" bestFit="1" customWidth="1"/>
    <col min="3" max="3" width="52" style="1" bestFit="1" customWidth="1"/>
    <col min="4" max="4" width="15" style="1" bestFit="1" customWidth="1"/>
    <col min="5" max="5" width="16.42578125" style="1" bestFit="1" customWidth="1"/>
    <col min="6" max="7" width="9.5703125" style="1" bestFit="1" customWidth="1"/>
    <col min="8" max="8" width="11" style="1" customWidth="1"/>
    <col min="9" max="16384" width="9.140625" style="1"/>
  </cols>
  <sheetData>
    <row r="1" spans="1:10" ht="26.25" customHeight="1">
      <c r="A1" s="31" t="s">
        <v>172</v>
      </c>
      <c r="B1" s="31"/>
      <c r="C1" s="31"/>
      <c r="D1" s="31"/>
      <c r="E1" s="31"/>
      <c r="F1" s="31"/>
      <c r="G1" s="31"/>
      <c r="H1" s="31"/>
    </row>
    <row r="2" spans="1:10" s="5" customFormat="1" ht="30">
      <c r="A2" s="6" t="s">
        <v>0</v>
      </c>
      <c r="B2" s="6" t="s">
        <v>127</v>
      </c>
      <c r="C2" s="6" t="s">
        <v>1</v>
      </c>
      <c r="D2" s="6" t="s">
        <v>25</v>
      </c>
      <c r="E2" s="6" t="s">
        <v>19</v>
      </c>
      <c r="F2" s="6" t="s">
        <v>3</v>
      </c>
      <c r="G2" s="6" t="s">
        <v>2</v>
      </c>
      <c r="H2" s="14" t="s">
        <v>137</v>
      </c>
    </row>
    <row r="3" spans="1:10" s="5" customFormat="1" ht="15">
      <c r="A3" s="21">
        <v>1</v>
      </c>
      <c r="B3" s="15" t="s">
        <v>173</v>
      </c>
      <c r="C3" s="2" t="s">
        <v>104</v>
      </c>
      <c r="D3" s="2" t="s">
        <v>28</v>
      </c>
      <c r="E3" s="2" t="s">
        <v>21</v>
      </c>
      <c r="F3" s="10">
        <v>1240</v>
      </c>
      <c r="G3" s="10">
        <f>F3*0.75</f>
        <v>930</v>
      </c>
      <c r="H3" s="24">
        <f>G3*0.015</f>
        <v>13.95</v>
      </c>
    </row>
    <row r="4" spans="1:10" s="5" customFormat="1" ht="15">
      <c r="A4" s="21"/>
      <c r="B4" s="22"/>
      <c r="C4" s="4"/>
      <c r="D4" s="4"/>
      <c r="E4" s="4" t="s">
        <v>105</v>
      </c>
      <c r="F4" s="11">
        <f>SUM(F3)</f>
        <v>1240</v>
      </c>
      <c r="G4" s="11">
        <f t="shared" ref="G4:H4" si="0">SUM(G3)</f>
        <v>930</v>
      </c>
      <c r="H4" s="25">
        <f t="shared" si="0"/>
        <v>13.95</v>
      </c>
      <c r="I4" s="29">
        <f>F4</f>
        <v>1240</v>
      </c>
      <c r="J4" s="5">
        <v>1240</v>
      </c>
    </row>
    <row r="5" spans="1:10" s="5" customFormat="1" ht="15">
      <c r="A5" s="21">
        <v>2</v>
      </c>
      <c r="B5" s="15" t="s">
        <v>146</v>
      </c>
      <c r="C5" s="2" t="s">
        <v>139</v>
      </c>
      <c r="D5" s="2" t="s">
        <v>28</v>
      </c>
      <c r="E5" s="2" t="s">
        <v>21</v>
      </c>
      <c r="F5" s="10">
        <f>G5/75*100</f>
        <v>326</v>
      </c>
      <c r="G5" s="10">
        <v>244.5</v>
      </c>
      <c r="H5" s="24">
        <f t="shared" ref="H5:H8" si="1">G5*0.015</f>
        <v>3.6675</v>
      </c>
      <c r="J5" s="5">
        <v>4204</v>
      </c>
    </row>
    <row r="6" spans="1:10">
      <c r="A6" s="26">
        <v>3</v>
      </c>
      <c r="B6" s="15" t="s">
        <v>146</v>
      </c>
      <c r="C6" s="2" t="s">
        <v>141</v>
      </c>
      <c r="D6" s="2" t="s">
        <v>28</v>
      </c>
      <c r="E6" s="2" t="s">
        <v>21</v>
      </c>
      <c r="F6" s="10">
        <v>242</v>
      </c>
      <c r="G6" s="10">
        <v>181.68</v>
      </c>
      <c r="H6" s="24">
        <f t="shared" si="1"/>
        <v>2.7252000000000001</v>
      </c>
      <c r="J6" s="1">
        <v>4327</v>
      </c>
    </row>
    <row r="7" spans="1:10">
      <c r="A7" s="26">
        <v>4</v>
      </c>
      <c r="B7" s="15" t="s">
        <v>146</v>
      </c>
      <c r="C7" s="2" t="s">
        <v>142</v>
      </c>
      <c r="D7" s="2" t="s">
        <v>28</v>
      </c>
      <c r="E7" s="2" t="s">
        <v>21</v>
      </c>
      <c r="F7" s="10">
        <v>196</v>
      </c>
      <c r="G7" s="10">
        <v>147</v>
      </c>
      <c r="H7" s="24">
        <f t="shared" si="1"/>
        <v>2.2050000000000001</v>
      </c>
      <c r="J7" s="1">
        <v>21102</v>
      </c>
    </row>
    <row r="8" spans="1:10">
      <c r="A8" s="26">
        <v>5</v>
      </c>
      <c r="B8" s="15" t="s">
        <v>146</v>
      </c>
      <c r="C8" s="2" t="s">
        <v>143</v>
      </c>
      <c r="D8" s="2" t="s">
        <v>28</v>
      </c>
      <c r="E8" s="2" t="s">
        <v>21</v>
      </c>
      <c r="F8" s="10">
        <v>120</v>
      </c>
      <c r="G8" s="10">
        <v>90</v>
      </c>
      <c r="H8" s="24">
        <f t="shared" si="1"/>
        <v>1.3499999999999999</v>
      </c>
      <c r="J8" s="1">
        <v>12845</v>
      </c>
    </row>
    <row r="9" spans="1:10" s="5" customFormat="1" ht="15">
      <c r="A9" s="26"/>
      <c r="B9" s="23"/>
      <c r="C9" s="4"/>
      <c r="D9" s="4"/>
      <c r="E9" s="4" t="s">
        <v>105</v>
      </c>
      <c r="F9" s="11">
        <f>SUM(F5:F8)</f>
        <v>884</v>
      </c>
      <c r="G9" s="11">
        <f>SUM(G5:G8)</f>
        <v>663.18000000000006</v>
      </c>
      <c r="H9" s="25">
        <f>SUM(H5:H8)</f>
        <v>9.9476999999999993</v>
      </c>
      <c r="I9" s="29">
        <f>F9+'FL License'!F6</f>
        <v>4204</v>
      </c>
      <c r="J9" s="5">
        <v>3600</v>
      </c>
    </row>
    <row r="10" spans="1:10">
      <c r="A10" s="26">
        <v>6</v>
      </c>
      <c r="B10" s="19" t="s">
        <v>128</v>
      </c>
      <c r="C10" s="2" t="s">
        <v>55</v>
      </c>
      <c r="D10" s="2" t="s">
        <v>49</v>
      </c>
      <c r="E10" s="2" t="s">
        <v>21</v>
      </c>
      <c r="F10" s="10">
        <v>24</v>
      </c>
      <c r="G10" s="10">
        <f>F10*0.5</f>
        <v>12</v>
      </c>
      <c r="H10" s="24">
        <f t="shared" ref="H10:H27" si="2">G10*0.015</f>
        <v>0.18</v>
      </c>
      <c r="J10" s="1">
        <v>35145</v>
      </c>
    </row>
    <row r="11" spans="1:10">
      <c r="A11" s="26">
        <v>7</v>
      </c>
      <c r="B11" s="19" t="s">
        <v>128</v>
      </c>
      <c r="C11" s="2" t="s">
        <v>56</v>
      </c>
      <c r="D11" s="2" t="s">
        <v>49</v>
      </c>
      <c r="E11" s="2" t="s">
        <v>21</v>
      </c>
      <c r="F11" s="10">
        <v>70</v>
      </c>
      <c r="G11" s="10">
        <f>F11*0.5</f>
        <v>35</v>
      </c>
      <c r="H11" s="24">
        <f t="shared" si="2"/>
        <v>0.52500000000000002</v>
      </c>
      <c r="J11" s="1">
        <v>4555</v>
      </c>
    </row>
    <row r="12" spans="1:10">
      <c r="A12" s="26">
        <v>8</v>
      </c>
      <c r="B12" s="19" t="s">
        <v>128</v>
      </c>
      <c r="C12" s="2" t="s">
        <v>57</v>
      </c>
      <c r="D12" s="2" t="s">
        <v>107</v>
      </c>
      <c r="E12" s="2" t="s">
        <v>21</v>
      </c>
      <c r="F12" s="10">
        <v>323</v>
      </c>
      <c r="G12" s="10">
        <f>F12*0.75</f>
        <v>242.25</v>
      </c>
      <c r="H12" s="24">
        <f t="shared" si="2"/>
        <v>3.63375</v>
      </c>
      <c r="J12" s="1">
        <v>71192</v>
      </c>
    </row>
    <row r="13" spans="1:10">
      <c r="A13" s="26">
        <v>9</v>
      </c>
      <c r="B13" s="19" t="s">
        <v>128</v>
      </c>
      <c r="C13" s="2" t="s">
        <v>58</v>
      </c>
      <c r="D13" s="2" t="s">
        <v>107</v>
      </c>
      <c r="E13" s="2" t="s">
        <v>21</v>
      </c>
      <c r="F13" s="10">
        <v>148.4</v>
      </c>
      <c r="G13" s="10">
        <f t="shared" ref="G13:G14" si="3">F13*0.75</f>
        <v>111.30000000000001</v>
      </c>
      <c r="H13" s="24">
        <f t="shared" si="2"/>
        <v>1.6695000000000002</v>
      </c>
      <c r="J13" s="1">
        <v>2385</v>
      </c>
    </row>
    <row r="14" spans="1:10">
      <c r="A14" s="26">
        <v>10</v>
      </c>
      <c r="B14" s="19" t="s">
        <v>128</v>
      </c>
      <c r="C14" s="2" t="s">
        <v>59</v>
      </c>
      <c r="D14" s="2" t="s">
        <v>107</v>
      </c>
      <c r="E14" s="2" t="s">
        <v>21</v>
      </c>
      <c r="F14" s="10">
        <v>120</v>
      </c>
      <c r="G14" s="10">
        <f t="shared" si="3"/>
        <v>90</v>
      </c>
      <c r="H14" s="24">
        <f t="shared" si="2"/>
        <v>1.3499999999999999</v>
      </c>
      <c r="J14" s="1">
        <v>22193</v>
      </c>
    </row>
    <row r="15" spans="1:10">
      <c r="A15" s="26">
        <v>11</v>
      </c>
      <c r="B15" s="19" t="s">
        <v>128</v>
      </c>
      <c r="C15" s="2" t="s">
        <v>60</v>
      </c>
      <c r="D15" s="2" t="s">
        <v>49</v>
      </c>
      <c r="E15" s="2" t="s">
        <v>21</v>
      </c>
      <c r="F15" s="10">
        <v>51</v>
      </c>
      <c r="G15" s="10">
        <f>F15*0.5</f>
        <v>25.5</v>
      </c>
      <c r="H15" s="24">
        <f t="shared" si="2"/>
        <v>0.38250000000000001</v>
      </c>
      <c r="J15" s="1">
        <v>15324</v>
      </c>
    </row>
    <row r="16" spans="1:10">
      <c r="A16" s="26">
        <v>12</v>
      </c>
      <c r="B16" s="19" t="s">
        <v>128</v>
      </c>
      <c r="C16" s="2" t="s">
        <v>61</v>
      </c>
      <c r="D16" s="2" t="s">
        <v>49</v>
      </c>
      <c r="E16" s="2" t="s">
        <v>21</v>
      </c>
      <c r="F16" s="10">
        <v>15</v>
      </c>
      <c r="G16" s="10">
        <f t="shared" ref="G16:G27" si="4">F16*0.5</f>
        <v>7.5</v>
      </c>
      <c r="H16" s="24">
        <f t="shared" si="2"/>
        <v>0.11249999999999999</v>
      </c>
      <c r="J16" s="1">
        <v>43396</v>
      </c>
    </row>
    <row r="17" spans="1:10">
      <c r="A17" s="26">
        <v>13</v>
      </c>
      <c r="B17" s="19" t="s">
        <v>128</v>
      </c>
      <c r="C17" s="2" t="s">
        <v>62</v>
      </c>
      <c r="D17" s="2" t="s">
        <v>49</v>
      </c>
      <c r="E17" s="2" t="s">
        <v>21</v>
      </c>
      <c r="F17" s="10">
        <v>40</v>
      </c>
      <c r="G17" s="10">
        <f t="shared" si="4"/>
        <v>20</v>
      </c>
      <c r="H17" s="24">
        <f t="shared" si="2"/>
        <v>0.3</v>
      </c>
      <c r="J17" s="1">
        <f>SUM(J4:J16)</f>
        <v>241508</v>
      </c>
    </row>
    <row r="18" spans="1:10">
      <c r="A18" s="26">
        <v>14</v>
      </c>
      <c r="B18" s="19" t="s">
        <v>128</v>
      </c>
      <c r="C18" s="2" t="s">
        <v>63</v>
      </c>
      <c r="D18" s="2" t="s">
        <v>49</v>
      </c>
      <c r="E18" s="2" t="s">
        <v>21</v>
      </c>
      <c r="F18" s="10">
        <v>14</v>
      </c>
      <c r="G18" s="10">
        <f t="shared" si="4"/>
        <v>7</v>
      </c>
      <c r="H18" s="24">
        <f t="shared" si="2"/>
        <v>0.105</v>
      </c>
    </row>
    <row r="19" spans="1:10">
      <c r="A19" s="26">
        <v>15</v>
      </c>
      <c r="B19" s="19" t="s">
        <v>128</v>
      </c>
      <c r="C19" s="2" t="s">
        <v>64</v>
      </c>
      <c r="D19" s="2" t="s">
        <v>49</v>
      </c>
      <c r="E19" s="2" t="s">
        <v>21</v>
      </c>
      <c r="F19" s="10">
        <v>40</v>
      </c>
      <c r="G19" s="10">
        <f t="shared" si="4"/>
        <v>20</v>
      </c>
      <c r="H19" s="24">
        <f t="shared" si="2"/>
        <v>0.3</v>
      </c>
    </row>
    <row r="20" spans="1:10">
      <c r="A20" s="26">
        <v>16</v>
      </c>
      <c r="B20" s="19" t="s">
        <v>128</v>
      </c>
      <c r="C20" s="2" t="s">
        <v>65</v>
      </c>
      <c r="D20" s="2" t="s">
        <v>49</v>
      </c>
      <c r="E20" s="2" t="s">
        <v>21</v>
      </c>
      <c r="F20" s="10">
        <v>8</v>
      </c>
      <c r="G20" s="10">
        <f t="shared" si="4"/>
        <v>4</v>
      </c>
      <c r="H20" s="24">
        <f t="shared" si="2"/>
        <v>0.06</v>
      </c>
    </row>
    <row r="21" spans="1:10">
      <c r="A21" s="26">
        <v>17</v>
      </c>
      <c r="B21" s="19" t="s">
        <v>128</v>
      </c>
      <c r="C21" s="2" t="s">
        <v>66</v>
      </c>
      <c r="D21" s="2" t="s">
        <v>49</v>
      </c>
      <c r="E21" s="2" t="s">
        <v>21</v>
      </c>
      <c r="F21" s="10">
        <v>106</v>
      </c>
      <c r="G21" s="10">
        <f t="shared" si="4"/>
        <v>53</v>
      </c>
      <c r="H21" s="24">
        <f t="shared" si="2"/>
        <v>0.79499999999999993</v>
      </c>
    </row>
    <row r="22" spans="1:10">
      <c r="A22" s="26">
        <v>18</v>
      </c>
      <c r="B22" s="19" t="s">
        <v>128</v>
      </c>
      <c r="C22" s="2" t="s">
        <v>67</v>
      </c>
      <c r="D22" s="2" t="s">
        <v>49</v>
      </c>
      <c r="E22" s="2" t="s">
        <v>21</v>
      </c>
      <c r="F22" s="10">
        <v>8</v>
      </c>
      <c r="G22" s="10">
        <f t="shared" si="4"/>
        <v>4</v>
      </c>
      <c r="H22" s="24">
        <f t="shared" si="2"/>
        <v>0.06</v>
      </c>
    </row>
    <row r="23" spans="1:10">
      <c r="A23" s="26">
        <v>19</v>
      </c>
      <c r="B23" s="19" t="s">
        <v>128</v>
      </c>
      <c r="C23" s="2" t="s">
        <v>68</v>
      </c>
      <c r="D23" s="2" t="s">
        <v>49</v>
      </c>
      <c r="E23" s="2" t="s">
        <v>21</v>
      </c>
      <c r="F23" s="10">
        <v>20</v>
      </c>
      <c r="G23" s="10">
        <f t="shared" si="4"/>
        <v>10</v>
      </c>
      <c r="H23" s="24">
        <f t="shared" si="2"/>
        <v>0.15</v>
      </c>
    </row>
    <row r="24" spans="1:10">
      <c r="A24" s="26">
        <v>20</v>
      </c>
      <c r="B24" s="19" t="s">
        <v>128</v>
      </c>
      <c r="C24" s="2" t="s">
        <v>69</v>
      </c>
      <c r="D24" s="2" t="s">
        <v>49</v>
      </c>
      <c r="E24" s="2" t="s">
        <v>21</v>
      </c>
      <c r="F24" s="10">
        <v>28</v>
      </c>
      <c r="G24" s="10">
        <f t="shared" si="4"/>
        <v>14</v>
      </c>
      <c r="H24" s="24">
        <f t="shared" si="2"/>
        <v>0.21</v>
      </c>
    </row>
    <row r="25" spans="1:10">
      <c r="A25" s="26">
        <v>21</v>
      </c>
      <c r="B25" s="19" t="s">
        <v>128</v>
      </c>
      <c r="C25" s="2" t="s">
        <v>70</v>
      </c>
      <c r="D25" s="2" t="s">
        <v>49</v>
      </c>
      <c r="E25" s="2" t="s">
        <v>21</v>
      </c>
      <c r="F25" s="10">
        <v>30</v>
      </c>
      <c r="G25" s="10">
        <f t="shared" si="4"/>
        <v>15</v>
      </c>
      <c r="H25" s="24">
        <f t="shared" si="2"/>
        <v>0.22499999999999998</v>
      </c>
    </row>
    <row r="26" spans="1:10">
      <c r="A26" s="26">
        <v>22</v>
      </c>
      <c r="B26" s="19" t="s">
        <v>128</v>
      </c>
      <c r="C26" s="2" t="s">
        <v>71</v>
      </c>
      <c r="D26" s="2" t="s">
        <v>49</v>
      </c>
      <c r="E26" s="2" t="s">
        <v>21</v>
      </c>
      <c r="F26" s="10">
        <v>32</v>
      </c>
      <c r="G26" s="10">
        <f t="shared" si="4"/>
        <v>16</v>
      </c>
      <c r="H26" s="24">
        <f t="shared" si="2"/>
        <v>0.24</v>
      </c>
    </row>
    <row r="27" spans="1:10">
      <c r="A27" s="26">
        <v>23</v>
      </c>
      <c r="B27" s="19" t="s">
        <v>128</v>
      </c>
      <c r="C27" s="2" t="s">
        <v>72</v>
      </c>
      <c r="D27" s="2" t="s">
        <v>49</v>
      </c>
      <c r="E27" s="2" t="s">
        <v>21</v>
      </c>
      <c r="F27" s="10">
        <v>250</v>
      </c>
      <c r="G27" s="10">
        <f t="shared" si="4"/>
        <v>125</v>
      </c>
      <c r="H27" s="24">
        <f t="shared" si="2"/>
        <v>1.875</v>
      </c>
    </row>
    <row r="28" spans="1:10" s="5" customFormat="1" ht="15">
      <c r="A28" s="26"/>
      <c r="B28" s="23"/>
      <c r="C28" s="4"/>
      <c r="D28" s="4"/>
      <c r="E28" s="4" t="s">
        <v>105</v>
      </c>
      <c r="F28" s="11">
        <f>SUM(F10:F27)</f>
        <v>1327.4</v>
      </c>
      <c r="G28" s="11">
        <f>SUM(G10:G27)</f>
        <v>811.55</v>
      </c>
      <c r="H28" s="25">
        <f>SUM(H10:H27)</f>
        <v>12.173250000000003</v>
      </c>
      <c r="I28" s="29">
        <f>F28+'FL License'!F9</f>
        <v>4327.3999999999996</v>
      </c>
    </row>
    <row r="29" spans="1:10">
      <c r="A29" s="26">
        <v>24</v>
      </c>
      <c r="B29" s="19" t="s">
        <v>156</v>
      </c>
      <c r="C29" s="2" t="s">
        <v>159</v>
      </c>
      <c r="D29" s="2" t="s">
        <v>49</v>
      </c>
      <c r="E29" s="2" t="s">
        <v>21</v>
      </c>
      <c r="F29" s="10">
        <v>25</v>
      </c>
      <c r="G29" s="10">
        <f>F29*0.5</f>
        <v>12.5</v>
      </c>
      <c r="H29" s="24">
        <f t="shared" ref="H29:H38" si="5">G29*0.015</f>
        <v>0.1875</v>
      </c>
    </row>
    <row r="30" spans="1:10">
      <c r="A30" s="26">
        <v>25</v>
      </c>
      <c r="B30" s="19" t="s">
        <v>156</v>
      </c>
      <c r="C30" s="2" t="s">
        <v>160</v>
      </c>
      <c r="D30" s="2" t="s">
        <v>49</v>
      </c>
      <c r="E30" s="2" t="s">
        <v>21</v>
      </c>
      <c r="F30" s="10">
        <v>24</v>
      </c>
      <c r="G30" s="10">
        <f>F30*0.5</f>
        <v>12</v>
      </c>
      <c r="H30" s="24">
        <f t="shared" si="5"/>
        <v>0.18</v>
      </c>
    </row>
    <row r="31" spans="1:10">
      <c r="A31" s="26">
        <v>26</v>
      </c>
      <c r="B31" s="19" t="s">
        <v>156</v>
      </c>
      <c r="C31" s="2" t="s">
        <v>161</v>
      </c>
      <c r="D31" s="2" t="s">
        <v>107</v>
      </c>
      <c r="E31" s="2" t="s">
        <v>21</v>
      </c>
      <c r="F31" s="10">
        <v>17</v>
      </c>
      <c r="G31" s="10">
        <f t="shared" ref="G31:G33" si="6">F31*0.75</f>
        <v>12.75</v>
      </c>
      <c r="H31" s="24">
        <f t="shared" si="5"/>
        <v>0.19125</v>
      </c>
    </row>
    <row r="32" spans="1:10">
      <c r="A32" s="26">
        <v>27</v>
      </c>
      <c r="B32" s="19" t="s">
        <v>156</v>
      </c>
      <c r="C32" s="2" t="s">
        <v>162</v>
      </c>
      <c r="D32" s="2" t="s">
        <v>107</v>
      </c>
      <c r="E32" s="2" t="s">
        <v>21</v>
      </c>
      <c r="F32" s="10">
        <v>20</v>
      </c>
      <c r="G32" s="10">
        <f t="shared" si="6"/>
        <v>15</v>
      </c>
      <c r="H32" s="24">
        <f t="shared" si="5"/>
        <v>0.22499999999999998</v>
      </c>
    </row>
    <row r="33" spans="1:10">
      <c r="A33" s="26">
        <v>28</v>
      </c>
      <c r="B33" s="19" t="s">
        <v>156</v>
      </c>
      <c r="C33" s="2" t="s">
        <v>163</v>
      </c>
      <c r="D33" s="2" t="s">
        <v>107</v>
      </c>
      <c r="E33" s="2" t="s">
        <v>21</v>
      </c>
      <c r="F33" s="10">
        <v>13</v>
      </c>
      <c r="G33" s="10">
        <f t="shared" si="6"/>
        <v>9.75</v>
      </c>
      <c r="H33" s="24">
        <f t="shared" si="5"/>
        <v>0.14624999999999999</v>
      </c>
    </row>
    <row r="34" spans="1:10">
      <c r="A34" s="26">
        <v>29</v>
      </c>
      <c r="B34" s="19" t="s">
        <v>156</v>
      </c>
      <c r="C34" s="2" t="s">
        <v>164</v>
      </c>
      <c r="D34" s="2" t="s">
        <v>49</v>
      </c>
      <c r="E34" s="2" t="s">
        <v>21</v>
      </c>
      <c r="F34" s="10">
        <v>15</v>
      </c>
      <c r="G34" s="10">
        <f>F34*0.5</f>
        <v>7.5</v>
      </c>
      <c r="H34" s="24">
        <f t="shared" si="5"/>
        <v>0.11249999999999999</v>
      </c>
    </row>
    <row r="35" spans="1:10">
      <c r="A35" s="26">
        <v>30</v>
      </c>
      <c r="B35" s="19" t="s">
        <v>156</v>
      </c>
      <c r="C35" s="2" t="s">
        <v>165</v>
      </c>
      <c r="D35" s="2" t="s">
        <v>49</v>
      </c>
      <c r="E35" s="2" t="s">
        <v>21</v>
      </c>
      <c r="F35" s="10">
        <v>10</v>
      </c>
      <c r="G35" s="10">
        <f t="shared" ref="G35:G38" si="7">F35*0.5</f>
        <v>5</v>
      </c>
      <c r="H35" s="24">
        <f t="shared" si="5"/>
        <v>7.4999999999999997E-2</v>
      </c>
    </row>
    <row r="36" spans="1:10">
      <c r="A36" s="26">
        <v>31</v>
      </c>
      <c r="B36" s="19" t="s">
        <v>156</v>
      </c>
      <c r="C36" s="2" t="s">
        <v>166</v>
      </c>
      <c r="D36" s="2" t="s">
        <v>49</v>
      </c>
      <c r="E36" s="2" t="s">
        <v>21</v>
      </c>
      <c r="F36" s="10">
        <v>15</v>
      </c>
      <c r="G36" s="10">
        <f t="shared" si="7"/>
        <v>7.5</v>
      </c>
      <c r="H36" s="24">
        <f t="shared" si="5"/>
        <v>0.11249999999999999</v>
      </c>
    </row>
    <row r="37" spans="1:10">
      <c r="A37" s="26">
        <v>32</v>
      </c>
      <c r="B37" s="19" t="s">
        <v>156</v>
      </c>
      <c r="C37" s="2" t="s">
        <v>167</v>
      </c>
      <c r="D37" s="2" t="s">
        <v>49</v>
      </c>
      <c r="E37" s="2" t="s">
        <v>21</v>
      </c>
      <c r="F37" s="10">
        <v>15</v>
      </c>
      <c r="G37" s="10">
        <f t="shared" si="7"/>
        <v>7.5</v>
      </c>
      <c r="H37" s="24">
        <f t="shared" si="5"/>
        <v>0.11249999999999999</v>
      </c>
    </row>
    <row r="38" spans="1:10">
      <c r="A38" s="26">
        <v>33</v>
      </c>
      <c r="B38" s="19" t="s">
        <v>156</v>
      </c>
      <c r="C38" s="2" t="s">
        <v>162</v>
      </c>
      <c r="D38" s="2" t="s">
        <v>49</v>
      </c>
      <c r="E38" s="2" t="s">
        <v>21</v>
      </c>
      <c r="F38" s="10">
        <v>12</v>
      </c>
      <c r="G38" s="10">
        <f t="shared" si="7"/>
        <v>6</v>
      </c>
      <c r="H38" s="24">
        <f t="shared" si="5"/>
        <v>0.09</v>
      </c>
    </row>
    <row r="39" spans="1:10" s="5" customFormat="1" ht="15">
      <c r="A39" s="26"/>
      <c r="B39" s="23"/>
      <c r="C39" s="4"/>
      <c r="D39" s="4"/>
      <c r="E39" s="4" t="s">
        <v>105</v>
      </c>
      <c r="F39" s="11">
        <f>SUM(F29:F38)</f>
        <v>166</v>
      </c>
      <c r="G39" s="11">
        <f>SUM(G29:G38)</f>
        <v>95.5</v>
      </c>
      <c r="H39" s="25">
        <f>SUM(H29:H38)</f>
        <v>1.4325000000000001</v>
      </c>
      <c r="I39" s="29">
        <f>F39+'FL License'!F12</f>
        <v>21102</v>
      </c>
    </row>
    <row r="40" spans="1:10">
      <c r="A40" s="26">
        <v>34</v>
      </c>
      <c r="B40" s="19" t="s">
        <v>130</v>
      </c>
      <c r="C40" s="2" t="s">
        <v>35</v>
      </c>
      <c r="D40" s="2" t="s">
        <v>28</v>
      </c>
      <c r="E40" s="2" t="s">
        <v>21</v>
      </c>
      <c r="F40" s="10">
        <v>2000</v>
      </c>
      <c r="G40" s="10">
        <f t="shared" ref="G40:G43" si="8">F40*0.75</f>
        <v>1500</v>
      </c>
      <c r="H40" s="24">
        <f t="shared" ref="H40:H45" si="9">G40*0.015</f>
        <v>22.5</v>
      </c>
    </row>
    <row r="41" spans="1:10">
      <c r="A41" s="26">
        <v>35</v>
      </c>
      <c r="B41" s="19" t="s">
        <v>130</v>
      </c>
      <c r="C41" s="2" t="s">
        <v>36</v>
      </c>
      <c r="D41" s="2" t="s">
        <v>28</v>
      </c>
      <c r="E41" s="2" t="s">
        <v>21</v>
      </c>
      <c r="F41" s="10">
        <v>260</v>
      </c>
      <c r="G41" s="10">
        <f t="shared" si="8"/>
        <v>195</v>
      </c>
      <c r="H41" s="24">
        <f t="shared" si="9"/>
        <v>2.9249999999999998</v>
      </c>
    </row>
    <row r="42" spans="1:10">
      <c r="A42" s="26">
        <v>36</v>
      </c>
      <c r="B42" s="19" t="s">
        <v>130</v>
      </c>
      <c r="C42" s="2" t="s">
        <v>37</v>
      </c>
      <c r="D42" s="2" t="s">
        <v>28</v>
      </c>
      <c r="E42" s="2" t="s">
        <v>21</v>
      </c>
      <c r="F42" s="10">
        <v>160</v>
      </c>
      <c r="G42" s="10">
        <f t="shared" si="8"/>
        <v>120</v>
      </c>
      <c r="H42" s="24">
        <f t="shared" si="9"/>
        <v>1.7999999999999998</v>
      </c>
    </row>
    <row r="43" spans="1:10">
      <c r="A43" s="26">
        <v>37</v>
      </c>
      <c r="B43" s="19" t="s">
        <v>130</v>
      </c>
      <c r="C43" s="2" t="s">
        <v>38</v>
      </c>
      <c r="D43" s="2" t="s">
        <v>28</v>
      </c>
      <c r="E43" s="2" t="s">
        <v>21</v>
      </c>
      <c r="F43" s="10">
        <v>200</v>
      </c>
      <c r="G43" s="10">
        <f t="shared" si="8"/>
        <v>150</v>
      </c>
      <c r="H43" s="24">
        <f t="shared" si="9"/>
        <v>2.25</v>
      </c>
    </row>
    <row r="44" spans="1:10" s="5" customFormat="1" ht="15">
      <c r="A44" s="26"/>
      <c r="B44" s="23"/>
      <c r="C44" s="4"/>
      <c r="D44" s="4"/>
      <c r="E44" s="4" t="s">
        <v>105</v>
      </c>
      <c r="F44" s="11">
        <f>SUM(F40:F43)</f>
        <v>2620</v>
      </c>
      <c r="G44" s="11">
        <f>SUM(G40:G43)</f>
        <v>1965</v>
      </c>
      <c r="H44" s="25">
        <f>SUM(H40:H43)</f>
        <v>29.475000000000001</v>
      </c>
      <c r="I44" s="29">
        <f>F44+'FL License'!F16</f>
        <v>12845</v>
      </c>
    </row>
    <row r="45" spans="1:10">
      <c r="A45" s="26">
        <v>38</v>
      </c>
      <c r="B45" s="19" t="s">
        <v>138</v>
      </c>
      <c r="C45" s="2" t="s">
        <v>176</v>
      </c>
      <c r="D45" s="2" t="s">
        <v>28</v>
      </c>
      <c r="E45" s="2" t="s">
        <v>21</v>
      </c>
      <c r="F45" s="10">
        <v>1243</v>
      </c>
      <c r="G45" s="10">
        <f>F45*0.75</f>
        <v>932.25</v>
      </c>
      <c r="H45" s="24">
        <f t="shared" si="9"/>
        <v>13.983749999999999</v>
      </c>
      <c r="I45" s="1">
        <v>3600</v>
      </c>
      <c r="J45" s="1" t="s">
        <v>131</v>
      </c>
    </row>
    <row r="46" spans="1:10" s="5" customFormat="1" ht="15">
      <c r="A46" s="26"/>
      <c r="B46" s="23"/>
      <c r="C46" s="4"/>
      <c r="D46" s="4"/>
      <c r="E46" s="4" t="s">
        <v>105</v>
      </c>
      <c r="F46" s="11">
        <f>SUM(F45)</f>
        <v>1243</v>
      </c>
      <c r="G46" s="11">
        <f t="shared" ref="G46:H46" si="10">SUM(G45)</f>
        <v>932.25</v>
      </c>
      <c r="H46" s="25">
        <f t="shared" si="10"/>
        <v>13.983749999999999</v>
      </c>
      <c r="I46" s="29">
        <f>F46+'FL License'!F22</f>
        <v>30387.580800000003</v>
      </c>
    </row>
    <row r="47" spans="1:10">
      <c r="A47" s="26">
        <v>39</v>
      </c>
      <c r="B47" s="19" t="s">
        <v>132</v>
      </c>
      <c r="C47" s="2" t="s">
        <v>79</v>
      </c>
      <c r="D47" s="2" t="s">
        <v>78</v>
      </c>
      <c r="E47" s="2" t="s">
        <v>21</v>
      </c>
      <c r="F47" s="10">
        <v>350</v>
      </c>
      <c r="G47" s="10">
        <f>F47*0.25</f>
        <v>87.5</v>
      </c>
      <c r="H47" s="24">
        <f t="shared" ref="H47:H55" si="11">G47*0.015</f>
        <v>1.3125</v>
      </c>
    </row>
    <row r="48" spans="1:10">
      <c r="A48" s="26">
        <v>40</v>
      </c>
      <c r="B48" s="19" t="s">
        <v>132</v>
      </c>
      <c r="C48" s="2" t="s">
        <v>80</v>
      </c>
      <c r="D48" s="2" t="s">
        <v>78</v>
      </c>
      <c r="E48" s="2" t="s">
        <v>21</v>
      </c>
      <c r="F48" s="10">
        <v>90</v>
      </c>
      <c r="G48" s="10">
        <f t="shared" ref="G48:G51" si="12">F48*0.25</f>
        <v>22.5</v>
      </c>
      <c r="H48" s="24">
        <f t="shared" si="11"/>
        <v>0.33749999999999997</v>
      </c>
    </row>
    <row r="49" spans="1:9">
      <c r="A49" s="26">
        <v>41</v>
      </c>
      <c r="B49" s="19" t="s">
        <v>132</v>
      </c>
      <c r="C49" s="2" t="s">
        <v>81</v>
      </c>
      <c r="D49" s="2" t="s">
        <v>78</v>
      </c>
      <c r="E49" s="2" t="s">
        <v>21</v>
      </c>
      <c r="F49" s="10">
        <v>5</v>
      </c>
      <c r="G49" s="10">
        <f t="shared" si="12"/>
        <v>1.25</v>
      </c>
      <c r="H49" s="24">
        <f t="shared" si="11"/>
        <v>1.8749999999999999E-2</v>
      </c>
    </row>
    <row r="50" spans="1:9">
      <c r="A50" s="26">
        <v>42</v>
      </c>
      <c r="B50" s="19" t="s">
        <v>132</v>
      </c>
      <c r="C50" s="2" t="s">
        <v>82</v>
      </c>
      <c r="D50" s="2" t="s">
        <v>78</v>
      </c>
      <c r="E50" s="2" t="s">
        <v>21</v>
      </c>
      <c r="F50" s="10">
        <v>132</v>
      </c>
      <c r="G50" s="10">
        <f t="shared" si="12"/>
        <v>33</v>
      </c>
      <c r="H50" s="24">
        <f t="shared" si="11"/>
        <v>0.495</v>
      </c>
    </row>
    <row r="51" spans="1:9">
      <c r="A51" s="26">
        <v>43</v>
      </c>
      <c r="B51" s="19" t="s">
        <v>132</v>
      </c>
      <c r="C51" s="2" t="s">
        <v>83</v>
      </c>
      <c r="D51" s="2" t="s">
        <v>78</v>
      </c>
      <c r="E51" s="2" t="s">
        <v>21</v>
      </c>
      <c r="F51" s="10">
        <v>10</v>
      </c>
      <c r="G51" s="10">
        <f t="shared" si="12"/>
        <v>2.5</v>
      </c>
      <c r="H51" s="24">
        <f t="shared" si="11"/>
        <v>3.7499999999999999E-2</v>
      </c>
    </row>
    <row r="52" spans="1:9">
      <c r="A52" s="26">
        <v>44</v>
      </c>
      <c r="B52" s="19" t="s">
        <v>132</v>
      </c>
      <c r="C52" s="2" t="s">
        <v>84</v>
      </c>
      <c r="D52" s="2" t="s">
        <v>49</v>
      </c>
      <c r="E52" s="2" t="s">
        <v>21</v>
      </c>
      <c r="F52" s="10">
        <v>85</v>
      </c>
      <c r="G52" s="10">
        <f>F52*0.5</f>
        <v>42.5</v>
      </c>
      <c r="H52" s="24">
        <f t="shared" si="11"/>
        <v>0.63749999999999996</v>
      </c>
    </row>
    <row r="53" spans="1:9">
      <c r="A53" s="26">
        <v>45</v>
      </c>
      <c r="B53" s="19" t="s">
        <v>132</v>
      </c>
      <c r="C53" s="2" t="s">
        <v>85</v>
      </c>
      <c r="D53" s="2" t="s">
        <v>49</v>
      </c>
      <c r="E53" s="2" t="s">
        <v>21</v>
      </c>
      <c r="F53" s="10">
        <v>81</v>
      </c>
      <c r="G53" s="10">
        <f t="shared" ref="G53:G54" si="13">F53*0.5</f>
        <v>40.5</v>
      </c>
      <c r="H53" s="24">
        <f t="shared" si="11"/>
        <v>0.60749999999999993</v>
      </c>
    </row>
    <row r="54" spans="1:9">
      <c r="A54" s="26">
        <v>46</v>
      </c>
      <c r="B54" s="19" t="s">
        <v>132</v>
      </c>
      <c r="C54" s="2" t="s">
        <v>86</v>
      </c>
      <c r="D54" s="2" t="s">
        <v>49</v>
      </c>
      <c r="E54" s="2" t="s">
        <v>21</v>
      </c>
      <c r="F54" s="10">
        <v>900</v>
      </c>
      <c r="G54" s="10">
        <f t="shared" si="13"/>
        <v>450</v>
      </c>
      <c r="H54" s="24">
        <f t="shared" si="11"/>
        <v>6.75</v>
      </c>
    </row>
    <row r="55" spans="1:9">
      <c r="A55" s="27">
        <v>47</v>
      </c>
      <c r="B55" s="19" t="s">
        <v>132</v>
      </c>
      <c r="C55" s="2" t="s">
        <v>87</v>
      </c>
      <c r="D55" s="2" t="s">
        <v>28</v>
      </c>
      <c r="E55" s="2" t="s">
        <v>21</v>
      </c>
      <c r="F55" s="10">
        <v>332</v>
      </c>
      <c r="G55" s="10">
        <f>F55*0.75</f>
        <v>249</v>
      </c>
      <c r="H55" s="24">
        <f t="shared" si="11"/>
        <v>3.7349999999999999</v>
      </c>
    </row>
    <row r="56" spans="1:9" s="5" customFormat="1" ht="15">
      <c r="A56" s="26"/>
      <c r="B56" s="23"/>
      <c r="C56" s="4"/>
      <c r="D56" s="4"/>
      <c r="E56" s="4" t="s">
        <v>105</v>
      </c>
      <c r="F56" s="11">
        <f>SUM(F47:F55)</f>
        <v>1985</v>
      </c>
      <c r="G56" s="11">
        <f>SUM(G47:G55)</f>
        <v>928.75</v>
      </c>
      <c r="H56" s="25">
        <f>SUM(H47:H55)</f>
        <v>13.931249999999999</v>
      </c>
      <c r="I56" s="29">
        <f>F56+'FL License'!F24</f>
        <v>4555</v>
      </c>
    </row>
    <row r="57" spans="1:9">
      <c r="A57" s="26">
        <v>48</v>
      </c>
      <c r="B57" s="19" t="s">
        <v>133</v>
      </c>
      <c r="C57" s="2" t="s">
        <v>41</v>
      </c>
      <c r="D57" s="2" t="s">
        <v>48</v>
      </c>
      <c r="E57" s="2" t="s">
        <v>21</v>
      </c>
      <c r="F57" s="10">
        <v>6144</v>
      </c>
      <c r="G57" s="10">
        <f>F57*0.75</f>
        <v>4608</v>
      </c>
      <c r="H57" s="24">
        <f>G57*0.0075</f>
        <v>34.56</v>
      </c>
    </row>
    <row r="58" spans="1:9">
      <c r="A58" s="26">
        <v>49</v>
      </c>
      <c r="B58" s="19" t="s">
        <v>133</v>
      </c>
      <c r="C58" s="2" t="s">
        <v>42</v>
      </c>
      <c r="D58" s="2" t="s">
        <v>49</v>
      </c>
      <c r="E58" s="2" t="s">
        <v>21</v>
      </c>
      <c r="F58" s="10">
        <v>945</v>
      </c>
      <c r="G58" s="10">
        <f>F58*0.5</f>
        <v>472.5</v>
      </c>
      <c r="H58" s="24">
        <f>G58*0.015</f>
        <v>7.0874999999999995</v>
      </c>
    </row>
    <row r="59" spans="1:9">
      <c r="A59" s="26">
        <v>50</v>
      </c>
      <c r="B59" s="19" t="s">
        <v>133</v>
      </c>
      <c r="C59" s="2" t="s">
        <v>43</v>
      </c>
      <c r="D59" s="2" t="s">
        <v>48</v>
      </c>
      <c r="E59" s="2" t="s">
        <v>21</v>
      </c>
      <c r="F59" s="10">
        <v>38912</v>
      </c>
      <c r="G59" s="10">
        <f>F59*0.75</f>
        <v>29184</v>
      </c>
      <c r="H59" s="24">
        <f>G59*0.0075</f>
        <v>218.88</v>
      </c>
    </row>
    <row r="60" spans="1:9">
      <c r="A60" s="26">
        <v>51</v>
      </c>
      <c r="B60" s="19" t="s">
        <v>133</v>
      </c>
      <c r="C60" s="2" t="s">
        <v>44</v>
      </c>
      <c r="D60" s="2" t="s">
        <v>49</v>
      </c>
      <c r="E60" s="2" t="s">
        <v>21</v>
      </c>
      <c r="F60" s="10">
        <v>600</v>
      </c>
      <c r="G60" s="10">
        <f>F60*0.5</f>
        <v>300</v>
      </c>
      <c r="H60" s="24">
        <f>G60*0.015</f>
        <v>4.5</v>
      </c>
    </row>
    <row r="61" spans="1:9" s="5" customFormat="1" ht="15">
      <c r="A61" s="26"/>
      <c r="B61" s="23"/>
      <c r="C61" s="4"/>
      <c r="D61" s="4"/>
      <c r="E61" s="4" t="s">
        <v>105</v>
      </c>
      <c r="F61" s="11">
        <f>SUM(F57:F60)</f>
        <v>46601</v>
      </c>
      <c r="G61" s="11">
        <f t="shared" ref="G61:H61" si="14">SUM(G57:G60)</f>
        <v>34564.5</v>
      </c>
      <c r="H61" s="25">
        <f t="shared" si="14"/>
        <v>265.02749999999997</v>
      </c>
      <c r="I61" s="29">
        <f>F61+'FL License'!F28</f>
        <v>71192</v>
      </c>
    </row>
    <row r="62" spans="1:9">
      <c r="A62" s="26">
        <v>52</v>
      </c>
      <c r="B62" s="19" t="s">
        <v>147</v>
      </c>
      <c r="C62" s="2" t="s">
        <v>148</v>
      </c>
      <c r="D62" s="2" t="s">
        <v>49</v>
      </c>
      <c r="E62" s="2" t="s">
        <v>21</v>
      </c>
      <c r="F62" s="10">
        <v>260</v>
      </c>
      <c r="G62" s="10">
        <f>F62*0.5</f>
        <v>130</v>
      </c>
      <c r="H62" s="24">
        <f t="shared" ref="H62:H68" si="15">G62*0.015</f>
        <v>1.95</v>
      </c>
    </row>
    <row r="63" spans="1:9">
      <c r="A63" s="26">
        <v>53</v>
      </c>
      <c r="B63" s="19" t="s">
        <v>147</v>
      </c>
      <c r="C63" s="2" t="s">
        <v>149</v>
      </c>
      <c r="D63" s="2" t="s">
        <v>49</v>
      </c>
      <c r="E63" s="2" t="s">
        <v>21</v>
      </c>
      <c r="F63" s="10">
        <v>60</v>
      </c>
      <c r="G63" s="10">
        <f t="shared" ref="G63:G68" si="16">F63*0.5</f>
        <v>30</v>
      </c>
      <c r="H63" s="24">
        <f t="shared" si="15"/>
        <v>0.44999999999999996</v>
      </c>
    </row>
    <row r="64" spans="1:9">
      <c r="A64" s="26">
        <v>54</v>
      </c>
      <c r="B64" s="19" t="s">
        <v>147</v>
      </c>
      <c r="C64" s="2" t="s">
        <v>150</v>
      </c>
      <c r="D64" s="2" t="s">
        <v>49</v>
      </c>
      <c r="E64" s="2" t="s">
        <v>21</v>
      </c>
      <c r="F64" s="10">
        <v>165</v>
      </c>
      <c r="G64" s="10">
        <f t="shared" si="16"/>
        <v>82.5</v>
      </c>
      <c r="H64" s="24">
        <f t="shared" si="15"/>
        <v>1.2375</v>
      </c>
    </row>
    <row r="65" spans="1:9">
      <c r="A65" s="26">
        <v>55</v>
      </c>
      <c r="B65" s="19" t="s">
        <v>147</v>
      </c>
      <c r="C65" s="2" t="s">
        <v>151</v>
      </c>
      <c r="D65" s="2" t="s">
        <v>49</v>
      </c>
      <c r="E65" s="2" t="s">
        <v>21</v>
      </c>
      <c r="F65" s="10">
        <v>75</v>
      </c>
      <c r="G65" s="10">
        <f t="shared" si="16"/>
        <v>37.5</v>
      </c>
      <c r="H65" s="24">
        <f t="shared" si="15"/>
        <v>0.5625</v>
      </c>
    </row>
    <row r="66" spans="1:9">
      <c r="A66" s="26">
        <v>56</v>
      </c>
      <c r="B66" s="19" t="s">
        <v>147</v>
      </c>
      <c r="C66" s="2" t="s">
        <v>152</v>
      </c>
      <c r="D66" s="2" t="s">
        <v>49</v>
      </c>
      <c r="E66" s="2" t="s">
        <v>21</v>
      </c>
      <c r="F66" s="10">
        <v>60.8</v>
      </c>
      <c r="G66" s="10">
        <f t="shared" si="16"/>
        <v>30.4</v>
      </c>
      <c r="H66" s="24">
        <f t="shared" si="15"/>
        <v>0.45599999999999996</v>
      </c>
    </row>
    <row r="67" spans="1:9">
      <c r="A67" s="26">
        <v>57</v>
      </c>
      <c r="B67" s="19" t="s">
        <v>147</v>
      </c>
      <c r="C67" s="2" t="s">
        <v>153</v>
      </c>
      <c r="D67" s="2" t="s">
        <v>49</v>
      </c>
      <c r="E67" s="2" t="s">
        <v>21</v>
      </c>
      <c r="F67" s="10">
        <v>100</v>
      </c>
      <c r="G67" s="10">
        <f t="shared" si="16"/>
        <v>50</v>
      </c>
      <c r="H67" s="24">
        <f t="shared" si="15"/>
        <v>0.75</v>
      </c>
    </row>
    <row r="68" spans="1:9">
      <c r="A68" s="26">
        <v>58</v>
      </c>
      <c r="B68" s="19" t="s">
        <v>147</v>
      </c>
      <c r="C68" s="2" t="s">
        <v>174</v>
      </c>
      <c r="D68" s="2" t="s">
        <v>49</v>
      </c>
      <c r="E68" s="2" t="s">
        <v>21</v>
      </c>
      <c r="F68" s="10">
        <v>260</v>
      </c>
      <c r="G68" s="10">
        <f t="shared" si="16"/>
        <v>130</v>
      </c>
      <c r="H68" s="24">
        <f t="shared" si="15"/>
        <v>1.95</v>
      </c>
    </row>
    <row r="69" spans="1:9" s="5" customFormat="1" ht="15">
      <c r="A69" s="26"/>
      <c r="B69" s="23"/>
      <c r="C69" s="4"/>
      <c r="D69" s="4"/>
      <c r="E69" s="4" t="s">
        <v>105</v>
      </c>
      <c r="F69" s="11">
        <f>SUM(F62:F68)</f>
        <v>980.8</v>
      </c>
      <c r="G69" s="11">
        <f t="shared" ref="G69:H69" si="17">SUM(G62:G68)</f>
        <v>490.4</v>
      </c>
      <c r="H69" s="25">
        <f t="shared" si="17"/>
        <v>7.3560000000000008</v>
      </c>
      <c r="I69" s="29">
        <f>F69+'FL License'!F30</f>
        <v>2384.8000000000002</v>
      </c>
    </row>
    <row r="70" spans="1:9">
      <c r="A70" s="26">
        <v>59</v>
      </c>
      <c r="B70" s="19" t="s">
        <v>134</v>
      </c>
      <c r="C70" s="2" t="s">
        <v>7</v>
      </c>
      <c r="D70" s="2" t="s">
        <v>28</v>
      </c>
      <c r="E70" s="2" t="s">
        <v>21</v>
      </c>
      <c r="F70" s="10">
        <v>696</v>
      </c>
      <c r="G70" s="10">
        <f t="shared" ref="G70:G75" si="18">F70*0.75</f>
        <v>522</v>
      </c>
      <c r="H70" s="24">
        <f t="shared" ref="H70:H75" si="19">G70*0.015</f>
        <v>7.83</v>
      </c>
    </row>
    <row r="71" spans="1:9">
      <c r="A71" s="26">
        <v>60</v>
      </c>
      <c r="B71" s="19" t="s">
        <v>134</v>
      </c>
      <c r="C71" s="2" t="s">
        <v>10</v>
      </c>
      <c r="D71" s="2" t="s">
        <v>28</v>
      </c>
      <c r="E71" s="2" t="s">
        <v>21</v>
      </c>
      <c r="F71" s="10">
        <v>292</v>
      </c>
      <c r="G71" s="10">
        <f t="shared" si="18"/>
        <v>219</v>
      </c>
      <c r="H71" s="24">
        <f t="shared" si="19"/>
        <v>3.2849999999999997</v>
      </c>
    </row>
    <row r="72" spans="1:9">
      <c r="A72" s="26">
        <v>61</v>
      </c>
      <c r="B72" s="19" t="s">
        <v>134</v>
      </c>
      <c r="C72" s="2" t="s">
        <v>11</v>
      </c>
      <c r="D72" s="2" t="s">
        <v>28</v>
      </c>
      <c r="E72" s="2" t="s">
        <v>21</v>
      </c>
      <c r="F72" s="10">
        <v>214</v>
      </c>
      <c r="G72" s="10">
        <f t="shared" si="18"/>
        <v>160.5</v>
      </c>
      <c r="H72" s="24">
        <f t="shared" si="19"/>
        <v>2.4074999999999998</v>
      </c>
    </row>
    <row r="73" spans="1:9">
      <c r="A73" s="26">
        <v>62</v>
      </c>
      <c r="B73" s="19" t="s">
        <v>134</v>
      </c>
      <c r="C73" s="2" t="s">
        <v>8</v>
      </c>
      <c r="D73" s="2" t="s">
        <v>28</v>
      </c>
      <c r="E73" s="2" t="s">
        <v>21</v>
      </c>
      <c r="F73" s="10">
        <v>560</v>
      </c>
      <c r="G73" s="10">
        <f t="shared" si="18"/>
        <v>420</v>
      </c>
      <c r="H73" s="24">
        <f t="shared" si="19"/>
        <v>6.3</v>
      </c>
    </row>
    <row r="74" spans="1:9">
      <c r="A74" s="26">
        <v>63</v>
      </c>
      <c r="B74" s="19" t="s">
        <v>134</v>
      </c>
      <c r="C74" s="2" t="s">
        <v>9</v>
      </c>
      <c r="D74" s="2" t="s">
        <v>28</v>
      </c>
      <c r="E74" s="2" t="s">
        <v>21</v>
      </c>
      <c r="F74" s="10">
        <v>372</v>
      </c>
      <c r="G74" s="10">
        <f t="shared" si="18"/>
        <v>279</v>
      </c>
      <c r="H74" s="24">
        <f t="shared" si="19"/>
        <v>4.1849999999999996</v>
      </c>
    </row>
    <row r="75" spans="1:9">
      <c r="A75" s="26">
        <v>64</v>
      </c>
      <c r="B75" s="19" t="s">
        <v>134</v>
      </c>
      <c r="C75" s="2" t="s">
        <v>12</v>
      </c>
      <c r="D75" s="2" t="s">
        <v>28</v>
      </c>
      <c r="E75" s="2" t="s">
        <v>21</v>
      </c>
      <c r="F75" s="10">
        <v>320</v>
      </c>
      <c r="G75" s="10">
        <f t="shared" si="18"/>
        <v>240</v>
      </c>
      <c r="H75" s="24">
        <f t="shared" si="19"/>
        <v>3.5999999999999996</v>
      </c>
    </row>
    <row r="76" spans="1:9" s="5" customFormat="1" ht="15">
      <c r="A76" s="26"/>
      <c r="B76" s="23"/>
      <c r="C76" s="4"/>
      <c r="D76" s="4"/>
      <c r="E76" s="4" t="s">
        <v>105</v>
      </c>
      <c r="F76" s="11">
        <f>SUM(F70:F75)</f>
        <v>2454</v>
      </c>
      <c r="G76" s="11">
        <f t="shared" ref="G76:H76" si="20">SUM(G70:G75)</f>
        <v>1840.5</v>
      </c>
      <c r="H76" s="25">
        <f t="shared" si="20"/>
        <v>27.607500000000002</v>
      </c>
      <c r="I76" s="29">
        <f>F76+'FL License'!F39</f>
        <v>22193</v>
      </c>
    </row>
    <row r="77" spans="1:9">
      <c r="A77" s="26">
        <v>65</v>
      </c>
      <c r="B77" s="19" t="s">
        <v>175</v>
      </c>
      <c r="C77" s="2" t="s">
        <v>118</v>
      </c>
      <c r="D77" s="2" t="s">
        <v>49</v>
      </c>
      <c r="E77" s="7" t="s">
        <v>21</v>
      </c>
      <c r="F77" s="10">
        <v>457</v>
      </c>
      <c r="G77" s="10">
        <f t="shared" ref="G77:G82" si="21">F77*0.5</f>
        <v>228.5</v>
      </c>
      <c r="H77" s="24">
        <f t="shared" ref="H77:H82" si="22">G77*0.015</f>
        <v>3.4274999999999998</v>
      </c>
    </row>
    <row r="78" spans="1:9">
      <c r="A78" s="26">
        <v>66</v>
      </c>
      <c r="B78" s="19" t="s">
        <v>175</v>
      </c>
      <c r="C78" s="2" t="s">
        <v>119</v>
      </c>
      <c r="D78" s="2" t="s">
        <v>49</v>
      </c>
      <c r="E78" s="7" t="s">
        <v>21</v>
      </c>
      <c r="F78" s="10">
        <v>3546</v>
      </c>
      <c r="G78" s="10">
        <f t="shared" si="21"/>
        <v>1773</v>
      </c>
      <c r="H78" s="24">
        <f t="shared" si="22"/>
        <v>26.594999999999999</v>
      </c>
    </row>
    <row r="79" spans="1:9">
      <c r="A79" s="26">
        <v>67</v>
      </c>
      <c r="B79" s="19" t="s">
        <v>175</v>
      </c>
      <c r="C79" s="2" t="s">
        <v>120</v>
      </c>
      <c r="D79" s="2" t="s">
        <v>49</v>
      </c>
      <c r="E79" s="7" t="s">
        <v>21</v>
      </c>
      <c r="F79" s="10">
        <v>1452</v>
      </c>
      <c r="G79" s="10">
        <f t="shared" si="21"/>
        <v>726</v>
      </c>
      <c r="H79" s="24">
        <f t="shared" si="22"/>
        <v>10.889999999999999</v>
      </c>
    </row>
    <row r="80" spans="1:9">
      <c r="A80" s="26">
        <v>68</v>
      </c>
      <c r="B80" s="19" t="s">
        <v>175</v>
      </c>
      <c r="C80" s="2" t="s">
        <v>121</v>
      </c>
      <c r="D80" s="2" t="s">
        <v>49</v>
      </c>
      <c r="E80" s="7" t="s">
        <v>21</v>
      </c>
      <c r="F80" s="10">
        <v>80</v>
      </c>
      <c r="G80" s="10">
        <f t="shared" si="21"/>
        <v>40</v>
      </c>
      <c r="H80" s="24">
        <f t="shared" si="22"/>
        <v>0.6</v>
      </c>
    </row>
    <row r="81" spans="1:9">
      <c r="A81" s="26">
        <v>69</v>
      </c>
      <c r="B81" s="19" t="s">
        <v>175</v>
      </c>
      <c r="C81" s="2" t="s">
        <v>122</v>
      </c>
      <c r="D81" s="2" t="s">
        <v>49</v>
      </c>
      <c r="E81" s="7" t="s">
        <v>21</v>
      </c>
      <c r="F81" s="10">
        <v>2700</v>
      </c>
      <c r="G81" s="10">
        <f t="shared" si="21"/>
        <v>1350</v>
      </c>
      <c r="H81" s="24">
        <f t="shared" si="22"/>
        <v>20.25</v>
      </c>
    </row>
    <row r="82" spans="1:9">
      <c r="A82" s="26">
        <v>70</v>
      </c>
      <c r="B82" s="19" t="s">
        <v>175</v>
      </c>
      <c r="C82" s="2" t="s">
        <v>123</v>
      </c>
      <c r="D82" s="2" t="s">
        <v>49</v>
      </c>
      <c r="E82" s="7" t="s">
        <v>21</v>
      </c>
      <c r="F82" s="10">
        <v>541</v>
      </c>
      <c r="G82" s="10">
        <f t="shared" si="21"/>
        <v>270.5</v>
      </c>
      <c r="H82" s="24">
        <f t="shared" si="22"/>
        <v>4.0575000000000001</v>
      </c>
    </row>
    <row r="83" spans="1:9" s="5" customFormat="1" ht="15">
      <c r="A83" s="26"/>
      <c r="B83" s="23"/>
      <c r="C83" s="4"/>
      <c r="D83" s="4"/>
      <c r="E83" s="4" t="s">
        <v>105</v>
      </c>
      <c r="F83" s="11">
        <f>SUM(F77:F82)</f>
        <v>8776</v>
      </c>
      <c r="G83" s="11">
        <f t="shared" ref="G83:H83" si="23">SUM(G77:G82)</f>
        <v>4388</v>
      </c>
      <c r="H83" s="25">
        <f t="shared" si="23"/>
        <v>65.819999999999993</v>
      </c>
      <c r="I83" s="29">
        <f>F83+'FL License'!F49</f>
        <v>15324</v>
      </c>
    </row>
    <row r="84" spans="1:9">
      <c r="A84" s="26">
        <v>71</v>
      </c>
      <c r="B84" s="19" t="s">
        <v>135</v>
      </c>
      <c r="C84" s="2" t="s">
        <v>92</v>
      </c>
      <c r="D84" s="2" t="s">
        <v>103</v>
      </c>
      <c r="E84" s="7" t="s">
        <v>21</v>
      </c>
      <c r="F84" s="10">
        <v>1343</v>
      </c>
      <c r="G84" s="10">
        <f>F84*0.75</f>
        <v>1007.25</v>
      </c>
      <c r="H84" s="24">
        <f t="shared" ref="H84:H91" si="24">G84*0.015</f>
        <v>15.108749999999999</v>
      </c>
    </row>
    <row r="85" spans="1:9">
      <c r="A85" s="26">
        <v>72</v>
      </c>
      <c r="B85" s="19" t="s">
        <v>135</v>
      </c>
      <c r="C85" s="2" t="s">
        <v>93</v>
      </c>
      <c r="D85" s="2" t="s">
        <v>103</v>
      </c>
      <c r="E85" s="7" t="s">
        <v>21</v>
      </c>
      <c r="F85" s="10">
        <v>1510</v>
      </c>
      <c r="G85" s="10">
        <f>F85*0.75</f>
        <v>1132.5</v>
      </c>
      <c r="H85" s="24">
        <f t="shared" si="24"/>
        <v>16.987500000000001</v>
      </c>
    </row>
    <row r="86" spans="1:9">
      <c r="A86" s="26">
        <v>73</v>
      </c>
      <c r="B86" s="19" t="s">
        <v>135</v>
      </c>
      <c r="C86" s="2" t="s">
        <v>94</v>
      </c>
      <c r="D86" s="2" t="s">
        <v>49</v>
      </c>
      <c r="E86" s="7" t="s">
        <v>21</v>
      </c>
      <c r="F86" s="10">
        <v>154.25</v>
      </c>
      <c r="G86" s="10">
        <f>F86*0.5</f>
        <v>77.125</v>
      </c>
      <c r="H86" s="24">
        <f t="shared" si="24"/>
        <v>1.1568749999999999</v>
      </c>
    </row>
    <row r="87" spans="1:9">
      <c r="A87" s="26">
        <v>74</v>
      </c>
      <c r="B87" s="19" t="s">
        <v>135</v>
      </c>
      <c r="C87" s="2" t="s">
        <v>95</v>
      </c>
      <c r="D87" s="2" t="s">
        <v>49</v>
      </c>
      <c r="E87" s="7" t="s">
        <v>21</v>
      </c>
      <c r="F87" s="10">
        <v>485</v>
      </c>
      <c r="G87" s="10">
        <f>F87*0.5</f>
        <v>242.5</v>
      </c>
      <c r="H87" s="24">
        <f t="shared" si="24"/>
        <v>3.6374999999999997</v>
      </c>
    </row>
    <row r="88" spans="1:9">
      <c r="A88" s="26">
        <v>75</v>
      </c>
      <c r="B88" s="19" t="s">
        <v>135</v>
      </c>
      <c r="C88" s="2" t="s">
        <v>96</v>
      </c>
      <c r="D88" s="2" t="s">
        <v>103</v>
      </c>
      <c r="E88" s="7" t="s">
        <v>21</v>
      </c>
      <c r="F88" s="10">
        <v>1070</v>
      </c>
      <c r="G88" s="10">
        <f>F88*0.75</f>
        <v>802.5</v>
      </c>
      <c r="H88" s="24">
        <f t="shared" si="24"/>
        <v>12.0375</v>
      </c>
    </row>
    <row r="89" spans="1:9">
      <c r="A89" s="26">
        <v>76</v>
      </c>
      <c r="B89" s="19" t="s">
        <v>135</v>
      </c>
      <c r="C89" s="2" t="s">
        <v>97</v>
      </c>
      <c r="D89" s="2" t="s">
        <v>49</v>
      </c>
      <c r="E89" s="7" t="s">
        <v>21</v>
      </c>
      <c r="F89" s="10">
        <v>3200</v>
      </c>
      <c r="G89" s="10">
        <f>F89*0.5</f>
        <v>1600</v>
      </c>
      <c r="H89" s="24">
        <f t="shared" si="24"/>
        <v>24</v>
      </c>
    </row>
    <row r="90" spans="1:9">
      <c r="A90" s="26">
        <v>77</v>
      </c>
      <c r="B90" s="19" t="s">
        <v>135</v>
      </c>
      <c r="C90" s="2" t="s">
        <v>101</v>
      </c>
      <c r="D90" s="2" t="s">
        <v>78</v>
      </c>
      <c r="E90" s="9" t="s">
        <v>21</v>
      </c>
      <c r="F90" s="10">
        <v>186</v>
      </c>
      <c r="G90" s="10">
        <f>F90*0.25</f>
        <v>46.5</v>
      </c>
      <c r="H90" s="24">
        <f t="shared" si="24"/>
        <v>0.69750000000000001</v>
      </c>
    </row>
    <row r="91" spans="1:9">
      <c r="A91" s="26">
        <v>78</v>
      </c>
      <c r="B91" s="19" t="s">
        <v>135</v>
      </c>
      <c r="C91" s="2" t="s">
        <v>102</v>
      </c>
      <c r="D91" s="2" t="s">
        <v>103</v>
      </c>
      <c r="E91" s="9" t="s">
        <v>21</v>
      </c>
      <c r="F91" s="10">
        <v>408</v>
      </c>
      <c r="G91" s="10">
        <f>F91*0.75</f>
        <v>306</v>
      </c>
      <c r="H91" s="24">
        <f t="shared" si="24"/>
        <v>4.59</v>
      </c>
    </row>
    <row r="92" spans="1:9" s="5" customFormat="1" ht="15">
      <c r="A92" s="26"/>
      <c r="B92" s="23"/>
      <c r="C92" s="4"/>
      <c r="D92" s="4"/>
      <c r="E92" s="4" t="s">
        <v>105</v>
      </c>
      <c r="F92" s="11">
        <f>SUM(F84:F91)</f>
        <v>8356.25</v>
      </c>
      <c r="G92" s="11">
        <f t="shared" ref="G92:H92" si="25">SUM(G84:G91)</f>
        <v>5214.375</v>
      </c>
      <c r="H92" s="25">
        <f t="shared" si="25"/>
        <v>78.215625000000003</v>
      </c>
      <c r="I92" s="29">
        <f>F92+'FL License'!F43</f>
        <v>43396.25</v>
      </c>
    </row>
    <row r="93" spans="1:9" s="5" customFormat="1" ht="15">
      <c r="A93" s="26"/>
      <c r="B93" s="23"/>
      <c r="C93" s="4"/>
      <c r="D93" s="4"/>
      <c r="E93" s="4" t="s">
        <v>106</v>
      </c>
      <c r="F93" s="11">
        <f>F4+F9+F28+F39+F44+F46+F56+F61+F69+F76+F83+F92</f>
        <v>76633.450000000012</v>
      </c>
      <c r="G93" s="11">
        <f t="shared" ref="G93:H93" si="26">G4+G9+G28+G39+G44+G46+G56+G61+G69+G76+G83+G92</f>
        <v>52824.004999999997</v>
      </c>
      <c r="H93" s="25">
        <f t="shared" si="26"/>
        <v>538.920075</v>
      </c>
    </row>
    <row r="94" spans="1:9">
      <c r="F94" s="1">
        <v>164875.00080000001</v>
      </c>
      <c r="G94" s="1">
        <v>122400.5006</v>
      </c>
      <c r="H94" s="1">
        <v>1124.5556294999999</v>
      </c>
    </row>
    <row r="95" spans="1:9">
      <c r="F95" s="28">
        <f>SUM(F93:F94)</f>
        <v>241508.45080000002</v>
      </c>
      <c r="G95" s="28">
        <f t="shared" ref="G95:H95" si="27">SUM(G93:G94)</f>
        <v>175224.5056</v>
      </c>
      <c r="H95" s="28">
        <f t="shared" si="27"/>
        <v>1663.4757044999999</v>
      </c>
    </row>
    <row r="96" spans="1:9">
      <c r="F96" s="1">
        <f>F95*0.5</f>
        <v>120754.22540000001</v>
      </c>
    </row>
  </sheetData>
  <mergeCells count="1">
    <mergeCell ref="A1:H1"/>
  </mergeCells>
  <printOptions horizontalCentered="1"/>
  <pageMargins left="0.70866141732283472" right="0.19685039370078741" top="0.48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11" sqref="E11:F11"/>
    </sheetView>
  </sheetViews>
  <sheetFormatPr defaultRowHeight="14.25"/>
  <cols>
    <col min="1" max="1" width="6.42578125" style="1" customWidth="1"/>
    <col min="2" max="2" width="31" style="1" bestFit="1" customWidth="1"/>
    <col min="3" max="3" width="12.570312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39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>
        <v>1</v>
      </c>
      <c r="B5" s="2" t="s">
        <v>139</v>
      </c>
      <c r="C5" s="2" t="s">
        <v>28</v>
      </c>
      <c r="D5" s="2" t="s">
        <v>21</v>
      </c>
      <c r="E5" s="2">
        <f>F5/75*100</f>
        <v>326</v>
      </c>
      <c r="F5" s="2">
        <v>244.5</v>
      </c>
    </row>
    <row r="6" spans="1:7">
      <c r="A6" s="2">
        <v>2</v>
      </c>
      <c r="B6" s="2" t="s">
        <v>140</v>
      </c>
      <c r="C6" s="2" t="s">
        <v>28</v>
      </c>
      <c r="D6" s="2" t="s">
        <v>145</v>
      </c>
      <c r="E6" s="2">
        <v>2000</v>
      </c>
      <c r="F6" s="2">
        <f>E6*0.75</f>
        <v>1500</v>
      </c>
    </row>
    <row r="7" spans="1:7">
      <c r="A7" s="2">
        <v>3</v>
      </c>
      <c r="B7" s="2" t="s">
        <v>141</v>
      </c>
      <c r="C7" s="2" t="s">
        <v>28</v>
      </c>
      <c r="D7" s="2" t="s">
        <v>21</v>
      </c>
      <c r="E7" s="2">
        <v>242</v>
      </c>
      <c r="F7" s="2">
        <v>181.68</v>
      </c>
    </row>
    <row r="8" spans="1:7">
      <c r="A8" s="2">
        <v>4</v>
      </c>
      <c r="B8" s="2" t="s">
        <v>142</v>
      </c>
      <c r="C8" s="2" t="s">
        <v>28</v>
      </c>
      <c r="D8" s="2" t="s">
        <v>21</v>
      </c>
      <c r="E8" s="2">
        <v>196</v>
      </c>
      <c r="F8" s="2">
        <v>147</v>
      </c>
    </row>
    <row r="9" spans="1:7">
      <c r="A9" s="2">
        <v>5</v>
      </c>
      <c r="B9" s="2" t="s">
        <v>143</v>
      </c>
      <c r="C9" s="2" t="s">
        <v>28</v>
      </c>
      <c r="D9" s="2" t="s">
        <v>21</v>
      </c>
      <c r="E9" s="2">
        <v>120</v>
      </c>
      <c r="F9" s="2">
        <v>90</v>
      </c>
    </row>
    <row r="10" spans="1:7">
      <c r="A10" s="2">
        <v>6</v>
      </c>
      <c r="B10" s="2" t="s">
        <v>144</v>
      </c>
      <c r="C10" s="2" t="s">
        <v>28</v>
      </c>
      <c r="D10" s="2" t="s">
        <v>50</v>
      </c>
      <c r="E10" s="2">
        <v>1320</v>
      </c>
      <c r="F10" s="2">
        <f>E10*0.75</f>
        <v>990</v>
      </c>
    </row>
    <row r="11" spans="1:7" ht="15">
      <c r="A11" s="2"/>
      <c r="B11" s="2"/>
      <c r="C11" s="2"/>
      <c r="D11" s="2"/>
      <c r="E11" s="4">
        <f>SUM(E5:E10)</f>
        <v>4204</v>
      </c>
      <c r="F11" s="4">
        <f>SUM(F5:F10)</f>
        <v>3153.1800000000003</v>
      </c>
      <c r="G11" s="1" t="s">
        <v>18</v>
      </c>
    </row>
    <row r="12" spans="1:7">
      <c r="A12" s="3"/>
      <c r="B12" s="3"/>
      <c r="C12" s="3"/>
      <c r="D12" s="3"/>
      <c r="E12" s="3"/>
      <c r="F12" s="3"/>
    </row>
    <row r="14" spans="1:7" ht="15">
      <c r="B14" s="30" t="s">
        <v>23</v>
      </c>
      <c r="C14" s="30"/>
      <c r="D14" s="30"/>
      <c r="E14" s="30"/>
      <c r="F14" s="30"/>
    </row>
    <row r="15" spans="1:7" ht="15">
      <c r="B15" s="30" t="s">
        <v>40</v>
      </c>
      <c r="C15" s="30"/>
      <c r="D15" s="30"/>
      <c r="E15" s="30"/>
      <c r="F15" s="30"/>
    </row>
  </sheetData>
  <mergeCells count="3">
    <mergeCell ref="A2:F2"/>
    <mergeCell ref="B14:F14"/>
    <mergeCell ref="B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30"/>
  <sheetViews>
    <sheetView topLeftCell="A10" zoomScale="115" zoomScaleNormal="115" workbookViewId="0">
      <selection activeCell="E27" sqref="E27:F27"/>
    </sheetView>
  </sheetViews>
  <sheetFormatPr defaultRowHeight="14.25"/>
  <cols>
    <col min="1" max="1" width="6.42578125" style="1" customWidth="1"/>
    <col min="2" max="2" width="24.28515625" style="1" bestFit="1" customWidth="1"/>
    <col min="3" max="3" width="1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6" ht="15">
      <c r="A2" s="30" t="s">
        <v>54</v>
      </c>
      <c r="B2" s="30"/>
      <c r="C2" s="30"/>
      <c r="D2" s="30"/>
      <c r="E2" s="30"/>
      <c r="F2" s="30"/>
    </row>
    <row r="4" spans="1:6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6">
      <c r="A5" s="2">
        <v>1</v>
      </c>
      <c r="B5" s="2" t="s">
        <v>55</v>
      </c>
      <c r="C5" s="2" t="s">
        <v>49</v>
      </c>
      <c r="D5" s="2" t="s">
        <v>21</v>
      </c>
      <c r="E5" s="2">
        <v>24</v>
      </c>
      <c r="F5" s="2">
        <f>E5*0.5</f>
        <v>12</v>
      </c>
    </row>
    <row r="6" spans="1:6">
      <c r="A6" s="2">
        <v>2</v>
      </c>
      <c r="B6" s="2" t="s">
        <v>56</v>
      </c>
      <c r="C6" s="2" t="s">
        <v>49</v>
      </c>
      <c r="D6" s="2" t="s">
        <v>21</v>
      </c>
      <c r="E6" s="2">
        <v>70</v>
      </c>
      <c r="F6" s="2">
        <f>E6*0.5</f>
        <v>35</v>
      </c>
    </row>
    <row r="7" spans="1:6">
      <c r="A7" s="2">
        <v>3</v>
      </c>
      <c r="B7" s="2" t="s">
        <v>57</v>
      </c>
      <c r="C7" s="2" t="s">
        <v>107</v>
      </c>
      <c r="D7" s="2" t="s">
        <v>21</v>
      </c>
      <c r="E7" s="2">
        <v>323</v>
      </c>
      <c r="F7" s="2">
        <f>E7*0.75</f>
        <v>242.25</v>
      </c>
    </row>
    <row r="8" spans="1:6">
      <c r="A8" s="2">
        <v>4</v>
      </c>
      <c r="B8" s="2" t="s">
        <v>58</v>
      </c>
      <c r="C8" s="2" t="s">
        <v>107</v>
      </c>
      <c r="D8" s="2" t="s">
        <v>21</v>
      </c>
      <c r="E8" s="2">
        <v>148.4</v>
      </c>
      <c r="F8" s="2">
        <f t="shared" ref="F8:F9" si="0">E8*0.75</f>
        <v>111.30000000000001</v>
      </c>
    </row>
    <row r="9" spans="1:6">
      <c r="A9" s="2">
        <v>5</v>
      </c>
      <c r="B9" s="2" t="s">
        <v>59</v>
      </c>
      <c r="C9" s="2" t="s">
        <v>107</v>
      </c>
      <c r="D9" s="2" t="s">
        <v>21</v>
      </c>
      <c r="E9" s="2">
        <v>120</v>
      </c>
      <c r="F9" s="2">
        <f t="shared" si="0"/>
        <v>90</v>
      </c>
    </row>
    <row r="10" spans="1:6">
      <c r="A10" s="2">
        <v>6</v>
      </c>
      <c r="B10" s="2" t="s">
        <v>60</v>
      </c>
      <c r="C10" s="2" t="s">
        <v>49</v>
      </c>
      <c r="D10" s="2" t="s">
        <v>21</v>
      </c>
      <c r="E10" s="2">
        <v>51</v>
      </c>
      <c r="F10" s="2">
        <f>E10*0.5</f>
        <v>25.5</v>
      </c>
    </row>
    <row r="11" spans="1:6">
      <c r="A11" s="2">
        <v>7</v>
      </c>
      <c r="B11" s="2" t="s">
        <v>61</v>
      </c>
      <c r="C11" s="2" t="s">
        <v>49</v>
      </c>
      <c r="D11" s="2" t="s">
        <v>21</v>
      </c>
      <c r="E11" s="2">
        <v>15</v>
      </c>
      <c r="F11" s="2">
        <f t="shared" ref="F11:F22" si="1">E11*0.5</f>
        <v>7.5</v>
      </c>
    </row>
    <row r="12" spans="1:6">
      <c r="A12" s="2">
        <v>8</v>
      </c>
      <c r="B12" s="2" t="s">
        <v>62</v>
      </c>
      <c r="C12" s="2" t="s">
        <v>49</v>
      </c>
      <c r="D12" s="2" t="s">
        <v>21</v>
      </c>
      <c r="E12" s="2">
        <v>40</v>
      </c>
      <c r="F12" s="2">
        <f t="shared" si="1"/>
        <v>20</v>
      </c>
    </row>
    <row r="13" spans="1:6">
      <c r="A13" s="2">
        <v>9</v>
      </c>
      <c r="B13" s="2" t="s">
        <v>63</v>
      </c>
      <c r="C13" s="2" t="s">
        <v>49</v>
      </c>
      <c r="D13" s="2" t="s">
        <v>21</v>
      </c>
      <c r="E13" s="2">
        <v>14</v>
      </c>
      <c r="F13" s="2">
        <f t="shared" si="1"/>
        <v>7</v>
      </c>
    </row>
    <row r="14" spans="1:6">
      <c r="A14" s="2">
        <v>10</v>
      </c>
      <c r="B14" s="2" t="s">
        <v>64</v>
      </c>
      <c r="C14" s="2" t="s">
        <v>49</v>
      </c>
      <c r="D14" s="2" t="s">
        <v>21</v>
      </c>
      <c r="E14" s="2">
        <v>40</v>
      </c>
      <c r="F14" s="2">
        <f t="shared" si="1"/>
        <v>20</v>
      </c>
    </row>
    <row r="15" spans="1:6">
      <c r="A15" s="2">
        <v>11</v>
      </c>
      <c r="B15" s="2" t="s">
        <v>65</v>
      </c>
      <c r="C15" s="2" t="s">
        <v>49</v>
      </c>
      <c r="D15" s="2" t="s">
        <v>21</v>
      </c>
      <c r="E15" s="2">
        <v>8</v>
      </c>
      <c r="F15" s="2">
        <f t="shared" si="1"/>
        <v>4</v>
      </c>
    </row>
    <row r="16" spans="1:6">
      <c r="A16" s="2">
        <v>12</v>
      </c>
      <c r="B16" s="2" t="s">
        <v>66</v>
      </c>
      <c r="C16" s="2" t="s">
        <v>49</v>
      </c>
      <c r="D16" s="2" t="s">
        <v>21</v>
      </c>
      <c r="E16" s="2">
        <v>106</v>
      </c>
      <c r="F16" s="2">
        <f t="shared" si="1"/>
        <v>53</v>
      </c>
    </row>
    <row r="17" spans="1:7">
      <c r="A17" s="2">
        <v>13</v>
      </c>
      <c r="B17" s="2" t="s">
        <v>67</v>
      </c>
      <c r="C17" s="2" t="s">
        <v>49</v>
      </c>
      <c r="D17" s="2" t="s">
        <v>21</v>
      </c>
      <c r="E17" s="2">
        <v>8</v>
      </c>
      <c r="F17" s="2">
        <f t="shared" si="1"/>
        <v>4</v>
      </c>
    </row>
    <row r="18" spans="1:7">
      <c r="A18" s="2">
        <v>14</v>
      </c>
      <c r="B18" s="2" t="s">
        <v>68</v>
      </c>
      <c r="C18" s="2" t="s">
        <v>49</v>
      </c>
      <c r="D18" s="2" t="s">
        <v>21</v>
      </c>
      <c r="E18" s="2">
        <v>20</v>
      </c>
      <c r="F18" s="2">
        <f t="shared" si="1"/>
        <v>10</v>
      </c>
    </row>
    <row r="19" spans="1:7">
      <c r="A19" s="2">
        <v>15</v>
      </c>
      <c r="B19" s="2" t="s">
        <v>69</v>
      </c>
      <c r="C19" s="2" t="s">
        <v>49</v>
      </c>
      <c r="D19" s="2" t="s">
        <v>21</v>
      </c>
      <c r="E19" s="2">
        <v>28</v>
      </c>
      <c r="F19" s="2">
        <f t="shared" si="1"/>
        <v>14</v>
      </c>
    </row>
    <row r="20" spans="1:7">
      <c r="A20" s="2">
        <v>16</v>
      </c>
      <c r="B20" s="2" t="s">
        <v>70</v>
      </c>
      <c r="C20" s="2" t="s">
        <v>49</v>
      </c>
      <c r="D20" s="2" t="s">
        <v>21</v>
      </c>
      <c r="E20" s="2">
        <v>30</v>
      </c>
      <c r="F20" s="2">
        <f t="shared" si="1"/>
        <v>15</v>
      </c>
    </row>
    <row r="21" spans="1:7">
      <c r="A21" s="2">
        <v>17</v>
      </c>
      <c r="B21" s="2" t="s">
        <v>71</v>
      </c>
      <c r="C21" s="2" t="s">
        <v>49</v>
      </c>
      <c r="D21" s="2" t="s">
        <v>21</v>
      </c>
      <c r="E21" s="2">
        <v>32</v>
      </c>
      <c r="F21" s="2">
        <f t="shared" si="1"/>
        <v>16</v>
      </c>
    </row>
    <row r="22" spans="1:7">
      <c r="A22" s="2">
        <v>18</v>
      </c>
      <c r="B22" s="2" t="s">
        <v>72</v>
      </c>
      <c r="C22" s="2" t="s">
        <v>49</v>
      </c>
      <c r="D22" s="2" t="s">
        <v>21</v>
      </c>
      <c r="E22" s="2">
        <v>250</v>
      </c>
      <c r="F22" s="2">
        <f t="shared" si="1"/>
        <v>125</v>
      </c>
    </row>
    <row r="23" spans="1:7" ht="15">
      <c r="A23" s="2"/>
      <c r="B23" s="2"/>
      <c r="C23" s="2"/>
      <c r="D23" s="4" t="s">
        <v>105</v>
      </c>
      <c r="E23" s="4">
        <f>SUM(E5:E22)</f>
        <v>1327.4</v>
      </c>
      <c r="F23" s="4">
        <f>SUM(F5:F22)</f>
        <v>811.55</v>
      </c>
    </row>
    <row r="24" spans="1:7">
      <c r="A24" s="2">
        <v>19</v>
      </c>
      <c r="B24" s="2" t="s">
        <v>73</v>
      </c>
      <c r="C24" s="2" t="s">
        <v>28</v>
      </c>
      <c r="D24" s="2" t="s">
        <v>50</v>
      </c>
      <c r="E24" s="2">
        <v>1600</v>
      </c>
      <c r="F24" s="2">
        <f>E24*0.75</f>
        <v>1200</v>
      </c>
    </row>
    <row r="25" spans="1:7">
      <c r="A25" s="2">
        <v>20</v>
      </c>
      <c r="B25" s="2" t="s">
        <v>74</v>
      </c>
      <c r="C25" s="2" t="s">
        <v>28</v>
      </c>
      <c r="D25" s="2" t="s">
        <v>50</v>
      </c>
      <c r="E25" s="2">
        <v>1400</v>
      </c>
      <c r="F25" s="2">
        <f>E25*0.75</f>
        <v>1050</v>
      </c>
    </row>
    <row r="26" spans="1:7" ht="15">
      <c r="A26" s="2"/>
      <c r="B26" s="2"/>
      <c r="C26" s="2"/>
      <c r="D26" s="4" t="s">
        <v>105</v>
      </c>
      <c r="E26" s="4">
        <f>SUM(E24:E25)</f>
        <v>3000</v>
      </c>
      <c r="F26" s="4">
        <f>SUM(F24:F25)</f>
        <v>2250</v>
      </c>
      <c r="G26" s="1" t="s">
        <v>18</v>
      </c>
    </row>
    <row r="27" spans="1:7" ht="15">
      <c r="A27" s="2"/>
      <c r="B27" s="2"/>
      <c r="C27" s="2"/>
      <c r="D27" s="4" t="s">
        <v>106</v>
      </c>
      <c r="E27" s="4">
        <f>E23+E26</f>
        <v>4327.3999999999996</v>
      </c>
      <c r="F27" s="4">
        <f>F23+F26</f>
        <v>3061.55</v>
      </c>
    </row>
    <row r="29" spans="1:7" ht="15">
      <c r="B29" s="30" t="s">
        <v>75</v>
      </c>
      <c r="C29" s="30"/>
      <c r="D29" s="30"/>
      <c r="E29" s="30"/>
      <c r="F29" s="30"/>
    </row>
    <row r="30" spans="1:7" ht="15">
      <c r="B30" s="30" t="s">
        <v>53</v>
      </c>
      <c r="C30" s="30"/>
      <c r="D30" s="30"/>
      <c r="E30" s="30"/>
      <c r="F30" s="30"/>
    </row>
  </sheetData>
  <mergeCells count="3">
    <mergeCell ref="A2:F2"/>
    <mergeCell ref="B29:F29"/>
    <mergeCell ref="B30:F3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2"/>
  <sheetViews>
    <sheetView workbookViewId="0">
      <selection activeCell="E19" sqref="E19:F19"/>
    </sheetView>
  </sheetViews>
  <sheetFormatPr defaultRowHeight="14.25"/>
  <cols>
    <col min="1" max="1" width="6.42578125" style="1" customWidth="1"/>
    <col min="2" max="2" width="24.28515625" style="1" bestFit="1" customWidth="1"/>
    <col min="3" max="3" width="1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6" ht="15">
      <c r="A2" s="30" t="s">
        <v>171</v>
      </c>
      <c r="B2" s="30"/>
      <c r="C2" s="30"/>
      <c r="D2" s="30"/>
      <c r="E2" s="30"/>
      <c r="F2" s="30"/>
    </row>
    <row r="4" spans="1:6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6">
      <c r="A5" s="2">
        <v>1</v>
      </c>
      <c r="B5" s="2" t="s">
        <v>159</v>
      </c>
      <c r="C5" s="2" t="s">
        <v>49</v>
      </c>
      <c r="D5" s="2" t="s">
        <v>21</v>
      </c>
      <c r="E5" s="2">
        <v>25</v>
      </c>
      <c r="F5" s="2">
        <f>E5*0.5</f>
        <v>12.5</v>
      </c>
    </row>
    <row r="6" spans="1:6">
      <c r="A6" s="2">
        <v>2</v>
      </c>
      <c r="B6" s="2" t="s">
        <v>160</v>
      </c>
      <c r="C6" s="2" t="s">
        <v>49</v>
      </c>
      <c r="D6" s="2" t="s">
        <v>21</v>
      </c>
      <c r="E6" s="2">
        <v>24</v>
      </c>
      <c r="F6" s="2">
        <f>E6*0.5</f>
        <v>12</v>
      </c>
    </row>
    <row r="7" spans="1:6">
      <c r="A7" s="2">
        <v>3</v>
      </c>
      <c r="B7" s="2" t="s">
        <v>161</v>
      </c>
      <c r="C7" s="2" t="s">
        <v>107</v>
      </c>
      <c r="D7" s="2" t="s">
        <v>21</v>
      </c>
      <c r="E7" s="2">
        <v>17</v>
      </c>
      <c r="F7" s="2">
        <f t="shared" ref="F7:F8" si="0">E7*0.75</f>
        <v>12.75</v>
      </c>
    </row>
    <row r="8" spans="1:6">
      <c r="A8" s="2">
        <v>4</v>
      </c>
      <c r="B8" s="2" t="s">
        <v>162</v>
      </c>
      <c r="C8" s="2" t="s">
        <v>107</v>
      </c>
      <c r="D8" s="2" t="s">
        <v>21</v>
      </c>
      <c r="E8" s="2">
        <v>20</v>
      </c>
      <c r="F8" s="2">
        <f t="shared" si="0"/>
        <v>15</v>
      </c>
    </row>
    <row r="9" spans="1:6">
      <c r="A9" s="2">
        <v>5</v>
      </c>
      <c r="B9" s="2" t="s">
        <v>163</v>
      </c>
      <c r="C9" s="2" t="s">
        <v>107</v>
      </c>
      <c r="D9" s="2" t="s">
        <v>21</v>
      </c>
      <c r="E9" s="2">
        <v>13</v>
      </c>
      <c r="F9" s="2">
        <f>E9*0.75</f>
        <v>9.75</v>
      </c>
    </row>
    <row r="10" spans="1:6">
      <c r="A10" s="2">
        <v>6</v>
      </c>
      <c r="B10" s="2" t="s">
        <v>164</v>
      </c>
      <c r="C10" s="2" t="s">
        <v>49</v>
      </c>
      <c r="D10" s="2" t="s">
        <v>21</v>
      </c>
      <c r="E10" s="2">
        <v>15</v>
      </c>
      <c r="F10" s="2">
        <f t="shared" ref="F10:F14" si="1">E10*0.5</f>
        <v>7.5</v>
      </c>
    </row>
    <row r="11" spans="1:6">
      <c r="A11" s="2">
        <v>7</v>
      </c>
      <c r="B11" s="2" t="s">
        <v>165</v>
      </c>
      <c r="C11" s="2" t="s">
        <v>49</v>
      </c>
      <c r="D11" s="2" t="s">
        <v>21</v>
      </c>
      <c r="E11" s="2">
        <v>10</v>
      </c>
      <c r="F11" s="2">
        <f t="shared" si="1"/>
        <v>5</v>
      </c>
    </row>
    <row r="12" spans="1:6">
      <c r="A12" s="2">
        <v>8</v>
      </c>
      <c r="B12" s="2" t="s">
        <v>166</v>
      </c>
      <c r="C12" s="2" t="s">
        <v>49</v>
      </c>
      <c r="D12" s="2" t="s">
        <v>21</v>
      </c>
      <c r="E12" s="2">
        <v>15</v>
      </c>
      <c r="F12" s="2">
        <f t="shared" si="1"/>
        <v>7.5</v>
      </c>
    </row>
    <row r="13" spans="1:6">
      <c r="A13" s="2">
        <v>9</v>
      </c>
      <c r="B13" s="2" t="s">
        <v>167</v>
      </c>
      <c r="C13" s="2" t="s">
        <v>49</v>
      </c>
      <c r="D13" s="2" t="s">
        <v>21</v>
      </c>
      <c r="E13" s="2">
        <v>15</v>
      </c>
      <c r="F13" s="2">
        <f t="shared" si="1"/>
        <v>7.5</v>
      </c>
    </row>
    <row r="14" spans="1:6">
      <c r="A14" s="2">
        <v>10</v>
      </c>
      <c r="B14" s="2" t="s">
        <v>162</v>
      </c>
      <c r="C14" s="2" t="s">
        <v>49</v>
      </c>
      <c r="D14" s="2" t="s">
        <v>21</v>
      </c>
      <c r="E14" s="2">
        <v>12</v>
      </c>
      <c r="F14" s="2">
        <f t="shared" si="1"/>
        <v>6</v>
      </c>
    </row>
    <row r="15" spans="1:6" ht="15">
      <c r="A15" s="2"/>
      <c r="B15" s="2"/>
      <c r="C15" s="2"/>
      <c r="D15" s="4" t="s">
        <v>105</v>
      </c>
      <c r="E15" s="4">
        <f>SUM(E5:E14)</f>
        <v>166</v>
      </c>
      <c r="F15" s="4">
        <f>SUM(F5:F14)</f>
        <v>95.5</v>
      </c>
    </row>
    <row r="16" spans="1:6">
      <c r="A16" s="2">
        <v>19</v>
      </c>
      <c r="B16" s="2" t="s">
        <v>169</v>
      </c>
      <c r="C16" s="2" t="s">
        <v>103</v>
      </c>
      <c r="D16" s="2" t="s">
        <v>50</v>
      </c>
      <c r="E16" s="2">
        <v>15000</v>
      </c>
      <c r="F16" s="2">
        <f>E16*0.75</f>
        <v>11250</v>
      </c>
    </row>
    <row r="17" spans="1:7">
      <c r="A17" s="2">
        <v>20</v>
      </c>
      <c r="B17" s="2" t="s">
        <v>168</v>
      </c>
      <c r="C17" s="2" t="s">
        <v>103</v>
      </c>
      <c r="D17" s="2" t="s">
        <v>50</v>
      </c>
      <c r="E17" s="2">
        <v>5936</v>
      </c>
      <c r="F17" s="2">
        <f>E17*0.75</f>
        <v>4452</v>
      </c>
    </row>
    <row r="18" spans="1:7" ht="15">
      <c r="A18" s="2"/>
      <c r="B18" s="2"/>
      <c r="C18" s="2"/>
      <c r="D18" s="4" t="s">
        <v>105</v>
      </c>
      <c r="E18" s="4">
        <f>SUM(E16:E17)</f>
        <v>20936</v>
      </c>
      <c r="F18" s="4">
        <f>SUM(F16:F17)</f>
        <v>15702</v>
      </c>
      <c r="G18" s="1" t="s">
        <v>18</v>
      </c>
    </row>
    <row r="19" spans="1:7" ht="15">
      <c r="A19" s="2"/>
      <c r="B19" s="2"/>
      <c r="C19" s="2"/>
      <c r="D19" s="4" t="s">
        <v>106</v>
      </c>
      <c r="E19" s="4">
        <f>E15+E18</f>
        <v>21102</v>
      </c>
      <c r="F19" s="4">
        <f>F15+F18</f>
        <v>15797.5</v>
      </c>
    </row>
    <row r="21" spans="1:7" ht="15">
      <c r="B21" s="30" t="s">
        <v>75</v>
      </c>
      <c r="C21" s="30"/>
      <c r="D21" s="30"/>
      <c r="E21" s="30"/>
      <c r="F21" s="30"/>
    </row>
    <row r="22" spans="1:7" ht="15">
      <c r="B22" s="30" t="s">
        <v>170</v>
      </c>
      <c r="C22" s="30"/>
      <c r="D22" s="30"/>
      <c r="E22" s="30"/>
      <c r="F22" s="30"/>
    </row>
  </sheetData>
  <mergeCells count="3">
    <mergeCell ref="A2:F2"/>
    <mergeCell ref="B21:F21"/>
    <mergeCell ref="B22:F2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E15" sqref="E15:F15"/>
    </sheetView>
  </sheetViews>
  <sheetFormatPr defaultRowHeight="14.25"/>
  <cols>
    <col min="1" max="1" width="6.42578125" style="1" customWidth="1"/>
    <col min="2" max="2" width="39.85546875" style="1" bestFit="1" customWidth="1"/>
    <col min="3" max="3" width="12.5703125" style="1" bestFit="1" customWidth="1"/>
    <col min="4" max="4" width="16.42578125" style="1" bestFit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29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/>
      <c r="B5" s="2"/>
      <c r="C5" s="2"/>
      <c r="D5" s="2"/>
      <c r="E5" s="2"/>
      <c r="F5" s="2"/>
    </row>
    <row r="6" spans="1:7">
      <c r="A6" s="2">
        <v>1</v>
      </c>
      <c r="B6" s="2" t="s">
        <v>32</v>
      </c>
      <c r="C6" s="2" t="s">
        <v>28</v>
      </c>
      <c r="D6" s="2" t="s">
        <v>50</v>
      </c>
      <c r="E6" s="2">
        <v>225</v>
      </c>
      <c r="F6" s="2">
        <f>E6*0.75</f>
        <v>168.75</v>
      </c>
    </row>
    <row r="7" spans="1:7">
      <c r="A7" s="2">
        <v>2</v>
      </c>
      <c r="B7" s="2" t="s">
        <v>33</v>
      </c>
      <c r="C7" s="2" t="s">
        <v>28</v>
      </c>
      <c r="D7" s="2" t="s">
        <v>50</v>
      </c>
      <c r="E7" s="2">
        <v>5000</v>
      </c>
      <c r="F7" s="2">
        <f t="shared" ref="F7:F13" si="0">E7*0.75</f>
        <v>3750</v>
      </c>
    </row>
    <row r="8" spans="1:7">
      <c r="A8" s="2">
        <v>3</v>
      </c>
      <c r="B8" s="2" t="s">
        <v>34</v>
      </c>
      <c r="C8" s="2" t="s">
        <v>28</v>
      </c>
      <c r="D8" s="2" t="s">
        <v>50</v>
      </c>
      <c r="E8" s="2">
        <v>5000</v>
      </c>
      <c r="F8" s="2">
        <f t="shared" si="0"/>
        <v>3750</v>
      </c>
    </row>
    <row r="9" spans="1:7" ht="15">
      <c r="A9" s="2"/>
      <c r="B9" s="2"/>
      <c r="C9" s="2"/>
      <c r="D9" s="4" t="s">
        <v>105</v>
      </c>
      <c r="E9" s="4">
        <f>SUM(E6:E8)</f>
        <v>10225</v>
      </c>
      <c r="F9" s="4">
        <f>SUM(F6:F8)</f>
        <v>7668.75</v>
      </c>
    </row>
    <row r="10" spans="1:7">
      <c r="A10" s="2">
        <v>4</v>
      </c>
      <c r="B10" s="2" t="s">
        <v>35</v>
      </c>
      <c r="C10" s="2" t="s">
        <v>28</v>
      </c>
      <c r="D10" s="2" t="s">
        <v>21</v>
      </c>
      <c r="E10" s="2">
        <v>2000</v>
      </c>
      <c r="F10" s="2">
        <f t="shared" si="0"/>
        <v>1500</v>
      </c>
    </row>
    <row r="11" spans="1:7">
      <c r="A11" s="2">
        <v>5</v>
      </c>
      <c r="B11" s="2" t="s">
        <v>36</v>
      </c>
      <c r="C11" s="2" t="s">
        <v>28</v>
      </c>
      <c r="D11" s="2" t="s">
        <v>21</v>
      </c>
      <c r="E11" s="2">
        <v>260</v>
      </c>
      <c r="F11" s="2">
        <f t="shared" si="0"/>
        <v>195</v>
      </c>
    </row>
    <row r="12" spans="1:7">
      <c r="A12" s="2">
        <v>6</v>
      </c>
      <c r="B12" s="2" t="s">
        <v>37</v>
      </c>
      <c r="C12" s="2" t="s">
        <v>28</v>
      </c>
      <c r="D12" s="2" t="s">
        <v>21</v>
      </c>
      <c r="E12" s="2">
        <v>160</v>
      </c>
      <c r="F12" s="2">
        <f t="shared" si="0"/>
        <v>120</v>
      </c>
    </row>
    <row r="13" spans="1:7">
      <c r="A13" s="2">
        <v>7</v>
      </c>
      <c r="B13" s="2" t="s">
        <v>38</v>
      </c>
      <c r="C13" s="2" t="s">
        <v>28</v>
      </c>
      <c r="D13" s="2" t="s">
        <v>21</v>
      </c>
      <c r="E13" s="2">
        <v>200</v>
      </c>
      <c r="F13" s="2">
        <f t="shared" si="0"/>
        <v>150</v>
      </c>
    </row>
    <row r="14" spans="1:7" ht="15">
      <c r="A14" s="2"/>
      <c r="B14" s="2"/>
      <c r="C14" s="2"/>
      <c r="D14" s="4" t="s">
        <v>105</v>
      </c>
      <c r="E14" s="4">
        <f>SUM(E10:E13)</f>
        <v>2620</v>
      </c>
      <c r="F14" s="4">
        <f>SUM(F10:F13)</f>
        <v>1965</v>
      </c>
      <c r="G14" s="1" t="s">
        <v>18</v>
      </c>
    </row>
    <row r="15" spans="1:7" ht="15">
      <c r="A15" s="2"/>
      <c r="B15" s="2"/>
      <c r="C15" s="2"/>
      <c r="D15" s="4" t="s">
        <v>106</v>
      </c>
      <c r="E15" s="4">
        <f>E9+E14</f>
        <v>12845</v>
      </c>
      <c r="F15" s="4">
        <f>F9+F14</f>
        <v>9633.75</v>
      </c>
    </row>
    <row r="17" spans="2:6" ht="15">
      <c r="B17" s="30" t="s">
        <v>110</v>
      </c>
      <c r="C17" s="30"/>
      <c r="D17" s="30"/>
      <c r="E17" s="30"/>
      <c r="F17" s="30"/>
    </row>
    <row r="18" spans="2:6" ht="15">
      <c r="B18" s="30" t="s">
        <v>30</v>
      </c>
      <c r="C18" s="30"/>
      <c r="D18" s="30"/>
      <c r="E18" s="30"/>
      <c r="F18" s="30"/>
    </row>
  </sheetData>
  <mergeCells count="3">
    <mergeCell ref="A2:F2"/>
    <mergeCell ref="B17:F17"/>
    <mergeCell ref="B18:F1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G10"/>
  <sheetViews>
    <sheetView workbookViewId="0">
      <selection activeCell="E5" sqref="E5:F5"/>
    </sheetView>
  </sheetViews>
  <sheetFormatPr defaultRowHeight="14.25"/>
  <cols>
    <col min="1" max="1" width="6.42578125" style="1" customWidth="1"/>
    <col min="2" max="2" width="52" style="1" bestFit="1" customWidth="1"/>
    <col min="3" max="3" width="1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111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>
        <v>1</v>
      </c>
      <c r="B5" s="2" t="s">
        <v>89</v>
      </c>
      <c r="C5" s="2" t="s">
        <v>28</v>
      </c>
      <c r="D5" s="2" t="s">
        <v>50</v>
      </c>
      <c r="E5" s="2">
        <v>3600</v>
      </c>
      <c r="F5" s="2">
        <f>E5*0.75</f>
        <v>2700</v>
      </c>
    </row>
    <row r="6" spans="1:7" ht="15">
      <c r="A6" s="2"/>
      <c r="B6" s="2"/>
      <c r="C6" s="2"/>
      <c r="D6" s="4" t="s">
        <v>105</v>
      </c>
      <c r="E6" s="4">
        <f>SUM(E5:E5)</f>
        <v>3600</v>
      </c>
      <c r="F6" s="4">
        <f>SUM(F5:F5)</f>
        <v>2700</v>
      </c>
      <c r="G6" s="1" t="s">
        <v>18</v>
      </c>
    </row>
    <row r="7" spans="1:7">
      <c r="A7" s="3"/>
      <c r="B7" s="3"/>
      <c r="C7" s="3"/>
      <c r="D7" s="3"/>
      <c r="E7" s="3"/>
      <c r="F7" s="3"/>
    </row>
    <row r="9" spans="1:7" ht="15">
      <c r="B9" s="30" t="s">
        <v>75</v>
      </c>
      <c r="C9" s="30"/>
      <c r="D9" s="30"/>
      <c r="E9" s="30"/>
      <c r="F9" s="30"/>
    </row>
    <row r="10" spans="1:7" ht="15">
      <c r="B10" s="30" t="s">
        <v>112</v>
      </c>
      <c r="C10" s="30"/>
      <c r="D10" s="30"/>
      <c r="E10" s="30"/>
      <c r="F10" s="30"/>
    </row>
  </sheetData>
  <mergeCells count="3">
    <mergeCell ref="A2:F2"/>
    <mergeCell ref="B9:F9"/>
    <mergeCell ref="B10:F1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G19"/>
  <sheetViews>
    <sheetView workbookViewId="0">
      <selection activeCell="E15" sqref="E15:F15"/>
    </sheetView>
  </sheetViews>
  <sheetFormatPr defaultRowHeight="14.25"/>
  <cols>
    <col min="1" max="1" width="6.42578125" style="1" customWidth="1"/>
    <col min="2" max="2" width="52" style="1" bestFit="1" customWidth="1"/>
    <col min="3" max="3" width="1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76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>
        <v>1</v>
      </c>
      <c r="B5" s="2" t="s">
        <v>90</v>
      </c>
      <c r="C5" s="2" t="s">
        <v>28</v>
      </c>
      <c r="D5" s="2" t="s">
        <v>50</v>
      </c>
      <c r="E5" s="2">
        <v>16606.036800000002</v>
      </c>
      <c r="F5" s="2">
        <f>E5*0.75</f>
        <v>12454.527600000001</v>
      </c>
    </row>
    <row r="6" spans="1:7">
      <c r="A6" s="2">
        <v>2</v>
      </c>
      <c r="B6" s="2" t="s">
        <v>91</v>
      </c>
      <c r="C6" s="2" t="s">
        <v>28</v>
      </c>
      <c r="D6" s="2" t="s">
        <v>50</v>
      </c>
      <c r="E6" s="2">
        <v>8555.5439999999999</v>
      </c>
      <c r="F6" s="2">
        <f>E6*0.75</f>
        <v>6416.6579999999994</v>
      </c>
    </row>
    <row r="7" spans="1:7">
      <c r="A7" s="2">
        <v>3</v>
      </c>
      <c r="B7" s="2" t="s">
        <v>89</v>
      </c>
      <c r="C7" s="2" t="s">
        <v>28</v>
      </c>
      <c r="D7" s="2" t="s">
        <v>50</v>
      </c>
      <c r="E7" s="2">
        <v>3983</v>
      </c>
      <c r="F7" s="2">
        <f>E7*0.75</f>
        <v>2987.25</v>
      </c>
    </row>
    <row r="8" spans="1:7">
      <c r="A8" s="2">
        <v>4</v>
      </c>
      <c r="B8" s="2"/>
      <c r="C8" s="2"/>
      <c r="D8" s="2"/>
      <c r="E8" s="2"/>
      <c r="F8" s="2"/>
    </row>
    <row r="9" spans="1:7">
      <c r="A9" s="2">
        <v>5</v>
      </c>
      <c r="B9" s="2"/>
      <c r="C9" s="2"/>
      <c r="D9" s="2"/>
      <c r="E9" s="2"/>
      <c r="F9" s="2"/>
    </row>
    <row r="10" spans="1:7">
      <c r="A10" s="2">
        <v>6</v>
      </c>
      <c r="B10" s="2"/>
      <c r="C10" s="2"/>
      <c r="D10" s="2"/>
      <c r="E10" s="2"/>
      <c r="F10" s="2"/>
    </row>
    <row r="11" spans="1:7">
      <c r="A11" s="2">
        <v>7</v>
      </c>
      <c r="B11" s="2"/>
      <c r="C11" s="2"/>
      <c r="D11" s="2"/>
      <c r="E11" s="2"/>
      <c r="F11" s="2"/>
    </row>
    <row r="12" spans="1:7">
      <c r="A12" s="2">
        <v>8</v>
      </c>
      <c r="B12" s="2"/>
      <c r="C12" s="2"/>
      <c r="D12" s="2"/>
      <c r="E12" s="2"/>
      <c r="F12" s="2"/>
    </row>
    <row r="13" spans="1:7">
      <c r="A13" s="2">
        <v>9</v>
      </c>
      <c r="B13" s="2"/>
      <c r="C13" s="2"/>
      <c r="D13" s="2"/>
      <c r="E13" s="2"/>
      <c r="F13" s="2"/>
    </row>
    <row r="14" spans="1:7">
      <c r="A14" s="2">
        <v>10</v>
      </c>
      <c r="B14" s="2"/>
      <c r="C14" s="2"/>
      <c r="D14" s="2"/>
      <c r="E14" s="2"/>
      <c r="F14" s="2"/>
    </row>
    <row r="15" spans="1:7" ht="15">
      <c r="A15" s="2"/>
      <c r="B15" s="2"/>
      <c r="C15" s="2"/>
      <c r="D15" s="2"/>
      <c r="E15" s="4">
        <f>SUM(E5:E14)</f>
        <v>29144.580800000003</v>
      </c>
      <c r="F15" s="4">
        <f>SUM(F5:F14)</f>
        <v>21858.435600000001</v>
      </c>
      <c r="G15" s="1" t="s">
        <v>18</v>
      </c>
    </row>
    <row r="16" spans="1:7">
      <c r="A16" s="3"/>
      <c r="B16" s="3"/>
      <c r="C16" s="3"/>
      <c r="D16" s="3"/>
      <c r="E16" s="3"/>
      <c r="F16" s="3"/>
    </row>
    <row r="18" spans="2:6" ht="15">
      <c r="B18" s="30" t="s">
        <v>75</v>
      </c>
      <c r="C18" s="30"/>
      <c r="D18" s="30"/>
      <c r="E18" s="30"/>
      <c r="F18" s="30"/>
    </row>
    <row r="19" spans="2:6" ht="15">
      <c r="B19" s="30" t="s">
        <v>77</v>
      </c>
      <c r="C19" s="30"/>
      <c r="D19" s="30"/>
      <c r="E19" s="30"/>
      <c r="F19" s="30"/>
    </row>
  </sheetData>
  <mergeCells count="3">
    <mergeCell ref="A2:F2"/>
    <mergeCell ref="B18:F18"/>
    <mergeCell ref="B19:F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E17" sqref="E17:F17"/>
    </sheetView>
  </sheetViews>
  <sheetFormatPr defaultRowHeight="14.25"/>
  <cols>
    <col min="1" max="1" width="6.42578125" style="1" customWidth="1"/>
    <col min="2" max="2" width="52" style="1" bestFit="1" customWidth="1"/>
    <col min="3" max="3" width="1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76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>
        <v>1</v>
      </c>
      <c r="B5" s="2" t="s">
        <v>79</v>
      </c>
      <c r="C5" s="2" t="s">
        <v>78</v>
      </c>
      <c r="D5" s="2" t="s">
        <v>21</v>
      </c>
      <c r="E5" s="2">
        <v>350</v>
      </c>
      <c r="F5" s="2">
        <f>E5*0.25</f>
        <v>87.5</v>
      </c>
    </row>
    <row r="6" spans="1:7">
      <c r="A6" s="2">
        <v>2</v>
      </c>
      <c r="B6" s="2" t="s">
        <v>80</v>
      </c>
      <c r="C6" s="2" t="s">
        <v>78</v>
      </c>
      <c r="D6" s="2" t="s">
        <v>21</v>
      </c>
      <c r="E6" s="2">
        <v>90</v>
      </c>
      <c r="F6" s="2">
        <f t="shared" ref="F6:F9" si="0">E6*0.25</f>
        <v>22.5</v>
      </c>
    </row>
    <row r="7" spans="1:7">
      <c r="A7" s="2">
        <v>3</v>
      </c>
      <c r="B7" s="2" t="s">
        <v>81</v>
      </c>
      <c r="C7" s="2" t="s">
        <v>78</v>
      </c>
      <c r="D7" s="2" t="s">
        <v>21</v>
      </c>
      <c r="E7" s="2">
        <v>5</v>
      </c>
      <c r="F7" s="2">
        <f t="shared" si="0"/>
        <v>1.25</v>
      </c>
    </row>
    <row r="8" spans="1:7">
      <c r="A8" s="2">
        <v>4</v>
      </c>
      <c r="B8" s="2" t="s">
        <v>82</v>
      </c>
      <c r="C8" s="2" t="s">
        <v>78</v>
      </c>
      <c r="D8" s="2" t="s">
        <v>21</v>
      </c>
      <c r="E8" s="2">
        <v>132</v>
      </c>
      <c r="F8" s="2">
        <f t="shared" si="0"/>
        <v>33</v>
      </c>
    </row>
    <row r="9" spans="1:7">
      <c r="A9" s="2">
        <v>5</v>
      </c>
      <c r="B9" s="2" t="s">
        <v>83</v>
      </c>
      <c r="C9" s="2" t="s">
        <v>78</v>
      </c>
      <c r="D9" s="2" t="s">
        <v>21</v>
      </c>
      <c r="E9" s="2">
        <v>10</v>
      </c>
      <c r="F9" s="2">
        <f t="shared" si="0"/>
        <v>2.5</v>
      </c>
    </row>
    <row r="10" spans="1:7">
      <c r="A10" s="2">
        <v>6</v>
      </c>
      <c r="B10" s="2" t="s">
        <v>84</v>
      </c>
      <c r="C10" s="2" t="s">
        <v>49</v>
      </c>
      <c r="D10" s="2" t="s">
        <v>21</v>
      </c>
      <c r="E10" s="2">
        <v>85</v>
      </c>
      <c r="F10" s="2">
        <f>E10*0.5</f>
        <v>42.5</v>
      </c>
    </row>
    <row r="11" spans="1:7">
      <c r="A11" s="2">
        <v>7</v>
      </c>
      <c r="B11" s="2" t="s">
        <v>85</v>
      </c>
      <c r="C11" s="2" t="s">
        <v>49</v>
      </c>
      <c r="D11" s="2" t="s">
        <v>21</v>
      </c>
      <c r="E11" s="2">
        <v>81</v>
      </c>
      <c r="F11" s="2">
        <f t="shared" ref="F11:F12" si="1">E11*0.5</f>
        <v>40.5</v>
      </c>
    </row>
    <row r="12" spans="1:7">
      <c r="A12" s="2">
        <v>8</v>
      </c>
      <c r="B12" s="2" t="s">
        <v>86</v>
      </c>
      <c r="C12" s="2" t="s">
        <v>49</v>
      </c>
      <c r="D12" s="2" t="s">
        <v>21</v>
      </c>
      <c r="E12" s="2">
        <v>900</v>
      </c>
      <c r="F12" s="2">
        <f t="shared" si="1"/>
        <v>450</v>
      </c>
    </row>
    <row r="13" spans="1:7">
      <c r="A13" s="2">
        <v>9</v>
      </c>
      <c r="B13" s="2" t="s">
        <v>87</v>
      </c>
      <c r="C13" s="2" t="s">
        <v>28</v>
      </c>
      <c r="D13" s="2" t="s">
        <v>21</v>
      </c>
      <c r="E13" s="2">
        <v>332</v>
      </c>
      <c r="F13" s="2">
        <f>E13*0.75</f>
        <v>249</v>
      </c>
    </row>
    <row r="14" spans="1:7" ht="15">
      <c r="A14" s="2"/>
      <c r="B14" s="2"/>
      <c r="C14" s="2"/>
      <c r="D14" s="4" t="s">
        <v>105</v>
      </c>
      <c r="E14" s="4">
        <f>SUM(E5:E13)</f>
        <v>1985</v>
      </c>
      <c r="F14" s="4">
        <f>SUM(F5:F13)</f>
        <v>928.75</v>
      </c>
    </row>
    <row r="15" spans="1:7">
      <c r="A15" s="2">
        <v>10</v>
      </c>
      <c r="B15" s="2" t="s">
        <v>88</v>
      </c>
      <c r="C15" s="2" t="s">
        <v>28</v>
      </c>
      <c r="D15" s="2" t="s">
        <v>50</v>
      </c>
      <c r="E15" s="2">
        <v>2570</v>
      </c>
      <c r="F15" s="2">
        <f>E15*0.75</f>
        <v>1927.5</v>
      </c>
    </row>
    <row r="16" spans="1:7" ht="15">
      <c r="A16" s="2"/>
      <c r="B16" s="2"/>
      <c r="C16" s="2"/>
      <c r="D16" s="4" t="s">
        <v>105</v>
      </c>
      <c r="E16" s="4">
        <f>SUM(E15)</f>
        <v>2570</v>
      </c>
      <c r="F16" s="4">
        <f>SUM(F15)</f>
        <v>1927.5</v>
      </c>
      <c r="G16" s="1" t="s">
        <v>18</v>
      </c>
    </row>
    <row r="17" spans="1:6" ht="15">
      <c r="A17" s="2"/>
      <c r="B17" s="2"/>
      <c r="C17" s="2"/>
      <c r="D17" s="4" t="s">
        <v>106</v>
      </c>
      <c r="E17" s="4">
        <f>E14+E16</f>
        <v>4555</v>
      </c>
      <c r="F17" s="4">
        <f>F14+F16</f>
        <v>2856.25</v>
      </c>
    </row>
    <row r="19" spans="1:6" ht="15">
      <c r="B19" s="30" t="s">
        <v>75</v>
      </c>
      <c r="C19" s="30"/>
      <c r="D19" s="30"/>
      <c r="E19" s="30"/>
      <c r="F19" s="30"/>
    </row>
    <row r="20" spans="1:6" ht="15">
      <c r="B20" s="30" t="s">
        <v>77</v>
      </c>
      <c r="C20" s="30"/>
      <c r="D20" s="30"/>
      <c r="E20" s="30"/>
      <c r="F20" s="30"/>
    </row>
  </sheetData>
  <mergeCells count="3">
    <mergeCell ref="A2:F2"/>
    <mergeCell ref="B19:F19"/>
    <mergeCell ref="B20:F2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E15" sqref="E15:F15"/>
    </sheetView>
  </sheetViews>
  <sheetFormatPr defaultRowHeight="14.25"/>
  <cols>
    <col min="1" max="1" width="6.42578125" style="1" customWidth="1"/>
    <col min="2" max="2" width="39.85546875" style="1" bestFit="1" customWidth="1"/>
    <col min="3" max="3" width="12.5703125" style="1" bestFit="1" customWidth="1"/>
    <col min="4" max="4" width="16.7109375" style="1" customWidth="1"/>
    <col min="5" max="5" width="16.140625" style="1" customWidth="1"/>
    <col min="6" max="6" width="14.5703125" style="1" customWidth="1"/>
    <col min="7" max="16384" width="9.140625" style="1"/>
  </cols>
  <sheetData>
    <row r="2" spans="1:7" ht="15">
      <c r="A2" s="30" t="s">
        <v>51</v>
      </c>
      <c r="B2" s="30"/>
      <c r="C2" s="30"/>
      <c r="D2" s="30"/>
      <c r="E2" s="30"/>
      <c r="F2" s="30"/>
    </row>
    <row r="4" spans="1:7" s="5" customFormat="1" ht="15">
      <c r="A4" s="6" t="s">
        <v>0</v>
      </c>
      <c r="B4" s="6" t="s">
        <v>1</v>
      </c>
      <c r="C4" s="6" t="s">
        <v>25</v>
      </c>
      <c r="D4" s="6" t="s">
        <v>19</v>
      </c>
      <c r="E4" s="6" t="s">
        <v>3</v>
      </c>
      <c r="F4" s="6" t="s">
        <v>2</v>
      </c>
    </row>
    <row r="5" spans="1:7">
      <c r="A5" s="2"/>
      <c r="B5" s="2"/>
      <c r="C5" s="2"/>
      <c r="D5" s="2"/>
      <c r="E5" s="2"/>
      <c r="F5" s="2"/>
    </row>
    <row r="6" spans="1:7">
      <c r="A6" s="2">
        <v>1</v>
      </c>
      <c r="B6" s="2" t="s">
        <v>41</v>
      </c>
      <c r="C6" s="2" t="s">
        <v>48</v>
      </c>
      <c r="D6" s="2" t="s">
        <v>21</v>
      </c>
      <c r="E6" s="10">
        <v>6144</v>
      </c>
      <c r="F6" s="10">
        <f>E6*0.75</f>
        <v>4608</v>
      </c>
    </row>
    <row r="7" spans="1:7">
      <c r="A7" s="2">
        <v>2</v>
      </c>
      <c r="B7" s="2" t="s">
        <v>42</v>
      </c>
      <c r="C7" s="2" t="s">
        <v>49</v>
      </c>
      <c r="D7" s="2" t="s">
        <v>21</v>
      </c>
      <c r="E7" s="10">
        <v>945</v>
      </c>
      <c r="F7" s="10">
        <f>E7*0.5</f>
        <v>472.5</v>
      </c>
    </row>
    <row r="8" spans="1:7">
      <c r="A8" s="2">
        <v>3</v>
      </c>
      <c r="B8" s="2" t="s">
        <v>43</v>
      </c>
      <c r="C8" s="2" t="s">
        <v>48</v>
      </c>
      <c r="D8" s="2" t="s">
        <v>21</v>
      </c>
      <c r="E8" s="10">
        <v>38912</v>
      </c>
      <c r="F8" s="10">
        <f>E8*0.75</f>
        <v>29184</v>
      </c>
    </row>
    <row r="9" spans="1:7">
      <c r="A9" s="2">
        <v>4</v>
      </c>
      <c r="B9" s="2" t="s">
        <v>44</v>
      </c>
      <c r="C9" s="2" t="s">
        <v>49</v>
      </c>
      <c r="D9" s="2" t="s">
        <v>21</v>
      </c>
      <c r="E9" s="10">
        <v>600</v>
      </c>
      <c r="F9" s="10">
        <f>E9*0.5</f>
        <v>300</v>
      </c>
    </row>
    <row r="10" spans="1:7" ht="15">
      <c r="A10" s="2"/>
      <c r="B10" s="2"/>
      <c r="C10" s="2"/>
      <c r="D10" s="4" t="s">
        <v>105</v>
      </c>
      <c r="E10" s="11">
        <f>SUM(E6:E9)</f>
        <v>46601</v>
      </c>
      <c r="F10" s="11">
        <f>SUM(F6:F9)</f>
        <v>34564.5</v>
      </c>
    </row>
    <row r="11" spans="1:7">
      <c r="A11" s="2">
        <v>5</v>
      </c>
      <c r="B11" s="2" t="s">
        <v>45</v>
      </c>
      <c r="C11" s="2" t="s">
        <v>48</v>
      </c>
      <c r="D11" s="2" t="s">
        <v>50</v>
      </c>
      <c r="E11" s="10">
        <v>21238</v>
      </c>
      <c r="F11" s="10">
        <f>E11*0.75</f>
        <v>15928.5</v>
      </c>
    </row>
    <row r="12" spans="1:7">
      <c r="A12" s="2">
        <v>6</v>
      </c>
      <c r="B12" s="2" t="s">
        <v>46</v>
      </c>
      <c r="C12" s="2" t="s">
        <v>48</v>
      </c>
      <c r="D12" s="2" t="s">
        <v>50</v>
      </c>
      <c r="E12" s="10">
        <v>1901</v>
      </c>
      <c r="F12" s="10">
        <f t="shared" ref="F12:F13" si="0">E12*0.75</f>
        <v>1425.75</v>
      </c>
    </row>
    <row r="13" spans="1:7">
      <c r="A13" s="2">
        <v>7</v>
      </c>
      <c r="B13" s="2" t="s">
        <v>47</v>
      </c>
      <c r="C13" s="2" t="s">
        <v>48</v>
      </c>
      <c r="D13" s="2" t="s">
        <v>50</v>
      </c>
      <c r="E13" s="10">
        <v>1452</v>
      </c>
      <c r="F13" s="10">
        <f t="shared" si="0"/>
        <v>1089</v>
      </c>
    </row>
    <row r="14" spans="1:7" ht="15">
      <c r="A14" s="2"/>
      <c r="B14" s="2"/>
      <c r="C14" s="2"/>
      <c r="D14" s="4" t="s">
        <v>105</v>
      </c>
      <c r="E14" s="10">
        <f>SUM(E11:E13)</f>
        <v>24591</v>
      </c>
      <c r="F14" s="11">
        <f>SUM(F11:F13)</f>
        <v>18443.25</v>
      </c>
      <c r="G14" s="1" t="s">
        <v>18</v>
      </c>
    </row>
    <row r="15" spans="1:7" ht="15">
      <c r="A15" s="2"/>
      <c r="B15" s="2"/>
      <c r="C15" s="2"/>
      <c r="D15" s="4" t="s">
        <v>106</v>
      </c>
      <c r="E15" s="11">
        <f>E10+E14</f>
        <v>71192</v>
      </c>
      <c r="F15" s="11">
        <f>F10+F14</f>
        <v>53007.75</v>
      </c>
    </row>
    <row r="17" spans="2:6" ht="15">
      <c r="B17" s="30" t="s">
        <v>110</v>
      </c>
      <c r="C17" s="30"/>
      <c r="D17" s="30"/>
      <c r="E17" s="30"/>
      <c r="F17" s="30"/>
    </row>
    <row r="18" spans="2:6" ht="15">
      <c r="B18" s="30" t="s">
        <v>52</v>
      </c>
      <c r="C18" s="30"/>
      <c r="D18" s="30"/>
      <c r="E18" s="30"/>
      <c r="F18" s="30"/>
    </row>
  </sheetData>
  <mergeCells count="3">
    <mergeCell ref="A2:F2"/>
    <mergeCell ref="B17:F17"/>
    <mergeCell ref="B18:F1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SKLM</vt:lpstr>
      <vt:lpstr>VZM</vt:lpstr>
      <vt:lpstr>VSKP</vt:lpstr>
      <vt:lpstr>EG</vt:lpstr>
      <vt:lpstr>WG</vt:lpstr>
      <vt:lpstr>KRI</vt:lpstr>
      <vt:lpstr>Guntur</vt:lpstr>
      <vt:lpstr>PRK</vt:lpstr>
      <vt:lpstr>NLR</vt:lpstr>
      <vt:lpstr>Chittoor</vt:lpstr>
      <vt:lpstr>KDP</vt:lpstr>
      <vt:lpstr>ATP</vt:lpstr>
      <vt:lpstr>KRNL</vt:lpstr>
      <vt:lpstr>FL License</vt:lpstr>
      <vt:lpstr>FL Lease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2018-10-22T09:17:52Z</dcterms:modified>
</cp:coreProperties>
</file>