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5" activeTab="5"/>
  </bookViews>
  <sheets>
    <sheet name="KNL" sheetId="6" r:id="rId1"/>
    <sheet name="ATR" sheetId="7" r:id="rId2"/>
    <sheet name="GDP MI Tanks" sheetId="8" r:id="rId3"/>
    <sheet name="GDP PR Tanks" sheetId="9" r:id="rId4"/>
    <sheet name="ymg clusters P.R " sheetId="10" r:id="rId5"/>
    <sheet name="YMG cluster M.I. tanks  (2)" sheetId="11" r:id="rId6"/>
    <sheet name="ALGD M.I" sheetId="12" r:id="rId7"/>
    <sheet name="NDK CL-I" sheetId="13" r:id="rId8"/>
    <sheet name="ndk cl-ii" sheetId="14" r:id="rId9"/>
    <sheet name="Skl Cluster Report tanks wise " sheetId="15" r:id="rId10"/>
    <sheet name="Sheet1" sheetId="16" r:id="rId11"/>
  </sheets>
  <definedNames>
    <definedName name="_xlnm._FilterDatabase" localSheetId="4" hidden="1">'ymg clusters P.R '!$C$3:$C$75</definedName>
    <definedName name="_xlnm.Print_Titles" localSheetId="5">'YMG cluster M.I. tanks  (2)'!$2:$4</definedName>
    <definedName name="_xlnm.Print_Titles" localSheetId="4">'ymg clusters P.R '!$4:$6</definedName>
  </definedNames>
  <calcPr calcId="124519"/>
</workbook>
</file>

<file path=xl/calcChain.xml><?xml version="1.0" encoding="utf-8"?>
<calcChain xmlns="http://schemas.openxmlformats.org/spreadsheetml/2006/main">
  <c r="H98" i="15"/>
  <c r="G98"/>
  <c r="F98"/>
  <c r="G72"/>
  <c r="F72"/>
  <c r="D39"/>
  <c r="H18"/>
  <c r="G18"/>
  <c r="F18"/>
  <c r="G10"/>
  <c r="F10"/>
  <c r="G42" i="13" l="1"/>
  <c r="I41"/>
  <c r="H41"/>
  <c r="H40"/>
  <c r="I40" s="1"/>
  <c r="I39"/>
  <c r="H39"/>
  <c r="H38"/>
  <c r="I38" s="1"/>
  <c r="I37"/>
  <c r="H37"/>
  <c r="H36"/>
  <c r="I36" s="1"/>
  <c r="I35"/>
  <c r="H35"/>
  <c r="H34"/>
  <c r="I34" s="1"/>
  <c r="I33"/>
  <c r="H33"/>
  <c r="H32"/>
  <c r="I32" s="1"/>
  <c r="I31"/>
  <c r="H31"/>
  <c r="H30"/>
  <c r="I30" s="1"/>
  <c r="I29"/>
  <c r="H29"/>
  <c r="H28"/>
  <c r="I28" s="1"/>
  <c r="I27"/>
  <c r="H27"/>
  <c r="H26"/>
  <c r="I26" s="1"/>
  <c r="I25"/>
  <c r="H25"/>
  <c r="H24"/>
  <c r="I24" s="1"/>
  <c r="I23"/>
  <c r="H23"/>
  <c r="H22"/>
  <c r="I22" s="1"/>
  <c r="I21"/>
  <c r="H21"/>
  <c r="H20"/>
  <c r="I20" s="1"/>
  <c r="I19"/>
  <c r="H19"/>
  <c r="H18"/>
  <c r="I18" s="1"/>
  <c r="I17"/>
  <c r="H17"/>
  <c r="H16"/>
  <c r="I16" s="1"/>
  <c r="I15"/>
  <c r="H15"/>
  <c r="H14"/>
  <c r="I14" s="1"/>
  <c r="I13"/>
  <c r="H13"/>
  <c r="H12"/>
  <c r="H42" s="1"/>
  <c r="I11"/>
  <c r="I10"/>
  <c r="I9"/>
  <c r="I8"/>
  <c r="I7"/>
  <c r="I6"/>
  <c r="I5"/>
  <c r="I4"/>
  <c r="I42" l="1"/>
  <c r="I12"/>
  <c r="H84" i="12"/>
  <c r="I84" s="1"/>
  <c r="G84"/>
  <c r="I83"/>
  <c r="I82"/>
  <c r="H80"/>
  <c r="I80" s="1"/>
  <c r="G80"/>
  <c r="H79"/>
  <c r="I79" s="1"/>
  <c r="I78"/>
  <c r="H78"/>
  <c r="H77"/>
  <c r="I77" s="1"/>
  <c r="I76"/>
  <c r="H76"/>
  <c r="H75"/>
  <c r="I75" s="1"/>
  <c r="I74"/>
  <c r="H74"/>
  <c r="H72"/>
  <c r="I72" s="1"/>
  <c r="I71"/>
  <c r="H71"/>
  <c r="I68"/>
  <c r="H66"/>
  <c r="I66" s="1"/>
  <c r="G66"/>
  <c r="H65"/>
  <c r="I65" s="1"/>
  <c r="I64"/>
  <c r="H64"/>
  <c r="H63"/>
  <c r="I63" s="1"/>
  <c r="I62"/>
  <c r="H62"/>
  <c r="H61"/>
  <c r="I61" s="1"/>
  <c r="I60"/>
  <c r="H60"/>
  <c r="H59"/>
  <c r="I59" s="1"/>
  <c r="I58"/>
  <c r="H58"/>
  <c r="H57"/>
  <c r="I57" s="1"/>
  <c r="I56"/>
  <c r="H56"/>
  <c r="H55"/>
  <c r="I55" s="1"/>
  <c r="I54"/>
  <c r="H54"/>
  <c r="H53"/>
  <c r="I53" s="1"/>
  <c r="I52"/>
  <c r="H52"/>
  <c r="H51"/>
  <c r="I51" s="1"/>
  <c r="I50"/>
  <c r="H50"/>
  <c r="H49"/>
  <c r="I49" s="1"/>
  <c r="I48"/>
  <c r="H48"/>
  <c r="H47"/>
  <c r="I47" s="1"/>
  <c r="I46"/>
  <c r="H46"/>
  <c r="H45"/>
  <c r="I45" s="1"/>
  <c r="I44"/>
  <c r="H44"/>
  <c r="H43"/>
  <c r="I43" s="1"/>
  <c r="I42"/>
  <c r="H42"/>
  <c r="H41"/>
  <c r="I41" s="1"/>
  <c r="I40"/>
  <c r="H40"/>
  <c r="G38"/>
  <c r="I37"/>
  <c r="H37"/>
  <c r="H36"/>
  <c r="I36" s="1"/>
  <c r="I35"/>
  <c r="H35"/>
  <c r="H34"/>
  <c r="I34" s="1"/>
  <c r="I33"/>
  <c r="H33"/>
  <c r="H32"/>
  <c r="I32" s="1"/>
  <c r="I31"/>
  <c r="H31"/>
  <c r="H30"/>
  <c r="I30" s="1"/>
  <c r="I29"/>
  <c r="H29"/>
  <c r="H28"/>
  <c r="H38" s="1"/>
  <c r="I27"/>
  <c r="H27"/>
  <c r="H25"/>
  <c r="I25" s="1"/>
  <c r="G25"/>
  <c r="H24"/>
  <c r="I24" s="1"/>
  <c r="I23"/>
  <c r="H23"/>
  <c r="H22"/>
  <c r="I22" s="1"/>
  <c r="I21"/>
  <c r="H21"/>
  <c r="H20"/>
  <c r="I20" s="1"/>
  <c r="I19"/>
  <c r="H19"/>
  <c r="H18"/>
  <c r="I18" s="1"/>
  <c r="I17"/>
  <c r="H17"/>
  <c r="H16"/>
  <c r="I16" s="1"/>
  <c r="I15"/>
  <c r="H15"/>
  <c r="H14"/>
  <c r="I14" s="1"/>
  <c r="I13"/>
  <c r="H13"/>
  <c r="H12"/>
  <c r="I12" s="1"/>
  <c r="I11"/>
  <c r="H11"/>
  <c r="I10"/>
  <c r="I9"/>
  <c r="I7"/>
  <c r="H7"/>
  <c r="H6"/>
  <c r="I6" s="1"/>
  <c r="I38" l="1"/>
  <c r="I28"/>
  <c r="F20" i="11"/>
  <c r="H19"/>
  <c r="G19"/>
  <c r="G18"/>
  <c r="H18" s="1"/>
  <c r="H17"/>
  <c r="G17"/>
  <c r="G16"/>
  <c r="H16" s="1"/>
  <c r="H15"/>
  <c r="G15"/>
  <c r="G14"/>
  <c r="H14" s="1"/>
  <c r="H13"/>
  <c r="G13"/>
  <c r="G12"/>
  <c r="H12" s="1"/>
  <c r="H11"/>
  <c r="G11"/>
  <c r="G10"/>
  <c r="H10" s="1"/>
  <c r="H9"/>
  <c r="G9"/>
  <c r="G8"/>
  <c r="H8" s="1"/>
  <c r="H7"/>
  <c r="G7"/>
  <c r="G6"/>
  <c r="G20" s="1"/>
  <c r="H20" s="1"/>
  <c r="F72" i="10"/>
  <c r="H71"/>
  <c r="G71"/>
  <c r="G70"/>
  <c r="H70" s="1"/>
  <c r="H69"/>
  <c r="G69"/>
  <c r="G68"/>
  <c r="H68" s="1"/>
  <c r="H67"/>
  <c r="G67"/>
  <c r="G66"/>
  <c r="H66" s="1"/>
  <c r="H65"/>
  <c r="G65"/>
  <c r="G64"/>
  <c r="H64" s="1"/>
  <c r="H63"/>
  <c r="G63"/>
  <c r="G62"/>
  <c r="H62" s="1"/>
  <c r="H61"/>
  <c r="G61"/>
  <c r="G60"/>
  <c r="H60" s="1"/>
  <c r="H59"/>
  <c r="G59"/>
  <c r="G58"/>
  <c r="H58" s="1"/>
  <c r="H57"/>
  <c r="G57"/>
  <c r="G56"/>
  <c r="H56" s="1"/>
  <c r="H55"/>
  <c r="G55"/>
  <c r="G54"/>
  <c r="H54" s="1"/>
  <c r="H53"/>
  <c r="G53"/>
  <c r="G52"/>
  <c r="H52" s="1"/>
  <c r="H51"/>
  <c r="G51"/>
  <c r="G50"/>
  <c r="H50" s="1"/>
  <c r="H49"/>
  <c r="G49"/>
  <c r="G48"/>
  <c r="H48" s="1"/>
  <c r="H47"/>
  <c r="G47"/>
  <c r="G46"/>
  <c r="H46" s="1"/>
  <c r="H45"/>
  <c r="G45"/>
  <c r="G44"/>
  <c r="H44" s="1"/>
  <c r="H43"/>
  <c r="G43"/>
  <c r="G42"/>
  <c r="H42" s="1"/>
  <c r="H41"/>
  <c r="G41"/>
  <c r="G40"/>
  <c r="H40" s="1"/>
  <c r="H39"/>
  <c r="G39"/>
  <c r="G38"/>
  <c r="H38" s="1"/>
  <c r="H37"/>
  <c r="G37"/>
  <c r="G36"/>
  <c r="H36" s="1"/>
  <c r="H35"/>
  <c r="G35"/>
  <c r="G34"/>
  <c r="H34" s="1"/>
  <c r="H33"/>
  <c r="G33"/>
  <c r="G32"/>
  <c r="H32" s="1"/>
  <c r="H31"/>
  <c r="G31"/>
  <c r="G30"/>
  <c r="H30" s="1"/>
  <c r="H29"/>
  <c r="G29"/>
  <c r="G28"/>
  <c r="H28" s="1"/>
  <c r="H27"/>
  <c r="G27"/>
  <c r="G26"/>
  <c r="H26" s="1"/>
  <c r="H25"/>
  <c r="G25"/>
  <c r="G24"/>
  <c r="H24" s="1"/>
  <c r="H23"/>
  <c r="G23"/>
  <c r="G22"/>
  <c r="H22" s="1"/>
  <c r="H21"/>
  <c r="G21"/>
  <c r="G20"/>
  <c r="H20" s="1"/>
  <c r="H19"/>
  <c r="G19"/>
  <c r="G18"/>
  <c r="H18" s="1"/>
  <c r="H17"/>
  <c r="G17"/>
  <c r="G16"/>
  <c r="H16" s="1"/>
  <c r="H15"/>
  <c r="G15"/>
  <c r="G14"/>
  <c r="H14" s="1"/>
  <c r="H13"/>
  <c r="G13"/>
  <c r="G12"/>
  <c r="H12" s="1"/>
  <c r="H11"/>
  <c r="G11"/>
  <c r="G10"/>
  <c r="H10" s="1"/>
  <c r="H9"/>
  <c r="G9"/>
  <c r="G8"/>
  <c r="H8" s="1"/>
  <c r="H7"/>
  <c r="G7"/>
  <c r="G72" s="1"/>
  <c r="H72" s="1"/>
  <c r="E158" i="9"/>
  <c r="F157"/>
  <c r="G157" s="1"/>
  <c r="H157" s="1"/>
  <c r="F156"/>
  <c r="G156" s="1"/>
  <c r="H156" s="1"/>
  <c r="H155"/>
  <c r="G155"/>
  <c r="F155"/>
  <c r="G154"/>
  <c r="H154" s="1"/>
  <c r="F154"/>
  <c r="F153"/>
  <c r="G153" s="1"/>
  <c r="H153" s="1"/>
  <c r="F152"/>
  <c r="G152" s="1"/>
  <c r="H152" s="1"/>
  <c r="H151"/>
  <c r="G151"/>
  <c r="F151"/>
  <c r="G150"/>
  <c r="H150" s="1"/>
  <c r="F150"/>
  <c r="F149"/>
  <c r="G149" s="1"/>
  <c r="H149" s="1"/>
  <c r="F148"/>
  <c r="G148" s="1"/>
  <c r="H148" s="1"/>
  <c r="H147"/>
  <c r="G147"/>
  <c r="F147"/>
  <c r="G146"/>
  <c r="H146" s="1"/>
  <c r="F146"/>
  <c r="F145"/>
  <c r="G145" s="1"/>
  <c r="H145" s="1"/>
  <c r="F144"/>
  <c r="G144" s="1"/>
  <c r="H144" s="1"/>
  <c r="H143"/>
  <c r="G143"/>
  <c r="F143"/>
  <c r="G142"/>
  <c r="H142" s="1"/>
  <c r="F142"/>
  <c r="F141"/>
  <c r="G141" s="1"/>
  <c r="H141" s="1"/>
  <c r="F140"/>
  <c r="G140" s="1"/>
  <c r="H140" s="1"/>
  <c r="H139"/>
  <c r="G139"/>
  <c r="F139"/>
  <c r="G138"/>
  <c r="H138" s="1"/>
  <c r="F138"/>
  <c r="F137"/>
  <c r="G137" s="1"/>
  <c r="H137" s="1"/>
  <c r="F136"/>
  <c r="G136" s="1"/>
  <c r="H136" s="1"/>
  <c r="H135"/>
  <c r="G135"/>
  <c r="F135"/>
  <c r="G134"/>
  <c r="H134" s="1"/>
  <c r="F134"/>
  <c r="F133"/>
  <c r="G133" s="1"/>
  <c r="H133" s="1"/>
  <c r="F132"/>
  <c r="G132" s="1"/>
  <c r="H132" s="1"/>
  <c r="H131"/>
  <c r="G131"/>
  <c r="F131"/>
  <c r="G130"/>
  <c r="H130" s="1"/>
  <c r="F130"/>
  <c r="F129"/>
  <c r="G129" s="1"/>
  <c r="H129" s="1"/>
  <c r="F128"/>
  <c r="G128" s="1"/>
  <c r="H128" s="1"/>
  <c r="H127"/>
  <c r="G127"/>
  <c r="F127"/>
  <c r="G126"/>
  <c r="H126" s="1"/>
  <c r="F126"/>
  <c r="F125"/>
  <c r="G125" s="1"/>
  <c r="H125" s="1"/>
  <c r="F124"/>
  <c r="G124" s="1"/>
  <c r="H124" s="1"/>
  <c r="H123"/>
  <c r="G123"/>
  <c r="F123"/>
  <c r="G122"/>
  <c r="H122" s="1"/>
  <c r="F122"/>
  <c r="F121"/>
  <c r="G121" s="1"/>
  <c r="H121" s="1"/>
  <c r="F120"/>
  <c r="G120" s="1"/>
  <c r="H120" s="1"/>
  <c r="H119"/>
  <c r="G119"/>
  <c r="F119"/>
  <c r="G118"/>
  <c r="H118" s="1"/>
  <c r="F118"/>
  <c r="F117"/>
  <c r="G117" s="1"/>
  <c r="H117" s="1"/>
  <c r="F116"/>
  <c r="G116" s="1"/>
  <c r="H116" s="1"/>
  <c r="H115"/>
  <c r="G115"/>
  <c r="F115"/>
  <c r="G114"/>
  <c r="H114" s="1"/>
  <c r="F114"/>
  <c r="F113"/>
  <c r="G113" s="1"/>
  <c r="H113" s="1"/>
  <c r="F112"/>
  <c r="G112" s="1"/>
  <c r="H112" s="1"/>
  <c r="H111"/>
  <c r="G111"/>
  <c r="F111"/>
  <c r="G110"/>
  <c r="H110" s="1"/>
  <c r="F110"/>
  <c r="F109"/>
  <c r="G109" s="1"/>
  <c r="H109" s="1"/>
  <c r="F108"/>
  <c r="G108" s="1"/>
  <c r="H108" s="1"/>
  <c r="H107"/>
  <c r="G107"/>
  <c r="F107"/>
  <c r="G106"/>
  <c r="H106" s="1"/>
  <c r="F106"/>
  <c r="F105"/>
  <c r="G105" s="1"/>
  <c r="H105" s="1"/>
  <c r="F104"/>
  <c r="G104" s="1"/>
  <c r="H104" s="1"/>
  <c r="H103"/>
  <c r="G103"/>
  <c r="F103"/>
  <c r="G102"/>
  <c r="H102" s="1"/>
  <c r="F102"/>
  <c r="F101"/>
  <c r="G101" s="1"/>
  <c r="H101" s="1"/>
  <c r="F100"/>
  <c r="G100" s="1"/>
  <c r="H100" s="1"/>
  <c r="H99"/>
  <c r="G99"/>
  <c r="F99"/>
  <c r="G98"/>
  <c r="H98" s="1"/>
  <c r="F98"/>
  <c r="F97"/>
  <c r="G97" s="1"/>
  <c r="H97" s="1"/>
  <c r="F96"/>
  <c r="G96" s="1"/>
  <c r="H96" s="1"/>
  <c r="H95"/>
  <c r="G95"/>
  <c r="F95"/>
  <c r="G94"/>
  <c r="H94" s="1"/>
  <c r="F94"/>
  <c r="F93"/>
  <c r="G93" s="1"/>
  <c r="H93" s="1"/>
  <c r="F92"/>
  <c r="G92" s="1"/>
  <c r="H92" s="1"/>
  <c r="H91"/>
  <c r="G91"/>
  <c r="F91"/>
  <c r="G90"/>
  <c r="H90" s="1"/>
  <c r="F90"/>
  <c r="F89"/>
  <c r="G89" s="1"/>
  <c r="H89" s="1"/>
  <c r="F88"/>
  <c r="G88" s="1"/>
  <c r="H88" s="1"/>
  <c r="H87"/>
  <c r="G87"/>
  <c r="F87"/>
  <c r="G86"/>
  <c r="H86" s="1"/>
  <c r="F86"/>
  <c r="F85"/>
  <c r="G85" s="1"/>
  <c r="H85" s="1"/>
  <c r="F84"/>
  <c r="G84" s="1"/>
  <c r="H84" s="1"/>
  <c r="H83"/>
  <c r="G83"/>
  <c r="F83"/>
  <c r="G82"/>
  <c r="H82" s="1"/>
  <c r="F82"/>
  <c r="F81"/>
  <c r="G81" s="1"/>
  <c r="H81" s="1"/>
  <c r="F80"/>
  <c r="G80" s="1"/>
  <c r="H80" s="1"/>
  <c r="H79"/>
  <c r="G79"/>
  <c r="F79"/>
  <c r="G78"/>
  <c r="H78" s="1"/>
  <c r="F78"/>
  <c r="F77"/>
  <c r="G77" s="1"/>
  <c r="H77" s="1"/>
  <c r="F76"/>
  <c r="G76" s="1"/>
  <c r="H76" s="1"/>
  <c r="H75"/>
  <c r="G75"/>
  <c r="F75"/>
  <c r="G74"/>
  <c r="H74" s="1"/>
  <c r="F74"/>
  <c r="F73"/>
  <c r="G73" s="1"/>
  <c r="H73" s="1"/>
  <c r="F72"/>
  <c r="G72" s="1"/>
  <c r="H72" s="1"/>
  <c r="H71"/>
  <c r="G71"/>
  <c r="F71"/>
  <c r="G70"/>
  <c r="H70" s="1"/>
  <c r="F70"/>
  <c r="F69"/>
  <c r="G69" s="1"/>
  <c r="H69" s="1"/>
  <c r="F68"/>
  <c r="G68" s="1"/>
  <c r="H68" s="1"/>
  <c r="H67"/>
  <c r="G67"/>
  <c r="F67"/>
  <c r="G66"/>
  <c r="H66" s="1"/>
  <c r="F66"/>
  <c r="F65"/>
  <c r="G65" s="1"/>
  <c r="H65" s="1"/>
  <c r="F64"/>
  <c r="G64" s="1"/>
  <c r="H64" s="1"/>
  <c r="H63"/>
  <c r="G63"/>
  <c r="F63"/>
  <c r="G62"/>
  <c r="H62" s="1"/>
  <c r="F62"/>
  <c r="F61"/>
  <c r="G61" s="1"/>
  <c r="H61" s="1"/>
  <c r="F60"/>
  <c r="G60" s="1"/>
  <c r="H60" s="1"/>
  <c r="H59"/>
  <c r="G59"/>
  <c r="F59"/>
  <c r="G58"/>
  <c r="H58" s="1"/>
  <c r="F58"/>
  <c r="F57"/>
  <c r="G57" s="1"/>
  <c r="H57" s="1"/>
  <c r="F56"/>
  <c r="G56" s="1"/>
  <c r="H56" s="1"/>
  <c r="H55"/>
  <c r="G55"/>
  <c r="F55"/>
  <c r="G54"/>
  <c r="H54" s="1"/>
  <c r="F54"/>
  <c r="F53"/>
  <c r="G53" s="1"/>
  <c r="H53" s="1"/>
  <c r="F52"/>
  <c r="G52" s="1"/>
  <c r="H52" s="1"/>
  <c r="H51"/>
  <c r="G51"/>
  <c r="F51"/>
  <c r="G50"/>
  <c r="H50" s="1"/>
  <c r="F50"/>
  <c r="F49"/>
  <c r="G49" s="1"/>
  <c r="H49" s="1"/>
  <c r="F48"/>
  <c r="G48" s="1"/>
  <c r="H48" s="1"/>
  <c r="H47"/>
  <c r="G47"/>
  <c r="F47"/>
  <c r="G46"/>
  <c r="H46" s="1"/>
  <c r="F46"/>
  <c r="F45"/>
  <c r="G45" s="1"/>
  <c r="H45" s="1"/>
  <c r="F44"/>
  <c r="G44" s="1"/>
  <c r="H44" s="1"/>
  <c r="H43"/>
  <c r="G43"/>
  <c r="F43"/>
  <c r="G42"/>
  <c r="H42" s="1"/>
  <c r="F42"/>
  <c r="F41"/>
  <c r="G41" s="1"/>
  <c r="H41" s="1"/>
  <c r="F40"/>
  <c r="G40" s="1"/>
  <c r="H40" s="1"/>
  <c r="H39"/>
  <c r="G39"/>
  <c r="F39"/>
  <c r="G38"/>
  <c r="H38" s="1"/>
  <c r="F38"/>
  <c r="F37"/>
  <c r="G37" s="1"/>
  <c r="H37" s="1"/>
  <c r="F36"/>
  <c r="G36" s="1"/>
  <c r="H36" s="1"/>
  <c r="H35"/>
  <c r="G35"/>
  <c r="F35"/>
  <c r="G34"/>
  <c r="H34" s="1"/>
  <c r="F34"/>
  <c r="F33"/>
  <c r="G33" s="1"/>
  <c r="H33" s="1"/>
  <c r="F32"/>
  <c r="G32" s="1"/>
  <c r="H32" s="1"/>
  <c r="H31"/>
  <c r="G31"/>
  <c r="F31"/>
  <c r="G30"/>
  <c r="H30" s="1"/>
  <c r="F30"/>
  <c r="F29"/>
  <c r="G29" s="1"/>
  <c r="H29" s="1"/>
  <c r="F28"/>
  <c r="G28" s="1"/>
  <c r="H28" s="1"/>
  <c r="H27"/>
  <c r="G27"/>
  <c r="F27"/>
  <c r="G26"/>
  <c r="H26" s="1"/>
  <c r="F26"/>
  <c r="F25"/>
  <c r="G25" s="1"/>
  <c r="H25" s="1"/>
  <c r="F24"/>
  <c r="G24" s="1"/>
  <c r="H24" s="1"/>
  <c r="H23"/>
  <c r="G23"/>
  <c r="F23"/>
  <c r="G22"/>
  <c r="H22" s="1"/>
  <c r="F22"/>
  <c r="F21"/>
  <c r="G21" s="1"/>
  <c r="H21" s="1"/>
  <c r="F20"/>
  <c r="G20" s="1"/>
  <c r="H20" s="1"/>
  <c r="H19"/>
  <c r="G19"/>
  <c r="F19"/>
  <c r="G18"/>
  <c r="H18" s="1"/>
  <c r="F18"/>
  <c r="F17"/>
  <c r="G17" s="1"/>
  <c r="H17" s="1"/>
  <c r="F16"/>
  <c r="G16" s="1"/>
  <c r="H16" s="1"/>
  <c r="H15"/>
  <c r="G15"/>
  <c r="F15"/>
  <c r="G14"/>
  <c r="H14" s="1"/>
  <c r="F14"/>
  <c r="F13"/>
  <c r="G13" s="1"/>
  <c r="H13" s="1"/>
  <c r="F12"/>
  <c r="G12" s="1"/>
  <c r="H12" s="1"/>
  <c r="H11"/>
  <c r="G11"/>
  <c r="F11"/>
  <c r="G10"/>
  <c r="H10" s="1"/>
  <c r="F10"/>
  <c r="F9"/>
  <c r="G9" s="1"/>
  <c r="H9" s="1"/>
  <c r="F8"/>
  <c r="G8" s="1"/>
  <c r="H8" s="1"/>
  <c r="H7"/>
  <c r="G7"/>
  <c r="F7"/>
  <c r="G6"/>
  <c r="H6" s="1"/>
  <c r="F6"/>
  <c r="F5"/>
  <c r="G5" s="1"/>
  <c r="H5" s="1"/>
  <c r="F4"/>
  <c r="G4" s="1"/>
  <c r="H4" s="1"/>
  <c r="H3"/>
  <c r="G3"/>
  <c r="F3"/>
  <c r="G23" i="8"/>
  <c r="F23"/>
  <c r="H21"/>
  <c r="H20"/>
  <c r="H19"/>
  <c r="H18"/>
  <c r="H17"/>
  <c r="H16"/>
  <c r="H14"/>
  <c r="H13"/>
  <c r="H12"/>
  <c r="H11"/>
  <c r="H10"/>
  <c r="H9"/>
  <c r="H8"/>
  <c r="H7"/>
  <c r="H6"/>
  <c r="H5"/>
  <c r="H4"/>
  <c r="H3"/>
  <c r="H23" s="1"/>
  <c r="H158" i="9" l="1"/>
  <c r="G158"/>
  <c r="F158"/>
  <c r="H6" i="11"/>
  <c r="H71" i="7"/>
  <c r="G71"/>
  <c r="G55"/>
  <c r="I54"/>
  <c r="I55" s="1"/>
  <c r="H54"/>
  <c r="G54"/>
  <c r="I53"/>
  <c r="I52"/>
  <c r="I51"/>
  <c r="I50"/>
  <c r="H46"/>
  <c r="H55" s="1"/>
  <c r="G46"/>
  <c r="I45"/>
  <c r="I44"/>
  <c r="I43"/>
  <c r="I42"/>
  <c r="I41"/>
  <c r="I40"/>
  <c r="I46" s="1"/>
  <c r="I39"/>
  <c r="I38"/>
  <c r="I37"/>
  <c r="I29"/>
  <c r="H29"/>
  <c r="G29"/>
  <c r="I28"/>
  <c r="H25"/>
  <c r="G25"/>
  <c r="I24"/>
  <c r="I23"/>
  <c r="I22"/>
  <c r="I21"/>
  <c r="I20"/>
  <c r="I19"/>
  <c r="I17"/>
  <c r="I16"/>
  <c r="I15"/>
  <c r="I14"/>
  <c r="I13"/>
  <c r="I12"/>
  <c r="I11"/>
  <c r="I10"/>
  <c r="I9"/>
  <c r="I8"/>
  <c r="I7"/>
  <c r="I6"/>
  <c r="I25" s="1"/>
  <c r="I5"/>
  <c r="I131" i="6"/>
  <c r="H131"/>
  <c r="G131"/>
</calcChain>
</file>

<file path=xl/sharedStrings.xml><?xml version="1.0" encoding="utf-8"?>
<sst xmlns="http://schemas.openxmlformats.org/spreadsheetml/2006/main" count="2021" uniqueCount="1022">
  <si>
    <t>S.No.</t>
  </si>
  <si>
    <t>Name of the Mandal</t>
  </si>
  <si>
    <t>Name of the Village</t>
  </si>
  <si>
    <t>Name of the Tank</t>
  </si>
  <si>
    <t xml:space="preserve">ATMAKUR </t>
  </si>
  <si>
    <t>Vadlaramapuram</t>
  </si>
  <si>
    <t>Peddamallalamma</t>
  </si>
  <si>
    <t>Chinnamallalamma</t>
  </si>
  <si>
    <t>Kurukunda</t>
  </si>
  <si>
    <t>Machaveerappa</t>
  </si>
  <si>
    <t>Kottalasomulu</t>
  </si>
  <si>
    <t>Indreswaram</t>
  </si>
  <si>
    <t>Padmanaba Raju</t>
  </si>
  <si>
    <t>Siddapuram</t>
  </si>
  <si>
    <t>Siddapuram tank</t>
  </si>
  <si>
    <t>Pedda Ananthapuram</t>
  </si>
  <si>
    <t>Pedda Anantapuram</t>
  </si>
  <si>
    <t>Karivena village</t>
  </si>
  <si>
    <t>Karivena tank</t>
  </si>
  <si>
    <t>Amalapuram</t>
  </si>
  <si>
    <t>Amalapuram tank</t>
  </si>
  <si>
    <t>Gosaikatta tank</t>
  </si>
  <si>
    <t>Near Kottalacheruvu</t>
  </si>
  <si>
    <t>Varadaraju Swamy project</t>
  </si>
  <si>
    <t>VELUGODU</t>
  </si>
  <si>
    <t>Velugodu village</t>
  </si>
  <si>
    <t>Ramasamudram</t>
  </si>
  <si>
    <t>Bonddilakunta</t>
  </si>
  <si>
    <t>Edullatank</t>
  </si>
  <si>
    <t>Boyarevula</t>
  </si>
  <si>
    <t>Ch.Veerasamudram</t>
  </si>
  <si>
    <t>Mothkuru village</t>
  </si>
  <si>
    <t>Chavitimallalamma</t>
  </si>
  <si>
    <t>Velpanur village</t>
  </si>
  <si>
    <t>Nippulavagu</t>
  </si>
  <si>
    <t>Guntakandala</t>
  </si>
  <si>
    <t>Nippulagavi malakunta</t>
  </si>
  <si>
    <t>KOTHAPALLI</t>
  </si>
  <si>
    <t>Guvvalakuntla</t>
  </si>
  <si>
    <t>Byrappa tank</t>
  </si>
  <si>
    <t>Sarvereddy tank</t>
  </si>
  <si>
    <t>Kothapalli</t>
  </si>
  <si>
    <t>Kanekal tank</t>
  </si>
  <si>
    <t xml:space="preserve">Nandikunta </t>
  </si>
  <si>
    <t>Reddykunta tank</t>
  </si>
  <si>
    <t>Gokavaram</t>
  </si>
  <si>
    <t>Mallappakunta</t>
  </si>
  <si>
    <t>Edurupadu</t>
  </si>
  <si>
    <t>Timma Raju tank</t>
  </si>
  <si>
    <t>Sivapuram</t>
  </si>
  <si>
    <t>Erlakunta tank</t>
  </si>
  <si>
    <t>M.Lingapuram</t>
  </si>
  <si>
    <t>Mondikatta tank</t>
  </si>
  <si>
    <t>Atmakur</t>
  </si>
  <si>
    <t>Total</t>
  </si>
  <si>
    <t>statement showing  the action plan for fish seed stocking in dept, GP,tanks, cluster wise o/0 fisheries development officer kurnool  for the year 2018-2019</t>
  </si>
  <si>
    <t>Name of the cluster</t>
  </si>
  <si>
    <t xml:space="preserve">Name of the mandal </t>
  </si>
  <si>
    <t>Name of the villege</t>
  </si>
  <si>
    <t>Name of the tank</t>
  </si>
  <si>
    <t xml:space="preserve">seasonality </t>
  </si>
  <si>
    <t>TWSA</t>
  </si>
  <si>
    <t>EWSA</t>
  </si>
  <si>
    <t>species required seed @2500/ha</t>
  </si>
  <si>
    <t xml:space="preserve">Remarks </t>
  </si>
  <si>
    <t>kurnool -I</t>
  </si>
  <si>
    <t>kurnool</t>
  </si>
  <si>
    <t xml:space="preserve">tolisapuram </t>
  </si>
  <si>
    <t xml:space="preserve">tolisapuram tank </t>
  </si>
  <si>
    <t>short seasonal</t>
  </si>
  <si>
    <t>gargeypuram</t>
  </si>
  <si>
    <t>gargepuram tank</t>
  </si>
  <si>
    <t>pasupula</t>
  </si>
  <si>
    <t>bugganala</t>
  </si>
  <si>
    <t>chandranala</t>
  </si>
  <si>
    <t xml:space="preserve">B.thandrapadu </t>
  </si>
  <si>
    <t>gangamma tank</t>
  </si>
  <si>
    <t xml:space="preserve">rudravaram </t>
  </si>
  <si>
    <t xml:space="preserve">spring chanal </t>
  </si>
  <si>
    <t>kallur</t>
  </si>
  <si>
    <t>chinnatekur</t>
  </si>
  <si>
    <t>bayyanna cheruvu</t>
  </si>
  <si>
    <t>long seasonal</t>
  </si>
  <si>
    <t>ulindakonda</t>
  </si>
  <si>
    <t>pedda cheruvu</t>
  </si>
  <si>
    <t>longseasonal</t>
  </si>
  <si>
    <t xml:space="preserve"> spring chanal</t>
  </si>
  <si>
    <t>thadakanapLLI</t>
  </si>
  <si>
    <t>tadakanapalli</t>
  </si>
  <si>
    <t>yerra cheruvu</t>
  </si>
  <si>
    <t>lingakunta</t>
  </si>
  <si>
    <t xml:space="preserve"> basuma nala</t>
  </si>
  <si>
    <t>orvakal</t>
  </si>
  <si>
    <t>uyyalawada</t>
  </si>
  <si>
    <t>ura kunta</t>
  </si>
  <si>
    <t>sakunala</t>
  </si>
  <si>
    <t>sakunal tank</t>
  </si>
  <si>
    <t>brahanapalli</t>
  </si>
  <si>
    <t>anikunta</t>
  </si>
  <si>
    <t>nannur</t>
  </si>
  <si>
    <t>nallavagu</t>
  </si>
  <si>
    <t>palakolanu</t>
  </si>
  <si>
    <t xml:space="preserve">appireddy tank </t>
  </si>
  <si>
    <t>nallakuntavagu</t>
  </si>
  <si>
    <t>boddavannipalle</t>
  </si>
  <si>
    <t>gangamma cheruvu</t>
  </si>
  <si>
    <t>uppalapadu</t>
  </si>
  <si>
    <t>buganala</t>
  </si>
  <si>
    <t>kalva</t>
  </si>
  <si>
    <t>kommu cheruvu</t>
  </si>
  <si>
    <t>kannamadakala</t>
  </si>
  <si>
    <t>kurnool-II</t>
  </si>
  <si>
    <t>R.kothalapadu</t>
  </si>
  <si>
    <t>River course</t>
  </si>
  <si>
    <t>NIL</t>
  </si>
  <si>
    <t>nidjur</t>
  </si>
  <si>
    <t xml:space="preserve">e.thadrapadu </t>
  </si>
  <si>
    <t>padempadu</t>
  </si>
  <si>
    <t>gondiparla</t>
  </si>
  <si>
    <t>devamada</t>
  </si>
  <si>
    <t>joharapuram</t>
  </si>
  <si>
    <t>Dhone Cluster</t>
  </si>
  <si>
    <t>dhone</t>
  </si>
  <si>
    <t>veldurty</t>
  </si>
  <si>
    <t xml:space="preserve">kandam tank </t>
  </si>
  <si>
    <t>sudepalli tank</t>
  </si>
  <si>
    <t>govardanagiri</t>
  </si>
  <si>
    <t>vittalamarusu</t>
  </si>
  <si>
    <t>narasapuram</t>
  </si>
  <si>
    <t>narasapuaram tank</t>
  </si>
  <si>
    <t>L banda</t>
  </si>
  <si>
    <t>L banda tank</t>
  </si>
  <si>
    <t>dasarikunta</t>
  </si>
  <si>
    <t>kanasab kunta</t>
  </si>
  <si>
    <t>peddamma kunta</t>
  </si>
  <si>
    <t>nagulakunta</t>
  </si>
  <si>
    <t>sukulamma kunta</t>
  </si>
  <si>
    <t>sarparajapuram</t>
  </si>
  <si>
    <t>chinna cheruvu</t>
  </si>
  <si>
    <t>durgamma kunta</t>
  </si>
  <si>
    <t>perumala</t>
  </si>
  <si>
    <t xml:space="preserve">Gkondagummanala </t>
  </si>
  <si>
    <t>bhogolu</t>
  </si>
  <si>
    <t>bhogolu tank</t>
  </si>
  <si>
    <t>boinapalle</t>
  </si>
  <si>
    <t>3spring nala</t>
  </si>
  <si>
    <t>sudepalle</t>
  </si>
  <si>
    <t>brahmagundam</t>
  </si>
  <si>
    <t>ratnapalli</t>
  </si>
  <si>
    <t>peddamma cheruvu</t>
  </si>
  <si>
    <t>cherukulapadu</t>
  </si>
  <si>
    <t>handrinala</t>
  </si>
  <si>
    <t>choti cheruvu</t>
  </si>
  <si>
    <t>venkatapuram</t>
  </si>
  <si>
    <t>tummala tank</t>
  </si>
  <si>
    <t>long seasonala</t>
  </si>
  <si>
    <t xml:space="preserve">udumulapadu </t>
  </si>
  <si>
    <t>udumulapadu tank</t>
  </si>
  <si>
    <t>malakapuram</t>
  </si>
  <si>
    <t>devarabanda</t>
  </si>
  <si>
    <t>kalaprakunta</t>
  </si>
  <si>
    <t>kothakunta</t>
  </si>
  <si>
    <t>murugan kunta</t>
  </si>
  <si>
    <t>ippichetlanala</t>
  </si>
  <si>
    <t>ventapuram</t>
  </si>
  <si>
    <t>mallempalli kunta</t>
  </si>
  <si>
    <t>jagadurty</t>
  </si>
  <si>
    <t>gundda cheruvu</t>
  </si>
  <si>
    <t>yapadinne</t>
  </si>
  <si>
    <t>yapadinne cheruvu</t>
  </si>
  <si>
    <t>bugga springchanel</t>
  </si>
  <si>
    <t>peapelly</t>
  </si>
  <si>
    <t xml:space="preserve">vengalam palli </t>
  </si>
  <si>
    <t>vengalam palli</t>
  </si>
  <si>
    <t>utacheruvu</t>
  </si>
  <si>
    <t>utakonda</t>
  </si>
  <si>
    <t xml:space="preserve"> utakonda tank</t>
  </si>
  <si>
    <t>Dhone</t>
  </si>
  <si>
    <t>yenugumarri</t>
  </si>
  <si>
    <t>yennumarri</t>
  </si>
  <si>
    <t>bomuni kunta</t>
  </si>
  <si>
    <t>nayani cheruvupeapa</t>
  </si>
  <si>
    <t>nayani cheruvu</t>
  </si>
  <si>
    <t>tirumalayya kunta</t>
  </si>
  <si>
    <t>gudipadu</t>
  </si>
  <si>
    <t>ura cheruvu</t>
  </si>
  <si>
    <t>kothakatva vanka</t>
  </si>
  <si>
    <t>kalachetla</t>
  </si>
  <si>
    <t>talaparinala</t>
  </si>
  <si>
    <t xml:space="preserve">pudoddi </t>
  </si>
  <si>
    <t>chedrappa kunta</t>
  </si>
  <si>
    <t>kondarajulanala</t>
  </si>
  <si>
    <t>subbamma kunta</t>
  </si>
  <si>
    <t>kommumari</t>
  </si>
  <si>
    <t>gajuladarsini</t>
  </si>
  <si>
    <t>nereducherla</t>
  </si>
  <si>
    <t>ramanna cheruvu</t>
  </si>
  <si>
    <t xml:space="preserve">jaladurgam </t>
  </si>
  <si>
    <t>ganekatva</t>
  </si>
  <si>
    <t>munimadugu</t>
  </si>
  <si>
    <t>byravani cheruvu</t>
  </si>
  <si>
    <t>buruvadanedam</t>
  </si>
  <si>
    <t>khanshab</t>
  </si>
  <si>
    <t>racherla</t>
  </si>
  <si>
    <t>boyyanna cheruvu</t>
  </si>
  <si>
    <t>ramakrishna cheruvu</t>
  </si>
  <si>
    <t>konamma tank</t>
  </si>
  <si>
    <t>ammagari cheruvu</t>
  </si>
  <si>
    <t>dhiravani</t>
  </si>
  <si>
    <t>bhyravani gudam</t>
  </si>
  <si>
    <t>peddapodella</t>
  </si>
  <si>
    <t>uracheruvu</t>
  </si>
  <si>
    <t>devarakunta</t>
  </si>
  <si>
    <t>guwakunta</t>
  </si>
  <si>
    <t>mettupalli</t>
  </si>
  <si>
    <t>burugula</t>
  </si>
  <si>
    <t>urakunta</t>
  </si>
  <si>
    <t>antaranganala</t>
  </si>
  <si>
    <t>anukunata</t>
  </si>
  <si>
    <t xml:space="preserve">                                                                     Total</t>
  </si>
  <si>
    <t>Atmakur Cluster</t>
  </si>
  <si>
    <t>Name of the Cluster</t>
  </si>
  <si>
    <t>Name of the Tank/Reservoir</t>
  </si>
  <si>
    <t>Classification of the tank</t>
  </si>
  <si>
    <t xml:space="preserve">Extent of the tank in Hect. </t>
  </si>
  <si>
    <t>seed required</t>
  </si>
  <si>
    <t>Remarks</t>
  </si>
  <si>
    <t>STATEMENT SHOWING THE PUBLIC WATER BODIES UNDER LEASE BY FCS M.I TANKS</t>
  </si>
  <si>
    <t>Short Seasonal</t>
  </si>
  <si>
    <t>Long seasonal</t>
  </si>
  <si>
    <t>20 KM</t>
  </si>
  <si>
    <t>20KM</t>
  </si>
  <si>
    <t>Srisailam</t>
  </si>
  <si>
    <t xml:space="preserve">Srisailam Reservoir </t>
  </si>
  <si>
    <t>-</t>
  </si>
  <si>
    <t>Lingalagattu</t>
  </si>
  <si>
    <t xml:space="preserve">                                                                                               Total</t>
  </si>
  <si>
    <t>STATEMENT SHOWING THE PUBLIC WATER BODIES UNDER LICENCE RESERVOIR</t>
  </si>
  <si>
    <t xml:space="preserve">Velugodu </t>
  </si>
  <si>
    <t>Velugodu</t>
  </si>
  <si>
    <t>Velugodu reservoir</t>
  </si>
  <si>
    <t>Perennial</t>
  </si>
  <si>
    <t xml:space="preserve">                                                                    Total</t>
  </si>
  <si>
    <t xml:space="preserve">STATEMENT SHOWING THE PUBLIC WATER BODIES UNDER OPEN AUCTION M.I TANKS </t>
  </si>
  <si>
    <t xml:space="preserve">                                                                                  Total</t>
  </si>
  <si>
    <t xml:space="preserve">STATEMENT SHOWING THE PUBLIC WATER BODIES UNDER OPEN AUCTION G.P TANKS </t>
  </si>
  <si>
    <t>Krishnapuram</t>
  </si>
  <si>
    <t>Check dam</t>
  </si>
  <si>
    <t>Shortseasonal</t>
  </si>
  <si>
    <t>Dudyala</t>
  </si>
  <si>
    <t>Reddykunta</t>
  </si>
  <si>
    <t>Singarajupalli</t>
  </si>
  <si>
    <t>Pullamaraju kunta</t>
  </si>
  <si>
    <t>Peddamallamma tank</t>
  </si>
  <si>
    <t xml:space="preserve">                                                                   Total</t>
  </si>
  <si>
    <t xml:space="preserve">                                                             Grand Total</t>
  </si>
  <si>
    <t>Kothapalli Cluster</t>
  </si>
  <si>
    <t>Srisailam reservoir</t>
  </si>
  <si>
    <t xml:space="preserve">                                                                               Total :</t>
  </si>
  <si>
    <t xml:space="preserve">Latest Extent of the tank in Hect. </t>
  </si>
  <si>
    <t>EWSA In Hect.</t>
  </si>
  <si>
    <t>Total Seed Proposed</t>
  </si>
  <si>
    <t>KRISHNAGIRI</t>
  </si>
  <si>
    <t>Kambalapadu</t>
  </si>
  <si>
    <t>Kamalapadu tank</t>
  </si>
  <si>
    <t>Penumada</t>
  </si>
  <si>
    <t>Penumada tank</t>
  </si>
  <si>
    <t>Alamakonda</t>
  </si>
  <si>
    <t>Alamakonda tank</t>
  </si>
  <si>
    <t>Kurumagari</t>
  </si>
  <si>
    <t>Kurumagiri tank</t>
  </si>
  <si>
    <t>YEMMIGANUR</t>
  </si>
  <si>
    <t>Gudikal</t>
  </si>
  <si>
    <t>Gudikal tank</t>
  </si>
  <si>
    <t>Pesaladiinne</t>
  </si>
  <si>
    <t>Nudugandla tank</t>
  </si>
  <si>
    <t>DEVANAKONDA</t>
  </si>
  <si>
    <t>Karivemula</t>
  </si>
  <si>
    <t>Nallacheruvu</t>
  </si>
  <si>
    <t>Machapuram</t>
  </si>
  <si>
    <t>Machapuram tank</t>
  </si>
  <si>
    <t>Nelathalamarri</t>
  </si>
  <si>
    <t>Nelathalamarri tank</t>
  </si>
  <si>
    <t>ASPARI MANDAL</t>
  </si>
  <si>
    <t>Nagaruru village</t>
  </si>
  <si>
    <t>Nagaruru tank</t>
  </si>
  <si>
    <t>Chinnahothuru</t>
  </si>
  <si>
    <t>Chinnahothuru tank</t>
  </si>
  <si>
    <t>Vengaloyadoddi</t>
  </si>
  <si>
    <t>Pattikonda</t>
  </si>
  <si>
    <t>Peddacheruvu</t>
  </si>
  <si>
    <t>GP</t>
  </si>
  <si>
    <t>Pandikona</t>
  </si>
  <si>
    <t xml:space="preserve">Pandikona reservoir </t>
  </si>
  <si>
    <t>TUGGALI</t>
  </si>
  <si>
    <t>Tuggali village</t>
  </si>
  <si>
    <t>Jonnagiri village</t>
  </si>
  <si>
    <t>Jonnagiri tank</t>
  </si>
  <si>
    <t>Pagidirai</t>
  </si>
  <si>
    <t>Chennampalli</t>
  </si>
  <si>
    <t>Chinnampalli tank</t>
  </si>
  <si>
    <t>MADDIKERA</t>
  </si>
  <si>
    <t>Madananthapuram ( G.P. Basine palli)</t>
  </si>
  <si>
    <t>Lingalavagu</t>
  </si>
  <si>
    <t>GONEGANDLA</t>
  </si>
  <si>
    <t xml:space="preserve">Gajuladinne </t>
  </si>
  <si>
    <t>GD Project</t>
  </si>
  <si>
    <t>STATEMENT SHOWING THE ACTION PLAN OF FISH SEED OF O/o FISHERIES DEVELOPMENT OFFICER, GAJULADINNE PROJECT</t>
  </si>
  <si>
    <t>S.No</t>
  </si>
  <si>
    <t>Ayacut in Acres</t>
  </si>
  <si>
    <t>Seed proposed @2000/Hac</t>
  </si>
  <si>
    <t>Aspari</t>
  </si>
  <si>
    <t>Thurvagallu</t>
  </si>
  <si>
    <t>Sidda reddy cheruvu of Thuruvagal</t>
  </si>
  <si>
    <t xml:space="preserve">Katwa cheruvu of Thuruvagal </t>
  </si>
  <si>
    <t>Thangaradona</t>
  </si>
  <si>
    <t>errakunta of Thangaradona</t>
  </si>
  <si>
    <t>Karumanchi</t>
  </si>
  <si>
    <t>Diiddikunta of Karumanchi</t>
  </si>
  <si>
    <t>Nalla of Karumanchi</t>
  </si>
  <si>
    <t>Pachakunta of Karumanchi</t>
  </si>
  <si>
    <t>Kyruppala</t>
  </si>
  <si>
    <t>Rekulakunta of Karumanchi</t>
  </si>
  <si>
    <t>Ayyappa Reddy tank of Khyruppala</t>
  </si>
  <si>
    <t>Jagiri cheruvu of Khyruppala</t>
  </si>
  <si>
    <t>Janala cheruuvu of Khyruppala</t>
  </si>
  <si>
    <t>Puppaladoddi tank of Khyruppala</t>
  </si>
  <si>
    <t>Rangappa tank of Khyruppala</t>
  </si>
  <si>
    <t>Mulugundam</t>
  </si>
  <si>
    <t>Pullakunta of Mulugundam</t>
  </si>
  <si>
    <t>Muthukur</t>
  </si>
  <si>
    <t>Kankura cheruvu of Muthukur</t>
  </si>
  <si>
    <t>Yatakal</t>
  </si>
  <si>
    <t>Sabtgajybtabaka if Yatakal</t>
  </si>
  <si>
    <t>Gowricheruvu of Mulugundam</t>
  </si>
  <si>
    <t>Billekal</t>
  </si>
  <si>
    <t>Urucheruvu of Billekal</t>
  </si>
  <si>
    <t>Peddacheruvu of Karumanchi</t>
  </si>
  <si>
    <t>vengalayaoddi of Karumanchi</t>
  </si>
  <si>
    <t xml:space="preserve">Aspari </t>
  </si>
  <si>
    <t>Billeka Uracheruvu PR MI tank</t>
  </si>
  <si>
    <t>Diddikunta</t>
  </si>
  <si>
    <t>Kavummaneni: Diddy Kunta of P.R.M.I.tank</t>
  </si>
  <si>
    <t>Karumacnhi</t>
  </si>
  <si>
    <t>Pedda cheruvu P.R.M.I. of Kavumanachi</t>
  </si>
  <si>
    <t>Puchakunle of karumanchi</t>
  </si>
  <si>
    <t>Rekula kunta of karumauchi</t>
  </si>
  <si>
    <t>Vengalayadaddi tank karumanchi</t>
  </si>
  <si>
    <t>Mulagundam</t>
  </si>
  <si>
    <t>Pulakunla of Mulugundam</t>
  </si>
  <si>
    <t>Gowri cheruvu of mulugundam</t>
  </si>
  <si>
    <t>Kairuppala</t>
  </si>
  <si>
    <t>Ayyapa reddy kunta of kuruppala</t>
  </si>
  <si>
    <t>Gilegera cheruvu Kuruppala</t>
  </si>
  <si>
    <t>Jerrikunta</t>
  </si>
  <si>
    <t>Puppaledoddi tank Kuruppala</t>
  </si>
  <si>
    <t>Benakappa tank Kuruppala</t>
  </si>
  <si>
    <t>Kanuku cheruvu of Muthanuv</t>
  </si>
  <si>
    <t>Santhakunta nala of Yaatakallu</t>
  </si>
  <si>
    <t>Devana Konda</t>
  </si>
  <si>
    <t>Gudumuralla</t>
  </si>
  <si>
    <t>Kadigamma tank at Gudimaralla</t>
  </si>
  <si>
    <t>Byrra jybta chereevu at Gydunarakka</t>
  </si>
  <si>
    <t xml:space="preserve">Siva Reddy tank at Gudimivalla </t>
  </si>
  <si>
    <t>Katva a/c Sidda Reddy at Gudimivalla</t>
  </si>
  <si>
    <t>Kapatralla</t>
  </si>
  <si>
    <t>Molagami kunta at Kappatralla</t>
  </si>
  <si>
    <t>Kamma kunta at kappatralla</t>
  </si>
  <si>
    <t>P.Kotakonda</t>
  </si>
  <si>
    <t>Adwami kala tuota kalva at P.Kotakonda</t>
  </si>
  <si>
    <t xml:space="preserve">Malla kava at p.Kotakonda </t>
  </si>
  <si>
    <t>Thalavivani kalva at P.Kotakonda</t>
  </si>
  <si>
    <t>Yapamani tule maialva at P.Katakonda</t>
  </si>
  <si>
    <t>Katta a/c Gonegamda vanka at P.Kotakonda</t>
  </si>
  <si>
    <t>Palakurthy</t>
  </si>
  <si>
    <t>Bundvi Bldiva bjavi at Palakurthy</t>
  </si>
  <si>
    <t>Jilledubudakala</t>
  </si>
  <si>
    <t>Yerrachevu vanka at Jellidu budakala</t>
  </si>
  <si>
    <t>Bommapakauta at Karivemula</t>
  </si>
  <si>
    <t>Cleinna chervu at Machapuram</t>
  </si>
  <si>
    <t>Peddavaretualapanal at Macehaperam</t>
  </si>
  <si>
    <t>Yelamakur</t>
  </si>
  <si>
    <t>Maddukunta at Yelamekur</t>
  </si>
  <si>
    <t>Meddulakunta at Jivedu budakala</t>
  </si>
  <si>
    <t>Nallchelimala</t>
  </si>
  <si>
    <t>Chinneka cheruvuat Nalla chelimal</t>
  </si>
  <si>
    <t>Peddacheruvu at Nalla cheliala</t>
  </si>
  <si>
    <t>Gundlakonda</t>
  </si>
  <si>
    <t>Gudimivalla at Gundlakonda</t>
  </si>
  <si>
    <t>Bantuaplli</t>
  </si>
  <si>
    <t>Peddacheruvu at Bandu palli</t>
  </si>
  <si>
    <t>Vankala at Palakuvtry</t>
  </si>
  <si>
    <t>Kanagala cheruvuat jillegubu dakala</t>
  </si>
  <si>
    <t>Potlapadu</t>
  </si>
  <si>
    <t xml:space="preserve">Kotna Peta tank at potlapadu </t>
  </si>
  <si>
    <t>Madapuram</t>
  </si>
  <si>
    <t>M.I tank at Madapuram</t>
  </si>
  <si>
    <t>Gonegandla</t>
  </si>
  <si>
    <t>Peddamarriveedu</t>
  </si>
  <si>
    <t>Peddemarriveedu Nalla banda vanka charuvu</t>
  </si>
  <si>
    <t>Peddamarriveedu Gonegandla vanka Nala</t>
  </si>
  <si>
    <t>Errabadu</t>
  </si>
  <si>
    <t xml:space="preserve">Lingichetli Nala near Errabadu </t>
  </si>
  <si>
    <t>Muthukar Nagammu Kunila near Errabadu</t>
  </si>
  <si>
    <t xml:space="preserve">Urachevuvu near Errabadu </t>
  </si>
  <si>
    <t>Yerra cheruvu of otendu dinne R/V Errabadu</t>
  </si>
  <si>
    <t xml:space="preserve">Kanugala cheruvu of onledu dinne R/Verrabadu </t>
  </si>
  <si>
    <t>Thippanur</t>
  </si>
  <si>
    <t>Talaparri Nalanear Thippanur</t>
  </si>
  <si>
    <t>Kulamal</t>
  </si>
  <si>
    <t>Ayyappa kunta near Kulamala</t>
  </si>
  <si>
    <t>Alwala</t>
  </si>
  <si>
    <t>Katwavanka near chirvumarriveedu R/V Alawala</t>
  </si>
  <si>
    <t>Vanka Nala near Pedda marriveadu</t>
  </si>
  <si>
    <t>Ganjahalli</t>
  </si>
  <si>
    <t>Uracheruvu of Ganaj halli</t>
  </si>
  <si>
    <t>Kodumur</t>
  </si>
  <si>
    <t>Pulakurthi</t>
  </si>
  <si>
    <t>Venkanala of Pulakurthi</t>
  </si>
  <si>
    <t>Uracheruvu of Kothapalli</t>
  </si>
  <si>
    <t>Yerradoddi</t>
  </si>
  <si>
    <t>Uracheruvu of Yerradoddi</t>
  </si>
  <si>
    <t xml:space="preserve"> Laddagiri</t>
  </si>
  <si>
    <t>Hundrinala of Laddagiri</t>
  </si>
  <si>
    <t>Amadaguntla</t>
  </si>
  <si>
    <t>Pothulamma cheruvu of Amadaguntla</t>
  </si>
  <si>
    <t>Gudur</t>
  </si>
  <si>
    <t>Budugulavani cheruvu of Gudur</t>
  </si>
  <si>
    <t>Masubanda Madhava Swamy tankof Gudur</t>
  </si>
  <si>
    <t>uracheravu of Gudur</t>
  </si>
  <si>
    <t>K.Nagalapuram</t>
  </si>
  <si>
    <t>Uracheruvu of K.Nagalapuram</t>
  </si>
  <si>
    <t>Badekhan tank of Palukudoddi</t>
  </si>
  <si>
    <t>Burandoddi</t>
  </si>
  <si>
    <t>Golladoddi tank of Krishnadoddi Chinna cheruvu of Burandoddi</t>
  </si>
  <si>
    <t>Chinna cheruvu of Burandoddi</t>
  </si>
  <si>
    <t>Bitholireddy kunta of Burandoddi</t>
  </si>
  <si>
    <t>Brahamanadoddi</t>
  </si>
  <si>
    <t>Uracheruvu of Brahamanadoddi</t>
  </si>
  <si>
    <t>Kambadahal</t>
  </si>
  <si>
    <t>Kambadahal Katwa a/c Madhava vagu of Kambadahal</t>
  </si>
  <si>
    <t>Krishnagiri</t>
  </si>
  <si>
    <t>Katarikonda</t>
  </si>
  <si>
    <t>Mammilacheruvu of Katarikonda</t>
  </si>
  <si>
    <t xml:space="preserve">Kambalapadu </t>
  </si>
  <si>
    <t xml:space="preserve">Chityalanala of Kambalapadu </t>
  </si>
  <si>
    <t>Yerragudinala of kambalapadu</t>
  </si>
  <si>
    <t xml:space="preserve">Thogarachedu </t>
  </si>
  <si>
    <t xml:space="preserve">Hundrinala of Thogarachedu </t>
  </si>
  <si>
    <t>chityala</t>
  </si>
  <si>
    <t>Peddavagu of chityala</t>
  </si>
  <si>
    <t>Lakasagaram</t>
  </si>
  <si>
    <t>Madukulakunta of Lakasagaram</t>
  </si>
  <si>
    <t>Lakkasagaram</t>
  </si>
  <si>
    <t>Joggadoddi vankanala of Lakkasagaram</t>
  </si>
  <si>
    <t>Madalavanka of Lakkasagaram</t>
  </si>
  <si>
    <t xml:space="preserve"> Amakatadu</t>
  </si>
  <si>
    <t>Hundrinala and Yelleraddy cheruvu of Amakatadu</t>
  </si>
  <si>
    <t>Amakathadu</t>
  </si>
  <si>
    <t xml:space="preserve">Karlakunta cheruvu of Amakathadu </t>
  </si>
  <si>
    <t>Dhonenala of Amakathadu</t>
  </si>
  <si>
    <t>Hundrinala of Amakathadu</t>
  </si>
  <si>
    <t>Alamkonda</t>
  </si>
  <si>
    <t>Chagali Venkanala of Alamkonda</t>
  </si>
  <si>
    <t>Kurmagirigaral peddavanka of Alamkonda</t>
  </si>
  <si>
    <t>Ch.Yerragudi</t>
  </si>
  <si>
    <t>Chowdamma tannk of Ch.Yerragudi</t>
  </si>
  <si>
    <t>Yerragudi</t>
  </si>
  <si>
    <t>Peddavanka of Ch.Yerragudi</t>
  </si>
  <si>
    <t>Mannekunta</t>
  </si>
  <si>
    <t xml:space="preserve">Uracheruvu of Mannekunta </t>
  </si>
  <si>
    <t>Hundri Drovi of Mannekunta</t>
  </si>
  <si>
    <t>Pothugalu</t>
  </si>
  <si>
    <t>Venkanala of Pothugalu</t>
  </si>
  <si>
    <t>Agvali</t>
  </si>
  <si>
    <t>Chinnannayani cheruvu of Agavali</t>
  </si>
  <si>
    <t>Bandaralchetla Venkanala  of Agvali</t>
  </si>
  <si>
    <t>Veerannacheruvu of Krishnagiri</t>
  </si>
  <si>
    <t xml:space="preserve">Maddikera </t>
  </si>
  <si>
    <t>Hampa</t>
  </si>
  <si>
    <t>Machireddy chervu at Hampa</t>
  </si>
  <si>
    <t>Maddikera</t>
  </si>
  <si>
    <t>Nakkakunta cheruvu at Maddikera</t>
  </si>
  <si>
    <t>Yadlavalli</t>
  </si>
  <si>
    <t>Cheruvu Vunella katva at yadavalli</t>
  </si>
  <si>
    <t xml:space="preserve">Nagi Reddy chevuvu at Hampa </t>
  </si>
  <si>
    <t>Katva across Regimanivanka at Hampa</t>
  </si>
  <si>
    <t>Lingalavaguala at Hampa</t>
  </si>
  <si>
    <t>Yagnam cheruvu at Maddikera</t>
  </si>
  <si>
    <t>Pervalli</t>
  </si>
  <si>
    <t>Pedda cheruvu at peravali</t>
  </si>
  <si>
    <t>Gondivangamma tank at Yadavalli</t>
  </si>
  <si>
    <t>Gowdamma kunta at Yadavalli</t>
  </si>
  <si>
    <t>Bantupalli</t>
  </si>
  <si>
    <t xml:space="preserve">Bantuppalli Vanka Nela of eunkkaralla </t>
  </si>
  <si>
    <t>Dudekonda</t>
  </si>
  <si>
    <t>Pedda nala Vanka near dudekonda</t>
  </si>
  <si>
    <t>Malakalakunla of Pattikonda</t>
  </si>
  <si>
    <t>Chekkaballa</t>
  </si>
  <si>
    <t>Uvacheruvu of chekkaballa</t>
  </si>
  <si>
    <t>Pandikonda</t>
  </si>
  <si>
    <t>Derakunta tank of paudikuna</t>
  </si>
  <si>
    <t>Bantupalli Anikatta of chekka valle</t>
  </si>
  <si>
    <t>Kondamami damma Tank of Pandikuna</t>
  </si>
  <si>
    <t>Tuggali</t>
  </si>
  <si>
    <t>Kolimiguntla  tank of channampalli</t>
  </si>
  <si>
    <t>Shabhaspuram</t>
  </si>
  <si>
    <t>Pasubgurvati cheruvu katwe of ghabkashpuram</t>
  </si>
  <si>
    <t>Pagidrai</t>
  </si>
  <si>
    <t>Bapanikunta of pagidirai</t>
  </si>
  <si>
    <t>Buggakunta of pandekal</t>
  </si>
  <si>
    <t>G.Yerragidu</t>
  </si>
  <si>
    <t>Chinna cherevu of G.yeragudi</t>
  </si>
  <si>
    <t>Mamillakunta</t>
  </si>
  <si>
    <t>Mamilla Kunta of mamilla kunta</t>
  </si>
  <si>
    <t>Edduladoddi</t>
  </si>
  <si>
    <t>Redlakunta of eddula doddi</t>
  </si>
  <si>
    <t>G.Erragudi</t>
  </si>
  <si>
    <t>Paddacheruvu of G.yerragudi</t>
  </si>
  <si>
    <t>Bondimadugula</t>
  </si>
  <si>
    <t>Bramhamadugula cheruvu of bondimadugula</t>
  </si>
  <si>
    <t>Rampalli</t>
  </si>
  <si>
    <t>Koila konda tank of rampalli</t>
  </si>
  <si>
    <t>Mukkella</t>
  </si>
  <si>
    <t>Peddaiah tank of mukkella</t>
  </si>
  <si>
    <t>Ratana</t>
  </si>
  <si>
    <t>Ura chruvu of Ratna</t>
  </si>
  <si>
    <t>Pedda chervu of Tuggali</t>
  </si>
  <si>
    <t>Ramagiri tank of Bondimadugula</t>
  </si>
  <si>
    <t>Yemmiganur</t>
  </si>
  <si>
    <t>Sogaueer</t>
  </si>
  <si>
    <t>Katua acros vagu</t>
  </si>
  <si>
    <t>Pesaladinne</t>
  </si>
  <si>
    <t>Katwa acros Pessa Vagu</t>
  </si>
  <si>
    <t>Kallugotla</t>
  </si>
  <si>
    <t>Narayanapuram Vanka</t>
  </si>
  <si>
    <t>Yem miganur</t>
  </si>
  <si>
    <t>Divalusinne</t>
  </si>
  <si>
    <t>Katva across  Pedda Vagu</t>
  </si>
  <si>
    <t>Kalugotla</t>
  </si>
  <si>
    <t>Chikkivani Vanka Canal</t>
  </si>
  <si>
    <t>Nakkalamitta</t>
  </si>
  <si>
    <t>Katva across Vanka</t>
  </si>
  <si>
    <t>Banavasi</t>
  </si>
  <si>
    <t>Katva across Nakkalavagu</t>
  </si>
  <si>
    <t>Katva across Advi Vaka</t>
  </si>
  <si>
    <t>Kadimeta</t>
  </si>
  <si>
    <t>Kothacheruvu</t>
  </si>
  <si>
    <t>Kaimetla</t>
  </si>
  <si>
    <t>Dominala Vanka</t>
  </si>
  <si>
    <t>Kadimetla</t>
  </si>
  <si>
    <t>Nagalapuram Peddacheruvu</t>
  </si>
  <si>
    <t>Divamdinna</t>
  </si>
  <si>
    <t>Gavlouibanda Kunta</t>
  </si>
  <si>
    <t>Kadivella</t>
  </si>
  <si>
    <t>Ulliani Kunta</t>
  </si>
  <si>
    <t>K.Thimmapuram</t>
  </si>
  <si>
    <t>Peddavaju Vanka</t>
  </si>
  <si>
    <t>Vakrakunta</t>
  </si>
  <si>
    <t>`</t>
  </si>
  <si>
    <t>Yemmiganur Cluster</t>
  </si>
  <si>
    <t>STATEMENT SHOWING THE ACTION PLAN FOR STOCKING OF FISH SEED IN PANCHAYAT RAJ TANKS OF KURNOOL DISTRICT</t>
  </si>
  <si>
    <t xml:space="preserve">Name of the Tank/ Reservoir </t>
  </si>
  <si>
    <t>Seasonality</t>
  </si>
  <si>
    <t>EST FL</t>
  </si>
  <si>
    <t xml:space="preserve">TWSA </t>
  </si>
  <si>
    <t>ESWA</t>
  </si>
  <si>
    <t>Adoni</t>
  </si>
  <si>
    <t>Pandavagal</t>
  </si>
  <si>
    <t>Chinna Cheruvu of paudavagal</t>
  </si>
  <si>
    <t>Basarakodur</t>
  </si>
  <si>
    <t>Yerra cheruvu of Basarakodu</t>
  </si>
  <si>
    <t>Parvathapuram</t>
  </si>
  <si>
    <t>Koudajuvanka of Parvathapuram</t>
  </si>
  <si>
    <t>Isivi</t>
  </si>
  <si>
    <t>Byradeva Kunta of Isivi</t>
  </si>
  <si>
    <t>Peddathumbalam</t>
  </si>
  <si>
    <t>Katwa acrossvaga of PeddeThumbalam</t>
  </si>
  <si>
    <t xml:space="preserve">Katwa across vagu </t>
  </si>
  <si>
    <t>Pesalabanda</t>
  </si>
  <si>
    <t>Katwa across vagu of Pesalabauda</t>
  </si>
  <si>
    <t>Sulthanpuram</t>
  </si>
  <si>
    <t>Chinnacheruvu of Sulthanpuram</t>
  </si>
  <si>
    <t>Isvi</t>
  </si>
  <si>
    <t>KanaviCheruvu of Isivi</t>
  </si>
  <si>
    <t>S.Kondapuram</t>
  </si>
  <si>
    <t>Katachi cheuvu of S.Kondapuramudapuram</t>
  </si>
  <si>
    <t>Karana cheruvu of Pesalabanda</t>
  </si>
  <si>
    <t>Moolakunta of parvathapuram</t>
  </si>
  <si>
    <t>Alur</t>
  </si>
  <si>
    <t>Peddahothur</t>
  </si>
  <si>
    <t>Uracheruvu of Peddahotur</t>
  </si>
  <si>
    <t>Adalacheruvu of Peddahotur</t>
  </si>
  <si>
    <t>Arikera</t>
  </si>
  <si>
    <t>Uracheruvu of Arikera</t>
  </si>
  <si>
    <t>Kuruvalli</t>
  </si>
  <si>
    <t>Uracheruvuof Kuruvalli</t>
  </si>
  <si>
    <t>Chippagiri</t>
  </si>
  <si>
    <t>Thimmapuram</t>
  </si>
  <si>
    <t>Thimmapuram Tank of Thimmapuram</t>
  </si>
  <si>
    <t>Halaharvi</t>
  </si>
  <si>
    <t>Virupapuram</t>
  </si>
  <si>
    <t>Gangamma Cheruvu of Virupapuram</t>
  </si>
  <si>
    <t>Holagunda</t>
  </si>
  <si>
    <t>Holagunda Cheruvu of Holagunda</t>
  </si>
  <si>
    <t>Nerinki</t>
  </si>
  <si>
    <t>Honna Cheruvu of Nerinki</t>
  </si>
  <si>
    <t>Uara Cheruvu of Neriniki</t>
  </si>
  <si>
    <t>Yellarthy</t>
  </si>
  <si>
    <t>Ura Chervu of Yellarthy</t>
  </si>
  <si>
    <t>Kosigi</t>
  </si>
  <si>
    <t>Belagal</t>
  </si>
  <si>
    <t>Napamma Cherme</t>
  </si>
  <si>
    <t>D.Belagal</t>
  </si>
  <si>
    <t>Peddakuta Cherreem</t>
  </si>
  <si>
    <t>Nallappa Kunta</t>
  </si>
  <si>
    <t>Gowdagal</t>
  </si>
  <si>
    <t>Uracheruvu</t>
  </si>
  <si>
    <t>Vandagal</t>
  </si>
  <si>
    <t>Thodella Cheruru</t>
  </si>
  <si>
    <t>Ravanka Cheruru</t>
  </si>
  <si>
    <t>Bogavavi Kunta</t>
  </si>
  <si>
    <t>Bompalli</t>
  </si>
  <si>
    <t xml:space="preserve">Errakunta </t>
  </si>
  <si>
    <t>Doddi</t>
  </si>
  <si>
    <t>Peethela Kunta</t>
  </si>
  <si>
    <t>Kallugadamma Kunta</t>
  </si>
  <si>
    <t>Arlabauda</t>
  </si>
  <si>
    <t>Bapauaiah Cheruvu</t>
  </si>
  <si>
    <t>Chiutamma Cheruvu</t>
  </si>
  <si>
    <t>Ganigoni Cheruvu</t>
  </si>
  <si>
    <t>Kowthalam</t>
  </si>
  <si>
    <t>Vallur</t>
  </si>
  <si>
    <t>Kaubala cheruvu of Vallur</t>
  </si>
  <si>
    <t>Urukunda</t>
  </si>
  <si>
    <t>Urukunda-Thimmapuram Kunta</t>
  </si>
  <si>
    <t>Harraingappa cheruvu of Urukunda</t>
  </si>
  <si>
    <t>Yerigeri</t>
  </si>
  <si>
    <t>Janathikunta of Yerigori</t>
  </si>
  <si>
    <t>Sampana cheruvu of Urukunda</t>
  </si>
  <si>
    <t>Makajana Kunta of Yerigeri</t>
  </si>
  <si>
    <t>Tanthicannal of urukunda</t>
  </si>
  <si>
    <t>Peddakadabur</t>
  </si>
  <si>
    <t xml:space="preserve"> Kawbaladime</t>
  </si>
  <si>
    <t>Peddavanka Katva</t>
  </si>
  <si>
    <t>H.Dunravavani</t>
  </si>
  <si>
    <t>Peddavagu Katua Canal</t>
  </si>
  <si>
    <t>H.Muravani</t>
  </si>
  <si>
    <t>Sugur Canal</t>
  </si>
  <si>
    <t>KalagauiKunta</t>
  </si>
  <si>
    <t>Thimmauagu Kunta</t>
  </si>
  <si>
    <t>Raueauageri Kunta</t>
  </si>
  <si>
    <t>Kangagathe Kunta</t>
  </si>
  <si>
    <t>Talevadi</t>
  </si>
  <si>
    <t>Peddavanka Katua</t>
  </si>
  <si>
    <t>Peddakadalavr</t>
  </si>
  <si>
    <t>Pandulavagu Katve</t>
  </si>
  <si>
    <t>Sovei Reddy Uracheruvu</t>
  </si>
  <si>
    <t>Varapathivager Katva</t>
  </si>
  <si>
    <t xml:space="preserve"> Chinna TheuKalav</t>
  </si>
  <si>
    <t>VaguKatva</t>
  </si>
  <si>
    <t>Talwadi</t>
  </si>
  <si>
    <t>Yerrachereve</t>
  </si>
  <si>
    <t>Boddavauka Vagu</t>
  </si>
  <si>
    <t>Jalwadi</t>
  </si>
  <si>
    <t>Kalva a/c Pedda Vagu</t>
  </si>
  <si>
    <t>Yerravanka Channel</t>
  </si>
  <si>
    <t>Basaladoddi</t>
  </si>
  <si>
    <t>Chiutalaya Cgeryvy</t>
  </si>
  <si>
    <t>Buggannavagu Katva</t>
  </si>
  <si>
    <t>Doddivee kala</t>
  </si>
  <si>
    <t>Katva a/c Peddavagu</t>
  </si>
  <si>
    <t>Peddayya Cherevuu</t>
  </si>
  <si>
    <t>P.Kadabanu</t>
  </si>
  <si>
    <t>Pathure Aujeneyaswaeg Chennu</t>
  </si>
  <si>
    <t>Tarapuram</t>
  </si>
  <si>
    <t>Kapuvari Cherevu</t>
  </si>
  <si>
    <t>Kistappakunta CattlePond</t>
  </si>
  <si>
    <t xml:space="preserve">                                                          Total :</t>
  </si>
  <si>
    <t>Sl. No.</t>
  </si>
  <si>
    <t xml:space="preserve">Pere./                    LS/SS  </t>
  </si>
  <si>
    <t>TWSA (in Hect)</t>
  </si>
  <si>
    <t>EWSA (in Ha.)</t>
  </si>
  <si>
    <t>Asst. Inspector of Fisheries, Adoni is the responsible officer cell No.9000495719</t>
  </si>
  <si>
    <t>Naganathanahalli</t>
  </si>
  <si>
    <t>Gaggivanka cheruvu</t>
  </si>
  <si>
    <t>LS</t>
  </si>
  <si>
    <t>Kamavaram</t>
  </si>
  <si>
    <t>Madavaram balancing Reservoir</t>
  </si>
  <si>
    <t>Chinnatumbalam</t>
  </si>
  <si>
    <t>Karimisahib tank</t>
  </si>
  <si>
    <t>Hathi Belegal tank</t>
  </si>
  <si>
    <t>SS</t>
  </si>
  <si>
    <t>Isvi tank</t>
  </si>
  <si>
    <t>Valluru</t>
  </si>
  <si>
    <t>Valluru tank</t>
  </si>
  <si>
    <t>Hebbetam</t>
  </si>
  <si>
    <t>Peddavanka chruvu</t>
  </si>
  <si>
    <t>Chellavanka chruvu</t>
  </si>
  <si>
    <t>Chinthakunta tank</t>
  </si>
  <si>
    <t>Kaminihall</t>
  </si>
  <si>
    <t>Kaminihall tank</t>
  </si>
  <si>
    <t>Duddi L.I Scheme</t>
  </si>
  <si>
    <t>Kamandoddi</t>
  </si>
  <si>
    <t>Mugaladoddi L.I Shceme</t>
  </si>
  <si>
    <t>D.Belgal</t>
  </si>
  <si>
    <t>Madhavaram L.I Scheme</t>
  </si>
  <si>
    <t>TOTAL:-</t>
  </si>
  <si>
    <t xml:space="preserve">Cluster wise Details of Water Bodies </t>
  </si>
  <si>
    <t xml:space="preserve">Cluster : Allagadda (FCA)    </t>
  </si>
  <si>
    <t>Incharge Officer Name : D.Nagaraju</t>
  </si>
  <si>
    <t xml:space="preserve">Name of the Culster </t>
  </si>
  <si>
    <t xml:space="preserve">Perinnial/                    Long seasonal /  Short seasonal  </t>
  </si>
  <si>
    <t>Total Water Spread area (in Hect)</t>
  </si>
  <si>
    <t>Estimated FL</t>
  </si>
  <si>
    <t>Culster-I</t>
  </si>
  <si>
    <t>Sirivella</t>
  </si>
  <si>
    <t>Gangavaram</t>
  </si>
  <si>
    <t>Gangavaram tank</t>
  </si>
  <si>
    <t>Perriniel</t>
  </si>
  <si>
    <t>Captive 1 hect pond avaible Mutyalapadu</t>
  </si>
  <si>
    <t xml:space="preserve">                                                                                                  Total </t>
  </si>
  <si>
    <t>STATEMENT SHOWING THE PUBLIC WATER BODIES UNDER LEASE BY M.I. TANK</t>
  </si>
  <si>
    <t>T.Nagireddypalli</t>
  </si>
  <si>
    <t>Somayajula tank</t>
  </si>
  <si>
    <t>Nagulacheruvu</t>
  </si>
  <si>
    <t>Rudravaram</t>
  </si>
  <si>
    <t>Pedda raju kunta</t>
  </si>
  <si>
    <t>Rangareddy tank</t>
  </si>
  <si>
    <t>Alamuru</t>
  </si>
  <si>
    <t>Chilaboyini tank</t>
  </si>
  <si>
    <t>Kondanayinipalli</t>
  </si>
  <si>
    <t>Chinnarajukunta</t>
  </si>
  <si>
    <t>Chandalauru</t>
  </si>
  <si>
    <t>Chandaluru tank</t>
  </si>
  <si>
    <t>R.Nagulavaram</t>
  </si>
  <si>
    <t>Vengalampalli chervu</t>
  </si>
  <si>
    <t>Mukundapuram</t>
  </si>
  <si>
    <t>Yerra cheruvu</t>
  </si>
  <si>
    <t>Allagadda</t>
  </si>
  <si>
    <t>Ahobilam</t>
  </si>
  <si>
    <t>Ahobilam tank</t>
  </si>
  <si>
    <t>P.Chintakunta</t>
  </si>
  <si>
    <t>Korraju kunta</t>
  </si>
  <si>
    <t>Chagalamarri</t>
  </si>
  <si>
    <t>D.Vanipenta</t>
  </si>
  <si>
    <t>D.vanipenta tank</t>
  </si>
  <si>
    <t>Mutyalapadu</t>
  </si>
  <si>
    <t>Uyyalawada</t>
  </si>
  <si>
    <t>Rupanagudi</t>
  </si>
  <si>
    <t>Rupanagudi tank</t>
  </si>
  <si>
    <t>Tudumuladinne</t>
  </si>
  <si>
    <t>Tudumuladinne tank</t>
  </si>
  <si>
    <t>Boyalakuntla</t>
  </si>
  <si>
    <t>Rangarajula cheruvu</t>
  </si>
  <si>
    <t xml:space="preserve">                                                                                                       Total </t>
  </si>
  <si>
    <t>STATEMENT SHOWING THE PUBLIC WATER BODIES UNDER G.P OPEN AUCTIN TANKS</t>
  </si>
  <si>
    <t>Chennur</t>
  </si>
  <si>
    <t>Isukapalli thova cheruvu</t>
  </si>
  <si>
    <t>Yellawathula</t>
  </si>
  <si>
    <t>Pedda raju cheruvu</t>
  </si>
  <si>
    <t>Peddakambaluru</t>
  </si>
  <si>
    <t>Kesavaraju cheruvu</t>
  </si>
  <si>
    <t>Manchenanipalli</t>
  </si>
  <si>
    <t>Small tank</t>
  </si>
  <si>
    <t>T.Lingamdinne</t>
  </si>
  <si>
    <t>Chinthalacheruvu</t>
  </si>
  <si>
    <t>Beeravolu</t>
  </si>
  <si>
    <t>Beeravolu cheruvu</t>
  </si>
  <si>
    <t>Chinnakambaluru</t>
  </si>
  <si>
    <t>Katamma cheruvu</t>
  </si>
  <si>
    <t>Yadavada</t>
  </si>
  <si>
    <t>Toorupu tank</t>
  </si>
  <si>
    <t>Chintalacheruvu</t>
  </si>
  <si>
    <t>Chintalacheruvu tank</t>
  </si>
  <si>
    <t>Puchakayala palli</t>
  </si>
  <si>
    <t xml:space="preserve">Ura cheruvu </t>
  </si>
  <si>
    <t xml:space="preserve">Pothuraju cheuvu </t>
  </si>
  <si>
    <t>Mettupalli</t>
  </si>
  <si>
    <t xml:space="preserve">Erracheruvu </t>
  </si>
  <si>
    <t xml:space="preserve">Gunnala spring channel </t>
  </si>
  <si>
    <t xml:space="preserve"> Peddavangali</t>
  </si>
  <si>
    <t xml:space="preserve">Lothukunta </t>
  </si>
  <si>
    <t>Chinnavangali</t>
  </si>
  <si>
    <t xml:space="preserve">Mallareddy kunta </t>
  </si>
  <si>
    <t>Chennakkapalli</t>
  </si>
  <si>
    <t xml:space="preserve">Bugganala </t>
  </si>
  <si>
    <t xml:space="preserve"> Chandalur</t>
  </si>
  <si>
    <t xml:space="preserve">Chennareddy kunta </t>
  </si>
  <si>
    <t>Buchireddy cheruvu</t>
  </si>
  <si>
    <t xml:space="preserve"> Rudravaram </t>
  </si>
  <si>
    <t>Chinna kambalur</t>
  </si>
  <si>
    <t xml:space="preserve">Ankireddy cheruvu </t>
  </si>
  <si>
    <t xml:space="preserve">Sreeranga puram </t>
  </si>
  <si>
    <t xml:space="preserve">Avulabavicheruvu </t>
  </si>
  <si>
    <t xml:space="preserve"> Muthalur </t>
  </si>
  <si>
    <t>Bugganala</t>
  </si>
  <si>
    <t>Sreeranga puram</t>
  </si>
  <si>
    <t xml:space="preserve">Chinnala cheruvu </t>
  </si>
  <si>
    <t xml:space="preserve"> Velagala palli</t>
  </si>
  <si>
    <t>Gangamma cheruvu</t>
  </si>
  <si>
    <t>Chandalur</t>
  </si>
  <si>
    <t xml:space="preserve">Gangireddy kunta </t>
  </si>
  <si>
    <t xml:space="preserve">Janganala </t>
  </si>
  <si>
    <t xml:space="preserve"> Kotakonda</t>
  </si>
  <si>
    <t xml:space="preserve">Kalyanicheruvu </t>
  </si>
  <si>
    <t xml:space="preserve">Katamma cheruvu </t>
  </si>
  <si>
    <t xml:space="preserve"> Yerragu dinni</t>
  </si>
  <si>
    <t xml:space="preserve">Kondaraju cheruvu </t>
  </si>
  <si>
    <t xml:space="preserve">Peddy reddy cheruvu </t>
  </si>
  <si>
    <t xml:space="preserve">Santha cheruvu </t>
  </si>
  <si>
    <t>Thimmana cheruvu</t>
  </si>
  <si>
    <t xml:space="preserve"> Peruru</t>
  </si>
  <si>
    <t xml:space="preserve">Vavilla tank </t>
  </si>
  <si>
    <t xml:space="preserve"> R.Nagula varam</t>
  </si>
  <si>
    <t xml:space="preserve">Vengalampalli cheruvu </t>
  </si>
  <si>
    <t xml:space="preserve">Total </t>
  </si>
  <si>
    <t xml:space="preserve">STATEMENT SHOWING THE RESERVIOR </t>
  </si>
  <si>
    <t>Harinagaram</t>
  </si>
  <si>
    <t>Thundlavagu  Reservoir</t>
  </si>
  <si>
    <t xml:space="preserve">                                                                                           Total </t>
  </si>
  <si>
    <t>STATEMENT SHOWING THE PUBLIC WATER BODIES UNDER F.C.S., M.I.TANK</t>
  </si>
  <si>
    <t>Cluster -II</t>
  </si>
  <si>
    <t>Sanjamala</t>
  </si>
  <si>
    <t>Nossam</t>
  </si>
  <si>
    <t>Nossam big tank</t>
  </si>
  <si>
    <t>STATEMENT SHOWING THE PUBLIC WATER BODIES UNDER G.P Tanks</t>
  </si>
  <si>
    <t xml:space="preserve"> Perusomula</t>
  </si>
  <si>
    <t>Alwakonda</t>
  </si>
  <si>
    <t xml:space="preserve">Muthyala tank </t>
  </si>
  <si>
    <t xml:space="preserve">Chinna cheruvu </t>
  </si>
  <si>
    <t xml:space="preserve">Kotha cheruvu </t>
  </si>
  <si>
    <t xml:space="preserve"> Sanjamala</t>
  </si>
  <si>
    <t xml:space="preserve">Peddi reddy kunta </t>
  </si>
  <si>
    <t xml:space="preserve"> Akkampalli</t>
  </si>
  <si>
    <t xml:space="preserve">Rangaiah cheruvu </t>
  </si>
  <si>
    <t xml:space="preserve">                                                                                                             Total </t>
  </si>
  <si>
    <t>Vasanthapuram</t>
  </si>
  <si>
    <t>Mukkamala tank</t>
  </si>
  <si>
    <t>Rambadrunipalli</t>
  </si>
  <si>
    <t>Ramabadruni palli tank</t>
  </si>
  <si>
    <t xml:space="preserve">                                                                                                                        Total </t>
  </si>
  <si>
    <t>Nandilotkur Cluster</t>
  </si>
  <si>
    <t xml:space="preserve">Name of the cluster :  Nandikotkur   </t>
  </si>
  <si>
    <t>SEASONALITY</t>
  </si>
  <si>
    <t>TWSA(in Ha.)</t>
  </si>
  <si>
    <t>CLUSTER- I</t>
  </si>
  <si>
    <t>Jupadubanglow</t>
  </si>
  <si>
    <t>Parumanchala</t>
  </si>
  <si>
    <t>Rearing space in ( Ha) 2 is available in Gadigarevula village at gadivemula mandal</t>
  </si>
  <si>
    <t>Thangadancha</t>
  </si>
  <si>
    <t>Mandlem</t>
  </si>
  <si>
    <t>Mandlam</t>
  </si>
  <si>
    <t>Midthuru</t>
  </si>
  <si>
    <t>Jalakanur</t>
  </si>
  <si>
    <t>Kajipeta</t>
  </si>
  <si>
    <t>Kaji peta</t>
  </si>
  <si>
    <t>Gadivemula</t>
  </si>
  <si>
    <t>Manchalakatta</t>
  </si>
  <si>
    <t>Gadigarevula</t>
  </si>
  <si>
    <t>Gadigarevula (G.P)</t>
  </si>
  <si>
    <t>Short seasonal</t>
  </si>
  <si>
    <t>Alaganur</t>
  </si>
  <si>
    <t xml:space="preserve">Alaganur </t>
  </si>
  <si>
    <t>Perinnal</t>
  </si>
  <si>
    <t xml:space="preserve">Kondacheruvu  </t>
  </si>
  <si>
    <t>Pamulapadu</t>
  </si>
  <si>
    <t xml:space="preserve">Bhanumukkala </t>
  </si>
  <si>
    <t xml:space="preserve">Bhanumukkala cheruvu </t>
  </si>
  <si>
    <t>Pagidyala</t>
  </si>
  <si>
    <t>Lakshmapuram</t>
  </si>
  <si>
    <t xml:space="preserve">Check dam across Suddavagu at Mandlem rastha </t>
  </si>
  <si>
    <t xml:space="preserve"> Bhaskara puram </t>
  </si>
  <si>
    <t xml:space="preserve">Check dam across local vagu at Bhaskarapuram rastha </t>
  </si>
  <si>
    <t xml:space="preserve">Lakshmapuram </t>
  </si>
  <si>
    <t xml:space="preserve">Check dam across local vagu near Ancha </t>
  </si>
  <si>
    <t xml:space="preserve">Check Dam across local vagu </t>
  </si>
  <si>
    <t>Midthur</t>
  </si>
  <si>
    <t xml:space="preserve"> Rollapadu</t>
  </si>
  <si>
    <t xml:space="preserve">Rollapadu tank </t>
  </si>
  <si>
    <t xml:space="preserve">Check dam at Uracheruvu </t>
  </si>
  <si>
    <t xml:space="preserve"> Bannur</t>
  </si>
  <si>
    <t xml:space="preserve">Pillikkilivanikunta of 49 </t>
  </si>
  <si>
    <t>Peersabpeta</t>
  </si>
  <si>
    <t xml:space="preserve">Percolation tank  </t>
  </si>
  <si>
    <t xml:space="preserve"> Kadumur </t>
  </si>
  <si>
    <t xml:space="preserve">Percolation tank  Peddakunta </t>
  </si>
  <si>
    <t>CLUSTER -I</t>
  </si>
  <si>
    <t xml:space="preserve">Check dam across local vagu near  Kajipeta </t>
  </si>
  <si>
    <t>Jupadu Bunglow</t>
  </si>
  <si>
    <t xml:space="preserve">Check dam across local vagu  </t>
  </si>
  <si>
    <t xml:space="preserve"> Mandlem</t>
  </si>
  <si>
    <t>Check dam near at Pullareddy kunta</t>
  </si>
  <si>
    <t xml:space="preserve">Check dam across Yerrakunta nearMandlem </t>
  </si>
  <si>
    <t>Thartur</t>
  </si>
  <si>
    <t xml:space="preserve">Check dam across Regadivagu </t>
  </si>
  <si>
    <t xml:space="preserve">Check dam across Pagidicherla vagu </t>
  </si>
  <si>
    <t xml:space="preserve">Percolation tank </t>
  </si>
  <si>
    <t xml:space="preserve"> P.Lingapuram</t>
  </si>
  <si>
    <t xml:space="preserve">Check dam across local vagu </t>
  </si>
  <si>
    <t xml:space="preserve"> Thangadancha</t>
  </si>
  <si>
    <t>Check dam aqcross local vagu at Pagidicherla vagu</t>
  </si>
  <si>
    <t xml:space="preserve">Check dam across local vagu near Thangadancha tank supply channel of Thangadancha </t>
  </si>
  <si>
    <t>Check dam at Thangadancha</t>
  </si>
  <si>
    <t xml:space="preserve">Yerra kunta percolation tank of Thangadancha </t>
  </si>
  <si>
    <t>Nandikotkur</t>
  </si>
  <si>
    <t xml:space="preserve">Bollavaram </t>
  </si>
  <si>
    <t xml:space="preserve">Check dam across local vagu of 10 Bollavaram </t>
  </si>
  <si>
    <t xml:space="preserve"> Kollabavapuram </t>
  </si>
  <si>
    <t xml:space="preserve">Kollabavapuram tank </t>
  </si>
  <si>
    <t>Damagtla</t>
  </si>
  <si>
    <t>M.I.tank of Damagtla</t>
  </si>
  <si>
    <t xml:space="preserve"> Alluru</t>
  </si>
  <si>
    <t xml:space="preserve">Check dam across local vagu of Alluru </t>
  </si>
  <si>
    <t>Brahmanakotkur</t>
  </si>
  <si>
    <t>Check dam across local vagu</t>
  </si>
  <si>
    <t xml:space="preserve"> Nandikotkur</t>
  </si>
  <si>
    <t>TOTAL</t>
  </si>
  <si>
    <t>Cluster wise details of water bodies</t>
  </si>
  <si>
    <t>Name of the cluster :  Jupadubanglow                                                                        incharge officer name - C. syamalamma</t>
  </si>
  <si>
    <t xml:space="preserve">Name of the cluster                                                                        </t>
  </si>
  <si>
    <t>CLUSTER - II</t>
  </si>
  <si>
    <t>Jupadu banglow</t>
  </si>
  <si>
    <t>srisailam back waters</t>
  </si>
  <si>
    <t>Perrinial</t>
  </si>
  <si>
    <t>rearing space 6.3 Ha at gadigarevula (V), gadivemumula (M).</t>
  </si>
  <si>
    <t>pagidyala</t>
  </si>
  <si>
    <t>KURNOOL- I Cluster</t>
  </si>
  <si>
    <t xml:space="preserve">Estimate FL </t>
  </si>
  <si>
    <t>STATEMENT SHOWING THE PUBLIC WATER BODIESUNDER LEASE BY Fishermen Co.Operative Society ,M.I TANKS</t>
  </si>
  <si>
    <t>C.Belagal</t>
  </si>
  <si>
    <t xml:space="preserve">C.Belagal </t>
  </si>
  <si>
    <t>C.Belagal tank</t>
  </si>
  <si>
    <t>There is 7 no. kutcha ponds are avilable at Fish Seed Farm, Sunkesula with an extent of 1.893 Hectors for rearing in to FL</t>
  </si>
  <si>
    <t>Badakhan tank</t>
  </si>
  <si>
    <t xml:space="preserve">   1,27,742.5</t>
  </si>
  <si>
    <t>Guduru</t>
  </si>
  <si>
    <t>Thimmaraju tank</t>
  </si>
  <si>
    <t>Munagala</t>
  </si>
  <si>
    <t>Munagala  tank</t>
  </si>
  <si>
    <t>total</t>
  </si>
  <si>
    <t>2,48,592.5</t>
  </si>
  <si>
    <t>Kurnool</t>
  </si>
  <si>
    <t>Sunkesula</t>
  </si>
  <si>
    <t>Sunkesula Reservoir</t>
  </si>
  <si>
    <t>6,23,250</t>
  </si>
  <si>
    <t>STATEMENT SHOWING THE PUBLIC WATER BODIES UNDER OPEN AUCTION G.P TANKS</t>
  </si>
  <si>
    <t xml:space="preserve">Brahmanadoddi </t>
  </si>
  <si>
    <t>Brahmanadoddi tank</t>
  </si>
  <si>
    <t>Kotha cheruvu</t>
  </si>
  <si>
    <t>Julekal</t>
  </si>
  <si>
    <t>Julekal  tank</t>
  </si>
  <si>
    <t>KURNOOL- II Cluster</t>
  </si>
  <si>
    <t>Number of license holders</t>
  </si>
  <si>
    <t xml:space="preserve"> Name of the Tank</t>
  </si>
  <si>
    <t xml:space="preserve"> </t>
  </si>
  <si>
    <t>RIVER COURSE</t>
  </si>
  <si>
    <t>C.belagal</t>
  </si>
  <si>
    <t>Mudumala</t>
  </si>
  <si>
    <t>Kothakota</t>
  </si>
  <si>
    <t>Singavaram</t>
  </si>
  <si>
    <t>Erladinne</t>
  </si>
  <si>
    <t>Mantralayam Cluster</t>
  </si>
  <si>
    <t>STATEMENT SHOWING THE PUBLIC WATER BODIES UNDER OPEN AUCTION M.I TANKS</t>
  </si>
  <si>
    <t>Mantralayam</t>
  </si>
  <si>
    <t>Vagaruru</t>
  </si>
  <si>
    <t>Vagaruru tank</t>
  </si>
  <si>
    <t xml:space="preserve">long seasonal </t>
  </si>
  <si>
    <t>2,02,275.00</t>
  </si>
  <si>
    <t>2.0 Hector privat ponds avilable for rearing in to FL at Narayanapuram Village Mantralayam (M)</t>
  </si>
  <si>
    <t>Chilakaladona</t>
  </si>
  <si>
    <t>Chilakaladona L.I scheme</t>
  </si>
  <si>
    <t>Sunkeswari</t>
  </si>
  <si>
    <t>Basaladoddi L.I Scheme</t>
  </si>
  <si>
    <t>Nandavaram</t>
  </si>
  <si>
    <t>Desyetank</t>
  </si>
  <si>
    <t>Pulichintha L.I scheme</t>
  </si>
  <si>
    <t>Kanakaveedu</t>
  </si>
  <si>
    <t>Soganuru tank</t>
  </si>
  <si>
    <t>4,63,100.00</t>
  </si>
  <si>
    <t>Chinnathubalam erravanka cheruvu</t>
  </si>
  <si>
    <t>Madhavaram</t>
  </si>
  <si>
    <t>Bullavanka canal</t>
  </si>
  <si>
    <t>Ratchumarri</t>
  </si>
  <si>
    <t>Katva a/c narogya vagu</t>
  </si>
  <si>
    <t>Chowtupalli</t>
  </si>
  <si>
    <t xml:space="preserve">Chinnathubalam uravanka </t>
  </si>
  <si>
    <t>Buntakunta cattle pond</t>
  </si>
  <si>
    <t>Check post kunta cattle pond</t>
  </si>
  <si>
    <t>Sunkeswaram</t>
  </si>
  <si>
    <t>Edugomi cheruvu</t>
  </si>
  <si>
    <t>Vogarur</t>
  </si>
  <si>
    <t>kalaladial vankatank</t>
  </si>
  <si>
    <t>Madakalamma kunta</t>
  </si>
  <si>
    <t>Basapuram</t>
  </si>
  <si>
    <t>Chetnehallu</t>
  </si>
  <si>
    <t>Chetnehallu tank</t>
  </si>
  <si>
    <t>Kaggolu</t>
  </si>
  <si>
    <t>Kaggolu tank</t>
  </si>
  <si>
    <t>Mallepalli</t>
  </si>
  <si>
    <t>Mallepalli tank</t>
  </si>
  <si>
    <t>U.Thimmapuram</t>
  </si>
  <si>
    <t>U.Thimmapuram tank</t>
  </si>
  <si>
    <t>Talwin kunta</t>
  </si>
  <si>
    <t>Pedda katwavani</t>
  </si>
  <si>
    <t xml:space="preserve">Timmareddy kunta </t>
  </si>
  <si>
    <t>Timmareddy tank</t>
  </si>
  <si>
    <t xml:space="preserve">Machapuram </t>
  </si>
  <si>
    <t>Gowda kunta</t>
  </si>
  <si>
    <t>Somaraju deev</t>
  </si>
  <si>
    <t>Katva a/c jammammakunta</t>
  </si>
  <si>
    <t>Kanakaveedu peta</t>
  </si>
  <si>
    <t>katva a/c vagu</t>
  </si>
  <si>
    <t>Mugathur</t>
  </si>
  <si>
    <t xml:space="preserve">Dhakappa cheruvu </t>
  </si>
  <si>
    <t>Taggapuram</t>
  </si>
  <si>
    <t>Cattle pond</t>
  </si>
  <si>
    <t>N.klyrawadi</t>
  </si>
  <si>
    <t xml:space="preserve">sathyanarayana kunta </t>
  </si>
  <si>
    <t xml:space="preserve">I. kallata </t>
  </si>
  <si>
    <t xml:space="preserve">Pasula kunta </t>
  </si>
  <si>
    <t xml:space="preserve">                                                                                                                    TOTAL :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</si>
</sst>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0000"/>
    <numFmt numFmtId="165" formatCode="_ * #,##0.00_ ;_ * \-#,##0.00_ ;_ * &quot;-&quot;??_ ;_ @_ "/>
    <numFmt numFmtId="166" formatCode="_ * #,##0_ ;_ * \-#,##0_ ;_ * &quot;-&quot;??_ ;_ @_ "/>
    <numFmt numFmtId="167" formatCode="_(* #,##0_);_(* \(#,##0\);_(* &quot;-&quot;??_);_(@_)"/>
    <numFmt numFmtId="168" formatCode="0.00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.5"/>
      <name val="Arial"/>
      <family val="2"/>
    </font>
    <font>
      <sz val="11"/>
      <name val="Bodoni MT"/>
      <family val="1"/>
    </font>
    <font>
      <b/>
      <sz val="10.5"/>
      <name val="Arial"/>
      <family val="2"/>
    </font>
    <font>
      <b/>
      <sz val="11"/>
      <name val="Bodoni MT"/>
      <family val="1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43" fontId="8" fillId="0" borderId="0" applyFont="0" applyFill="0" applyBorder="0" applyAlignment="0" applyProtection="0"/>
  </cellStyleXfs>
  <cellXfs count="3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2" xfId="0" applyNumberFormat="1" applyBorder="1"/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1" xfId="0" applyBorder="1" applyAlignment="1">
      <alignment horizontal="center" wrapText="1"/>
    </xf>
    <xf numFmtId="0" fontId="6" fillId="0" borderId="1" xfId="0" applyFont="1" applyBorder="1"/>
    <xf numFmtId="2" fontId="0" fillId="0" borderId="1" xfId="0" applyNumberForma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0" borderId="1" xfId="0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Font="1" applyBorder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" xfId="0" applyNumberFormat="1" applyBorder="1"/>
    <xf numFmtId="0" fontId="0" fillId="0" borderId="12" xfId="0" applyBorder="1" applyAlignment="1">
      <alignment vertical="center"/>
    </xf>
    <xf numFmtId="0" fontId="6" fillId="0" borderId="0" xfId="0" applyFont="1"/>
    <xf numFmtId="2" fontId="6" fillId="0" borderId="0" xfId="0" applyNumberFormat="1" applyFont="1"/>
    <xf numFmtId="0" fontId="0" fillId="0" borderId="0" xfId="0" applyAlignment="1">
      <alignment horizontal="center"/>
    </xf>
    <xf numFmtId="0" fontId="8" fillId="0" borderId="0" xfId="4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2" fillId="0" borderId="5" xfId="4" applyFont="1" applyBorder="1" applyAlignment="1">
      <alignment horizontal="center" vertical="center" wrapText="1"/>
    </xf>
    <xf numFmtId="43" fontId="2" fillId="0" borderId="1" xfId="5" applyFont="1" applyBorder="1" applyAlignment="1">
      <alignment horizontal="center" vertical="center" wrapText="1"/>
    </xf>
    <xf numFmtId="43" fontId="2" fillId="0" borderId="1" xfId="4" applyNumberFormat="1" applyFont="1" applyBorder="1" applyAlignment="1">
      <alignment horizontal="center" vertical="center" wrapText="1"/>
    </xf>
    <xf numFmtId="0" fontId="2" fillId="0" borderId="6" xfId="4" applyFont="1" applyBorder="1" applyAlignment="1">
      <alignment horizontal="center" vertical="center" wrapText="1"/>
    </xf>
    <xf numFmtId="0" fontId="2" fillId="0" borderId="12" xfId="4" applyFont="1" applyBorder="1" applyAlignment="1">
      <alignment horizontal="center" vertical="center" wrapText="1"/>
    </xf>
    <xf numFmtId="0" fontId="8" fillId="0" borderId="1" xfId="4" applyBorder="1" applyAlignment="1">
      <alignment horizontal="center" vertical="center" wrapText="1"/>
    </xf>
    <xf numFmtId="43" fontId="10" fillId="0" borderId="1" xfId="4" applyNumberFormat="1" applyFont="1" applyBorder="1" applyAlignment="1">
      <alignment horizontal="center" vertical="center" wrapText="1"/>
    </xf>
    <xf numFmtId="0" fontId="10" fillId="0" borderId="0" xfId="4" applyFont="1" applyAlignment="1">
      <alignment horizontal="center" vertical="center" wrapText="1"/>
    </xf>
    <xf numFmtId="0" fontId="8" fillId="0" borderId="8" xfId="4" applyBorder="1" applyAlignment="1">
      <alignment vertical="center" wrapText="1"/>
    </xf>
    <xf numFmtId="0" fontId="1" fillId="0" borderId="1" xfId="4" applyFont="1" applyFill="1" applyBorder="1" applyAlignment="1">
      <alignment horizontal="center" vertical="center" wrapText="1"/>
    </xf>
    <xf numFmtId="3" fontId="8" fillId="0" borderId="1" xfId="4" applyNumberFormat="1" applyBorder="1" applyAlignment="1">
      <alignment horizontal="center" vertical="center" wrapText="1"/>
    </xf>
    <xf numFmtId="4" fontId="1" fillId="0" borderId="1" xfId="4" applyNumberFormat="1" applyFont="1" applyBorder="1" applyAlignment="1">
      <alignment horizontal="center" vertical="center" wrapText="1"/>
    </xf>
    <xf numFmtId="3" fontId="10" fillId="0" borderId="1" xfId="4" applyNumberFormat="1" applyFont="1" applyBorder="1" applyAlignment="1">
      <alignment horizontal="center" vertical="center" wrapText="1"/>
    </xf>
    <xf numFmtId="4" fontId="10" fillId="0" borderId="1" xfId="4" applyNumberFormat="1" applyFont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 wrapText="1"/>
    </xf>
    <xf numFmtId="0" fontId="10" fillId="0" borderId="11" xfId="4" applyFont="1" applyFill="1" applyBorder="1" applyAlignment="1">
      <alignment horizontal="center" vertical="center" wrapText="1"/>
    </xf>
    <xf numFmtId="0" fontId="10" fillId="0" borderId="0" xfId="4" applyFont="1" applyFill="1" applyBorder="1" applyAlignment="1">
      <alignment horizontal="center" vertical="center" wrapText="1"/>
    </xf>
    <xf numFmtId="3" fontId="10" fillId="0" borderId="0" xfId="4" applyNumberFormat="1" applyFont="1" applyBorder="1" applyAlignment="1">
      <alignment horizontal="center" vertical="center" wrapText="1"/>
    </xf>
    <xf numFmtId="4" fontId="10" fillId="0" borderId="0" xfId="4" applyNumberFormat="1" applyFont="1" applyBorder="1" applyAlignment="1">
      <alignment horizontal="center" vertical="center" wrapText="1"/>
    </xf>
    <xf numFmtId="0" fontId="10" fillId="0" borderId="0" xfId="4" applyFont="1" applyBorder="1" applyAlignment="1">
      <alignment horizontal="center" vertical="center" wrapText="1"/>
    </xf>
    <xf numFmtId="0" fontId="8" fillId="0" borderId="0" xfId="4" applyBorder="1" applyAlignment="1">
      <alignment vertical="center" wrapText="1"/>
    </xf>
    <xf numFmtId="0" fontId="1" fillId="0" borderId="11" xfId="4" applyFont="1" applyFill="1" applyBorder="1" applyAlignment="1">
      <alignment horizontal="center" vertical="center" wrapText="1"/>
    </xf>
    <xf numFmtId="0" fontId="1" fillId="0" borderId="0" xfId="4" applyFont="1" applyFill="1" applyBorder="1" applyAlignment="1">
      <alignment horizontal="center" vertical="center" wrapText="1"/>
    </xf>
    <xf numFmtId="3" fontId="8" fillId="0" borderId="0" xfId="4" applyNumberFormat="1" applyBorder="1" applyAlignment="1">
      <alignment horizontal="center" vertical="center" wrapText="1"/>
    </xf>
    <xf numFmtId="4" fontId="1" fillId="0" borderId="0" xfId="4" applyNumberFormat="1" applyFont="1" applyBorder="1" applyAlignment="1">
      <alignment horizontal="center" vertical="center" wrapText="1"/>
    </xf>
    <xf numFmtId="0" fontId="8" fillId="0" borderId="0" xfId="4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43" fontId="3" fillId="0" borderId="1" xfId="5" applyFont="1" applyBorder="1" applyAlignment="1">
      <alignment horizontal="center" vertical="center" wrapText="1"/>
    </xf>
    <xf numFmtId="43" fontId="2" fillId="0" borderId="1" xfId="4" applyNumberFormat="1" applyFont="1" applyBorder="1" applyAlignment="1">
      <alignment vertical="center" wrapText="1"/>
    </xf>
    <xf numFmtId="0" fontId="8" fillId="0" borderId="1" xfId="4" applyBorder="1" applyAlignment="1">
      <alignment vertical="center" wrapText="1"/>
    </xf>
    <xf numFmtId="164" fontId="3" fillId="0" borderId="1" xfId="4" applyNumberFormat="1" applyFont="1" applyBorder="1" applyAlignment="1">
      <alignment vertical="center" wrapText="1"/>
    </xf>
    <xf numFmtId="0" fontId="2" fillId="0" borderId="13" xfId="4" applyFont="1" applyBorder="1" applyAlignment="1">
      <alignment horizontal="center" vertical="center" wrapText="1"/>
    </xf>
    <xf numFmtId="0" fontId="2" fillId="0" borderId="0" xfId="4" applyFont="1" applyBorder="1" applyAlignment="1">
      <alignment horizontal="center" vertical="center" wrapText="1"/>
    </xf>
    <xf numFmtId="0" fontId="2" fillId="0" borderId="14" xfId="4" applyFont="1" applyBorder="1" applyAlignment="1">
      <alignment horizontal="center" vertical="center" wrapText="1"/>
    </xf>
    <xf numFmtId="43" fontId="2" fillId="0" borderId="3" xfId="5" applyFont="1" applyBorder="1" applyAlignment="1">
      <alignment horizontal="center" vertical="center" wrapText="1"/>
    </xf>
    <xf numFmtId="164" fontId="2" fillId="0" borderId="4" xfId="4" applyNumberFormat="1" applyFont="1" applyBorder="1" applyAlignment="1">
      <alignment vertical="center" wrapText="1"/>
    </xf>
    <xf numFmtId="0" fontId="8" fillId="0" borderId="6" xfId="4" applyBorder="1" applyAlignment="1">
      <alignment vertical="center" wrapText="1"/>
    </xf>
    <xf numFmtId="0" fontId="10" fillId="0" borderId="5" xfId="4" applyFont="1" applyBorder="1" applyAlignment="1">
      <alignment horizontal="center" vertical="center" wrapText="1"/>
    </xf>
    <xf numFmtId="43" fontId="10" fillId="0" borderId="0" xfId="4" applyNumberFormat="1" applyFont="1" applyBorder="1" applyAlignment="1">
      <alignment horizontal="center" vertical="center" wrapText="1"/>
    </xf>
    <xf numFmtId="43" fontId="8" fillId="0" borderId="0" xfId="4" applyNumberFormat="1" applyBorder="1" applyAlignment="1">
      <alignment horizontal="center" vertical="center" wrapText="1"/>
    </xf>
    <xf numFmtId="4" fontId="8" fillId="0" borderId="1" xfId="4" applyNumberForma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5" fontId="11" fillId="0" borderId="1" xfId="6" applyNumberFormat="1" applyFont="1" applyBorder="1" applyAlignment="1">
      <alignment vertical="center" wrapText="1"/>
    </xf>
    <xf numFmtId="166" fontId="11" fillId="0" borderId="1" xfId="6" applyNumberFormat="1" applyFont="1" applyBorder="1" applyAlignment="1">
      <alignment vertical="center" wrapText="1"/>
    </xf>
    <xf numFmtId="165" fontId="12" fillId="0" borderId="0" xfId="6" applyNumberFormat="1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2" fontId="12" fillId="0" borderId="0" xfId="0" applyNumberFormat="1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/>
    <xf numFmtId="0" fontId="11" fillId="0" borderId="1" xfId="0" applyFont="1" applyBorder="1" applyAlignment="1">
      <alignment horizontal="center" vertical="center" wrapText="1"/>
    </xf>
    <xf numFmtId="166" fontId="13" fillId="0" borderId="1" xfId="0" applyNumberFormat="1" applyFont="1" applyBorder="1"/>
    <xf numFmtId="0" fontId="14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4" fillId="0" borderId="4" xfId="0" applyFont="1" applyBorder="1" applyAlignment="1">
      <alignment horizontal="center" vertical="center" wrapText="1"/>
    </xf>
    <xf numFmtId="43" fontId="14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16" fillId="0" borderId="1" xfId="0" applyFont="1" applyBorder="1" applyAlignment="1">
      <alignment horizontal="center" wrapText="1"/>
    </xf>
    <xf numFmtId="2" fontId="1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/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6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2" fontId="0" fillId="0" borderId="0" xfId="0" applyNumberFormat="1" applyAlignment="1">
      <alignment wrapText="1"/>
    </xf>
    <xf numFmtId="0" fontId="18" fillId="0" borderId="0" xfId="9" applyFont="1" applyAlignment="1">
      <alignment vertical="center" wrapText="1"/>
    </xf>
    <xf numFmtId="0" fontId="19" fillId="0" borderId="0" xfId="9" applyFont="1" applyAlignment="1">
      <alignment horizontal="center" vertical="center" wrapText="1"/>
    </xf>
    <xf numFmtId="0" fontId="18" fillId="0" borderId="1" xfId="9" applyFont="1" applyBorder="1" applyAlignment="1">
      <alignment horizontal="center" vertical="center" wrapText="1"/>
    </xf>
    <xf numFmtId="0" fontId="18" fillId="0" borderId="1" xfId="9" applyFont="1" applyBorder="1" applyAlignment="1">
      <alignment horizontal="center" vertical="center"/>
    </xf>
    <xf numFmtId="2" fontId="18" fillId="0" borderId="1" xfId="9" applyNumberFormat="1" applyFont="1" applyBorder="1" applyAlignment="1">
      <alignment horizontal="center" vertical="center" wrapText="1"/>
    </xf>
    <xf numFmtId="1" fontId="18" fillId="0" borderId="1" xfId="9" applyNumberFormat="1" applyFont="1" applyBorder="1" applyAlignment="1">
      <alignment horizontal="center" vertical="center" wrapText="1"/>
    </xf>
    <xf numFmtId="2" fontId="18" fillId="0" borderId="1" xfId="9" applyNumberFormat="1" applyFont="1" applyBorder="1" applyAlignment="1">
      <alignment vertical="center" wrapText="1"/>
    </xf>
    <xf numFmtId="0" fontId="18" fillId="0" borderId="1" xfId="9" applyFont="1" applyBorder="1" applyAlignment="1">
      <alignment vertical="center" wrapText="1"/>
    </xf>
    <xf numFmtId="0" fontId="18" fillId="0" borderId="0" xfId="8" applyFont="1" applyAlignment="1">
      <alignment vertical="center" wrapText="1"/>
    </xf>
    <xf numFmtId="0" fontId="18" fillId="0" borderId="0" xfId="8" applyFont="1" applyAlignment="1">
      <alignment horizontal="center" vertical="center" wrapText="1"/>
    </xf>
    <xf numFmtId="0" fontId="19" fillId="0" borderId="1" xfId="8" applyFont="1" applyBorder="1" applyAlignment="1">
      <alignment horizontal="center" vertical="center" wrapText="1"/>
    </xf>
    <xf numFmtId="0" fontId="19" fillId="0" borderId="2" xfId="8" applyFont="1" applyBorder="1" applyAlignment="1">
      <alignment horizontal="center" vertical="center" wrapText="1"/>
    </xf>
    <xf numFmtId="0" fontId="18" fillId="0" borderId="1" xfId="8" applyFont="1" applyBorder="1" applyAlignment="1">
      <alignment vertical="center" wrapText="1"/>
    </xf>
    <xf numFmtId="0" fontId="19" fillId="0" borderId="1" xfId="8" applyFont="1" applyBorder="1" applyAlignment="1">
      <alignment vertical="center" wrapText="1"/>
    </xf>
    <xf numFmtId="43" fontId="18" fillId="0" borderId="1" xfId="2" applyFont="1" applyBorder="1" applyAlignment="1">
      <alignment vertical="center" wrapText="1"/>
    </xf>
    <xf numFmtId="43" fontId="18" fillId="0" borderId="1" xfId="8" applyNumberFormat="1" applyFont="1" applyBorder="1" applyAlignment="1">
      <alignment vertical="center" wrapText="1"/>
    </xf>
    <xf numFmtId="167" fontId="18" fillId="0" borderId="2" xfId="2" applyNumberFormat="1" applyFont="1" applyBorder="1" applyAlignment="1">
      <alignment vertical="center" wrapText="1"/>
    </xf>
    <xf numFmtId="2" fontId="18" fillId="0" borderId="1" xfId="8" applyNumberFormat="1" applyFont="1" applyBorder="1" applyAlignment="1">
      <alignment vertical="center" wrapText="1"/>
    </xf>
    <xf numFmtId="43" fontId="19" fillId="0" borderId="1" xfId="2" applyFont="1" applyBorder="1" applyAlignment="1">
      <alignment vertical="center" wrapText="1"/>
    </xf>
    <xf numFmtId="167" fontId="19" fillId="0" borderId="2" xfId="2" applyNumberFormat="1" applyFont="1" applyBorder="1" applyAlignment="1">
      <alignment vertical="center" wrapText="1"/>
    </xf>
    <xf numFmtId="0" fontId="1" fillId="0" borderId="0" xfId="9" applyFont="1" applyAlignment="1">
      <alignment vertical="center" wrapText="1"/>
    </xf>
    <xf numFmtId="0" fontId="1" fillId="0" borderId="4" xfId="9" applyFon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10" fillId="0" borderId="1" xfId="9" applyFont="1" applyBorder="1" applyAlignment="1">
      <alignment horizontal="center" vertical="center" wrapText="1"/>
    </xf>
    <xf numFmtId="0" fontId="1" fillId="0" borderId="1" xfId="9" applyFont="1" applyBorder="1" applyAlignment="1">
      <alignment horizontal="center" vertical="center" wrapText="1"/>
    </xf>
    <xf numFmtId="0" fontId="20" fillId="0" borderId="1" xfId="9" applyFont="1" applyBorder="1" applyAlignment="1">
      <alignment horizontal="center" vertical="center" wrapText="1"/>
    </xf>
    <xf numFmtId="0" fontId="20" fillId="0" borderId="1" xfId="9" applyFont="1" applyBorder="1" applyAlignment="1">
      <alignment vertical="center" wrapText="1"/>
    </xf>
    <xf numFmtId="0" fontId="10" fillId="0" borderId="1" xfId="9" applyFont="1" applyBorder="1" applyAlignment="1">
      <alignment vertical="center" wrapText="1"/>
    </xf>
    <xf numFmtId="43" fontId="20" fillId="0" borderId="1" xfId="10" applyFont="1" applyBorder="1" applyAlignment="1">
      <alignment vertical="center" wrapText="1"/>
    </xf>
    <xf numFmtId="43" fontId="20" fillId="0" borderId="1" xfId="9" applyNumberFormat="1" applyFont="1" applyBorder="1" applyAlignment="1">
      <alignment vertical="center" wrapText="1"/>
    </xf>
    <xf numFmtId="167" fontId="20" fillId="0" borderId="1" xfId="9" applyNumberFormat="1" applyFont="1" applyBorder="1" applyAlignment="1">
      <alignment vertical="center" wrapText="1"/>
    </xf>
    <xf numFmtId="0" fontId="20" fillId="0" borderId="0" xfId="9" applyFont="1" applyAlignment="1">
      <alignment vertical="center" wrapText="1"/>
    </xf>
    <xf numFmtId="0" fontId="1" fillId="0" borderId="1" xfId="9" applyFont="1" applyBorder="1" applyAlignment="1">
      <alignment vertical="center" wrapText="1"/>
    </xf>
    <xf numFmtId="43" fontId="1" fillId="0" borderId="1" xfId="10" applyFont="1" applyBorder="1" applyAlignment="1">
      <alignment vertical="center" wrapText="1"/>
    </xf>
    <xf numFmtId="43" fontId="1" fillId="0" borderId="1" xfId="9" applyNumberFormat="1" applyFont="1" applyBorder="1" applyAlignment="1">
      <alignment vertical="center" wrapText="1"/>
    </xf>
    <xf numFmtId="0" fontId="1" fillId="0" borderId="1" xfId="9" applyFont="1" applyBorder="1" applyAlignment="1">
      <alignment horizontal="left" vertical="center" wrapText="1"/>
    </xf>
    <xf numFmtId="2" fontId="1" fillId="0" borderId="1" xfId="9" applyNumberFormat="1" applyFont="1" applyBorder="1" applyAlignment="1">
      <alignment horizontal="right" vertical="center" wrapText="1"/>
    </xf>
    <xf numFmtId="0" fontId="1" fillId="0" borderId="5" xfId="9" applyFont="1" applyBorder="1" applyAlignment="1">
      <alignment horizontal="left" vertical="center" wrapText="1"/>
    </xf>
    <xf numFmtId="2" fontId="1" fillId="0" borderId="5" xfId="9" applyNumberFormat="1" applyFont="1" applyBorder="1" applyAlignment="1">
      <alignment horizontal="right" vertical="center" wrapText="1"/>
    </xf>
    <xf numFmtId="2" fontId="10" fillId="0" borderId="1" xfId="9" applyNumberFormat="1" applyFont="1" applyBorder="1" applyAlignment="1">
      <alignment horizontal="right" vertical="center" wrapText="1"/>
    </xf>
    <xf numFmtId="167" fontId="22" fillId="0" borderId="1" xfId="9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43" fontId="1" fillId="0" borderId="1" xfId="3" applyFont="1" applyBorder="1" applyAlignment="1">
      <alignment vertical="center" wrapText="1"/>
    </xf>
    <xf numFmtId="43" fontId="1" fillId="0" borderId="1" xfId="0" applyNumberFormat="1" applyFont="1" applyBorder="1" applyAlignment="1">
      <alignment vertical="center" wrapText="1"/>
    </xf>
    <xf numFmtId="43" fontId="1" fillId="0" borderId="1" xfId="10" applyFont="1" applyBorder="1" applyAlignment="1">
      <alignment horizontal="left" vertical="center" wrapText="1"/>
    </xf>
    <xf numFmtId="43" fontId="1" fillId="0" borderId="1" xfId="9" applyNumberFormat="1" applyFont="1" applyBorder="1" applyAlignment="1">
      <alignment horizontal="left" vertical="center" wrapText="1"/>
    </xf>
    <xf numFmtId="43" fontId="10" fillId="0" borderId="1" xfId="10" applyFont="1" applyBorder="1" applyAlignment="1">
      <alignment horizontal="left" vertical="center" wrapText="1"/>
    </xf>
    <xf numFmtId="43" fontId="10" fillId="0" borderId="1" xfId="9" applyNumberFormat="1" applyFont="1" applyBorder="1" applyAlignment="1">
      <alignment horizontal="left" vertical="center" wrapText="1"/>
    </xf>
    <xf numFmtId="0" fontId="21" fillId="0" borderId="1" xfId="9" applyFont="1" applyBorder="1" applyAlignment="1">
      <alignment horizontal="left" vertical="center" wrapText="1"/>
    </xf>
    <xf numFmtId="0" fontId="18" fillId="0" borderId="1" xfId="9" applyFont="1" applyBorder="1" applyAlignment="1">
      <alignment horizontal="left" vertical="center" wrapText="1"/>
    </xf>
    <xf numFmtId="167" fontId="20" fillId="0" borderId="1" xfId="9" applyNumberFormat="1" applyFont="1" applyBorder="1" applyAlignment="1">
      <alignment horizontal="left" vertical="center" wrapText="1"/>
    </xf>
    <xf numFmtId="0" fontId="10" fillId="0" borderId="0" xfId="9" applyFont="1" applyAlignment="1">
      <alignment vertical="center" wrapText="1"/>
    </xf>
    <xf numFmtId="167" fontId="22" fillId="0" borderId="1" xfId="9" applyNumberFormat="1" applyFont="1" applyBorder="1" applyAlignment="1">
      <alignment horizontal="left" vertical="center" wrapText="1"/>
    </xf>
    <xf numFmtId="0" fontId="20" fillId="0" borderId="12" xfId="9" applyFont="1" applyBorder="1" applyAlignment="1">
      <alignment vertical="center" wrapText="1"/>
    </xf>
    <xf numFmtId="43" fontId="10" fillId="0" borderId="1" xfId="9" applyNumberFormat="1" applyFont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wrapText="1"/>
    </xf>
    <xf numFmtId="0" fontId="0" fillId="0" borderId="1" xfId="0" applyBorder="1" applyAlignment="1">
      <alignment horizontal="left" wrapText="1"/>
    </xf>
    <xf numFmtId="4" fontId="0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left" vertical="center" wrapText="1"/>
    </xf>
    <xf numFmtId="2" fontId="27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3" fontId="0" fillId="0" borderId="0" xfId="0" applyNumberFormat="1" applyBorder="1"/>
    <xf numFmtId="0" fontId="0" fillId="0" borderId="0" xfId="0" applyBorder="1" applyAlignment="1">
      <alignment horizontal="right" textRotation="90" wrapText="1"/>
    </xf>
    <xf numFmtId="168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14" xfId="4" applyFont="1" applyBorder="1" applyAlignment="1">
      <alignment horizontal="center" vertical="center" wrapText="1"/>
    </xf>
    <xf numFmtId="0" fontId="8" fillId="0" borderId="1" xfId="4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textRotation="90" wrapText="1"/>
    </xf>
    <xf numFmtId="0" fontId="4" fillId="0" borderId="6" xfId="4" applyFont="1" applyBorder="1" applyAlignment="1">
      <alignment horizontal="center" vertical="center" textRotation="90" wrapText="1"/>
    </xf>
    <xf numFmtId="0" fontId="10" fillId="0" borderId="2" xfId="4" applyFont="1" applyBorder="1" applyAlignment="1">
      <alignment horizontal="center" vertical="center" wrapText="1"/>
    </xf>
    <xf numFmtId="0" fontId="10" fillId="0" borderId="3" xfId="4" applyFont="1" applyBorder="1" applyAlignment="1">
      <alignment horizontal="center" vertical="center" wrapText="1"/>
    </xf>
    <xf numFmtId="0" fontId="10" fillId="0" borderId="4" xfId="4" applyFont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0" fontId="10" fillId="0" borderId="7" xfId="4" applyFont="1" applyBorder="1" applyAlignment="1">
      <alignment horizontal="center" vertical="center" wrapText="1"/>
    </xf>
    <xf numFmtId="0" fontId="10" fillId="0" borderId="9" xfId="4" applyFont="1" applyBorder="1" applyAlignment="1">
      <alignment horizontal="center" vertical="center" wrapText="1"/>
    </xf>
    <xf numFmtId="0" fontId="10" fillId="0" borderId="10" xfId="4" applyFont="1" applyBorder="1" applyAlignment="1">
      <alignment horizontal="center" vertical="center" wrapText="1"/>
    </xf>
    <xf numFmtId="0" fontId="1" fillId="0" borderId="2" xfId="4" applyFont="1" applyBorder="1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8" fillId="0" borderId="3" xfId="4" applyBorder="1" applyAlignment="1">
      <alignment horizontal="center" vertical="center" wrapText="1"/>
    </xf>
    <xf numFmtId="0" fontId="8" fillId="0" borderId="4" xfId="4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4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7" fillId="0" borderId="0" xfId="9" applyFont="1" applyAlignment="1">
      <alignment horizontal="center" vertical="center" wrapText="1"/>
    </xf>
    <xf numFmtId="0" fontId="18" fillId="0" borderId="1" xfId="9" applyFont="1" applyBorder="1" applyAlignment="1">
      <alignment horizontal="center" vertical="center" wrapText="1"/>
    </xf>
    <xf numFmtId="0" fontId="19" fillId="0" borderId="1" xfId="9" applyFont="1" applyBorder="1" applyAlignment="1">
      <alignment horizontal="center" vertical="center" wrapText="1"/>
    </xf>
    <xf numFmtId="0" fontId="18" fillId="0" borderId="1" xfId="9" applyFont="1" applyBorder="1" applyAlignment="1">
      <alignment horizontal="center" vertical="center" textRotation="90" wrapText="1"/>
    </xf>
    <xf numFmtId="0" fontId="18" fillId="0" borderId="6" xfId="9" applyFont="1" applyBorder="1" applyAlignment="1">
      <alignment horizontal="center" vertical="center" textRotation="90" wrapText="1"/>
    </xf>
    <xf numFmtId="0" fontId="18" fillId="0" borderId="12" xfId="9" applyFont="1" applyBorder="1" applyAlignment="1">
      <alignment horizontal="center" vertical="center" textRotation="90" wrapText="1"/>
    </xf>
    <xf numFmtId="0" fontId="18" fillId="0" borderId="1" xfId="8" applyFont="1" applyBorder="1" applyAlignment="1">
      <alignment horizontal="center" vertical="center" wrapText="1"/>
    </xf>
    <xf numFmtId="0" fontId="19" fillId="0" borderId="2" xfId="8" applyFont="1" applyBorder="1" applyAlignment="1">
      <alignment horizontal="left" vertical="center" wrapText="1"/>
    </xf>
    <xf numFmtId="0" fontId="19" fillId="0" borderId="3" xfId="8" applyFont="1" applyBorder="1" applyAlignment="1">
      <alignment horizontal="left" vertical="center" wrapText="1"/>
    </xf>
    <xf numFmtId="0" fontId="19" fillId="0" borderId="13" xfId="8" applyFont="1" applyBorder="1" applyAlignment="1">
      <alignment horizontal="center" vertical="center" wrapText="1"/>
    </xf>
    <xf numFmtId="0" fontId="19" fillId="0" borderId="14" xfId="8" applyFont="1" applyBorder="1" applyAlignment="1">
      <alignment horizontal="center" vertical="center" wrapText="1"/>
    </xf>
    <xf numFmtId="0" fontId="19" fillId="0" borderId="5" xfId="8" applyFont="1" applyBorder="1" applyAlignment="1">
      <alignment horizontal="center" vertical="center" wrapText="1"/>
    </xf>
    <xf numFmtId="0" fontId="19" fillId="0" borderId="12" xfId="8" applyFont="1" applyBorder="1" applyAlignment="1">
      <alignment horizontal="center" vertical="center" wrapText="1"/>
    </xf>
    <xf numFmtId="0" fontId="19" fillId="0" borderId="7" xfId="8" applyFont="1" applyBorder="1" applyAlignment="1">
      <alignment horizontal="center" vertical="center" wrapText="1"/>
    </xf>
    <xf numFmtId="0" fontId="1" fillId="0" borderId="2" xfId="9" applyFont="1" applyBorder="1" applyAlignment="1">
      <alignment horizontal="center" vertical="center" wrapText="1"/>
    </xf>
    <xf numFmtId="0" fontId="1" fillId="0" borderId="3" xfId="9" applyFont="1" applyBorder="1" applyAlignment="1">
      <alignment horizontal="center" vertical="center" wrapText="1"/>
    </xf>
    <xf numFmtId="0" fontId="1" fillId="0" borderId="4" xfId="9" applyFont="1" applyBorder="1" applyAlignment="1">
      <alignment horizontal="center" vertical="center" wrapText="1"/>
    </xf>
    <xf numFmtId="0" fontId="10" fillId="0" borderId="2" xfId="9" applyFont="1" applyBorder="1" applyAlignment="1">
      <alignment horizontal="center" vertical="center" wrapText="1"/>
    </xf>
    <xf numFmtId="0" fontId="10" fillId="0" borderId="3" xfId="9" applyFont="1" applyBorder="1" applyAlignment="1">
      <alignment horizontal="center" vertical="center" wrapText="1"/>
    </xf>
    <xf numFmtId="0" fontId="10" fillId="0" borderId="4" xfId="9" applyFont="1" applyBorder="1" applyAlignment="1">
      <alignment horizontal="center" vertical="center" wrapText="1"/>
    </xf>
    <xf numFmtId="0" fontId="10" fillId="0" borderId="13" xfId="9" applyFont="1" applyBorder="1" applyAlignment="1">
      <alignment horizontal="center" vertical="center" wrapText="1"/>
    </xf>
    <xf numFmtId="0" fontId="10" fillId="0" borderId="14" xfId="9" applyFont="1" applyBorder="1" applyAlignment="1">
      <alignment horizontal="center" vertical="center" wrapText="1"/>
    </xf>
    <xf numFmtId="0" fontId="10" fillId="0" borderId="1" xfId="9" applyFont="1" applyBorder="1" applyAlignment="1">
      <alignment horizontal="center" vertical="center" wrapText="1"/>
    </xf>
    <xf numFmtId="0" fontId="10" fillId="0" borderId="5" xfId="9" applyFont="1" applyBorder="1" applyAlignment="1">
      <alignment horizontal="center" vertical="center" wrapText="1"/>
    </xf>
    <xf numFmtId="0" fontId="10" fillId="0" borderId="12" xfId="9" applyFont="1" applyBorder="1" applyAlignment="1">
      <alignment horizontal="center" vertical="center" wrapText="1"/>
    </xf>
    <xf numFmtId="0" fontId="1" fillId="0" borderId="1" xfId="9" applyFont="1" applyBorder="1" applyAlignment="1">
      <alignment horizontal="center" vertical="center" wrapText="1"/>
    </xf>
    <xf numFmtId="0" fontId="1" fillId="0" borderId="5" xfId="9" applyFont="1" applyBorder="1" applyAlignment="1">
      <alignment horizontal="center" vertical="center" wrapText="1"/>
    </xf>
    <xf numFmtId="0" fontId="1" fillId="0" borderId="12" xfId="9" applyFont="1" applyBorder="1" applyAlignment="1">
      <alignment horizontal="center" vertical="center" wrapText="1"/>
    </xf>
    <xf numFmtId="0" fontId="20" fillId="0" borderId="5" xfId="9" applyFont="1" applyBorder="1" applyAlignment="1">
      <alignment horizontal="center" vertical="center" wrapText="1"/>
    </xf>
    <xf numFmtId="0" fontId="20" fillId="0" borderId="6" xfId="9" applyFont="1" applyBorder="1" applyAlignment="1">
      <alignment horizontal="center" vertical="center" wrapText="1"/>
    </xf>
    <xf numFmtId="0" fontId="21" fillId="0" borderId="2" xfId="9" applyFont="1" applyBorder="1" applyAlignment="1">
      <alignment horizontal="center" vertical="center" wrapText="1"/>
    </xf>
    <xf numFmtId="0" fontId="21" fillId="0" borderId="3" xfId="9" applyFont="1" applyBorder="1" applyAlignment="1">
      <alignment horizontal="center" vertical="center" wrapText="1"/>
    </xf>
    <xf numFmtId="0" fontId="21" fillId="0" borderId="4" xfId="9" applyFont="1" applyBorder="1" applyAlignment="1">
      <alignment horizontal="center" vertical="center" wrapText="1"/>
    </xf>
    <xf numFmtId="0" fontId="20" fillId="0" borderId="12" xfId="9" applyFont="1" applyBorder="1" applyAlignment="1">
      <alignment horizontal="center" vertical="center" wrapText="1"/>
    </xf>
    <xf numFmtId="0" fontId="20" fillId="0" borderId="2" xfId="9" applyFont="1" applyBorder="1" applyAlignment="1">
      <alignment horizontal="center" vertical="center" wrapText="1"/>
    </xf>
    <xf numFmtId="0" fontId="20" fillId="0" borderId="3" xfId="9" applyFont="1" applyBorder="1" applyAlignment="1">
      <alignment horizontal="center" vertical="center" wrapText="1"/>
    </xf>
    <xf numFmtId="0" fontId="20" fillId="0" borderId="4" xfId="9" applyFont="1" applyBorder="1" applyAlignment="1">
      <alignment horizontal="center" vertical="center" wrapText="1"/>
    </xf>
    <xf numFmtId="0" fontId="23" fillId="0" borderId="2" xfId="9" applyFont="1" applyBorder="1" applyAlignment="1">
      <alignment horizontal="center" vertical="center" wrapText="1"/>
    </xf>
    <xf numFmtId="0" fontId="23" fillId="0" borderId="3" xfId="9" applyFont="1" applyBorder="1" applyAlignment="1">
      <alignment horizontal="center" vertical="center" wrapText="1"/>
    </xf>
    <xf numFmtId="0" fontId="23" fillId="0" borderId="4" xfId="9" applyFont="1" applyBorder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6" fillId="0" borderId="3" xfId="0" applyFont="1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right" textRotation="90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0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</cellXfs>
  <cellStyles count="11">
    <cellStyle name="Comma" xfId="3" builtinId="3"/>
    <cellStyle name="Comma 2" xfId="2"/>
    <cellStyle name="Comma 2 2" xfId="7"/>
    <cellStyle name="Comma 2 3" xfId="10"/>
    <cellStyle name="Comma 3" xfId="5"/>
    <cellStyle name="Comma 4" xfId="6"/>
    <cellStyle name="Normal" xfId="0" builtinId="0"/>
    <cellStyle name="Normal 2" xfId="1"/>
    <cellStyle name="Normal 2 2" xfId="8"/>
    <cellStyle name="Normal 2 3" xfId="9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1"/>
  <sheetViews>
    <sheetView topLeftCell="A184" workbookViewId="0">
      <selection activeCell="D26" sqref="D26"/>
    </sheetView>
  </sheetViews>
  <sheetFormatPr defaultRowHeight="15"/>
  <cols>
    <col min="1" max="1" width="5.7109375" style="33" bestFit="1" customWidth="1"/>
    <col min="2" max="2" width="10" customWidth="1"/>
    <col min="3" max="3" width="11" customWidth="1"/>
    <col min="4" max="4" width="18.7109375" customWidth="1"/>
    <col min="5" max="5" width="17.85546875" customWidth="1"/>
    <col min="6" max="6" width="13.5703125" customWidth="1"/>
    <col min="7" max="8" width="9.140625" customWidth="1"/>
    <col min="9" max="9" width="15.42578125" customWidth="1"/>
  </cols>
  <sheetData>
    <row r="1" spans="1:10" ht="32.25" customHeight="1">
      <c r="A1" s="202" t="s">
        <v>55</v>
      </c>
      <c r="B1" s="202"/>
      <c r="C1" s="202"/>
      <c r="D1" s="202"/>
      <c r="E1" s="202"/>
      <c r="F1" s="202"/>
      <c r="G1" s="202"/>
      <c r="H1" s="202"/>
      <c r="I1" s="202"/>
      <c r="J1" s="202"/>
    </row>
    <row r="2" spans="1:10" s="5" customFormat="1" ht="45">
      <c r="A2" s="1" t="s">
        <v>0</v>
      </c>
      <c r="B2" s="1" t="s">
        <v>56</v>
      </c>
      <c r="C2" s="1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3" t="s">
        <v>63</v>
      </c>
      <c r="J2" s="4" t="s">
        <v>64</v>
      </c>
    </row>
    <row r="3" spans="1:10" ht="18" customHeight="1">
      <c r="A3" s="6">
        <v>1</v>
      </c>
      <c r="B3" s="198" t="s">
        <v>65</v>
      </c>
      <c r="C3" s="7" t="s">
        <v>66</v>
      </c>
      <c r="D3" s="7" t="s">
        <v>67</v>
      </c>
      <c r="E3" s="7" t="s">
        <v>68</v>
      </c>
      <c r="F3" s="7" t="s">
        <v>69</v>
      </c>
      <c r="G3" s="7">
        <v>53.52</v>
      </c>
      <c r="H3" s="7">
        <v>13.38</v>
      </c>
      <c r="I3" s="8">
        <v>33450</v>
      </c>
      <c r="J3" s="203"/>
    </row>
    <row r="4" spans="1:10" ht="18" customHeight="1">
      <c r="A4" s="6">
        <v>2</v>
      </c>
      <c r="B4" s="199"/>
      <c r="C4" s="7" t="s">
        <v>66</v>
      </c>
      <c r="D4" s="7" t="s">
        <v>70</v>
      </c>
      <c r="E4" s="7" t="s">
        <v>71</v>
      </c>
      <c r="F4" s="7" t="s">
        <v>69</v>
      </c>
      <c r="G4" s="7">
        <v>14.48</v>
      </c>
      <c r="H4" s="7">
        <v>3.75</v>
      </c>
      <c r="I4" s="9">
        <v>9375</v>
      </c>
      <c r="J4" s="203"/>
    </row>
    <row r="5" spans="1:10" ht="18" customHeight="1">
      <c r="A5" s="6">
        <v>3</v>
      </c>
      <c r="B5" s="199"/>
      <c r="C5" s="7" t="s">
        <v>66</v>
      </c>
      <c r="D5" s="7" t="s">
        <v>72</v>
      </c>
      <c r="E5" s="7" t="s">
        <v>73</v>
      </c>
      <c r="F5" s="7" t="s">
        <v>69</v>
      </c>
      <c r="G5" s="7">
        <v>9.48</v>
      </c>
      <c r="H5" s="7">
        <v>2.37</v>
      </c>
      <c r="I5" s="10">
        <v>5925</v>
      </c>
      <c r="J5" s="203"/>
    </row>
    <row r="6" spans="1:10" ht="18" customHeight="1">
      <c r="A6" s="6">
        <v>4</v>
      </c>
      <c r="B6" s="199"/>
      <c r="C6" s="7" t="s">
        <v>66</v>
      </c>
      <c r="D6" s="11" t="s">
        <v>72</v>
      </c>
      <c r="E6" s="7" t="s">
        <v>74</v>
      </c>
      <c r="F6" s="7" t="s">
        <v>69</v>
      </c>
      <c r="G6" s="7">
        <v>9.8699999999999992</v>
      </c>
      <c r="H6" s="7">
        <v>2.4700000000000002</v>
      </c>
      <c r="I6" s="10">
        <v>6175</v>
      </c>
      <c r="J6" s="203"/>
    </row>
    <row r="7" spans="1:10" ht="18" customHeight="1">
      <c r="A7" s="6">
        <v>5</v>
      </c>
      <c r="B7" s="199"/>
      <c r="C7" s="7" t="s">
        <v>66</v>
      </c>
      <c r="D7" s="7" t="s">
        <v>75</v>
      </c>
      <c r="E7" s="7" t="s">
        <v>76</v>
      </c>
      <c r="F7" s="7" t="s">
        <v>69</v>
      </c>
      <c r="G7" s="7">
        <v>25.44</v>
      </c>
      <c r="H7" s="7">
        <v>24.65</v>
      </c>
      <c r="I7" s="10">
        <v>15900</v>
      </c>
      <c r="J7" s="203"/>
    </row>
    <row r="8" spans="1:10" ht="18" customHeight="1">
      <c r="A8" s="6">
        <v>6</v>
      </c>
      <c r="B8" s="199"/>
      <c r="C8" s="7" t="s">
        <v>66</v>
      </c>
      <c r="D8" s="7" t="s">
        <v>77</v>
      </c>
      <c r="E8" s="7" t="s">
        <v>78</v>
      </c>
      <c r="F8" s="7" t="s">
        <v>69</v>
      </c>
      <c r="G8" s="7">
        <v>24.65</v>
      </c>
      <c r="H8" s="7">
        <v>6.16</v>
      </c>
      <c r="I8" s="10">
        <v>15400</v>
      </c>
      <c r="J8" s="203"/>
    </row>
    <row r="9" spans="1:10" ht="18" customHeight="1">
      <c r="A9" s="6">
        <v>7</v>
      </c>
      <c r="B9" s="199"/>
      <c r="C9" s="7" t="s">
        <v>79</v>
      </c>
      <c r="D9" s="7" t="s">
        <v>80</v>
      </c>
      <c r="E9" s="7" t="s">
        <v>81</v>
      </c>
      <c r="F9" s="12" t="s">
        <v>82</v>
      </c>
      <c r="G9" s="13">
        <v>26.2</v>
      </c>
      <c r="H9" s="13">
        <v>13.1</v>
      </c>
      <c r="I9" s="14">
        <v>32750</v>
      </c>
      <c r="J9" s="203"/>
    </row>
    <row r="10" spans="1:10" ht="18" customHeight="1">
      <c r="A10" s="6">
        <v>8</v>
      </c>
      <c r="B10" s="199"/>
      <c r="C10" s="7" t="s">
        <v>79</v>
      </c>
      <c r="D10" s="7" t="s">
        <v>83</v>
      </c>
      <c r="E10" s="7" t="s">
        <v>84</v>
      </c>
      <c r="F10" s="12" t="s">
        <v>85</v>
      </c>
      <c r="G10" s="13">
        <v>21.5</v>
      </c>
      <c r="H10" s="7">
        <v>10.75</v>
      </c>
      <c r="I10" s="14">
        <v>26875</v>
      </c>
      <c r="J10" s="203"/>
    </row>
    <row r="11" spans="1:10" ht="18" customHeight="1">
      <c r="A11" s="6">
        <v>9</v>
      </c>
      <c r="B11" s="199"/>
      <c r="C11" s="7" t="s">
        <v>79</v>
      </c>
      <c r="D11" s="7" t="s">
        <v>80</v>
      </c>
      <c r="E11" s="7" t="s">
        <v>86</v>
      </c>
      <c r="F11" s="7" t="s">
        <v>69</v>
      </c>
      <c r="G11" s="7">
        <v>16.14</v>
      </c>
      <c r="H11" s="7">
        <v>4.03</v>
      </c>
      <c r="I11" s="14">
        <v>10075</v>
      </c>
      <c r="J11" s="203"/>
    </row>
    <row r="12" spans="1:10" ht="18" customHeight="1">
      <c r="A12" s="6">
        <v>10</v>
      </c>
      <c r="B12" s="199"/>
      <c r="C12" s="7" t="s">
        <v>79</v>
      </c>
      <c r="D12" s="7" t="s">
        <v>87</v>
      </c>
      <c r="E12" s="7" t="s">
        <v>88</v>
      </c>
      <c r="F12" s="7" t="s">
        <v>69</v>
      </c>
      <c r="G12" s="7">
        <v>22.21</v>
      </c>
      <c r="H12" s="7">
        <v>5.55</v>
      </c>
      <c r="I12" s="14">
        <v>13875</v>
      </c>
      <c r="J12" s="203"/>
    </row>
    <row r="13" spans="1:10" ht="18" customHeight="1">
      <c r="A13" s="6">
        <v>11</v>
      </c>
      <c r="B13" s="199"/>
      <c r="C13" s="7" t="s">
        <v>79</v>
      </c>
      <c r="D13" s="7" t="s">
        <v>83</v>
      </c>
      <c r="E13" s="7" t="s">
        <v>89</v>
      </c>
      <c r="F13" s="7" t="s">
        <v>69</v>
      </c>
      <c r="G13" s="7">
        <v>19.87</v>
      </c>
      <c r="H13" s="7">
        <v>4.97</v>
      </c>
      <c r="I13" s="14">
        <v>12425</v>
      </c>
      <c r="J13" s="203"/>
    </row>
    <row r="14" spans="1:10" ht="18" customHeight="1">
      <c r="A14" s="6">
        <v>12</v>
      </c>
      <c r="B14" s="199"/>
      <c r="C14" s="7" t="s">
        <v>79</v>
      </c>
      <c r="D14" s="7" t="s">
        <v>83</v>
      </c>
      <c r="E14" s="7" t="s">
        <v>90</v>
      </c>
      <c r="F14" s="7" t="s">
        <v>69</v>
      </c>
      <c r="G14" s="7">
        <v>9.75</v>
      </c>
      <c r="H14" s="7">
        <v>2.44</v>
      </c>
      <c r="I14" s="14">
        <v>6100</v>
      </c>
      <c r="J14" s="203"/>
    </row>
    <row r="15" spans="1:10" ht="18" customHeight="1">
      <c r="A15" s="6">
        <v>13</v>
      </c>
      <c r="B15" s="199"/>
      <c r="C15" s="7" t="s">
        <v>79</v>
      </c>
      <c r="D15" s="7" t="s">
        <v>83</v>
      </c>
      <c r="E15" s="7" t="s">
        <v>91</v>
      </c>
      <c r="F15" s="7" t="s">
        <v>69</v>
      </c>
      <c r="G15" s="7">
        <v>10.78</v>
      </c>
      <c r="H15" s="13">
        <v>2.7</v>
      </c>
      <c r="I15" s="14">
        <v>6750</v>
      </c>
      <c r="J15" s="203"/>
    </row>
    <row r="16" spans="1:10" ht="18" customHeight="1">
      <c r="A16" s="6">
        <v>14</v>
      </c>
      <c r="B16" s="199"/>
      <c r="C16" s="7" t="s">
        <v>92</v>
      </c>
      <c r="D16" s="7" t="s">
        <v>93</v>
      </c>
      <c r="E16" s="7" t="s">
        <v>94</v>
      </c>
      <c r="F16" s="7" t="s">
        <v>69</v>
      </c>
      <c r="G16" s="13">
        <v>10</v>
      </c>
      <c r="H16" s="13">
        <v>2.5</v>
      </c>
      <c r="I16" s="15">
        <v>6250</v>
      </c>
      <c r="J16" s="203"/>
    </row>
    <row r="17" spans="1:10" ht="18" customHeight="1">
      <c r="A17" s="6">
        <v>15</v>
      </c>
      <c r="B17" s="199"/>
      <c r="C17" s="7" t="s">
        <v>92</v>
      </c>
      <c r="D17" s="7" t="s">
        <v>95</v>
      </c>
      <c r="E17" s="7" t="s">
        <v>96</v>
      </c>
      <c r="F17" s="7" t="s">
        <v>69</v>
      </c>
      <c r="G17" s="13">
        <v>70</v>
      </c>
      <c r="H17" s="13">
        <v>17.5</v>
      </c>
      <c r="I17" s="15">
        <v>43750</v>
      </c>
      <c r="J17" s="203"/>
    </row>
    <row r="18" spans="1:10" ht="18" customHeight="1">
      <c r="A18" s="6">
        <v>16</v>
      </c>
      <c r="B18" s="199"/>
      <c r="C18" s="7" t="s">
        <v>92</v>
      </c>
      <c r="D18" s="7" t="s">
        <v>97</v>
      </c>
      <c r="E18" s="7" t="s">
        <v>98</v>
      </c>
      <c r="F18" s="7" t="s">
        <v>69</v>
      </c>
      <c r="G18" s="7">
        <v>24.17</v>
      </c>
      <c r="H18" s="7">
        <v>6.04</v>
      </c>
      <c r="I18" s="15">
        <v>15100</v>
      </c>
      <c r="J18" s="203"/>
    </row>
    <row r="19" spans="1:10" ht="18" customHeight="1">
      <c r="A19" s="6">
        <v>17</v>
      </c>
      <c r="B19" s="199"/>
      <c r="C19" s="7" t="s">
        <v>92</v>
      </c>
      <c r="D19" s="7" t="s">
        <v>99</v>
      </c>
      <c r="E19" s="7" t="s">
        <v>73</v>
      </c>
      <c r="F19" s="7" t="s">
        <v>69</v>
      </c>
      <c r="G19" s="13">
        <v>11.39</v>
      </c>
      <c r="H19" s="7">
        <v>2.85</v>
      </c>
      <c r="I19" s="15">
        <v>7125</v>
      </c>
      <c r="J19" s="203"/>
    </row>
    <row r="20" spans="1:10" ht="18" customHeight="1">
      <c r="A20" s="6">
        <v>18</v>
      </c>
      <c r="B20" s="199"/>
      <c r="C20" s="7" t="s">
        <v>92</v>
      </c>
      <c r="D20" s="7" t="s">
        <v>99</v>
      </c>
      <c r="E20" s="7" t="s">
        <v>100</v>
      </c>
      <c r="F20" s="7" t="s">
        <v>69</v>
      </c>
      <c r="G20" s="7">
        <v>7.67</v>
      </c>
      <c r="H20" s="16">
        <v>1.91</v>
      </c>
      <c r="I20" s="17">
        <v>4800</v>
      </c>
      <c r="J20" s="203"/>
    </row>
    <row r="21" spans="1:10" ht="18" customHeight="1">
      <c r="A21" s="6">
        <v>19</v>
      </c>
      <c r="B21" s="199"/>
      <c r="C21" s="7" t="s">
        <v>92</v>
      </c>
      <c r="D21" s="7" t="s">
        <v>101</v>
      </c>
      <c r="E21" s="7" t="s">
        <v>102</v>
      </c>
      <c r="F21" s="7" t="s">
        <v>69</v>
      </c>
      <c r="G21" s="7">
        <v>8.6199999999999992</v>
      </c>
      <c r="H21" s="7">
        <v>2.16</v>
      </c>
      <c r="I21" s="15">
        <v>5400</v>
      </c>
      <c r="J21" s="203"/>
    </row>
    <row r="22" spans="1:10" ht="18" customHeight="1">
      <c r="A22" s="6">
        <v>20</v>
      </c>
      <c r="B22" s="199"/>
      <c r="C22" s="7" t="s">
        <v>92</v>
      </c>
      <c r="D22" s="7" t="s">
        <v>101</v>
      </c>
      <c r="E22" s="7" t="s">
        <v>103</v>
      </c>
      <c r="F22" s="7" t="s">
        <v>69</v>
      </c>
      <c r="G22" s="7">
        <v>11.04</v>
      </c>
      <c r="H22" s="7">
        <v>2.76</v>
      </c>
      <c r="I22" s="15">
        <v>6900</v>
      </c>
      <c r="J22" s="203"/>
    </row>
    <row r="23" spans="1:10" ht="18" customHeight="1">
      <c r="A23" s="6">
        <v>21</v>
      </c>
      <c r="B23" s="199"/>
      <c r="C23" s="7" t="s">
        <v>92</v>
      </c>
      <c r="D23" s="7" t="s">
        <v>104</v>
      </c>
      <c r="E23" s="7" t="s">
        <v>105</v>
      </c>
      <c r="F23" s="7" t="s">
        <v>69</v>
      </c>
      <c r="G23" s="7">
        <v>24.89</v>
      </c>
      <c r="H23" s="7">
        <v>6.22</v>
      </c>
      <c r="I23" s="15">
        <v>15550</v>
      </c>
      <c r="J23" s="203"/>
    </row>
    <row r="24" spans="1:10" ht="18" customHeight="1">
      <c r="A24" s="6">
        <v>22</v>
      </c>
      <c r="B24" s="199"/>
      <c r="C24" s="7" t="s">
        <v>92</v>
      </c>
      <c r="D24" s="7" t="s">
        <v>106</v>
      </c>
      <c r="E24" s="7" t="s">
        <v>107</v>
      </c>
      <c r="F24" s="7" t="s">
        <v>69</v>
      </c>
      <c r="G24" s="7">
        <v>8.92</v>
      </c>
      <c r="H24" s="7">
        <v>2.23</v>
      </c>
      <c r="I24" s="15">
        <v>5575</v>
      </c>
      <c r="J24" s="203"/>
    </row>
    <row r="25" spans="1:10" ht="18" customHeight="1">
      <c r="A25" s="6">
        <v>23</v>
      </c>
      <c r="B25" s="199"/>
      <c r="C25" s="7" t="s">
        <v>92</v>
      </c>
      <c r="D25" s="7" t="s">
        <v>108</v>
      </c>
      <c r="E25" s="7" t="s">
        <v>109</v>
      </c>
      <c r="F25" s="7" t="s">
        <v>69</v>
      </c>
      <c r="G25" s="7">
        <v>11.03</v>
      </c>
      <c r="H25" s="7">
        <v>2.76</v>
      </c>
      <c r="I25" s="15">
        <v>6900</v>
      </c>
      <c r="J25" s="203"/>
    </row>
    <row r="26" spans="1:10" ht="17.25" customHeight="1">
      <c r="A26" s="18">
        <v>24</v>
      </c>
      <c r="B26" s="199"/>
      <c r="C26" s="19" t="s">
        <v>92</v>
      </c>
      <c r="D26" s="19" t="s">
        <v>110</v>
      </c>
      <c r="E26" s="19" t="s">
        <v>78</v>
      </c>
      <c r="F26" s="19" t="s">
        <v>69</v>
      </c>
      <c r="G26" s="19">
        <v>8.82</v>
      </c>
      <c r="H26" s="19">
        <v>2.21</v>
      </c>
      <c r="I26" s="20">
        <v>5525</v>
      </c>
      <c r="J26" s="203"/>
    </row>
    <row r="27" spans="1:10" ht="18" customHeight="1">
      <c r="A27" s="21"/>
      <c r="B27" s="22"/>
      <c r="C27" s="23"/>
      <c r="D27" s="23"/>
      <c r="E27" s="23"/>
      <c r="F27" s="23"/>
      <c r="G27" s="23"/>
      <c r="H27" s="23"/>
      <c r="I27" s="24"/>
      <c r="J27" s="25"/>
    </row>
    <row r="28" spans="1:10" ht="18" customHeight="1">
      <c r="A28" s="21"/>
      <c r="B28" s="22"/>
      <c r="C28" s="23"/>
      <c r="D28" s="23"/>
      <c r="E28" s="23"/>
      <c r="F28" s="23"/>
      <c r="G28" s="23"/>
      <c r="H28" s="23"/>
      <c r="I28" s="24"/>
      <c r="J28" s="25"/>
    </row>
    <row r="29" spans="1:10">
      <c r="A29" s="6">
        <v>1</v>
      </c>
      <c r="B29" s="204" t="s">
        <v>111</v>
      </c>
      <c r="C29" s="7" t="s">
        <v>66</v>
      </c>
      <c r="D29" s="7" t="s">
        <v>112</v>
      </c>
      <c r="E29" s="198" t="s">
        <v>113</v>
      </c>
      <c r="F29" s="205" t="s">
        <v>114</v>
      </c>
      <c r="G29" s="206"/>
      <c r="H29" s="206"/>
      <c r="I29" s="207"/>
      <c r="J29" s="26"/>
    </row>
    <row r="30" spans="1:10">
      <c r="A30" s="6">
        <v>2</v>
      </c>
      <c r="B30" s="204"/>
      <c r="C30" s="7" t="s">
        <v>66</v>
      </c>
      <c r="D30" s="7" t="s">
        <v>115</v>
      </c>
      <c r="E30" s="199"/>
      <c r="F30" s="208"/>
      <c r="G30" s="209"/>
      <c r="H30" s="209"/>
      <c r="I30" s="210"/>
      <c r="J30" s="26"/>
    </row>
    <row r="31" spans="1:10">
      <c r="A31" s="6">
        <v>3</v>
      </c>
      <c r="B31" s="204"/>
      <c r="C31" s="7" t="s">
        <v>66</v>
      </c>
      <c r="D31" s="7" t="s">
        <v>116</v>
      </c>
      <c r="E31" s="199"/>
      <c r="F31" s="208"/>
      <c r="G31" s="209"/>
      <c r="H31" s="209"/>
      <c r="I31" s="210"/>
      <c r="J31" s="26"/>
    </row>
    <row r="32" spans="1:10">
      <c r="A32" s="6">
        <v>4</v>
      </c>
      <c r="B32" s="204"/>
      <c r="C32" s="7" t="s">
        <v>66</v>
      </c>
      <c r="D32" s="7" t="s">
        <v>66</v>
      </c>
      <c r="E32" s="199"/>
      <c r="F32" s="208"/>
      <c r="G32" s="209"/>
      <c r="H32" s="209"/>
      <c r="I32" s="210"/>
      <c r="J32" s="26"/>
    </row>
    <row r="33" spans="1:10">
      <c r="A33" s="6">
        <v>5</v>
      </c>
      <c r="B33" s="204"/>
      <c r="C33" s="7" t="s">
        <v>66</v>
      </c>
      <c r="D33" s="7" t="s">
        <v>117</v>
      </c>
      <c r="E33" s="199"/>
      <c r="F33" s="208"/>
      <c r="G33" s="209"/>
      <c r="H33" s="209"/>
      <c r="I33" s="210"/>
      <c r="J33" s="26"/>
    </row>
    <row r="34" spans="1:10">
      <c r="A34" s="6">
        <v>6</v>
      </c>
      <c r="B34" s="204"/>
      <c r="C34" s="7" t="s">
        <v>66</v>
      </c>
      <c r="D34" s="7" t="s">
        <v>118</v>
      </c>
      <c r="E34" s="199"/>
      <c r="F34" s="208"/>
      <c r="G34" s="209"/>
      <c r="H34" s="209"/>
      <c r="I34" s="210"/>
      <c r="J34" s="26"/>
    </row>
    <row r="35" spans="1:10">
      <c r="A35" s="6">
        <v>7</v>
      </c>
      <c r="B35" s="204"/>
      <c r="C35" s="7" t="s">
        <v>66</v>
      </c>
      <c r="D35" s="7" t="s">
        <v>119</v>
      </c>
      <c r="E35" s="199"/>
      <c r="F35" s="208"/>
      <c r="G35" s="209"/>
      <c r="H35" s="209"/>
      <c r="I35" s="210"/>
      <c r="J35" s="26"/>
    </row>
    <row r="36" spans="1:10">
      <c r="A36" s="6">
        <v>8</v>
      </c>
      <c r="B36" s="204"/>
      <c r="C36" s="7" t="s">
        <v>66</v>
      </c>
      <c r="D36" s="7" t="s">
        <v>120</v>
      </c>
      <c r="E36" s="200"/>
      <c r="F36" s="211"/>
      <c r="G36" s="212"/>
      <c r="H36" s="212"/>
      <c r="I36" s="213"/>
      <c r="J36" s="26"/>
    </row>
    <row r="37" spans="1:10">
      <c r="A37" s="21"/>
      <c r="B37" s="27"/>
      <c r="C37" s="23"/>
      <c r="D37" s="23"/>
      <c r="E37" s="23"/>
      <c r="F37" s="23"/>
      <c r="G37" s="23"/>
      <c r="H37" s="23"/>
      <c r="I37" s="23"/>
      <c r="J37" s="28"/>
    </row>
    <row r="38" spans="1:10">
      <c r="A38" s="21"/>
      <c r="B38" s="27"/>
      <c r="C38" s="23"/>
      <c r="D38" s="23"/>
      <c r="E38" s="23"/>
      <c r="F38" s="23"/>
      <c r="G38" s="23"/>
      <c r="H38" s="23"/>
      <c r="I38" s="23"/>
      <c r="J38" s="28"/>
    </row>
    <row r="39" spans="1:10">
      <c r="A39" s="21"/>
      <c r="B39" s="27"/>
      <c r="C39" s="23"/>
      <c r="D39" s="23"/>
      <c r="E39" s="23"/>
      <c r="F39" s="23"/>
      <c r="G39" s="23"/>
      <c r="H39" s="23"/>
      <c r="I39" s="23"/>
      <c r="J39" s="28"/>
    </row>
    <row r="40" spans="1:10">
      <c r="A40" s="21"/>
      <c r="B40" s="27"/>
      <c r="C40" s="23"/>
      <c r="D40" s="23"/>
      <c r="E40" s="23"/>
      <c r="F40" s="23"/>
      <c r="G40" s="23"/>
      <c r="H40" s="23"/>
      <c r="I40" s="23"/>
      <c r="J40" s="28"/>
    </row>
    <row r="41" spans="1:10">
      <c r="A41" s="21"/>
      <c r="B41" s="27"/>
      <c r="C41" s="23"/>
      <c r="D41" s="23"/>
      <c r="E41" s="23"/>
      <c r="F41" s="23"/>
      <c r="G41" s="23"/>
      <c r="H41" s="23"/>
      <c r="I41" s="23"/>
      <c r="J41" s="28"/>
    </row>
    <row r="42" spans="1:10">
      <c r="A42" s="21"/>
      <c r="B42" s="27"/>
      <c r="C42" s="23"/>
      <c r="D42" s="23"/>
      <c r="E42" s="23"/>
      <c r="F42" s="23"/>
      <c r="G42" s="23"/>
      <c r="H42" s="23"/>
      <c r="I42" s="23"/>
      <c r="J42" s="28"/>
    </row>
    <row r="43" spans="1:10">
      <c r="A43" s="21"/>
      <c r="B43" s="27"/>
      <c r="C43" s="23"/>
      <c r="D43" s="23"/>
      <c r="E43" s="23"/>
      <c r="F43" s="23"/>
      <c r="G43" s="23"/>
      <c r="H43" s="23"/>
      <c r="I43" s="23"/>
      <c r="J43" s="28"/>
    </row>
    <row r="44" spans="1:10">
      <c r="A44" s="21"/>
      <c r="B44" s="27"/>
      <c r="C44" s="23"/>
      <c r="D44" s="23"/>
      <c r="E44" s="23"/>
      <c r="F44" s="23"/>
      <c r="G44" s="23"/>
      <c r="H44" s="23"/>
      <c r="I44" s="23"/>
      <c r="J44" s="28"/>
    </row>
    <row r="45" spans="1:10">
      <c r="A45" s="21"/>
      <c r="B45" s="27"/>
      <c r="C45" s="23"/>
      <c r="D45" s="23"/>
      <c r="E45" s="23"/>
      <c r="F45" s="23"/>
      <c r="G45" s="23"/>
      <c r="H45" s="23"/>
      <c r="I45" s="23"/>
      <c r="J45" s="28"/>
    </row>
    <row r="46" spans="1:10">
      <c r="A46" s="21"/>
      <c r="B46" s="27"/>
      <c r="C46" s="23"/>
      <c r="D46" s="23"/>
      <c r="E46" s="23"/>
      <c r="F46" s="23"/>
      <c r="G46" s="23"/>
      <c r="H46" s="23"/>
      <c r="I46" s="23"/>
      <c r="J46" s="28"/>
    </row>
    <row r="47" spans="1:10" ht="16.5" customHeight="1">
      <c r="A47" s="21"/>
      <c r="B47" s="27"/>
      <c r="C47" s="23"/>
      <c r="D47" s="23"/>
      <c r="E47" s="23"/>
      <c r="F47" s="23"/>
      <c r="G47" s="23"/>
      <c r="H47" s="23"/>
      <c r="I47" s="23"/>
      <c r="J47" s="28"/>
    </row>
    <row r="48" spans="1:10" ht="16.5" customHeight="1">
      <c r="A48" s="21"/>
      <c r="B48" s="27"/>
      <c r="C48" s="23"/>
      <c r="D48" s="23"/>
      <c r="E48" s="23"/>
      <c r="F48" s="23"/>
      <c r="G48" s="23"/>
      <c r="H48" s="23"/>
      <c r="I48" s="23"/>
      <c r="J48" s="28"/>
    </row>
    <row r="49" spans="1:10" ht="16.5" customHeight="1">
      <c r="A49" s="21"/>
      <c r="B49" s="27"/>
      <c r="C49" s="23"/>
      <c r="D49" s="23"/>
      <c r="E49" s="23"/>
      <c r="F49" s="23"/>
      <c r="G49" s="23"/>
      <c r="H49" s="23"/>
      <c r="I49" s="23"/>
      <c r="J49" s="28"/>
    </row>
    <row r="50" spans="1:10">
      <c r="A50" s="21"/>
      <c r="B50" s="27"/>
      <c r="C50" s="23"/>
      <c r="D50" s="23"/>
      <c r="E50" s="23"/>
      <c r="F50" s="23"/>
      <c r="G50" s="23"/>
      <c r="H50" s="23"/>
      <c r="I50" s="23"/>
      <c r="J50" s="28"/>
    </row>
    <row r="51" spans="1:10">
      <c r="A51" s="21"/>
      <c r="B51" s="27"/>
      <c r="C51" s="23"/>
      <c r="D51" s="23"/>
      <c r="E51" s="23"/>
      <c r="F51" s="23"/>
      <c r="G51" s="23"/>
      <c r="H51" s="23"/>
      <c r="I51" s="23"/>
      <c r="J51" s="28"/>
    </row>
    <row r="52" spans="1:10">
      <c r="A52" s="21"/>
      <c r="B52" s="27"/>
      <c r="C52" s="23"/>
      <c r="D52" s="23"/>
      <c r="E52" s="23"/>
      <c r="F52" s="23"/>
      <c r="G52" s="23"/>
      <c r="H52" s="23"/>
      <c r="I52" s="23"/>
      <c r="J52" s="28"/>
    </row>
    <row r="53" spans="1:10">
      <c r="A53" s="21"/>
      <c r="B53" s="27"/>
      <c r="C53" s="23"/>
      <c r="D53" s="23"/>
      <c r="E53" s="23"/>
      <c r="F53" s="23"/>
      <c r="G53" s="23"/>
      <c r="H53" s="23"/>
      <c r="I53" s="23"/>
      <c r="J53" s="28"/>
    </row>
    <row r="54" spans="1:10">
      <c r="A54" s="21"/>
      <c r="B54" s="27"/>
      <c r="C54" s="23"/>
      <c r="D54" s="23"/>
      <c r="E54" s="23"/>
      <c r="F54" s="23"/>
      <c r="G54" s="23"/>
      <c r="H54" s="23"/>
      <c r="I54" s="23"/>
      <c r="J54" s="28"/>
    </row>
    <row r="55" spans="1:10">
      <c r="A55" s="21"/>
      <c r="B55" s="27"/>
      <c r="C55" s="23"/>
      <c r="D55" s="23"/>
      <c r="E55" s="23"/>
      <c r="F55" s="23"/>
      <c r="G55" s="23"/>
      <c r="H55" s="23"/>
      <c r="I55" s="23"/>
      <c r="J55" s="28"/>
    </row>
    <row r="56" spans="1:10">
      <c r="A56" s="21"/>
      <c r="B56" s="27"/>
      <c r="C56" s="23"/>
      <c r="D56" s="23"/>
      <c r="E56" s="23"/>
      <c r="F56" s="23"/>
      <c r="G56" s="23"/>
      <c r="H56" s="23"/>
      <c r="I56" s="23"/>
      <c r="J56" s="28"/>
    </row>
    <row r="57" spans="1:10">
      <c r="A57" s="21"/>
      <c r="B57" s="27"/>
      <c r="C57" s="23"/>
      <c r="D57" s="23"/>
      <c r="E57" s="23"/>
      <c r="F57" s="23"/>
      <c r="G57" s="23"/>
      <c r="H57" s="23"/>
      <c r="I57" s="23"/>
      <c r="J57" s="28"/>
    </row>
    <row r="58" spans="1:10">
      <c r="A58" s="21"/>
      <c r="B58" s="27"/>
      <c r="C58" s="23"/>
      <c r="D58" s="23"/>
      <c r="E58" s="23"/>
      <c r="F58" s="23"/>
      <c r="G58" s="23"/>
      <c r="H58" s="23"/>
      <c r="I58" s="23"/>
      <c r="J58" s="28"/>
    </row>
    <row r="59" spans="1:10">
      <c r="A59" s="21"/>
      <c r="B59" s="27"/>
      <c r="C59" s="23"/>
      <c r="D59" s="23"/>
      <c r="E59" s="23"/>
      <c r="F59" s="23"/>
      <c r="G59" s="23"/>
      <c r="H59" s="23"/>
      <c r="I59" s="23"/>
      <c r="J59" s="28"/>
    </row>
    <row r="60" spans="1:10">
      <c r="A60" s="196" t="s">
        <v>121</v>
      </c>
      <c r="B60" s="196"/>
      <c r="C60" s="196"/>
      <c r="D60" s="196"/>
      <c r="E60" s="196"/>
      <c r="F60" s="196"/>
      <c r="G60" s="196"/>
      <c r="H60" s="196"/>
      <c r="I60" s="196"/>
      <c r="J60" s="197"/>
    </row>
    <row r="61" spans="1:10" ht="14.25" customHeight="1">
      <c r="A61" s="6">
        <v>1</v>
      </c>
      <c r="B61" s="198" t="s">
        <v>122</v>
      </c>
      <c r="C61" s="7" t="s">
        <v>123</v>
      </c>
      <c r="D61" s="7" t="s">
        <v>123</v>
      </c>
      <c r="E61" s="7" t="s">
        <v>124</v>
      </c>
      <c r="F61" s="7" t="s">
        <v>69</v>
      </c>
      <c r="G61" s="7">
        <v>84.43</v>
      </c>
      <c r="H61" s="13">
        <v>21.1</v>
      </c>
      <c r="I61" s="7">
        <v>52750</v>
      </c>
      <c r="J61" s="26"/>
    </row>
    <row r="62" spans="1:10" ht="14.25" customHeight="1">
      <c r="A62" s="6">
        <v>2</v>
      </c>
      <c r="B62" s="199"/>
      <c r="C62" s="7" t="s">
        <v>123</v>
      </c>
      <c r="D62" s="7" t="s">
        <v>125</v>
      </c>
      <c r="E62" s="7" t="s">
        <v>125</v>
      </c>
      <c r="F62" s="7" t="s">
        <v>69</v>
      </c>
      <c r="G62" s="7">
        <v>37.68</v>
      </c>
      <c r="H62" s="7">
        <v>9.42</v>
      </c>
      <c r="I62" s="7">
        <v>23550</v>
      </c>
      <c r="J62" s="26"/>
    </row>
    <row r="63" spans="1:10" ht="14.25" customHeight="1">
      <c r="A63" s="6">
        <v>3</v>
      </c>
      <c r="B63" s="199"/>
      <c r="C63" s="7" t="s">
        <v>123</v>
      </c>
      <c r="D63" s="7" t="s">
        <v>126</v>
      </c>
      <c r="E63" s="7" t="s">
        <v>127</v>
      </c>
      <c r="F63" s="7" t="s">
        <v>69</v>
      </c>
      <c r="G63" s="7">
        <v>14.95</v>
      </c>
      <c r="H63" s="7">
        <v>3.75</v>
      </c>
      <c r="I63" s="7">
        <v>9375</v>
      </c>
      <c r="J63" s="26"/>
    </row>
    <row r="64" spans="1:10" ht="14.25" customHeight="1">
      <c r="A64" s="6">
        <v>4</v>
      </c>
      <c r="B64" s="199"/>
      <c r="C64" s="7" t="s">
        <v>123</v>
      </c>
      <c r="D64" s="7" t="s">
        <v>128</v>
      </c>
      <c r="E64" s="7" t="s">
        <v>129</v>
      </c>
      <c r="F64" s="7" t="s">
        <v>69</v>
      </c>
      <c r="G64" s="13">
        <v>40</v>
      </c>
      <c r="H64" s="13">
        <v>10</v>
      </c>
      <c r="I64" s="7">
        <v>25000</v>
      </c>
      <c r="J64" s="26"/>
    </row>
    <row r="65" spans="1:10" ht="14.25" customHeight="1">
      <c r="A65" s="6">
        <v>5</v>
      </c>
      <c r="B65" s="199"/>
      <c r="C65" s="7" t="s">
        <v>123</v>
      </c>
      <c r="D65" s="7" t="s">
        <v>130</v>
      </c>
      <c r="E65" s="7" t="s">
        <v>131</v>
      </c>
      <c r="F65" s="12" t="s">
        <v>82</v>
      </c>
      <c r="G65" s="13">
        <v>25</v>
      </c>
      <c r="H65" s="13">
        <v>12.5</v>
      </c>
      <c r="I65" s="7">
        <v>31250</v>
      </c>
      <c r="J65" s="26"/>
    </row>
    <row r="66" spans="1:10" ht="14.25" customHeight="1">
      <c r="A66" s="6">
        <v>6</v>
      </c>
      <c r="B66" s="199"/>
      <c r="C66" s="7" t="s">
        <v>123</v>
      </c>
      <c r="D66" s="7" t="s">
        <v>130</v>
      </c>
      <c r="E66" s="7" t="s">
        <v>132</v>
      </c>
      <c r="F66" s="7" t="s">
        <v>69</v>
      </c>
      <c r="G66" s="7">
        <v>13.11</v>
      </c>
      <c r="H66" s="7">
        <v>3.28</v>
      </c>
      <c r="I66" s="7">
        <v>8200</v>
      </c>
      <c r="J66" s="26"/>
    </row>
    <row r="67" spans="1:10" ht="14.25" customHeight="1">
      <c r="A67" s="6">
        <v>7</v>
      </c>
      <c r="B67" s="199"/>
      <c r="C67" s="7" t="s">
        <v>123</v>
      </c>
      <c r="D67" s="7" t="s">
        <v>130</v>
      </c>
      <c r="E67" s="7" t="s">
        <v>133</v>
      </c>
      <c r="F67" s="7" t="s">
        <v>69</v>
      </c>
      <c r="G67" s="7">
        <v>5.04</v>
      </c>
      <c r="H67" s="7">
        <v>1.26</v>
      </c>
      <c r="I67" s="7">
        <v>3150</v>
      </c>
      <c r="J67" s="26"/>
    </row>
    <row r="68" spans="1:10" ht="14.25" customHeight="1">
      <c r="A68" s="6">
        <v>8</v>
      </c>
      <c r="B68" s="199"/>
      <c r="C68" s="7" t="s">
        <v>123</v>
      </c>
      <c r="D68" s="7" t="s">
        <v>130</v>
      </c>
      <c r="E68" s="7" t="s">
        <v>134</v>
      </c>
      <c r="F68" s="7" t="s">
        <v>69</v>
      </c>
      <c r="G68" s="7">
        <v>17.149999999999999</v>
      </c>
      <c r="H68" s="7">
        <v>4.29</v>
      </c>
      <c r="I68" s="7">
        <v>10725</v>
      </c>
      <c r="J68" s="26"/>
    </row>
    <row r="69" spans="1:10" ht="14.25" customHeight="1">
      <c r="A69" s="6">
        <v>9</v>
      </c>
      <c r="B69" s="199"/>
      <c r="C69" s="7" t="s">
        <v>123</v>
      </c>
      <c r="D69" s="7" t="s">
        <v>130</v>
      </c>
      <c r="E69" s="7" t="s">
        <v>135</v>
      </c>
      <c r="F69" s="7" t="s">
        <v>69</v>
      </c>
      <c r="G69" s="7">
        <v>5.35</v>
      </c>
      <c r="H69" s="7">
        <v>1.34</v>
      </c>
      <c r="I69" s="7">
        <v>3350</v>
      </c>
      <c r="J69" s="26"/>
    </row>
    <row r="70" spans="1:10" ht="14.25" customHeight="1">
      <c r="A70" s="6">
        <v>10</v>
      </c>
      <c r="B70" s="199"/>
      <c r="C70" s="7" t="s">
        <v>123</v>
      </c>
      <c r="D70" s="7" t="s">
        <v>130</v>
      </c>
      <c r="E70" s="7" t="s">
        <v>136</v>
      </c>
      <c r="F70" s="7" t="s">
        <v>69</v>
      </c>
      <c r="G70" s="7">
        <v>11.09</v>
      </c>
      <c r="H70" s="7">
        <v>2.77</v>
      </c>
      <c r="I70" s="7">
        <v>6925</v>
      </c>
      <c r="J70" s="26"/>
    </row>
    <row r="71" spans="1:10" ht="14.25" customHeight="1">
      <c r="A71" s="6">
        <v>11</v>
      </c>
      <c r="B71" s="199"/>
      <c r="C71" s="7" t="s">
        <v>123</v>
      </c>
      <c r="D71" s="7" t="s">
        <v>137</v>
      </c>
      <c r="E71" s="7" t="s">
        <v>138</v>
      </c>
      <c r="F71" s="7" t="s">
        <v>69</v>
      </c>
      <c r="G71" s="7">
        <v>18.82</v>
      </c>
      <c r="H71" s="7">
        <v>4.71</v>
      </c>
      <c r="I71" s="7">
        <v>11775</v>
      </c>
      <c r="J71" s="26"/>
    </row>
    <row r="72" spans="1:10" ht="14.25" customHeight="1">
      <c r="A72" s="6">
        <v>12</v>
      </c>
      <c r="B72" s="199"/>
      <c r="C72" s="7" t="s">
        <v>123</v>
      </c>
      <c r="D72" s="7" t="s">
        <v>137</v>
      </c>
      <c r="E72" s="7" t="s">
        <v>139</v>
      </c>
      <c r="F72" s="7" t="s">
        <v>69</v>
      </c>
      <c r="G72" s="7">
        <v>14.28</v>
      </c>
      <c r="H72" s="7">
        <v>3.57</v>
      </c>
      <c r="I72" s="7">
        <v>8925</v>
      </c>
      <c r="J72" s="26"/>
    </row>
    <row r="73" spans="1:10" ht="14.25" customHeight="1">
      <c r="A73" s="6">
        <v>13</v>
      </c>
      <c r="B73" s="199"/>
      <c r="C73" s="7" t="s">
        <v>123</v>
      </c>
      <c r="D73" s="7" t="s">
        <v>140</v>
      </c>
      <c r="E73" s="7" t="s">
        <v>141</v>
      </c>
      <c r="F73" s="7" t="s">
        <v>69</v>
      </c>
      <c r="G73" s="7">
        <v>30.6</v>
      </c>
      <c r="H73" s="7">
        <v>7.65</v>
      </c>
      <c r="I73" s="7">
        <v>19125</v>
      </c>
      <c r="J73" s="26"/>
    </row>
    <row r="74" spans="1:10" ht="14.25" customHeight="1">
      <c r="A74" s="6">
        <v>14</v>
      </c>
      <c r="B74" s="199"/>
      <c r="C74" s="7" t="s">
        <v>123</v>
      </c>
      <c r="D74" s="7" t="s">
        <v>142</v>
      </c>
      <c r="E74" s="7" t="s">
        <v>143</v>
      </c>
      <c r="F74" s="7" t="s">
        <v>69</v>
      </c>
      <c r="G74" s="13">
        <v>92.1</v>
      </c>
      <c r="H74" s="7">
        <v>23.03</v>
      </c>
      <c r="I74" s="7">
        <v>57575</v>
      </c>
      <c r="J74" s="26"/>
    </row>
    <row r="75" spans="1:10" ht="14.25" customHeight="1">
      <c r="A75" s="6">
        <v>15</v>
      </c>
      <c r="B75" s="199"/>
      <c r="C75" s="7" t="s">
        <v>123</v>
      </c>
      <c r="D75" s="7" t="s">
        <v>144</v>
      </c>
      <c r="E75" s="7" t="s">
        <v>145</v>
      </c>
      <c r="F75" s="7" t="s">
        <v>69</v>
      </c>
      <c r="G75" s="7">
        <v>18.37</v>
      </c>
      <c r="H75" s="13">
        <v>4.5</v>
      </c>
      <c r="I75" s="7">
        <v>11475</v>
      </c>
      <c r="J75" s="26"/>
    </row>
    <row r="76" spans="1:10" ht="14.25" customHeight="1">
      <c r="A76" s="6">
        <v>16</v>
      </c>
      <c r="B76" s="199"/>
      <c r="C76" s="7" t="s">
        <v>123</v>
      </c>
      <c r="D76" s="7" t="s">
        <v>146</v>
      </c>
      <c r="E76" s="7" t="s">
        <v>138</v>
      </c>
      <c r="F76" s="7" t="s">
        <v>69</v>
      </c>
      <c r="G76" s="7">
        <v>19.64</v>
      </c>
      <c r="H76" s="7">
        <v>4.91</v>
      </c>
      <c r="I76" s="7">
        <v>12775</v>
      </c>
      <c r="J76" s="26"/>
    </row>
    <row r="77" spans="1:10" ht="14.25" customHeight="1">
      <c r="A77" s="6">
        <v>17</v>
      </c>
      <c r="B77" s="199"/>
      <c r="C77" s="7" t="s">
        <v>123</v>
      </c>
      <c r="D77" s="7" t="s">
        <v>123</v>
      </c>
      <c r="E77" s="7" t="s">
        <v>147</v>
      </c>
      <c r="F77" s="7" t="s">
        <v>69</v>
      </c>
      <c r="G77" s="7">
        <v>25.75</v>
      </c>
      <c r="H77" s="7">
        <v>6.43</v>
      </c>
      <c r="I77" s="7">
        <v>16075</v>
      </c>
      <c r="J77" s="26"/>
    </row>
    <row r="78" spans="1:10" ht="14.25" customHeight="1">
      <c r="A78" s="6">
        <v>18</v>
      </c>
      <c r="B78" s="199"/>
      <c r="C78" s="7" t="s">
        <v>123</v>
      </c>
      <c r="D78" s="7" t="s">
        <v>148</v>
      </c>
      <c r="E78" s="7" t="s">
        <v>149</v>
      </c>
      <c r="F78" s="7" t="s">
        <v>69</v>
      </c>
      <c r="G78" s="7">
        <v>14.29</v>
      </c>
      <c r="H78" s="7">
        <v>3.57</v>
      </c>
      <c r="I78" s="7">
        <v>8925</v>
      </c>
      <c r="J78" s="26"/>
    </row>
    <row r="79" spans="1:10" ht="14.25" customHeight="1">
      <c r="A79" s="6">
        <v>19</v>
      </c>
      <c r="B79" s="199"/>
      <c r="C79" s="7" t="s">
        <v>123</v>
      </c>
      <c r="D79" s="7" t="s">
        <v>150</v>
      </c>
      <c r="E79" s="7" t="s">
        <v>151</v>
      </c>
      <c r="F79" s="7" t="s">
        <v>69</v>
      </c>
      <c r="G79" s="7">
        <v>15.54</v>
      </c>
      <c r="H79" s="7">
        <v>3.89</v>
      </c>
      <c r="I79" s="7">
        <v>9725</v>
      </c>
      <c r="J79" s="26"/>
    </row>
    <row r="80" spans="1:10" ht="14.25" customHeight="1">
      <c r="A80" s="6">
        <v>20</v>
      </c>
      <c r="B80" s="199"/>
      <c r="C80" s="7" t="s">
        <v>123</v>
      </c>
      <c r="D80" s="7" t="s">
        <v>123</v>
      </c>
      <c r="E80" s="7" t="s">
        <v>152</v>
      </c>
      <c r="F80" s="7" t="s">
        <v>69</v>
      </c>
      <c r="G80" s="7">
        <v>28.49</v>
      </c>
      <c r="H80" s="7">
        <v>7.12</v>
      </c>
      <c r="I80" s="7">
        <v>17800</v>
      </c>
      <c r="J80" s="26"/>
    </row>
    <row r="81" spans="1:10" ht="14.25" customHeight="1">
      <c r="A81" s="6">
        <v>21</v>
      </c>
      <c r="B81" s="199"/>
      <c r="C81" s="7" t="s">
        <v>122</v>
      </c>
      <c r="D81" s="7" t="s">
        <v>153</v>
      </c>
      <c r="E81" s="7" t="s">
        <v>154</v>
      </c>
      <c r="F81" s="12" t="s">
        <v>155</v>
      </c>
      <c r="G81" s="7">
        <v>178.32</v>
      </c>
      <c r="H81" s="7">
        <v>89.16</v>
      </c>
      <c r="I81" s="7">
        <v>222900</v>
      </c>
      <c r="J81" s="26"/>
    </row>
    <row r="82" spans="1:10" ht="14.25" customHeight="1">
      <c r="A82" s="6">
        <v>22</v>
      </c>
      <c r="B82" s="199"/>
      <c r="C82" s="7" t="s">
        <v>122</v>
      </c>
      <c r="D82" s="7" t="s">
        <v>156</v>
      </c>
      <c r="E82" s="7" t="s">
        <v>157</v>
      </c>
      <c r="F82" s="7" t="s">
        <v>69</v>
      </c>
      <c r="G82" s="13">
        <v>56.3</v>
      </c>
      <c r="H82" s="13">
        <v>14</v>
      </c>
      <c r="I82" s="7">
        <v>35000</v>
      </c>
      <c r="J82" s="26"/>
    </row>
    <row r="83" spans="1:10" ht="14.25" customHeight="1">
      <c r="A83" s="6">
        <v>23</v>
      </c>
      <c r="B83" s="199"/>
      <c r="C83" s="7" t="s">
        <v>122</v>
      </c>
      <c r="D83" s="7" t="s">
        <v>158</v>
      </c>
      <c r="E83" s="7" t="s">
        <v>73</v>
      </c>
      <c r="F83" s="7" t="s">
        <v>69</v>
      </c>
      <c r="G83" s="13">
        <v>8.8000000000000007</v>
      </c>
      <c r="H83" s="13">
        <v>2.2000000000000002</v>
      </c>
      <c r="I83" s="7">
        <v>5500</v>
      </c>
      <c r="J83" s="26"/>
    </row>
    <row r="84" spans="1:10" ht="14.25" customHeight="1">
      <c r="A84" s="6">
        <v>24</v>
      </c>
      <c r="B84" s="199"/>
      <c r="C84" s="7" t="s">
        <v>122</v>
      </c>
      <c r="D84" s="7" t="s">
        <v>159</v>
      </c>
      <c r="E84" s="7" t="s">
        <v>160</v>
      </c>
      <c r="F84" s="7" t="s">
        <v>69</v>
      </c>
      <c r="G84" s="7">
        <v>12.76</v>
      </c>
      <c r="H84" s="29">
        <v>3.19</v>
      </c>
      <c r="I84" s="7">
        <v>7975</v>
      </c>
      <c r="J84" s="26"/>
    </row>
    <row r="85" spans="1:10" ht="14.25" customHeight="1">
      <c r="A85" s="6">
        <v>25</v>
      </c>
      <c r="B85" s="199"/>
      <c r="C85" s="7" t="s">
        <v>122</v>
      </c>
      <c r="D85" s="7" t="s">
        <v>159</v>
      </c>
      <c r="E85" s="7" t="s">
        <v>161</v>
      </c>
      <c r="F85" s="7" t="s">
        <v>69</v>
      </c>
      <c r="G85" s="7">
        <v>5.62</v>
      </c>
      <c r="H85" s="13">
        <v>1.4</v>
      </c>
      <c r="I85" s="7">
        <v>3500</v>
      </c>
      <c r="J85" s="26"/>
    </row>
    <row r="86" spans="1:10" ht="14.25" customHeight="1">
      <c r="A86" s="6">
        <v>26</v>
      </c>
      <c r="B86" s="199"/>
      <c r="C86" s="7" t="s">
        <v>122</v>
      </c>
      <c r="D86" s="7" t="s">
        <v>159</v>
      </c>
      <c r="E86" s="7" t="s">
        <v>162</v>
      </c>
      <c r="F86" s="7" t="s">
        <v>69</v>
      </c>
      <c r="G86" s="7">
        <v>9.7100000000000009</v>
      </c>
      <c r="H86" s="29">
        <v>2.4300000000000002</v>
      </c>
      <c r="I86" s="7">
        <v>6075</v>
      </c>
      <c r="J86" s="26"/>
    </row>
    <row r="87" spans="1:10" ht="14.25" customHeight="1">
      <c r="A87" s="6">
        <v>27</v>
      </c>
      <c r="B87" s="199"/>
      <c r="C87" s="7" t="s">
        <v>122</v>
      </c>
      <c r="D87" s="7" t="s">
        <v>159</v>
      </c>
      <c r="E87" s="7" t="s">
        <v>163</v>
      </c>
      <c r="F87" s="7" t="s">
        <v>69</v>
      </c>
      <c r="G87" s="7">
        <v>13.46</v>
      </c>
      <c r="H87" s="29">
        <v>3.37</v>
      </c>
      <c r="I87" s="7">
        <v>8425</v>
      </c>
      <c r="J87" s="26"/>
    </row>
    <row r="88" spans="1:10" ht="14.25" customHeight="1">
      <c r="A88" s="6">
        <v>28</v>
      </c>
      <c r="B88" s="199"/>
      <c r="C88" s="7" t="s">
        <v>122</v>
      </c>
      <c r="D88" s="7" t="s">
        <v>164</v>
      </c>
      <c r="E88" s="7" t="s">
        <v>165</v>
      </c>
      <c r="F88" s="7" t="s">
        <v>69</v>
      </c>
      <c r="G88" s="7">
        <v>13.11</v>
      </c>
      <c r="H88" s="29">
        <v>3.28</v>
      </c>
      <c r="I88" s="7">
        <v>8200</v>
      </c>
      <c r="J88" s="26"/>
    </row>
    <row r="89" spans="1:10" ht="14.25" customHeight="1">
      <c r="A89" s="6">
        <v>29</v>
      </c>
      <c r="B89" s="199"/>
      <c r="C89" s="7" t="s">
        <v>122</v>
      </c>
      <c r="D89" s="7" t="s">
        <v>166</v>
      </c>
      <c r="E89" s="7" t="s">
        <v>167</v>
      </c>
      <c r="F89" s="7" t="s">
        <v>69</v>
      </c>
      <c r="G89" s="7">
        <v>26.64</v>
      </c>
      <c r="H89" s="29">
        <v>6.66</v>
      </c>
      <c r="I89" s="7">
        <v>16650</v>
      </c>
      <c r="J89" s="26"/>
    </row>
    <row r="90" spans="1:10" ht="14.25" customHeight="1">
      <c r="A90" s="6">
        <v>30</v>
      </c>
      <c r="B90" s="199"/>
      <c r="C90" s="7" t="s">
        <v>122</v>
      </c>
      <c r="D90" s="7" t="s">
        <v>168</v>
      </c>
      <c r="E90" s="7" t="s">
        <v>169</v>
      </c>
      <c r="F90" s="7" t="s">
        <v>69</v>
      </c>
      <c r="G90" s="7">
        <v>32.659999999999997</v>
      </c>
      <c r="H90" s="29">
        <v>8.16</v>
      </c>
      <c r="I90" s="7">
        <v>20400</v>
      </c>
      <c r="J90" s="26"/>
    </row>
    <row r="91" spans="1:10" ht="14.25" customHeight="1">
      <c r="A91" s="6">
        <v>31</v>
      </c>
      <c r="B91" s="199"/>
      <c r="C91" s="7" t="s">
        <v>122</v>
      </c>
      <c r="D91" s="7" t="s">
        <v>122</v>
      </c>
      <c r="E91" s="7" t="s">
        <v>170</v>
      </c>
      <c r="F91" s="7" t="s">
        <v>69</v>
      </c>
      <c r="G91" s="7">
        <v>33.619999999999997</v>
      </c>
      <c r="H91" s="13">
        <v>8.4</v>
      </c>
      <c r="I91" s="7">
        <v>21000</v>
      </c>
      <c r="J91" s="26"/>
    </row>
    <row r="92" spans="1:10" ht="14.25" customHeight="1">
      <c r="A92" s="6">
        <v>32</v>
      </c>
      <c r="B92" s="199"/>
      <c r="C92" s="7" t="s">
        <v>122</v>
      </c>
      <c r="D92" s="7" t="s">
        <v>122</v>
      </c>
      <c r="E92" s="7" t="s">
        <v>73</v>
      </c>
      <c r="F92" s="7" t="s">
        <v>69</v>
      </c>
      <c r="G92" s="7">
        <v>32.44</v>
      </c>
      <c r="H92" s="29">
        <v>8.11</v>
      </c>
      <c r="I92" s="7">
        <v>20275</v>
      </c>
      <c r="J92" s="26"/>
    </row>
    <row r="93" spans="1:10" ht="14.25" customHeight="1">
      <c r="A93" s="6">
        <v>33</v>
      </c>
      <c r="B93" s="199"/>
      <c r="C93" s="7" t="s">
        <v>171</v>
      </c>
      <c r="D93" s="7" t="s">
        <v>172</v>
      </c>
      <c r="E93" s="7" t="s">
        <v>173</v>
      </c>
      <c r="F93" s="7" t="s">
        <v>69</v>
      </c>
      <c r="G93" s="7">
        <v>85.94</v>
      </c>
      <c r="H93" s="29">
        <v>10.75</v>
      </c>
      <c r="I93" s="7">
        <v>26875</v>
      </c>
      <c r="J93" s="26"/>
    </row>
    <row r="94" spans="1:10" ht="14.25" customHeight="1">
      <c r="A94" s="6">
        <v>34</v>
      </c>
      <c r="B94" s="199"/>
      <c r="C94" s="7" t="s">
        <v>171</v>
      </c>
      <c r="D94" s="7" t="s">
        <v>172</v>
      </c>
      <c r="E94" s="7" t="s">
        <v>174</v>
      </c>
      <c r="F94" s="7" t="s">
        <v>69</v>
      </c>
      <c r="G94" s="13">
        <v>10</v>
      </c>
      <c r="H94" s="13">
        <v>2.5</v>
      </c>
      <c r="I94" s="7">
        <v>6250</v>
      </c>
      <c r="J94" s="26"/>
    </row>
    <row r="95" spans="1:10" ht="14.25" customHeight="1">
      <c r="A95" s="6">
        <v>35</v>
      </c>
      <c r="B95" s="199"/>
      <c r="C95" s="7" t="s">
        <v>171</v>
      </c>
      <c r="D95" s="7" t="s">
        <v>175</v>
      </c>
      <c r="E95" s="7" t="s">
        <v>176</v>
      </c>
      <c r="F95" s="7" t="s">
        <v>69</v>
      </c>
      <c r="G95" s="7">
        <v>28.73</v>
      </c>
      <c r="H95" s="29">
        <v>7.18</v>
      </c>
      <c r="I95" s="7">
        <v>17950</v>
      </c>
      <c r="J95" s="26"/>
    </row>
    <row r="96" spans="1:10" ht="14.25" customHeight="1">
      <c r="A96" s="6">
        <v>36</v>
      </c>
      <c r="B96" s="198" t="s">
        <v>177</v>
      </c>
      <c r="C96" s="7" t="s">
        <v>171</v>
      </c>
      <c r="D96" s="7" t="s">
        <v>178</v>
      </c>
      <c r="E96" s="7" t="s">
        <v>179</v>
      </c>
      <c r="F96" s="7" t="s">
        <v>69</v>
      </c>
      <c r="G96" s="7">
        <v>52.73</v>
      </c>
      <c r="H96" s="29">
        <v>13.18</v>
      </c>
      <c r="I96" s="7">
        <v>32950</v>
      </c>
      <c r="J96" s="26"/>
    </row>
    <row r="97" spans="1:10" ht="14.25" customHeight="1">
      <c r="A97" s="6">
        <v>37</v>
      </c>
      <c r="B97" s="199"/>
      <c r="C97" s="7" t="s">
        <v>171</v>
      </c>
      <c r="D97" s="7" t="s">
        <v>171</v>
      </c>
      <c r="E97" s="7" t="s">
        <v>180</v>
      </c>
      <c r="F97" s="7" t="s">
        <v>69</v>
      </c>
      <c r="G97" s="7">
        <v>40.92</v>
      </c>
      <c r="H97" s="29">
        <v>10.23</v>
      </c>
      <c r="I97" s="7">
        <v>25575</v>
      </c>
      <c r="J97" s="26"/>
    </row>
    <row r="98" spans="1:10" ht="14.25" customHeight="1">
      <c r="A98" s="6">
        <v>38</v>
      </c>
      <c r="B98" s="199"/>
      <c r="C98" s="7" t="s">
        <v>171</v>
      </c>
      <c r="D98" s="7" t="s">
        <v>181</v>
      </c>
      <c r="E98" s="7" t="s">
        <v>182</v>
      </c>
      <c r="F98" s="7" t="s">
        <v>69</v>
      </c>
      <c r="G98" s="13">
        <v>10.8</v>
      </c>
      <c r="H98" s="13">
        <v>2.7</v>
      </c>
      <c r="I98" s="7">
        <v>6750</v>
      </c>
      <c r="J98" s="26"/>
    </row>
    <row r="99" spans="1:10" ht="14.25" customHeight="1">
      <c r="A99" s="6">
        <v>39</v>
      </c>
      <c r="B99" s="199"/>
      <c r="C99" s="7" t="s">
        <v>171</v>
      </c>
      <c r="D99" s="7" t="s">
        <v>181</v>
      </c>
      <c r="E99" s="7" t="s">
        <v>183</v>
      </c>
      <c r="F99" s="7" t="s">
        <v>69</v>
      </c>
      <c r="G99" s="7">
        <v>11.03</v>
      </c>
      <c r="H99" s="29">
        <v>2.76</v>
      </c>
      <c r="I99" s="7">
        <v>6900</v>
      </c>
      <c r="J99" s="26"/>
    </row>
    <row r="100" spans="1:10" ht="14.25" customHeight="1">
      <c r="A100" s="6">
        <v>40</v>
      </c>
      <c r="B100" s="199"/>
      <c r="C100" s="7" t="s">
        <v>171</v>
      </c>
      <c r="D100" s="7" t="s">
        <v>184</v>
      </c>
      <c r="E100" s="7" t="s">
        <v>185</v>
      </c>
      <c r="F100" s="7" t="s">
        <v>69</v>
      </c>
      <c r="G100" s="7">
        <v>39.32</v>
      </c>
      <c r="H100" s="29">
        <v>9.83</v>
      </c>
      <c r="I100" s="7">
        <v>24575</v>
      </c>
      <c r="J100" s="26"/>
    </row>
    <row r="101" spans="1:10" ht="14.25" customHeight="1">
      <c r="A101" s="6">
        <v>41</v>
      </c>
      <c r="B101" s="199"/>
      <c r="C101" s="7" t="s">
        <v>171</v>
      </c>
      <c r="D101" s="7" t="s">
        <v>184</v>
      </c>
      <c r="E101" s="7" t="s">
        <v>186</v>
      </c>
      <c r="F101" s="7" t="s">
        <v>69</v>
      </c>
      <c r="G101" s="13">
        <v>10.8</v>
      </c>
      <c r="H101" s="13">
        <v>2.7</v>
      </c>
      <c r="I101" s="7">
        <v>6750</v>
      </c>
      <c r="J101" s="26"/>
    </row>
    <row r="102" spans="1:10" ht="14.25" customHeight="1">
      <c r="A102" s="6">
        <v>42</v>
      </c>
      <c r="B102" s="199"/>
      <c r="C102" s="7" t="s">
        <v>171</v>
      </c>
      <c r="D102" s="7" t="s">
        <v>187</v>
      </c>
      <c r="E102" s="7" t="s">
        <v>185</v>
      </c>
      <c r="F102" s="7" t="s">
        <v>69</v>
      </c>
      <c r="G102" s="7">
        <v>58.81</v>
      </c>
      <c r="H102" s="13">
        <v>14.7</v>
      </c>
      <c r="I102" s="7">
        <v>36750</v>
      </c>
      <c r="J102" s="26"/>
    </row>
    <row r="103" spans="1:10" ht="14.25" customHeight="1">
      <c r="A103" s="6">
        <v>43</v>
      </c>
      <c r="B103" s="199"/>
      <c r="C103" s="7" t="s">
        <v>171</v>
      </c>
      <c r="D103" s="7" t="s">
        <v>187</v>
      </c>
      <c r="E103" s="7" t="s">
        <v>94</v>
      </c>
      <c r="F103" s="7" t="s">
        <v>69</v>
      </c>
      <c r="G103" s="7">
        <v>4.63</v>
      </c>
      <c r="H103" s="29">
        <v>1.1599999999999999</v>
      </c>
      <c r="I103" s="7">
        <v>2900</v>
      </c>
      <c r="J103" s="26"/>
    </row>
    <row r="104" spans="1:10" ht="14.25" customHeight="1">
      <c r="A104" s="6">
        <v>44</v>
      </c>
      <c r="B104" s="199"/>
      <c r="C104" s="7" t="s">
        <v>171</v>
      </c>
      <c r="D104" s="7" t="s">
        <v>187</v>
      </c>
      <c r="E104" s="7" t="s">
        <v>188</v>
      </c>
      <c r="F104" s="7" t="s">
        <v>69</v>
      </c>
      <c r="G104" s="7">
        <v>23.79</v>
      </c>
      <c r="H104" s="29">
        <v>5.95</v>
      </c>
      <c r="I104" s="7">
        <v>14875</v>
      </c>
      <c r="J104" s="26"/>
    </row>
    <row r="105" spans="1:10" ht="14.25" customHeight="1">
      <c r="A105" s="6">
        <v>45</v>
      </c>
      <c r="B105" s="199"/>
      <c r="C105" s="7" t="s">
        <v>171</v>
      </c>
      <c r="D105" s="7" t="s">
        <v>189</v>
      </c>
      <c r="E105" s="7" t="s">
        <v>190</v>
      </c>
      <c r="F105" s="7" t="s">
        <v>69</v>
      </c>
      <c r="G105" s="7">
        <v>9.15</v>
      </c>
      <c r="H105" s="29">
        <v>2.29</v>
      </c>
      <c r="I105" s="7">
        <v>5725</v>
      </c>
      <c r="J105" s="26"/>
    </row>
    <row r="106" spans="1:10" ht="14.25" customHeight="1">
      <c r="A106" s="6">
        <v>46</v>
      </c>
      <c r="B106" s="199"/>
      <c r="C106" s="7" t="s">
        <v>171</v>
      </c>
      <c r="D106" s="7" t="s">
        <v>189</v>
      </c>
      <c r="E106" s="7" t="s">
        <v>191</v>
      </c>
      <c r="F106" s="7" t="s">
        <v>69</v>
      </c>
      <c r="G106" s="7">
        <v>9.33</v>
      </c>
      <c r="H106" s="29">
        <v>2.33</v>
      </c>
      <c r="I106" s="7">
        <v>5825</v>
      </c>
      <c r="J106" s="26"/>
    </row>
    <row r="107" spans="1:10" ht="14.25" customHeight="1">
      <c r="A107" s="6">
        <v>47</v>
      </c>
      <c r="B107" s="199"/>
      <c r="C107" s="7" t="s">
        <v>171</v>
      </c>
      <c r="D107" s="7" t="s">
        <v>189</v>
      </c>
      <c r="E107" s="7" t="s">
        <v>192</v>
      </c>
      <c r="F107" s="7" t="s">
        <v>69</v>
      </c>
      <c r="G107" s="13">
        <v>10.199999999999999</v>
      </c>
      <c r="H107" s="29">
        <v>2.5499999999999998</v>
      </c>
      <c r="I107" s="7">
        <v>6375</v>
      </c>
      <c r="J107" s="26"/>
    </row>
    <row r="108" spans="1:10" ht="14.25" customHeight="1">
      <c r="A108" s="6">
        <v>48</v>
      </c>
      <c r="B108" s="199"/>
      <c r="C108" s="7" t="s">
        <v>171</v>
      </c>
      <c r="D108" s="7" t="s">
        <v>193</v>
      </c>
      <c r="E108" s="7" t="s">
        <v>194</v>
      </c>
      <c r="F108" s="7" t="s">
        <v>69</v>
      </c>
      <c r="G108" s="13">
        <v>6</v>
      </c>
      <c r="H108" s="13">
        <v>1.5</v>
      </c>
      <c r="I108" s="7">
        <v>3750</v>
      </c>
      <c r="J108" s="26"/>
    </row>
    <row r="109" spans="1:10" ht="14.25" customHeight="1">
      <c r="A109" s="6">
        <v>49</v>
      </c>
      <c r="B109" s="199"/>
      <c r="C109" s="7" t="s">
        <v>171</v>
      </c>
      <c r="D109" s="7" t="s">
        <v>195</v>
      </c>
      <c r="E109" s="7" t="s">
        <v>196</v>
      </c>
      <c r="F109" s="7" t="s">
        <v>69</v>
      </c>
      <c r="G109" s="7">
        <v>8.2200000000000006</v>
      </c>
      <c r="H109" s="29">
        <v>2.06</v>
      </c>
      <c r="I109" s="7">
        <v>5150</v>
      </c>
      <c r="J109" s="26"/>
    </row>
    <row r="110" spans="1:10" ht="14.25" customHeight="1">
      <c r="A110" s="6">
        <v>50</v>
      </c>
      <c r="B110" s="199"/>
      <c r="C110" s="7" t="s">
        <v>171</v>
      </c>
      <c r="D110" s="7" t="s">
        <v>197</v>
      </c>
      <c r="E110" s="7" t="s">
        <v>198</v>
      </c>
      <c r="F110" s="7" t="s">
        <v>69</v>
      </c>
      <c r="G110" s="7">
        <v>6.12</v>
      </c>
      <c r="H110" s="29">
        <v>1053</v>
      </c>
      <c r="I110" s="7">
        <v>3825</v>
      </c>
      <c r="J110" s="26"/>
    </row>
    <row r="111" spans="1:10" ht="14.25" customHeight="1">
      <c r="A111" s="6">
        <v>51</v>
      </c>
      <c r="B111" s="199"/>
      <c r="C111" s="7" t="s">
        <v>171</v>
      </c>
      <c r="D111" s="7" t="s">
        <v>199</v>
      </c>
      <c r="E111" s="7" t="s">
        <v>200</v>
      </c>
      <c r="F111" s="7" t="s">
        <v>69</v>
      </c>
      <c r="G111" s="7">
        <v>6.24</v>
      </c>
      <c r="H111" s="29">
        <v>1.56</v>
      </c>
      <c r="I111" s="7">
        <v>3900</v>
      </c>
      <c r="J111" s="26"/>
    </row>
    <row r="112" spans="1:10" ht="14.25" customHeight="1">
      <c r="A112" s="6">
        <v>52</v>
      </c>
      <c r="B112" s="199"/>
      <c r="C112" s="7" t="s">
        <v>171</v>
      </c>
      <c r="D112" s="7" t="s">
        <v>199</v>
      </c>
      <c r="E112" s="7" t="s">
        <v>201</v>
      </c>
      <c r="F112" s="7" t="s">
        <v>69</v>
      </c>
      <c r="G112" s="7">
        <v>15.42</v>
      </c>
      <c r="H112" s="29">
        <v>3.86</v>
      </c>
      <c r="I112" s="7">
        <v>9650</v>
      </c>
      <c r="J112" s="26"/>
    </row>
    <row r="113" spans="1:10" ht="14.25" customHeight="1">
      <c r="A113" s="6">
        <v>53</v>
      </c>
      <c r="B113" s="199"/>
      <c r="C113" s="7" t="s">
        <v>171</v>
      </c>
      <c r="D113" s="7" t="s">
        <v>199</v>
      </c>
      <c r="E113" s="7" t="s">
        <v>202</v>
      </c>
      <c r="F113" s="7" t="s">
        <v>69</v>
      </c>
      <c r="G113" s="7">
        <v>20.91</v>
      </c>
      <c r="H113" s="29">
        <v>5.23</v>
      </c>
      <c r="I113" s="7">
        <v>13075</v>
      </c>
      <c r="J113" s="26"/>
    </row>
    <row r="114" spans="1:10" ht="14.25" customHeight="1">
      <c r="A114" s="6">
        <v>54</v>
      </c>
      <c r="B114" s="199"/>
      <c r="C114" s="7" t="s">
        <v>171</v>
      </c>
      <c r="D114" s="7" t="s">
        <v>203</v>
      </c>
      <c r="E114" s="7" t="s">
        <v>204</v>
      </c>
      <c r="F114" s="7" t="s">
        <v>69</v>
      </c>
      <c r="G114" s="13">
        <v>11.8</v>
      </c>
      <c r="H114" s="29">
        <v>2.77</v>
      </c>
      <c r="I114" s="7">
        <v>6925</v>
      </c>
      <c r="J114" s="26"/>
    </row>
    <row r="115" spans="1:10" ht="14.25" customHeight="1">
      <c r="A115" s="6">
        <v>55</v>
      </c>
      <c r="B115" s="199"/>
      <c r="C115" s="7" t="s">
        <v>171</v>
      </c>
      <c r="D115" s="7" t="s">
        <v>203</v>
      </c>
      <c r="E115" s="7" t="s">
        <v>205</v>
      </c>
      <c r="F115" s="7" t="s">
        <v>69</v>
      </c>
      <c r="G115" s="7">
        <v>44.05</v>
      </c>
      <c r="H115" s="29">
        <v>11.01</v>
      </c>
      <c r="I115" s="7">
        <v>27525</v>
      </c>
      <c r="J115" s="26"/>
    </row>
    <row r="116" spans="1:10" ht="14.25" customHeight="1">
      <c r="A116" s="6">
        <v>56</v>
      </c>
      <c r="B116" s="199"/>
      <c r="C116" s="7" t="s">
        <v>171</v>
      </c>
      <c r="D116" s="7" t="s">
        <v>203</v>
      </c>
      <c r="E116" s="7" t="s">
        <v>206</v>
      </c>
      <c r="F116" s="7" t="s">
        <v>69</v>
      </c>
      <c r="G116" s="7">
        <v>8.2899999999999991</v>
      </c>
      <c r="H116" s="29">
        <v>2.0699999999999998</v>
      </c>
      <c r="I116" s="7">
        <v>5175</v>
      </c>
      <c r="J116" s="26"/>
    </row>
    <row r="117" spans="1:10" ht="14.25" customHeight="1">
      <c r="A117" s="6">
        <v>57</v>
      </c>
      <c r="B117" s="199"/>
      <c r="C117" s="7" t="s">
        <v>171</v>
      </c>
      <c r="D117" s="7" t="s">
        <v>203</v>
      </c>
      <c r="E117" s="7" t="s">
        <v>207</v>
      </c>
      <c r="F117" s="7" t="s">
        <v>69</v>
      </c>
      <c r="G117" s="7">
        <v>9.34</v>
      </c>
      <c r="H117" s="29">
        <v>2.33</v>
      </c>
      <c r="I117" s="7">
        <v>5825</v>
      </c>
      <c r="J117" s="26"/>
    </row>
    <row r="118" spans="1:10" ht="14.25" customHeight="1">
      <c r="A118" s="6">
        <v>58</v>
      </c>
      <c r="B118" s="199"/>
      <c r="C118" s="7" t="s">
        <v>171</v>
      </c>
      <c r="D118" s="7" t="s">
        <v>203</v>
      </c>
      <c r="E118" s="7" t="s">
        <v>208</v>
      </c>
      <c r="F118" s="7" t="s">
        <v>69</v>
      </c>
      <c r="G118" s="7">
        <v>10.66</v>
      </c>
      <c r="H118" s="29">
        <v>2.67</v>
      </c>
      <c r="I118" s="7">
        <v>6675</v>
      </c>
      <c r="J118" s="26"/>
    </row>
    <row r="119" spans="1:10" ht="14.25" customHeight="1">
      <c r="A119" s="6">
        <v>59</v>
      </c>
      <c r="B119" s="199"/>
      <c r="C119" s="7" t="s">
        <v>171</v>
      </c>
      <c r="D119" s="7" t="s">
        <v>203</v>
      </c>
      <c r="E119" s="7" t="s">
        <v>209</v>
      </c>
      <c r="F119" s="7" t="s">
        <v>69</v>
      </c>
      <c r="G119" s="13">
        <v>5.0999999999999996</v>
      </c>
      <c r="H119" s="29">
        <v>1.28</v>
      </c>
      <c r="I119" s="7">
        <v>3200</v>
      </c>
      <c r="J119" s="26"/>
    </row>
    <row r="120" spans="1:10" ht="14.25" customHeight="1">
      <c r="A120" s="6">
        <v>60</v>
      </c>
      <c r="B120" s="199"/>
      <c r="C120" s="7" t="s">
        <v>171</v>
      </c>
      <c r="D120" s="7" t="s">
        <v>210</v>
      </c>
      <c r="E120" s="7" t="s">
        <v>211</v>
      </c>
      <c r="F120" s="7" t="s">
        <v>69</v>
      </c>
      <c r="G120" s="7">
        <v>44.85</v>
      </c>
      <c r="H120" s="29">
        <v>11.21</v>
      </c>
      <c r="I120" s="7">
        <v>28025</v>
      </c>
      <c r="J120" s="26"/>
    </row>
    <row r="121" spans="1:10" ht="14.25" customHeight="1">
      <c r="A121" s="6">
        <v>61</v>
      </c>
      <c r="B121" s="199"/>
      <c r="C121" s="7" t="s">
        <v>171</v>
      </c>
      <c r="D121" s="7" t="s">
        <v>210</v>
      </c>
      <c r="E121" s="7" t="s">
        <v>138</v>
      </c>
      <c r="F121" s="7" t="s">
        <v>69</v>
      </c>
      <c r="G121" s="13">
        <v>6.9</v>
      </c>
      <c r="H121" s="13">
        <v>1.7</v>
      </c>
      <c r="I121" s="7">
        <v>4300</v>
      </c>
      <c r="J121" s="26"/>
    </row>
    <row r="122" spans="1:10" ht="14.25" customHeight="1">
      <c r="A122" s="6">
        <v>62</v>
      </c>
      <c r="B122" s="199"/>
      <c r="C122" s="7" t="s">
        <v>171</v>
      </c>
      <c r="D122" s="7" t="s">
        <v>210</v>
      </c>
      <c r="E122" s="7" t="s">
        <v>84</v>
      </c>
      <c r="F122" s="7" t="s">
        <v>69</v>
      </c>
      <c r="G122" s="7">
        <v>11.8</v>
      </c>
      <c r="H122" s="29">
        <v>2.95</v>
      </c>
      <c r="I122" s="7">
        <v>7375</v>
      </c>
      <c r="J122" s="26"/>
    </row>
    <row r="123" spans="1:10" ht="14.25" customHeight="1">
      <c r="A123" s="6">
        <v>63</v>
      </c>
      <c r="B123" s="199"/>
      <c r="C123" s="7" t="s">
        <v>171</v>
      </c>
      <c r="D123" s="7" t="s">
        <v>172</v>
      </c>
      <c r="E123" s="7" t="s">
        <v>138</v>
      </c>
      <c r="F123" s="7" t="s">
        <v>69</v>
      </c>
      <c r="G123" s="7">
        <v>26.14</v>
      </c>
      <c r="H123" s="29">
        <v>6.54</v>
      </c>
      <c r="I123" s="7">
        <v>16350</v>
      </c>
      <c r="J123" s="26"/>
    </row>
    <row r="124" spans="1:10" ht="14.25" customHeight="1">
      <c r="A124" s="6">
        <v>64</v>
      </c>
      <c r="B124" s="199"/>
      <c r="C124" s="7" t="s">
        <v>171</v>
      </c>
      <c r="D124" s="7" t="s">
        <v>172</v>
      </c>
      <c r="E124" s="7" t="s">
        <v>212</v>
      </c>
      <c r="F124" s="7" t="s">
        <v>69</v>
      </c>
      <c r="G124" s="7">
        <v>12.18</v>
      </c>
      <c r="H124" s="29">
        <v>3.05</v>
      </c>
      <c r="I124" s="7">
        <v>7675</v>
      </c>
      <c r="J124" s="26"/>
    </row>
    <row r="125" spans="1:10" ht="14.25" customHeight="1">
      <c r="A125" s="6">
        <v>65</v>
      </c>
      <c r="B125" s="199"/>
      <c r="C125" s="7" t="s">
        <v>171</v>
      </c>
      <c r="D125" s="7" t="s">
        <v>172</v>
      </c>
      <c r="E125" s="7" t="s">
        <v>213</v>
      </c>
      <c r="F125" s="7" t="s">
        <v>69</v>
      </c>
      <c r="G125" s="7">
        <v>4.75</v>
      </c>
      <c r="H125" s="29">
        <v>1.19</v>
      </c>
      <c r="I125" s="7">
        <v>2975</v>
      </c>
      <c r="J125" s="26"/>
    </row>
    <row r="126" spans="1:10" ht="14.25" customHeight="1">
      <c r="A126" s="6">
        <v>66</v>
      </c>
      <c r="B126" s="199"/>
      <c r="C126" s="7" t="s">
        <v>171</v>
      </c>
      <c r="D126" s="7" t="s">
        <v>214</v>
      </c>
      <c r="E126" s="7" t="s">
        <v>212</v>
      </c>
      <c r="F126" s="7" t="s">
        <v>69</v>
      </c>
      <c r="G126" s="7">
        <v>12.04</v>
      </c>
      <c r="H126" s="29">
        <v>3.01</v>
      </c>
      <c r="I126" s="7">
        <v>7525</v>
      </c>
      <c r="J126" s="26"/>
    </row>
    <row r="127" spans="1:10" ht="14.25" customHeight="1">
      <c r="A127" s="6">
        <v>67</v>
      </c>
      <c r="B127" s="199"/>
      <c r="C127" s="7" t="s">
        <v>171</v>
      </c>
      <c r="D127" s="7" t="s">
        <v>215</v>
      </c>
      <c r="E127" s="7" t="s">
        <v>216</v>
      </c>
      <c r="F127" s="7" t="s">
        <v>69</v>
      </c>
      <c r="G127" s="7">
        <v>24.18</v>
      </c>
      <c r="H127" s="29">
        <v>6.05</v>
      </c>
      <c r="I127" s="7">
        <v>15125</v>
      </c>
      <c r="J127" s="26"/>
    </row>
    <row r="128" spans="1:10" ht="14.25" customHeight="1">
      <c r="A128" s="6">
        <v>68</v>
      </c>
      <c r="B128" s="199"/>
      <c r="C128" s="7" t="s">
        <v>171</v>
      </c>
      <c r="D128" s="7" t="s">
        <v>215</v>
      </c>
      <c r="E128" s="7" t="s">
        <v>217</v>
      </c>
      <c r="F128" s="7" t="s">
        <v>69</v>
      </c>
      <c r="G128" s="7">
        <v>9.15</v>
      </c>
      <c r="H128" s="29">
        <v>2.29</v>
      </c>
      <c r="I128" s="7">
        <v>5725</v>
      </c>
      <c r="J128" s="26"/>
    </row>
    <row r="129" spans="1:10" ht="14.25" customHeight="1">
      <c r="A129" s="6">
        <v>69</v>
      </c>
      <c r="B129" s="199"/>
      <c r="C129" s="7" t="s">
        <v>171</v>
      </c>
      <c r="D129" s="7" t="s">
        <v>215</v>
      </c>
      <c r="E129" s="7" t="s">
        <v>218</v>
      </c>
      <c r="F129" s="7" t="s">
        <v>69</v>
      </c>
      <c r="G129" s="7">
        <v>10.97</v>
      </c>
      <c r="H129" s="29">
        <v>2.74</v>
      </c>
      <c r="I129" s="7">
        <v>6850</v>
      </c>
      <c r="J129" s="26"/>
    </row>
    <row r="130" spans="1:10" ht="14.25" customHeight="1">
      <c r="A130" s="6">
        <v>70</v>
      </c>
      <c r="B130" s="200"/>
      <c r="C130" s="7" t="s">
        <v>171</v>
      </c>
      <c r="D130" s="7" t="s">
        <v>215</v>
      </c>
      <c r="E130" s="7" t="s">
        <v>161</v>
      </c>
      <c r="F130" s="7" t="s">
        <v>69</v>
      </c>
      <c r="G130" s="7">
        <v>23.18</v>
      </c>
      <c r="H130" s="29">
        <v>5.79</v>
      </c>
      <c r="I130" s="7">
        <v>14475</v>
      </c>
      <c r="J130" s="30"/>
    </row>
    <row r="131" spans="1:10">
      <c r="A131" s="201" t="s">
        <v>219</v>
      </c>
      <c r="B131" s="201"/>
      <c r="C131" s="201"/>
      <c r="D131" s="201"/>
      <c r="E131" s="201"/>
      <c r="F131" s="201"/>
      <c r="G131" s="31">
        <f>SUM(G61:G130)</f>
        <v>1699.5900000000001</v>
      </c>
      <c r="H131" s="32">
        <f>SUM(H61:H130)</f>
        <v>1516.1199999999997</v>
      </c>
      <c r="I131" s="31">
        <f>SUM(I61:I130)</f>
        <v>1162450</v>
      </c>
    </row>
  </sheetData>
  <mergeCells count="10">
    <mergeCell ref="A60:J60"/>
    <mergeCell ref="B61:B95"/>
    <mergeCell ref="B96:B130"/>
    <mergeCell ref="A131:F131"/>
    <mergeCell ref="A1:J1"/>
    <mergeCell ref="B3:B26"/>
    <mergeCell ref="J3:J26"/>
    <mergeCell ref="B29:B36"/>
    <mergeCell ref="E29:E36"/>
    <mergeCell ref="F29:I36"/>
  </mergeCells>
  <pageMargins left="0.7" right="0.7" top="0.75" bottom="0.75" header="0.3" footer="0.3"/>
  <pageSetup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98"/>
  <sheetViews>
    <sheetView topLeftCell="A2" workbookViewId="0">
      <selection activeCell="D119" sqref="D119"/>
    </sheetView>
  </sheetViews>
  <sheetFormatPr defaultRowHeight="15"/>
  <cols>
    <col min="1" max="1" width="5.140625" bestFit="1" customWidth="1"/>
    <col min="2" max="2" width="12.140625" customWidth="1"/>
    <col min="3" max="3" width="19.42578125" customWidth="1"/>
    <col min="4" max="4" width="26.5703125" customWidth="1"/>
    <col min="5" max="5" width="13.85546875" bestFit="1" customWidth="1"/>
    <col min="8" max="8" width="17.140625" customWidth="1"/>
    <col min="9" max="9" width="12.28515625" customWidth="1"/>
  </cols>
  <sheetData>
    <row r="2" spans="1:9">
      <c r="A2" s="297" t="s">
        <v>927</v>
      </c>
      <c r="B2" s="297"/>
      <c r="C2" s="297"/>
      <c r="D2" s="297"/>
      <c r="E2" s="297"/>
      <c r="F2" s="297"/>
      <c r="G2" s="297"/>
      <c r="H2" s="297"/>
      <c r="I2" s="297"/>
    </row>
    <row r="3" spans="1:9" ht="38.25">
      <c r="A3" s="189" t="s">
        <v>0</v>
      </c>
      <c r="B3" s="189" t="s">
        <v>1</v>
      </c>
      <c r="C3" s="189" t="s">
        <v>2</v>
      </c>
      <c r="D3" s="190" t="s">
        <v>3</v>
      </c>
      <c r="E3" s="189" t="s">
        <v>223</v>
      </c>
      <c r="F3" s="189" t="s">
        <v>224</v>
      </c>
      <c r="G3" s="189" t="s">
        <v>566</v>
      </c>
      <c r="H3" s="189" t="s">
        <v>928</v>
      </c>
      <c r="I3" s="189" t="s">
        <v>226</v>
      </c>
    </row>
    <row r="4" spans="1:9">
      <c r="A4" s="189">
        <v>1</v>
      </c>
      <c r="B4" s="189">
        <v>2</v>
      </c>
      <c r="C4" s="189">
        <v>3</v>
      </c>
      <c r="D4" s="189">
        <v>4</v>
      </c>
      <c r="E4" s="189">
        <v>5</v>
      </c>
      <c r="F4" s="189">
        <v>6</v>
      </c>
      <c r="G4" s="189">
        <v>7</v>
      </c>
      <c r="H4" s="189">
        <v>8</v>
      </c>
      <c r="I4" s="189">
        <v>9</v>
      </c>
    </row>
    <row r="5" spans="1:9" ht="15" customHeight="1">
      <c r="A5" s="298" t="s">
        <v>929</v>
      </c>
      <c r="B5" s="299"/>
      <c r="C5" s="299"/>
      <c r="D5" s="299"/>
      <c r="E5" s="299"/>
      <c r="F5" s="299"/>
      <c r="G5" s="299"/>
      <c r="H5" s="299"/>
      <c r="I5" s="299"/>
    </row>
    <row r="6" spans="1:9" ht="15" customHeight="1">
      <c r="A6" s="7">
        <v>1</v>
      </c>
      <c r="B6" s="300" t="s">
        <v>930</v>
      </c>
      <c r="C6" s="7" t="s">
        <v>931</v>
      </c>
      <c r="D6" s="7" t="s">
        <v>932</v>
      </c>
      <c r="E6" s="7" t="s">
        <v>69</v>
      </c>
      <c r="F6" s="13">
        <v>100</v>
      </c>
      <c r="G6" s="13">
        <v>25</v>
      </c>
      <c r="H6" s="8">
        <v>62500</v>
      </c>
      <c r="I6" s="302" t="s">
        <v>933</v>
      </c>
    </row>
    <row r="7" spans="1:9">
      <c r="A7" s="7">
        <v>2</v>
      </c>
      <c r="B7" s="301"/>
      <c r="C7" s="7" t="s">
        <v>931</v>
      </c>
      <c r="D7" s="7" t="s">
        <v>934</v>
      </c>
      <c r="E7" s="7" t="s">
        <v>69</v>
      </c>
      <c r="F7" s="7">
        <v>204.39</v>
      </c>
      <c r="G7" s="7">
        <v>51.097000000000001</v>
      </c>
      <c r="H7" s="10" t="s">
        <v>935</v>
      </c>
      <c r="I7" s="302"/>
    </row>
    <row r="8" spans="1:9">
      <c r="A8" s="7">
        <v>3</v>
      </c>
      <c r="B8" s="300" t="s">
        <v>936</v>
      </c>
      <c r="C8" s="7" t="s">
        <v>936</v>
      </c>
      <c r="D8" s="7" t="s">
        <v>937</v>
      </c>
      <c r="E8" s="7" t="s">
        <v>82</v>
      </c>
      <c r="F8" s="7">
        <v>33.36</v>
      </c>
      <c r="G8" s="7">
        <v>16.86</v>
      </c>
      <c r="H8" s="8">
        <v>41700</v>
      </c>
      <c r="I8" s="302"/>
    </row>
    <row r="9" spans="1:9">
      <c r="A9" s="7">
        <v>4</v>
      </c>
      <c r="B9" s="301"/>
      <c r="C9" s="7" t="s">
        <v>938</v>
      </c>
      <c r="D9" s="7" t="s">
        <v>939</v>
      </c>
      <c r="E9" s="7" t="s">
        <v>69</v>
      </c>
      <c r="F9" s="7">
        <v>26.72</v>
      </c>
      <c r="G9" s="7">
        <v>6.66</v>
      </c>
      <c r="H9" s="8">
        <v>16650</v>
      </c>
      <c r="I9" s="302"/>
    </row>
    <row r="10" spans="1:9">
      <c r="A10" s="7"/>
      <c r="B10" s="7"/>
      <c r="C10" s="7"/>
      <c r="D10" s="7"/>
      <c r="E10" s="7" t="s">
        <v>940</v>
      </c>
      <c r="F10" s="7">
        <f>SUM(F6:F9)</f>
        <v>364.47</v>
      </c>
      <c r="G10" s="7">
        <f>SUM(G6:G9)</f>
        <v>99.617000000000004</v>
      </c>
      <c r="H10" s="8" t="s">
        <v>941</v>
      </c>
      <c r="I10" s="302"/>
    </row>
    <row r="11" spans="1:9" ht="15" customHeight="1">
      <c r="A11" s="303" t="s">
        <v>237</v>
      </c>
      <c r="B11" s="304"/>
      <c r="C11" s="304"/>
      <c r="D11" s="304"/>
      <c r="E11" s="304"/>
      <c r="F11" s="304"/>
      <c r="G11" s="304"/>
      <c r="H11" s="304"/>
      <c r="I11" s="302"/>
    </row>
    <row r="12" spans="1:9">
      <c r="A12" s="7">
        <v>1</v>
      </c>
      <c r="B12" s="7" t="s">
        <v>942</v>
      </c>
      <c r="C12" s="7" t="s">
        <v>943</v>
      </c>
      <c r="D12" s="7" t="s">
        <v>944</v>
      </c>
      <c r="E12" s="7" t="s">
        <v>241</v>
      </c>
      <c r="F12" s="7">
        <v>554</v>
      </c>
      <c r="G12" s="7">
        <v>415.5</v>
      </c>
      <c r="H12" s="10" t="s">
        <v>945</v>
      </c>
      <c r="I12" s="302"/>
    </row>
    <row r="13" spans="1:9">
      <c r="A13" s="7"/>
      <c r="B13" s="7"/>
      <c r="C13" s="7"/>
      <c r="D13" s="7"/>
      <c r="E13" s="7" t="s">
        <v>940</v>
      </c>
      <c r="F13" s="7">
        <v>554</v>
      </c>
      <c r="G13" s="7">
        <v>415.5</v>
      </c>
      <c r="H13" s="10" t="s">
        <v>945</v>
      </c>
      <c r="I13" s="302"/>
    </row>
    <row r="14" spans="1:9" ht="15" customHeight="1">
      <c r="A14" s="303" t="s">
        <v>946</v>
      </c>
      <c r="B14" s="304"/>
      <c r="C14" s="304"/>
      <c r="D14" s="304"/>
      <c r="E14" s="304"/>
      <c r="F14" s="304"/>
      <c r="G14" s="304"/>
      <c r="H14" s="304"/>
      <c r="I14" s="302"/>
    </row>
    <row r="15" spans="1:9">
      <c r="A15" s="7">
        <v>1</v>
      </c>
      <c r="B15" s="7" t="s">
        <v>930</v>
      </c>
      <c r="C15" s="7" t="s">
        <v>947</v>
      </c>
      <c r="D15" s="7" t="s">
        <v>948</v>
      </c>
      <c r="E15" s="7" t="s">
        <v>69</v>
      </c>
      <c r="F15" s="7">
        <v>12</v>
      </c>
      <c r="G15" s="7">
        <v>3</v>
      </c>
      <c r="H15" s="8">
        <v>7500</v>
      </c>
      <c r="I15" s="302"/>
    </row>
    <row r="16" spans="1:9">
      <c r="A16" s="7">
        <v>2</v>
      </c>
      <c r="B16" s="300" t="s">
        <v>936</v>
      </c>
      <c r="C16" s="7" t="s">
        <v>936</v>
      </c>
      <c r="D16" s="7" t="s">
        <v>949</v>
      </c>
      <c r="E16" s="7" t="s">
        <v>69</v>
      </c>
      <c r="F16" s="7">
        <v>8</v>
      </c>
      <c r="G16" s="7">
        <v>2</v>
      </c>
      <c r="H16" s="8">
        <v>5000</v>
      </c>
      <c r="I16" s="302"/>
    </row>
    <row r="17" spans="1:9">
      <c r="A17" s="7">
        <v>3</v>
      </c>
      <c r="B17" s="301"/>
      <c r="C17" s="7" t="s">
        <v>950</v>
      </c>
      <c r="D17" s="7" t="s">
        <v>951</v>
      </c>
      <c r="E17" s="7" t="s">
        <v>69</v>
      </c>
      <c r="F17" s="7">
        <v>10</v>
      </c>
      <c r="G17" s="7">
        <v>2.5</v>
      </c>
      <c r="H17" s="8">
        <v>6250</v>
      </c>
      <c r="I17" s="302"/>
    </row>
    <row r="18" spans="1:9">
      <c r="A18" s="7"/>
      <c r="B18" s="7"/>
      <c r="C18" s="7"/>
      <c r="D18" s="7"/>
      <c r="E18" s="7" t="s">
        <v>940</v>
      </c>
      <c r="F18" s="7">
        <f>SUM(F15:F17)</f>
        <v>30</v>
      </c>
      <c r="G18" s="7">
        <f>SUM(G15:G17)</f>
        <v>7.5</v>
      </c>
      <c r="H18" s="8">
        <f>SUM(H15:H17)</f>
        <v>18750</v>
      </c>
      <c r="I18" s="302"/>
    </row>
    <row r="19" spans="1:9">
      <c r="A19" s="23"/>
      <c r="B19" s="23"/>
      <c r="C19" s="23"/>
      <c r="D19" s="23"/>
      <c r="E19" s="23"/>
      <c r="F19" s="23"/>
      <c r="G19" s="23"/>
      <c r="H19" s="191"/>
      <c r="I19" s="192"/>
    </row>
    <row r="20" spans="1:9">
      <c r="A20" s="23"/>
      <c r="B20" s="23"/>
      <c r="C20" s="23"/>
      <c r="D20" s="23"/>
      <c r="E20" s="23"/>
      <c r="F20" s="23"/>
      <c r="G20" s="23"/>
      <c r="H20" s="191"/>
      <c r="I20" s="192"/>
    </row>
    <row r="21" spans="1:9">
      <c r="A21" s="23"/>
      <c r="B21" s="23"/>
      <c r="C21" s="23"/>
      <c r="D21" s="23"/>
      <c r="E21" s="23"/>
      <c r="F21" s="23"/>
      <c r="G21" s="23"/>
      <c r="H21" s="191"/>
      <c r="I21" s="192"/>
    </row>
    <row r="22" spans="1:9">
      <c r="A22" s="23"/>
      <c r="B22" s="23"/>
      <c r="C22" s="23"/>
      <c r="D22" s="23"/>
      <c r="E22" s="23"/>
      <c r="F22" s="23"/>
      <c r="G22" s="23"/>
      <c r="H22" s="191"/>
      <c r="I22" s="192"/>
    </row>
    <row r="23" spans="1:9">
      <c r="A23" s="23"/>
      <c r="B23" s="23"/>
      <c r="C23" s="23"/>
      <c r="D23" s="23"/>
      <c r="E23" s="23"/>
      <c r="F23" s="23"/>
      <c r="G23" s="23"/>
      <c r="H23" s="191"/>
      <c r="I23" s="192"/>
    </row>
    <row r="24" spans="1:9">
      <c r="A24" s="23"/>
      <c r="B24" s="23"/>
      <c r="C24" s="23"/>
      <c r="D24" s="23"/>
      <c r="E24" s="23"/>
      <c r="F24" s="23"/>
      <c r="G24" s="23"/>
      <c r="H24" s="191"/>
      <c r="I24" s="192"/>
    </row>
    <row r="25" spans="1:9">
      <c r="A25" s="23"/>
      <c r="B25" s="23"/>
      <c r="C25" s="23"/>
      <c r="D25" s="23"/>
      <c r="E25" s="23"/>
      <c r="F25" s="23"/>
      <c r="G25" s="23"/>
      <c r="H25" s="191"/>
      <c r="I25" s="192"/>
    </row>
    <row r="26" spans="1:9">
      <c r="A26" s="23"/>
      <c r="B26" s="23"/>
      <c r="C26" s="23"/>
      <c r="D26" s="23"/>
      <c r="E26" s="23"/>
      <c r="F26" s="23"/>
      <c r="G26" s="23"/>
      <c r="H26" s="191"/>
      <c r="I26" s="192"/>
    </row>
    <row r="27" spans="1:9">
      <c r="A27" s="23"/>
      <c r="B27" s="23"/>
      <c r="C27" s="23"/>
      <c r="D27" s="23"/>
      <c r="E27" s="23"/>
      <c r="F27" s="23"/>
      <c r="G27" s="23"/>
      <c r="H27" s="191"/>
      <c r="I27" s="192"/>
    </row>
    <row r="28" spans="1:9">
      <c r="A28" s="23"/>
      <c r="B28" s="23"/>
      <c r="C28" s="23"/>
      <c r="D28" s="23"/>
      <c r="E28" s="23"/>
      <c r="F28" s="23"/>
      <c r="G28" s="23"/>
      <c r="H28" s="191"/>
      <c r="I28" s="192"/>
    </row>
    <row r="29" spans="1:9">
      <c r="A29" s="23"/>
      <c r="B29" s="23"/>
      <c r="C29" s="23"/>
      <c r="D29" s="23"/>
      <c r="E29" s="23"/>
      <c r="F29" s="23"/>
      <c r="G29" s="23"/>
      <c r="H29" s="191"/>
      <c r="I29" s="192"/>
    </row>
    <row r="30" spans="1:9">
      <c r="A30" s="23"/>
      <c r="B30" s="23"/>
      <c r="C30" s="23"/>
      <c r="D30" s="23"/>
      <c r="E30" s="23"/>
      <c r="F30" s="23"/>
      <c r="G30" s="23"/>
      <c r="H30" s="191"/>
      <c r="I30" s="192"/>
    </row>
    <row r="31" spans="1:9" s="23" customFormat="1" ht="15" customHeight="1">
      <c r="A31" s="187"/>
      <c r="B31" s="187"/>
      <c r="C31" s="187"/>
      <c r="D31" s="187"/>
      <c r="E31" s="187"/>
      <c r="I31" s="187"/>
    </row>
    <row r="32" spans="1:9">
      <c r="A32" s="297" t="s">
        <v>952</v>
      </c>
      <c r="B32" s="297"/>
      <c r="C32" s="297"/>
      <c r="D32" s="297"/>
      <c r="E32" s="297"/>
      <c r="F32" s="297"/>
      <c r="G32" s="297"/>
      <c r="H32" s="297"/>
      <c r="I32" s="297"/>
    </row>
    <row r="33" spans="1:9" ht="25.5">
      <c r="A33" s="189" t="s">
        <v>0</v>
      </c>
      <c r="B33" s="189" t="s">
        <v>1</v>
      </c>
      <c r="C33" s="189" t="s">
        <v>2</v>
      </c>
      <c r="D33" s="190" t="s">
        <v>953</v>
      </c>
      <c r="E33" s="189" t="s">
        <v>954</v>
      </c>
      <c r="F33" s="189" t="s">
        <v>226</v>
      </c>
      <c r="G33" s="189"/>
      <c r="H33" s="189" t="s">
        <v>955</v>
      </c>
      <c r="I33" s="189"/>
    </row>
    <row r="34" spans="1:9">
      <c r="A34" s="7">
        <v>1</v>
      </c>
      <c r="B34" s="7" t="s">
        <v>942</v>
      </c>
      <c r="C34" s="7" t="s">
        <v>943</v>
      </c>
      <c r="D34" s="7">
        <v>120</v>
      </c>
      <c r="E34" s="300" t="s">
        <v>956</v>
      </c>
      <c r="F34" s="7"/>
      <c r="G34" s="7"/>
      <c r="H34" s="7"/>
      <c r="I34" s="7"/>
    </row>
    <row r="35" spans="1:9">
      <c r="A35" s="7">
        <v>2</v>
      </c>
      <c r="B35" s="7" t="s">
        <v>957</v>
      </c>
      <c r="C35" s="7" t="s">
        <v>958</v>
      </c>
      <c r="D35" s="7">
        <v>29</v>
      </c>
      <c r="E35" s="308"/>
      <c r="F35" s="7"/>
      <c r="G35" s="7"/>
      <c r="H35" s="7"/>
      <c r="I35" s="7"/>
    </row>
    <row r="36" spans="1:9">
      <c r="A36" s="7">
        <v>3</v>
      </c>
      <c r="B36" s="7"/>
      <c r="C36" s="7" t="s">
        <v>959</v>
      </c>
      <c r="D36" s="7">
        <v>34</v>
      </c>
      <c r="E36" s="308"/>
      <c r="F36" s="7"/>
      <c r="G36" s="7"/>
      <c r="H36" s="7"/>
      <c r="I36" s="7"/>
    </row>
    <row r="37" spans="1:9">
      <c r="A37" s="7">
        <v>4</v>
      </c>
      <c r="B37" s="7"/>
      <c r="C37" s="7" t="s">
        <v>960</v>
      </c>
      <c r="D37" s="7">
        <v>45</v>
      </c>
      <c r="E37" s="308"/>
      <c r="F37" s="7"/>
      <c r="G37" s="7"/>
      <c r="H37" s="7"/>
      <c r="I37" s="7"/>
    </row>
    <row r="38" spans="1:9">
      <c r="A38" s="7">
        <v>5</v>
      </c>
      <c r="B38" s="7"/>
      <c r="C38" s="7" t="s">
        <v>961</v>
      </c>
      <c r="D38" s="7">
        <v>18</v>
      </c>
      <c r="E38" s="301"/>
      <c r="F38" s="7"/>
      <c r="G38" s="7"/>
      <c r="H38" s="7"/>
      <c r="I38" s="7"/>
    </row>
    <row r="39" spans="1:9">
      <c r="A39" s="7"/>
      <c r="B39" s="7"/>
      <c r="C39" s="7" t="s">
        <v>917</v>
      </c>
      <c r="D39" s="7">
        <f>SUM(D34:D38)</f>
        <v>246</v>
      </c>
      <c r="E39" s="7"/>
      <c r="F39" s="7"/>
      <c r="G39" s="7"/>
      <c r="H39" s="7"/>
      <c r="I39" s="7"/>
    </row>
    <row r="40" spans="1:9">
      <c r="A40" s="23"/>
      <c r="B40" s="23"/>
      <c r="C40" s="23"/>
      <c r="D40" s="23"/>
      <c r="E40" s="23"/>
      <c r="F40" s="23"/>
      <c r="G40" s="23"/>
      <c r="H40" s="23"/>
      <c r="I40" s="23"/>
    </row>
    <row r="41" spans="1:9">
      <c r="A41" s="23"/>
      <c r="B41" s="23"/>
      <c r="C41" s="23"/>
      <c r="D41" s="23"/>
      <c r="E41" s="23"/>
      <c r="F41" s="23"/>
      <c r="G41" s="23"/>
      <c r="H41" s="23"/>
      <c r="I41" s="23"/>
    </row>
    <row r="42" spans="1:9">
      <c r="A42" s="23"/>
      <c r="B42" s="23"/>
      <c r="C42" s="23"/>
      <c r="D42" s="23"/>
      <c r="E42" s="23"/>
      <c r="F42" s="23"/>
      <c r="G42" s="23"/>
      <c r="H42" s="23"/>
      <c r="I42" s="23"/>
    </row>
    <row r="43" spans="1:9">
      <c r="A43" s="23"/>
      <c r="B43" s="23"/>
      <c r="C43" s="23"/>
      <c r="D43" s="23"/>
      <c r="E43" s="23"/>
      <c r="F43" s="23"/>
      <c r="G43" s="23"/>
      <c r="H43" s="23"/>
      <c r="I43" s="23"/>
    </row>
    <row r="44" spans="1:9">
      <c r="A44" s="23"/>
      <c r="B44" s="23"/>
      <c r="C44" s="23"/>
      <c r="D44" s="23"/>
      <c r="E44" s="23"/>
      <c r="F44" s="23"/>
      <c r="G44" s="23"/>
      <c r="H44" s="23"/>
      <c r="I44" s="23"/>
    </row>
    <row r="45" spans="1:9">
      <c r="A45" s="23"/>
      <c r="B45" s="23"/>
      <c r="C45" s="23"/>
      <c r="D45" s="23"/>
      <c r="E45" s="23"/>
      <c r="F45" s="23"/>
      <c r="G45" s="23"/>
      <c r="H45" s="23"/>
      <c r="I45" s="23"/>
    </row>
    <row r="46" spans="1:9">
      <c r="A46" s="23"/>
      <c r="B46" s="23"/>
      <c r="C46" s="23"/>
      <c r="D46" s="23"/>
      <c r="E46" s="23"/>
      <c r="F46" s="23"/>
      <c r="G46" s="23"/>
      <c r="H46" s="23"/>
      <c r="I46" s="23"/>
    </row>
    <row r="47" spans="1:9">
      <c r="A47" s="23"/>
      <c r="B47" s="23"/>
      <c r="C47" s="23"/>
      <c r="D47" s="23"/>
      <c r="E47" s="23"/>
      <c r="F47" s="23"/>
      <c r="G47" s="23"/>
      <c r="H47" s="23"/>
      <c r="I47" s="23"/>
    </row>
    <row r="48" spans="1:9">
      <c r="A48" s="23"/>
      <c r="B48" s="23"/>
      <c r="C48" s="23"/>
      <c r="D48" s="23"/>
      <c r="E48" s="23"/>
      <c r="F48" s="23"/>
      <c r="G48" s="23"/>
      <c r="H48" s="23"/>
      <c r="I48" s="23"/>
    </row>
    <row r="49" spans="1:9">
      <c r="A49" s="23"/>
      <c r="B49" s="23"/>
      <c r="C49" s="23"/>
      <c r="D49" s="23"/>
      <c r="E49" s="23"/>
      <c r="F49" s="23"/>
      <c r="G49" s="23"/>
      <c r="H49" s="23"/>
      <c r="I49" s="23"/>
    </row>
    <row r="50" spans="1:9">
      <c r="A50" s="23"/>
      <c r="B50" s="23"/>
      <c r="C50" s="23"/>
      <c r="D50" s="23"/>
      <c r="E50" s="23"/>
      <c r="F50" s="23"/>
      <c r="G50" s="23"/>
      <c r="H50" s="23"/>
      <c r="I50" s="23"/>
    </row>
    <row r="51" spans="1:9">
      <c r="A51" s="23"/>
      <c r="B51" s="23"/>
      <c r="C51" s="23"/>
      <c r="D51" s="23"/>
      <c r="E51" s="23"/>
      <c r="F51" s="23"/>
      <c r="G51" s="23"/>
      <c r="H51" s="23"/>
      <c r="I51" s="23"/>
    </row>
    <row r="52" spans="1:9">
      <c r="A52" s="23"/>
      <c r="B52" s="23"/>
      <c r="C52" s="23"/>
      <c r="D52" s="23"/>
      <c r="E52" s="23"/>
      <c r="F52" s="23"/>
      <c r="G52" s="23"/>
      <c r="H52" s="23"/>
      <c r="I52" s="23"/>
    </row>
    <row r="53" spans="1:9">
      <c r="A53" s="23"/>
      <c r="B53" s="23"/>
      <c r="C53" s="23"/>
      <c r="D53" s="23"/>
      <c r="E53" s="23"/>
      <c r="F53" s="23"/>
      <c r="G53" s="23"/>
      <c r="H53" s="23"/>
      <c r="I53" s="23"/>
    </row>
    <row r="54" spans="1:9">
      <c r="A54" s="23"/>
      <c r="B54" s="23"/>
      <c r="C54" s="23"/>
      <c r="D54" s="23"/>
      <c r="E54" s="23"/>
      <c r="F54" s="23"/>
      <c r="G54" s="23"/>
      <c r="H54" s="23"/>
      <c r="I54" s="23"/>
    </row>
    <row r="55" spans="1:9">
      <c r="A55" s="23"/>
      <c r="B55" s="23"/>
      <c r="C55" s="23"/>
      <c r="D55" s="23"/>
      <c r="E55" s="23"/>
      <c r="F55" s="23"/>
      <c r="G55" s="23"/>
      <c r="H55" s="23"/>
      <c r="I55" s="23"/>
    </row>
    <row r="56" spans="1:9" ht="35.25" customHeight="1">
      <c r="A56" s="23"/>
      <c r="B56" s="23"/>
      <c r="C56" s="23"/>
      <c r="D56" s="23"/>
      <c r="E56" s="23"/>
      <c r="F56" s="23"/>
      <c r="G56" s="23"/>
      <c r="H56" s="23"/>
      <c r="I56" s="23"/>
    </row>
    <row r="57" spans="1:9">
      <c r="A57" s="23"/>
      <c r="B57" s="23"/>
      <c r="C57" s="23"/>
      <c r="D57" s="23"/>
      <c r="E57" s="23"/>
      <c r="F57" s="23"/>
      <c r="G57" s="23"/>
      <c r="H57" s="23"/>
      <c r="I57" s="23"/>
    </row>
    <row r="58" spans="1:9">
      <c r="A58" s="23"/>
      <c r="B58" s="23"/>
      <c r="C58" s="23"/>
      <c r="D58" s="23"/>
      <c r="E58" s="23"/>
      <c r="F58" s="23"/>
      <c r="G58" s="23"/>
      <c r="H58" s="23"/>
      <c r="I58" s="23"/>
    </row>
    <row r="59" spans="1:9">
      <c r="A59" s="23"/>
      <c r="B59" s="23"/>
      <c r="C59" s="23"/>
      <c r="D59" s="23"/>
      <c r="E59" s="23"/>
      <c r="F59" s="23"/>
      <c r="G59" s="23"/>
      <c r="H59" s="23"/>
      <c r="I59" s="23"/>
    </row>
    <row r="60" spans="1:9">
      <c r="A60" s="23"/>
      <c r="B60" s="23"/>
      <c r="C60" s="23"/>
      <c r="D60" s="23"/>
      <c r="E60" s="23"/>
      <c r="F60" s="23"/>
      <c r="G60" s="23"/>
      <c r="H60" s="23"/>
      <c r="I60" s="23"/>
    </row>
    <row r="61" spans="1:9" s="23" customFormat="1"/>
    <row r="62" spans="1:9" s="23" customFormat="1"/>
    <row r="63" spans="1:9" ht="13.5" customHeight="1">
      <c r="A63" s="309" t="s">
        <v>962</v>
      </c>
      <c r="B63" s="309"/>
      <c r="C63" s="309"/>
      <c r="D63" s="309"/>
      <c r="E63" s="309"/>
      <c r="F63" s="309"/>
      <c r="G63" s="309"/>
      <c r="H63" s="309"/>
      <c r="I63" s="309"/>
    </row>
    <row r="64" spans="1:9" ht="38.25" customHeight="1">
      <c r="A64" s="189" t="s">
        <v>0</v>
      </c>
      <c r="B64" s="189" t="s">
        <v>1</v>
      </c>
      <c r="C64" s="189" t="s">
        <v>2</v>
      </c>
      <c r="D64" s="190" t="s">
        <v>3</v>
      </c>
      <c r="E64" s="189" t="s">
        <v>223</v>
      </c>
      <c r="F64" s="189" t="s">
        <v>224</v>
      </c>
      <c r="G64" s="189" t="s">
        <v>566</v>
      </c>
      <c r="H64" s="189" t="s">
        <v>928</v>
      </c>
      <c r="I64" s="189" t="s">
        <v>226</v>
      </c>
    </row>
    <row r="65" spans="1:9" ht="11.25" customHeight="1">
      <c r="A65" s="305" t="s">
        <v>963</v>
      </c>
      <c r="B65" s="306"/>
      <c r="C65" s="306"/>
      <c r="D65" s="306"/>
      <c r="E65" s="306"/>
      <c r="F65" s="306"/>
      <c r="G65" s="306"/>
      <c r="H65" s="306"/>
      <c r="I65" s="307"/>
    </row>
    <row r="66" spans="1:9" ht="13.5" customHeight="1">
      <c r="A66" s="7">
        <v>1</v>
      </c>
      <c r="B66" s="7" t="s">
        <v>964</v>
      </c>
      <c r="C66" s="7" t="s">
        <v>965</v>
      </c>
      <c r="D66" s="7" t="s">
        <v>966</v>
      </c>
      <c r="E66" s="7" t="s">
        <v>967</v>
      </c>
      <c r="F66" s="7">
        <v>161.82</v>
      </c>
      <c r="G66" s="193">
        <v>80.91</v>
      </c>
      <c r="H66" s="188" t="s">
        <v>968</v>
      </c>
      <c r="I66" s="310" t="s">
        <v>969</v>
      </c>
    </row>
    <row r="67" spans="1:9" ht="13.5" customHeight="1">
      <c r="A67" s="7">
        <v>2</v>
      </c>
      <c r="B67" s="7"/>
      <c r="C67" s="7" t="s">
        <v>970</v>
      </c>
      <c r="D67" s="7" t="s">
        <v>971</v>
      </c>
      <c r="E67" s="7" t="s">
        <v>69</v>
      </c>
      <c r="F67" s="13">
        <v>56.2</v>
      </c>
      <c r="G67" s="193">
        <v>14.05</v>
      </c>
      <c r="H67" s="194">
        <v>35125</v>
      </c>
      <c r="I67" s="311"/>
    </row>
    <row r="68" spans="1:9" ht="13.5" customHeight="1">
      <c r="A68" s="7">
        <v>3</v>
      </c>
      <c r="B68" s="7"/>
      <c r="C68" s="7" t="s">
        <v>972</v>
      </c>
      <c r="D68" s="7" t="s">
        <v>973</v>
      </c>
      <c r="E68" s="7" t="s">
        <v>69</v>
      </c>
      <c r="F68" s="13">
        <v>137.69999999999999</v>
      </c>
      <c r="G68" s="7">
        <v>34.424999999999997</v>
      </c>
      <c r="H68" s="194">
        <v>86062.5</v>
      </c>
      <c r="I68" s="311"/>
    </row>
    <row r="69" spans="1:9" ht="13.5" customHeight="1">
      <c r="A69" s="7">
        <v>4</v>
      </c>
      <c r="B69" s="7" t="s">
        <v>974</v>
      </c>
      <c r="C69" s="7" t="s">
        <v>600</v>
      </c>
      <c r="D69" s="7" t="s">
        <v>975</v>
      </c>
      <c r="E69" s="7" t="s">
        <v>69</v>
      </c>
      <c r="F69" s="13">
        <v>40</v>
      </c>
      <c r="G69" s="193">
        <v>10</v>
      </c>
      <c r="H69" s="194">
        <v>25000</v>
      </c>
      <c r="I69" s="311"/>
    </row>
    <row r="70" spans="1:9" ht="13.5" customHeight="1">
      <c r="A70" s="7">
        <v>5</v>
      </c>
      <c r="B70" s="7"/>
      <c r="C70" s="7" t="s">
        <v>974</v>
      </c>
      <c r="D70" s="7" t="s">
        <v>976</v>
      </c>
      <c r="E70" s="7" t="s">
        <v>69</v>
      </c>
      <c r="F70" s="7">
        <v>91.26</v>
      </c>
      <c r="G70" s="7">
        <v>22.815000000000001</v>
      </c>
      <c r="H70" s="194">
        <v>57037.5</v>
      </c>
      <c r="I70" s="311"/>
    </row>
    <row r="71" spans="1:9" ht="13.5" customHeight="1">
      <c r="A71" s="7">
        <v>6</v>
      </c>
      <c r="B71" s="7"/>
      <c r="C71" s="7" t="s">
        <v>977</v>
      </c>
      <c r="D71" s="7" t="s">
        <v>978</v>
      </c>
      <c r="E71" s="7" t="s">
        <v>69</v>
      </c>
      <c r="F71" s="7">
        <v>92.16</v>
      </c>
      <c r="G71" s="193">
        <v>23.04</v>
      </c>
      <c r="H71" s="194">
        <v>57600</v>
      </c>
      <c r="I71" s="311"/>
    </row>
    <row r="72" spans="1:9" ht="13.5" customHeight="1">
      <c r="A72" s="7"/>
      <c r="B72" s="7"/>
      <c r="C72" s="7"/>
      <c r="D72" s="7"/>
      <c r="E72" s="7" t="s">
        <v>940</v>
      </c>
      <c r="F72" s="7">
        <f>SUM(F66:F71)</f>
        <v>579.14</v>
      </c>
      <c r="G72" s="193">
        <f>SUM(G66:G71)</f>
        <v>185.23999999999998</v>
      </c>
      <c r="H72" s="194" t="s">
        <v>979</v>
      </c>
      <c r="I72" s="311"/>
    </row>
    <row r="73" spans="1:9" ht="11.25" customHeight="1">
      <c r="A73" s="305" t="s">
        <v>946</v>
      </c>
      <c r="B73" s="306"/>
      <c r="C73" s="306"/>
      <c r="D73" s="306"/>
      <c r="E73" s="306"/>
      <c r="F73" s="306"/>
      <c r="G73" s="306"/>
      <c r="H73" s="306"/>
      <c r="I73" s="311"/>
    </row>
    <row r="74" spans="1:9" ht="13.5" customHeight="1">
      <c r="A74" s="7">
        <v>1</v>
      </c>
      <c r="B74" s="7" t="s">
        <v>964</v>
      </c>
      <c r="C74" s="7" t="s">
        <v>972</v>
      </c>
      <c r="D74" s="7" t="s">
        <v>980</v>
      </c>
      <c r="E74" s="7"/>
      <c r="F74" s="7">
        <v>8</v>
      </c>
      <c r="G74" s="7">
        <v>2</v>
      </c>
      <c r="H74" s="7">
        <v>5000</v>
      </c>
      <c r="I74" s="311"/>
    </row>
    <row r="75" spans="1:9" ht="13.5" customHeight="1">
      <c r="A75" s="7">
        <v>2</v>
      </c>
      <c r="B75" s="7"/>
      <c r="C75" s="7" t="s">
        <v>981</v>
      </c>
      <c r="D75" s="7" t="s">
        <v>982</v>
      </c>
      <c r="E75" s="7"/>
      <c r="F75" s="7">
        <v>2</v>
      </c>
      <c r="G75" s="7">
        <v>0.5</v>
      </c>
      <c r="H75" s="7">
        <v>1250</v>
      </c>
      <c r="I75" s="311"/>
    </row>
    <row r="76" spans="1:9" ht="13.5" customHeight="1">
      <c r="A76" s="7">
        <v>3</v>
      </c>
      <c r="B76" s="7"/>
      <c r="C76" s="7" t="s">
        <v>983</v>
      </c>
      <c r="D76" s="7" t="s">
        <v>984</v>
      </c>
      <c r="E76" s="7"/>
      <c r="F76" s="7">
        <v>7.5</v>
      </c>
      <c r="G76" s="7">
        <v>1.9</v>
      </c>
      <c r="H76" s="7">
        <v>4750</v>
      </c>
      <c r="I76" s="311"/>
    </row>
    <row r="77" spans="1:9" ht="13.5" customHeight="1">
      <c r="A77" s="7">
        <v>4</v>
      </c>
      <c r="B77" s="7"/>
      <c r="C77" s="7" t="s">
        <v>985</v>
      </c>
      <c r="D77" s="7" t="s">
        <v>986</v>
      </c>
      <c r="E77" s="7"/>
      <c r="F77" s="7">
        <v>6.5</v>
      </c>
      <c r="G77" s="7">
        <v>1.6</v>
      </c>
      <c r="H77" s="7">
        <v>4000</v>
      </c>
      <c r="I77" s="311"/>
    </row>
    <row r="78" spans="1:9" ht="11.25" customHeight="1">
      <c r="A78" s="7">
        <v>5</v>
      </c>
      <c r="B78" s="7"/>
      <c r="C78" s="7" t="s">
        <v>970</v>
      </c>
      <c r="D78" s="7" t="s">
        <v>987</v>
      </c>
      <c r="E78" s="7"/>
      <c r="F78" s="7">
        <v>3</v>
      </c>
      <c r="G78" s="7">
        <v>0.75</v>
      </c>
      <c r="H78" s="7">
        <v>1875</v>
      </c>
      <c r="I78" s="311"/>
    </row>
    <row r="79" spans="1:9" ht="12.75" customHeight="1">
      <c r="A79" s="7">
        <v>6</v>
      </c>
      <c r="B79" s="7"/>
      <c r="C79" s="7" t="s">
        <v>981</v>
      </c>
      <c r="D79" s="7" t="s">
        <v>988</v>
      </c>
      <c r="E79" s="7"/>
      <c r="F79" s="7">
        <v>2</v>
      </c>
      <c r="G79" s="7">
        <v>0.5</v>
      </c>
      <c r="H79" s="7">
        <v>1250</v>
      </c>
      <c r="I79" s="311"/>
    </row>
    <row r="80" spans="1:9" ht="12" customHeight="1">
      <c r="A80" s="7">
        <v>7</v>
      </c>
      <c r="B80" s="7"/>
      <c r="C80" s="7" t="s">
        <v>989</v>
      </c>
      <c r="D80" s="7" t="s">
        <v>990</v>
      </c>
      <c r="E80" s="7"/>
      <c r="F80" s="7">
        <v>3</v>
      </c>
      <c r="G80" s="7">
        <v>0.75</v>
      </c>
      <c r="H80" s="7">
        <v>1875</v>
      </c>
      <c r="I80" s="311"/>
    </row>
    <row r="81" spans="1:9" ht="12.75" customHeight="1">
      <c r="A81" s="7">
        <v>8</v>
      </c>
      <c r="B81" s="7"/>
      <c r="C81" s="7" t="s">
        <v>991</v>
      </c>
      <c r="D81" s="7" t="s">
        <v>992</v>
      </c>
      <c r="E81" s="7"/>
      <c r="F81" s="7">
        <v>4</v>
      </c>
      <c r="G81" s="7">
        <v>1</v>
      </c>
      <c r="H81" s="7">
        <v>2500</v>
      </c>
      <c r="I81" s="311"/>
    </row>
    <row r="82" spans="1:9" ht="13.5" customHeight="1">
      <c r="A82" s="7">
        <v>9</v>
      </c>
      <c r="B82" s="7"/>
      <c r="C82" s="7" t="s">
        <v>970</v>
      </c>
      <c r="D82" s="7" t="s">
        <v>993</v>
      </c>
      <c r="E82" s="7"/>
      <c r="F82" s="7">
        <v>2</v>
      </c>
      <c r="G82" s="7">
        <v>0.5</v>
      </c>
      <c r="H82" s="7">
        <v>1250</v>
      </c>
      <c r="I82" s="311"/>
    </row>
    <row r="83" spans="1:9" ht="13.5" customHeight="1">
      <c r="A83" s="7">
        <v>10</v>
      </c>
      <c r="B83" s="7"/>
      <c r="C83" s="7" t="s">
        <v>994</v>
      </c>
      <c r="D83" s="7" t="s">
        <v>994</v>
      </c>
      <c r="E83" s="7"/>
      <c r="F83" s="7">
        <v>2</v>
      </c>
      <c r="G83" s="7">
        <v>0.5</v>
      </c>
      <c r="H83" s="7">
        <v>1250</v>
      </c>
      <c r="I83" s="311"/>
    </row>
    <row r="84" spans="1:9" ht="13.5" customHeight="1">
      <c r="A84" s="7">
        <v>11</v>
      </c>
      <c r="B84" s="7"/>
      <c r="C84" s="7" t="s">
        <v>995</v>
      </c>
      <c r="D84" s="7" t="s">
        <v>996</v>
      </c>
      <c r="E84" s="7"/>
      <c r="F84" s="7">
        <v>1</v>
      </c>
      <c r="G84" s="7">
        <v>0.25</v>
      </c>
      <c r="H84" s="7">
        <v>625</v>
      </c>
      <c r="I84" s="311"/>
    </row>
    <row r="85" spans="1:9" ht="13.5" customHeight="1">
      <c r="A85" s="7">
        <v>12</v>
      </c>
      <c r="B85" s="7"/>
      <c r="C85" s="7" t="s">
        <v>997</v>
      </c>
      <c r="D85" s="7" t="s">
        <v>998</v>
      </c>
      <c r="E85" s="7"/>
      <c r="F85" s="7">
        <v>10</v>
      </c>
      <c r="G85" s="7">
        <v>2.5</v>
      </c>
      <c r="H85" s="7">
        <v>6250</v>
      </c>
      <c r="I85" s="311"/>
    </row>
    <row r="86" spans="1:9" ht="13.5" customHeight="1">
      <c r="A86" s="7">
        <v>13</v>
      </c>
      <c r="B86" s="7"/>
      <c r="C86" s="7" t="s">
        <v>999</v>
      </c>
      <c r="D86" s="7" t="s">
        <v>1000</v>
      </c>
      <c r="E86" s="7"/>
      <c r="F86" s="7">
        <v>2</v>
      </c>
      <c r="G86" s="7">
        <v>0.5</v>
      </c>
      <c r="H86" s="7">
        <v>1250</v>
      </c>
      <c r="I86" s="311"/>
    </row>
    <row r="87" spans="1:9" ht="13.5" customHeight="1">
      <c r="A87" s="7">
        <v>14</v>
      </c>
      <c r="B87" s="7"/>
      <c r="C87" s="7" t="s">
        <v>1001</v>
      </c>
      <c r="D87" s="7" t="s">
        <v>1002</v>
      </c>
      <c r="E87" s="7"/>
      <c r="F87" s="7">
        <v>2</v>
      </c>
      <c r="G87" s="7">
        <v>0.5</v>
      </c>
      <c r="H87" s="7">
        <v>1250</v>
      </c>
      <c r="I87" s="311"/>
    </row>
    <row r="88" spans="1:9" ht="13.5" customHeight="1">
      <c r="A88" s="7">
        <v>15</v>
      </c>
      <c r="B88" s="7" t="s">
        <v>974</v>
      </c>
      <c r="C88" s="7" t="s">
        <v>974</v>
      </c>
      <c r="D88" s="7" t="s">
        <v>1003</v>
      </c>
      <c r="E88" s="7"/>
      <c r="F88" s="7">
        <v>2</v>
      </c>
      <c r="G88" s="7">
        <v>0.5</v>
      </c>
      <c r="H88" s="7">
        <v>2015</v>
      </c>
      <c r="I88" s="311"/>
    </row>
    <row r="89" spans="1:9" ht="13.5" customHeight="1">
      <c r="A89" s="7">
        <v>16</v>
      </c>
      <c r="B89" s="7"/>
      <c r="C89" s="7" t="s">
        <v>974</v>
      </c>
      <c r="D89" s="7" t="s">
        <v>1004</v>
      </c>
      <c r="E89" s="7"/>
      <c r="F89" s="7">
        <v>1</v>
      </c>
      <c r="G89" s="7">
        <v>0.25</v>
      </c>
      <c r="H89" s="7">
        <v>625</v>
      </c>
      <c r="I89" s="311"/>
    </row>
    <row r="90" spans="1:9" ht="13.5" customHeight="1">
      <c r="A90" s="7">
        <v>17</v>
      </c>
      <c r="B90" s="7"/>
      <c r="C90" s="7" t="s">
        <v>1005</v>
      </c>
      <c r="D90" s="7" t="s">
        <v>1006</v>
      </c>
      <c r="E90" s="7"/>
      <c r="F90" s="7">
        <v>3</v>
      </c>
      <c r="G90" s="7">
        <v>0.75</v>
      </c>
      <c r="H90" s="7">
        <v>1875</v>
      </c>
      <c r="I90" s="311"/>
    </row>
    <row r="91" spans="1:9" ht="13.5" customHeight="1">
      <c r="A91" s="7">
        <v>18</v>
      </c>
      <c r="B91" s="7"/>
      <c r="C91" s="7" t="s">
        <v>1007</v>
      </c>
      <c r="D91" s="7" t="s">
        <v>1008</v>
      </c>
      <c r="E91" s="7"/>
      <c r="F91" s="7">
        <v>2</v>
      </c>
      <c r="G91" s="7">
        <v>0.5</v>
      </c>
      <c r="H91" s="7">
        <v>1250</v>
      </c>
      <c r="I91" s="311"/>
    </row>
    <row r="92" spans="1:9" ht="13.5" customHeight="1">
      <c r="A92" s="7">
        <v>19</v>
      </c>
      <c r="B92" s="7"/>
      <c r="C92" s="7" t="s">
        <v>1009</v>
      </c>
      <c r="D92" s="7" t="s">
        <v>1010</v>
      </c>
      <c r="E92" s="7"/>
      <c r="F92" s="7">
        <v>6</v>
      </c>
      <c r="G92" s="7">
        <v>1.5</v>
      </c>
      <c r="H92" s="7">
        <v>3750</v>
      </c>
      <c r="I92" s="311"/>
    </row>
    <row r="93" spans="1:9" ht="13.5" customHeight="1">
      <c r="A93" s="7">
        <v>20</v>
      </c>
      <c r="B93" s="7"/>
      <c r="C93" s="195" t="s">
        <v>1011</v>
      </c>
      <c r="D93" s="195" t="s">
        <v>1012</v>
      </c>
      <c r="E93" s="7"/>
      <c r="F93" s="195">
        <v>2</v>
      </c>
      <c r="G93" s="195">
        <v>0.5</v>
      </c>
      <c r="H93" s="195">
        <v>1250</v>
      </c>
      <c r="I93" s="311"/>
    </row>
    <row r="94" spans="1:9" ht="13.5" customHeight="1">
      <c r="A94" s="7">
        <v>21</v>
      </c>
      <c r="B94" s="7"/>
      <c r="C94" s="195" t="s">
        <v>1013</v>
      </c>
      <c r="D94" s="195" t="s">
        <v>1014</v>
      </c>
      <c r="E94" s="7"/>
      <c r="F94" s="195">
        <v>2</v>
      </c>
      <c r="G94" s="195">
        <v>0.5</v>
      </c>
      <c r="H94" s="195">
        <v>1250</v>
      </c>
      <c r="I94" s="291"/>
    </row>
    <row r="95" spans="1:9" ht="13.5" customHeight="1">
      <c r="A95" s="7">
        <v>22</v>
      </c>
      <c r="B95" s="7"/>
      <c r="C95" s="195" t="s">
        <v>1015</v>
      </c>
      <c r="D95" s="195" t="s">
        <v>1016</v>
      </c>
      <c r="E95" s="7"/>
      <c r="F95" s="195">
        <v>1</v>
      </c>
      <c r="G95" s="195">
        <v>0.25</v>
      </c>
      <c r="H95" s="195">
        <v>625</v>
      </c>
      <c r="I95" s="291"/>
    </row>
    <row r="96" spans="1:9" ht="13.5" customHeight="1">
      <c r="A96" s="7">
        <v>23</v>
      </c>
      <c r="B96" s="7"/>
      <c r="C96" s="195" t="s">
        <v>1017</v>
      </c>
      <c r="D96" s="195" t="s">
        <v>1018</v>
      </c>
      <c r="E96" s="7"/>
      <c r="F96" s="195">
        <v>2</v>
      </c>
      <c r="G96" s="195">
        <v>0.5</v>
      </c>
      <c r="H96" s="195">
        <v>1250</v>
      </c>
      <c r="I96" s="291"/>
    </row>
    <row r="97" spans="1:9" ht="13.5" customHeight="1">
      <c r="A97" s="7">
        <v>24</v>
      </c>
      <c r="B97" s="7"/>
      <c r="C97" s="195" t="s">
        <v>1019</v>
      </c>
      <c r="D97" s="195" t="s">
        <v>1020</v>
      </c>
      <c r="E97" s="7"/>
      <c r="F97" s="195">
        <v>1</v>
      </c>
      <c r="G97" s="195">
        <v>0.25</v>
      </c>
      <c r="H97" s="195">
        <v>625</v>
      </c>
      <c r="I97" s="291"/>
    </row>
    <row r="98" spans="1:9" ht="12" customHeight="1">
      <c r="A98" s="305" t="s">
        <v>1021</v>
      </c>
      <c r="B98" s="306"/>
      <c r="C98" s="306"/>
      <c r="D98" s="306"/>
      <c r="E98" s="307"/>
      <c r="F98" s="7">
        <f>SUM(F74:F97)</f>
        <v>77</v>
      </c>
      <c r="G98" s="7">
        <f>SUM(G74:G97)</f>
        <v>19.25</v>
      </c>
      <c r="H98" s="7">
        <f>G98*2500</f>
        <v>48125</v>
      </c>
      <c r="I98" s="292"/>
    </row>
  </sheetData>
  <mergeCells count="16">
    <mergeCell ref="I94:I98"/>
    <mergeCell ref="A98:E98"/>
    <mergeCell ref="A32:I32"/>
    <mergeCell ref="E34:E38"/>
    <mergeCell ref="A63:I63"/>
    <mergeCell ref="A65:I65"/>
    <mergeCell ref="I66:I93"/>
    <mergeCell ref="A73:H73"/>
    <mergeCell ref="A2:I2"/>
    <mergeCell ref="A5:I5"/>
    <mergeCell ref="B6:B7"/>
    <mergeCell ref="I6:I18"/>
    <mergeCell ref="B8:B9"/>
    <mergeCell ref="A11:H11"/>
    <mergeCell ref="A14:H14"/>
    <mergeCell ref="B16:B17"/>
  </mergeCells>
  <printOptions horizontalCentered="1"/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1"/>
  <sheetViews>
    <sheetView topLeftCell="A67" workbookViewId="0">
      <selection activeCell="C83" sqref="C83"/>
    </sheetView>
  </sheetViews>
  <sheetFormatPr defaultRowHeight="12.75"/>
  <cols>
    <col min="1" max="1" width="4.5703125" style="34" customWidth="1"/>
    <col min="2" max="2" width="7.85546875" style="34" customWidth="1"/>
    <col min="3" max="3" width="9.5703125" style="34" customWidth="1"/>
    <col min="4" max="4" width="16" style="34" customWidth="1"/>
    <col min="5" max="5" width="18.7109375" style="34" customWidth="1"/>
    <col min="6" max="6" width="13.140625" style="34" customWidth="1"/>
    <col min="7" max="8" width="9.28515625" style="34" customWidth="1"/>
    <col min="9" max="9" width="18" style="34" customWidth="1"/>
    <col min="10" max="10" width="14.7109375" style="34" customWidth="1"/>
    <col min="11" max="256" width="9.140625" style="34"/>
    <col min="257" max="257" width="4.5703125" style="34" customWidth="1"/>
    <col min="258" max="258" width="7.85546875" style="34" customWidth="1"/>
    <col min="259" max="259" width="9.5703125" style="34" customWidth="1"/>
    <col min="260" max="260" width="16" style="34" customWidth="1"/>
    <col min="261" max="261" width="18.7109375" style="34" customWidth="1"/>
    <col min="262" max="262" width="13.140625" style="34" customWidth="1"/>
    <col min="263" max="264" width="9.28515625" style="34" customWidth="1"/>
    <col min="265" max="265" width="18" style="34" customWidth="1"/>
    <col min="266" max="266" width="14.7109375" style="34" customWidth="1"/>
    <col min="267" max="512" width="9.140625" style="34"/>
    <col min="513" max="513" width="4.5703125" style="34" customWidth="1"/>
    <col min="514" max="514" width="7.85546875" style="34" customWidth="1"/>
    <col min="515" max="515" width="9.5703125" style="34" customWidth="1"/>
    <col min="516" max="516" width="16" style="34" customWidth="1"/>
    <col min="517" max="517" width="18.7109375" style="34" customWidth="1"/>
    <col min="518" max="518" width="13.140625" style="34" customWidth="1"/>
    <col min="519" max="520" width="9.28515625" style="34" customWidth="1"/>
    <col min="521" max="521" width="18" style="34" customWidth="1"/>
    <col min="522" max="522" width="14.7109375" style="34" customWidth="1"/>
    <col min="523" max="768" width="9.140625" style="34"/>
    <col min="769" max="769" width="4.5703125" style="34" customWidth="1"/>
    <col min="770" max="770" width="7.85546875" style="34" customWidth="1"/>
    <col min="771" max="771" width="9.5703125" style="34" customWidth="1"/>
    <col min="772" max="772" width="16" style="34" customWidth="1"/>
    <col min="773" max="773" width="18.7109375" style="34" customWidth="1"/>
    <col min="774" max="774" width="13.140625" style="34" customWidth="1"/>
    <col min="775" max="776" width="9.28515625" style="34" customWidth="1"/>
    <col min="777" max="777" width="18" style="34" customWidth="1"/>
    <col min="778" max="778" width="14.7109375" style="34" customWidth="1"/>
    <col min="779" max="1024" width="9.140625" style="34"/>
    <col min="1025" max="1025" width="4.5703125" style="34" customWidth="1"/>
    <col min="1026" max="1026" width="7.85546875" style="34" customWidth="1"/>
    <col min="1027" max="1027" width="9.5703125" style="34" customWidth="1"/>
    <col min="1028" max="1028" width="16" style="34" customWidth="1"/>
    <col min="1029" max="1029" width="18.7109375" style="34" customWidth="1"/>
    <col min="1030" max="1030" width="13.140625" style="34" customWidth="1"/>
    <col min="1031" max="1032" width="9.28515625" style="34" customWidth="1"/>
    <col min="1033" max="1033" width="18" style="34" customWidth="1"/>
    <col min="1034" max="1034" width="14.7109375" style="34" customWidth="1"/>
    <col min="1035" max="1280" width="9.140625" style="34"/>
    <col min="1281" max="1281" width="4.5703125" style="34" customWidth="1"/>
    <col min="1282" max="1282" width="7.85546875" style="34" customWidth="1"/>
    <col min="1283" max="1283" width="9.5703125" style="34" customWidth="1"/>
    <col min="1284" max="1284" width="16" style="34" customWidth="1"/>
    <col min="1285" max="1285" width="18.7109375" style="34" customWidth="1"/>
    <col min="1286" max="1286" width="13.140625" style="34" customWidth="1"/>
    <col min="1287" max="1288" width="9.28515625" style="34" customWidth="1"/>
    <col min="1289" max="1289" width="18" style="34" customWidth="1"/>
    <col min="1290" max="1290" width="14.7109375" style="34" customWidth="1"/>
    <col min="1291" max="1536" width="9.140625" style="34"/>
    <col min="1537" max="1537" width="4.5703125" style="34" customWidth="1"/>
    <col min="1538" max="1538" width="7.85546875" style="34" customWidth="1"/>
    <col min="1539" max="1539" width="9.5703125" style="34" customWidth="1"/>
    <col min="1540" max="1540" width="16" style="34" customWidth="1"/>
    <col min="1541" max="1541" width="18.7109375" style="34" customWidth="1"/>
    <col min="1542" max="1542" width="13.140625" style="34" customWidth="1"/>
    <col min="1543" max="1544" width="9.28515625" style="34" customWidth="1"/>
    <col min="1545" max="1545" width="18" style="34" customWidth="1"/>
    <col min="1546" max="1546" width="14.7109375" style="34" customWidth="1"/>
    <col min="1547" max="1792" width="9.140625" style="34"/>
    <col min="1793" max="1793" width="4.5703125" style="34" customWidth="1"/>
    <col min="1794" max="1794" width="7.85546875" style="34" customWidth="1"/>
    <col min="1795" max="1795" width="9.5703125" style="34" customWidth="1"/>
    <col min="1796" max="1796" width="16" style="34" customWidth="1"/>
    <col min="1797" max="1797" width="18.7109375" style="34" customWidth="1"/>
    <col min="1798" max="1798" width="13.140625" style="34" customWidth="1"/>
    <col min="1799" max="1800" width="9.28515625" style="34" customWidth="1"/>
    <col min="1801" max="1801" width="18" style="34" customWidth="1"/>
    <col min="1802" max="1802" width="14.7109375" style="34" customWidth="1"/>
    <col min="1803" max="2048" width="9.140625" style="34"/>
    <col min="2049" max="2049" width="4.5703125" style="34" customWidth="1"/>
    <col min="2050" max="2050" width="7.85546875" style="34" customWidth="1"/>
    <col min="2051" max="2051" width="9.5703125" style="34" customWidth="1"/>
    <col min="2052" max="2052" width="16" style="34" customWidth="1"/>
    <col min="2053" max="2053" width="18.7109375" style="34" customWidth="1"/>
    <col min="2054" max="2054" width="13.140625" style="34" customWidth="1"/>
    <col min="2055" max="2056" width="9.28515625" style="34" customWidth="1"/>
    <col min="2057" max="2057" width="18" style="34" customWidth="1"/>
    <col min="2058" max="2058" width="14.7109375" style="34" customWidth="1"/>
    <col min="2059" max="2304" width="9.140625" style="34"/>
    <col min="2305" max="2305" width="4.5703125" style="34" customWidth="1"/>
    <col min="2306" max="2306" width="7.85546875" style="34" customWidth="1"/>
    <col min="2307" max="2307" width="9.5703125" style="34" customWidth="1"/>
    <col min="2308" max="2308" width="16" style="34" customWidth="1"/>
    <col min="2309" max="2309" width="18.7109375" style="34" customWidth="1"/>
    <col min="2310" max="2310" width="13.140625" style="34" customWidth="1"/>
    <col min="2311" max="2312" width="9.28515625" style="34" customWidth="1"/>
    <col min="2313" max="2313" width="18" style="34" customWidth="1"/>
    <col min="2314" max="2314" width="14.7109375" style="34" customWidth="1"/>
    <col min="2315" max="2560" width="9.140625" style="34"/>
    <col min="2561" max="2561" width="4.5703125" style="34" customWidth="1"/>
    <col min="2562" max="2562" width="7.85546875" style="34" customWidth="1"/>
    <col min="2563" max="2563" width="9.5703125" style="34" customWidth="1"/>
    <col min="2564" max="2564" width="16" style="34" customWidth="1"/>
    <col min="2565" max="2565" width="18.7109375" style="34" customWidth="1"/>
    <col min="2566" max="2566" width="13.140625" style="34" customWidth="1"/>
    <col min="2567" max="2568" width="9.28515625" style="34" customWidth="1"/>
    <col min="2569" max="2569" width="18" style="34" customWidth="1"/>
    <col min="2570" max="2570" width="14.7109375" style="34" customWidth="1"/>
    <col min="2571" max="2816" width="9.140625" style="34"/>
    <col min="2817" max="2817" width="4.5703125" style="34" customWidth="1"/>
    <col min="2818" max="2818" width="7.85546875" style="34" customWidth="1"/>
    <col min="2819" max="2819" width="9.5703125" style="34" customWidth="1"/>
    <col min="2820" max="2820" width="16" style="34" customWidth="1"/>
    <col min="2821" max="2821" width="18.7109375" style="34" customWidth="1"/>
    <col min="2822" max="2822" width="13.140625" style="34" customWidth="1"/>
    <col min="2823" max="2824" width="9.28515625" style="34" customWidth="1"/>
    <col min="2825" max="2825" width="18" style="34" customWidth="1"/>
    <col min="2826" max="2826" width="14.7109375" style="34" customWidth="1"/>
    <col min="2827" max="3072" width="9.140625" style="34"/>
    <col min="3073" max="3073" width="4.5703125" style="34" customWidth="1"/>
    <col min="3074" max="3074" width="7.85546875" style="34" customWidth="1"/>
    <col min="3075" max="3075" width="9.5703125" style="34" customWidth="1"/>
    <col min="3076" max="3076" width="16" style="34" customWidth="1"/>
    <col min="3077" max="3077" width="18.7109375" style="34" customWidth="1"/>
    <col min="3078" max="3078" width="13.140625" style="34" customWidth="1"/>
    <col min="3079" max="3080" width="9.28515625" style="34" customWidth="1"/>
    <col min="3081" max="3081" width="18" style="34" customWidth="1"/>
    <col min="3082" max="3082" width="14.7109375" style="34" customWidth="1"/>
    <col min="3083" max="3328" width="9.140625" style="34"/>
    <col min="3329" max="3329" width="4.5703125" style="34" customWidth="1"/>
    <col min="3330" max="3330" width="7.85546875" style="34" customWidth="1"/>
    <col min="3331" max="3331" width="9.5703125" style="34" customWidth="1"/>
    <col min="3332" max="3332" width="16" style="34" customWidth="1"/>
    <col min="3333" max="3333" width="18.7109375" style="34" customWidth="1"/>
    <col min="3334" max="3334" width="13.140625" style="34" customWidth="1"/>
    <col min="3335" max="3336" width="9.28515625" style="34" customWidth="1"/>
    <col min="3337" max="3337" width="18" style="34" customWidth="1"/>
    <col min="3338" max="3338" width="14.7109375" style="34" customWidth="1"/>
    <col min="3339" max="3584" width="9.140625" style="34"/>
    <col min="3585" max="3585" width="4.5703125" style="34" customWidth="1"/>
    <col min="3586" max="3586" width="7.85546875" style="34" customWidth="1"/>
    <col min="3587" max="3587" width="9.5703125" style="34" customWidth="1"/>
    <col min="3588" max="3588" width="16" style="34" customWidth="1"/>
    <col min="3589" max="3589" width="18.7109375" style="34" customWidth="1"/>
    <col min="3590" max="3590" width="13.140625" style="34" customWidth="1"/>
    <col min="3591" max="3592" width="9.28515625" style="34" customWidth="1"/>
    <col min="3593" max="3593" width="18" style="34" customWidth="1"/>
    <col min="3594" max="3594" width="14.7109375" style="34" customWidth="1"/>
    <col min="3595" max="3840" width="9.140625" style="34"/>
    <col min="3841" max="3841" width="4.5703125" style="34" customWidth="1"/>
    <col min="3842" max="3842" width="7.85546875" style="34" customWidth="1"/>
    <col min="3843" max="3843" width="9.5703125" style="34" customWidth="1"/>
    <col min="3844" max="3844" width="16" style="34" customWidth="1"/>
    <col min="3845" max="3845" width="18.7109375" style="34" customWidth="1"/>
    <col min="3846" max="3846" width="13.140625" style="34" customWidth="1"/>
    <col min="3847" max="3848" width="9.28515625" style="34" customWidth="1"/>
    <col min="3849" max="3849" width="18" style="34" customWidth="1"/>
    <col min="3850" max="3850" width="14.7109375" style="34" customWidth="1"/>
    <col min="3851" max="4096" width="9.140625" style="34"/>
    <col min="4097" max="4097" width="4.5703125" style="34" customWidth="1"/>
    <col min="4098" max="4098" width="7.85546875" style="34" customWidth="1"/>
    <col min="4099" max="4099" width="9.5703125" style="34" customWidth="1"/>
    <col min="4100" max="4100" width="16" style="34" customWidth="1"/>
    <col min="4101" max="4101" width="18.7109375" style="34" customWidth="1"/>
    <col min="4102" max="4102" width="13.140625" style="34" customWidth="1"/>
    <col min="4103" max="4104" width="9.28515625" style="34" customWidth="1"/>
    <col min="4105" max="4105" width="18" style="34" customWidth="1"/>
    <col min="4106" max="4106" width="14.7109375" style="34" customWidth="1"/>
    <col min="4107" max="4352" width="9.140625" style="34"/>
    <col min="4353" max="4353" width="4.5703125" style="34" customWidth="1"/>
    <col min="4354" max="4354" width="7.85546875" style="34" customWidth="1"/>
    <col min="4355" max="4355" width="9.5703125" style="34" customWidth="1"/>
    <col min="4356" max="4356" width="16" style="34" customWidth="1"/>
    <col min="4357" max="4357" width="18.7109375" style="34" customWidth="1"/>
    <col min="4358" max="4358" width="13.140625" style="34" customWidth="1"/>
    <col min="4359" max="4360" width="9.28515625" style="34" customWidth="1"/>
    <col min="4361" max="4361" width="18" style="34" customWidth="1"/>
    <col min="4362" max="4362" width="14.7109375" style="34" customWidth="1"/>
    <col min="4363" max="4608" width="9.140625" style="34"/>
    <col min="4609" max="4609" width="4.5703125" style="34" customWidth="1"/>
    <col min="4610" max="4610" width="7.85546875" style="34" customWidth="1"/>
    <col min="4611" max="4611" width="9.5703125" style="34" customWidth="1"/>
    <col min="4612" max="4612" width="16" style="34" customWidth="1"/>
    <col min="4613" max="4613" width="18.7109375" style="34" customWidth="1"/>
    <col min="4614" max="4614" width="13.140625" style="34" customWidth="1"/>
    <col min="4615" max="4616" width="9.28515625" style="34" customWidth="1"/>
    <col min="4617" max="4617" width="18" style="34" customWidth="1"/>
    <col min="4618" max="4618" width="14.7109375" style="34" customWidth="1"/>
    <col min="4619" max="4864" width="9.140625" style="34"/>
    <col min="4865" max="4865" width="4.5703125" style="34" customWidth="1"/>
    <col min="4866" max="4866" width="7.85546875" style="34" customWidth="1"/>
    <col min="4867" max="4867" width="9.5703125" style="34" customWidth="1"/>
    <col min="4868" max="4868" width="16" style="34" customWidth="1"/>
    <col min="4869" max="4869" width="18.7109375" style="34" customWidth="1"/>
    <col min="4870" max="4870" width="13.140625" style="34" customWidth="1"/>
    <col min="4871" max="4872" width="9.28515625" style="34" customWidth="1"/>
    <col min="4873" max="4873" width="18" style="34" customWidth="1"/>
    <col min="4874" max="4874" width="14.7109375" style="34" customWidth="1"/>
    <col min="4875" max="5120" width="9.140625" style="34"/>
    <col min="5121" max="5121" width="4.5703125" style="34" customWidth="1"/>
    <col min="5122" max="5122" width="7.85546875" style="34" customWidth="1"/>
    <col min="5123" max="5123" width="9.5703125" style="34" customWidth="1"/>
    <col min="5124" max="5124" width="16" style="34" customWidth="1"/>
    <col min="5125" max="5125" width="18.7109375" style="34" customWidth="1"/>
    <col min="5126" max="5126" width="13.140625" style="34" customWidth="1"/>
    <col min="5127" max="5128" width="9.28515625" style="34" customWidth="1"/>
    <col min="5129" max="5129" width="18" style="34" customWidth="1"/>
    <col min="5130" max="5130" width="14.7109375" style="34" customWidth="1"/>
    <col min="5131" max="5376" width="9.140625" style="34"/>
    <col min="5377" max="5377" width="4.5703125" style="34" customWidth="1"/>
    <col min="5378" max="5378" width="7.85546875" style="34" customWidth="1"/>
    <col min="5379" max="5379" width="9.5703125" style="34" customWidth="1"/>
    <col min="5380" max="5380" width="16" style="34" customWidth="1"/>
    <col min="5381" max="5381" width="18.7109375" style="34" customWidth="1"/>
    <col min="5382" max="5382" width="13.140625" style="34" customWidth="1"/>
    <col min="5383" max="5384" width="9.28515625" style="34" customWidth="1"/>
    <col min="5385" max="5385" width="18" style="34" customWidth="1"/>
    <col min="5386" max="5386" width="14.7109375" style="34" customWidth="1"/>
    <col min="5387" max="5632" width="9.140625" style="34"/>
    <col min="5633" max="5633" width="4.5703125" style="34" customWidth="1"/>
    <col min="5634" max="5634" width="7.85546875" style="34" customWidth="1"/>
    <col min="5635" max="5635" width="9.5703125" style="34" customWidth="1"/>
    <col min="5636" max="5636" width="16" style="34" customWidth="1"/>
    <col min="5637" max="5637" width="18.7109375" style="34" customWidth="1"/>
    <col min="5638" max="5638" width="13.140625" style="34" customWidth="1"/>
    <col min="5639" max="5640" width="9.28515625" style="34" customWidth="1"/>
    <col min="5641" max="5641" width="18" style="34" customWidth="1"/>
    <col min="5642" max="5642" width="14.7109375" style="34" customWidth="1"/>
    <col min="5643" max="5888" width="9.140625" style="34"/>
    <col min="5889" max="5889" width="4.5703125" style="34" customWidth="1"/>
    <col min="5890" max="5890" width="7.85546875" style="34" customWidth="1"/>
    <col min="5891" max="5891" width="9.5703125" style="34" customWidth="1"/>
    <col min="5892" max="5892" width="16" style="34" customWidth="1"/>
    <col min="5893" max="5893" width="18.7109375" style="34" customWidth="1"/>
    <col min="5894" max="5894" width="13.140625" style="34" customWidth="1"/>
    <col min="5895" max="5896" width="9.28515625" style="34" customWidth="1"/>
    <col min="5897" max="5897" width="18" style="34" customWidth="1"/>
    <col min="5898" max="5898" width="14.7109375" style="34" customWidth="1"/>
    <col min="5899" max="6144" width="9.140625" style="34"/>
    <col min="6145" max="6145" width="4.5703125" style="34" customWidth="1"/>
    <col min="6146" max="6146" width="7.85546875" style="34" customWidth="1"/>
    <col min="6147" max="6147" width="9.5703125" style="34" customWidth="1"/>
    <col min="6148" max="6148" width="16" style="34" customWidth="1"/>
    <col min="6149" max="6149" width="18.7109375" style="34" customWidth="1"/>
    <col min="6150" max="6150" width="13.140625" style="34" customWidth="1"/>
    <col min="6151" max="6152" width="9.28515625" style="34" customWidth="1"/>
    <col min="6153" max="6153" width="18" style="34" customWidth="1"/>
    <col min="6154" max="6154" width="14.7109375" style="34" customWidth="1"/>
    <col min="6155" max="6400" width="9.140625" style="34"/>
    <col min="6401" max="6401" width="4.5703125" style="34" customWidth="1"/>
    <col min="6402" max="6402" width="7.85546875" style="34" customWidth="1"/>
    <col min="6403" max="6403" width="9.5703125" style="34" customWidth="1"/>
    <col min="6404" max="6404" width="16" style="34" customWidth="1"/>
    <col min="6405" max="6405" width="18.7109375" style="34" customWidth="1"/>
    <col min="6406" max="6406" width="13.140625" style="34" customWidth="1"/>
    <col min="6407" max="6408" width="9.28515625" style="34" customWidth="1"/>
    <col min="6409" max="6409" width="18" style="34" customWidth="1"/>
    <col min="6410" max="6410" width="14.7109375" style="34" customWidth="1"/>
    <col min="6411" max="6656" width="9.140625" style="34"/>
    <col min="6657" max="6657" width="4.5703125" style="34" customWidth="1"/>
    <col min="6658" max="6658" width="7.85546875" style="34" customWidth="1"/>
    <col min="6659" max="6659" width="9.5703125" style="34" customWidth="1"/>
    <col min="6660" max="6660" width="16" style="34" customWidth="1"/>
    <col min="6661" max="6661" width="18.7109375" style="34" customWidth="1"/>
    <col min="6662" max="6662" width="13.140625" style="34" customWidth="1"/>
    <col min="6663" max="6664" width="9.28515625" style="34" customWidth="1"/>
    <col min="6665" max="6665" width="18" style="34" customWidth="1"/>
    <col min="6666" max="6666" width="14.7109375" style="34" customWidth="1"/>
    <col min="6667" max="6912" width="9.140625" style="34"/>
    <col min="6913" max="6913" width="4.5703125" style="34" customWidth="1"/>
    <col min="6914" max="6914" width="7.85546875" style="34" customWidth="1"/>
    <col min="6915" max="6915" width="9.5703125" style="34" customWidth="1"/>
    <col min="6916" max="6916" width="16" style="34" customWidth="1"/>
    <col min="6917" max="6917" width="18.7109375" style="34" customWidth="1"/>
    <col min="6918" max="6918" width="13.140625" style="34" customWidth="1"/>
    <col min="6919" max="6920" width="9.28515625" style="34" customWidth="1"/>
    <col min="6921" max="6921" width="18" style="34" customWidth="1"/>
    <col min="6922" max="6922" width="14.7109375" style="34" customWidth="1"/>
    <col min="6923" max="7168" width="9.140625" style="34"/>
    <col min="7169" max="7169" width="4.5703125" style="34" customWidth="1"/>
    <col min="7170" max="7170" width="7.85546875" style="34" customWidth="1"/>
    <col min="7171" max="7171" width="9.5703125" style="34" customWidth="1"/>
    <col min="7172" max="7172" width="16" style="34" customWidth="1"/>
    <col min="7173" max="7173" width="18.7109375" style="34" customWidth="1"/>
    <col min="7174" max="7174" width="13.140625" style="34" customWidth="1"/>
    <col min="7175" max="7176" width="9.28515625" style="34" customWidth="1"/>
    <col min="7177" max="7177" width="18" style="34" customWidth="1"/>
    <col min="7178" max="7178" width="14.7109375" style="34" customWidth="1"/>
    <col min="7179" max="7424" width="9.140625" style="34"/>
    <col min="7425" max="7425" width="4.5703125" style="34" customWidth="1"/>
    <col min="7426" max="7426" width="7.85546875" style="34" customWidth="1"/>
    <col min="7427" max="7427" width="9.5703125" style="34" customWidth="1"/>
    <col min="7428" max="7428" width="16" style="34" customWidth="1"/>
    <col min="7429" max="7429" width="18.7109375" style="34" customWidth="1"/>
    <col min="7430" max="7430" width="13.140625" style="34" customWidth="1"/>
    <col min="7431" max="7432" width="9.28515625" style="34" customWidth="1"/>
    <col min="7433" max="7433" width="18" style="34" customWidth="1"/>
    <col min="7434" max="7434" width="14.7109375" style="34" customWidth="1"/>
    <col min="7435" max="7680" width="9.140625" style="34"/>
    <col min="7681" max="7681" width="4.5703125" style="34" customWidth="1"/>
    <col min="7682" max="7682" width="7.85546875" style="34" customWidth="1"/>
    <col min="7683" max="7683" width="9.5703125" style="34" customWidth="1"/>
    <col min="7684" max="7684" width="16" style="34" customWidth="1"/>
    <col min="7685" max="7685" width="18.7109375" style="34" customWidth="1"/>
    <col min="7686" max="7686" width="13.140625" style="34" customWidth="1"/>
    <col min="7687" max="7688" width="9.28515625" style="34" customWidth="1"/>
    <col min="7689" max="7689" width="18" style="34" customWidth="1"/>
    <col min="7690" max="7690" width="14.7109375" style="34" customWidth="1"/>
    <col min="7691" max="7936" width="9.140625" style="34"/>
    <col min="7937" max="7937" width="4.5703125" style="34" customWidth="1"/>
    <col min="7938" max="7938" width="7.85546875" style="34" customWidth="1"/>
    <col min="7939" max="7939" width="9.5703125" style="34" customWidth="1"/>
    <col min="7940" max="7940" width="16" style="34" customWidth="1"/>
    <col min="7941" max="7941" width="18.7109375" style="34" customWidth="1"/>
    <col min="7942" max="7942" width="13.140625" style="34" customWidth="1"/>
    <col min="7943" max="7944" width="9.28515625" style="34" customWidth="1"/>
    <col min="7945" max="7945" width="18" style="34" customWidth="1"/>
    <col min="7946" max="7946" width="14.7109375" style="34" customWidth="1"/>
    <col min="7947" max="8192" width="9.140625" style="34"/>
    <col min="8193" max="8193" width="4.5703125" style="34" customWidth="1"/>
    <col min="8194" max="8194" width="7.85546875" style="34" customWidth="1"/>
    <col min="8195" max="8195" width="9.5703125" style="34" customWidth="1"/>
    <col min="8196" max="8196" width="16" style="34" customWidth="1"/>
    <col min="8197" max="8197" width="18.7109375" style="34" customWidth="1"/>
    <col min="8198" max="8198" width="13.140625" style="34" customWidth="1"/>
    <col min="8199" max="8200" width="9.28515625" style="34" customWidth="1"/>
    <col min="8201" max="8201" width="18" style="34" customWidth="1"/>
    <col min="8202" max="8202" width="14.7109375" style="34" customWidth="1"/>
    <col min="8203" max="8448" width="9.140625" style="34"/>
    <col min="8449" max="8449" width="4.5703125" style="34" customWidth="1"/>
    <col min="8450" max="8450" width="7.85546875" style="34" customWidth="1"/>
    <col min="8451" max="8451" width="9.5703125" style="34" customWidth="1"/>
    <col min="8452" max="8452" width="16" style="34" customWidth="1"/>
    <col min="8453" max="8453" width="18.7109375" style="34" customWidth="1"/>
    <col min="8454" max="8454" width="13.140625" style="34" customWidth="1"/>
    <col min="8455" max="8456" width="9.28515625" style="34" customWidth="1"/>
    <col min="8457" max="8457" width="18" style="34" customWidth="1"/>
    <col min="8458" max="8458" width="14.7109375" style="34" customWidth="1"/>
    <col min="8459" max="8704" width="9.140625" style="34"/>
    <col min="8705" max="8705" width="4.5703125" style="34" customWidth="1"/>
    <col min="8706" max="8706" width="7.85546875" style="34" customWidth="1"/>
    <col min="8707" max="8707" width="9.5703125" style="34" customWidth="1"/>
    <col min="8708" max="8708" width="16" style="34" customWidth="1"/>
    <col min="8709" max="8709" width="18.7109375" style="34" customWidth="1"/>
    <col min="8710" max="8710" width="13.140625" style="34" customWidth="1"/>
    <col min="8711" max="8712" width="9.28515625" style="34" customWidth="1"/>
    <col min="8713" max="8713" width="18" style="34" customWidth="1"/>
    <col min="8714" max="8714" width="14.7109375" style="34" customWidth="1"/>
    <col min="8715" max="8960" width="9.140625" style="34"/>
    <col min="8961" max="8961" width="4.5703125" style="34" customWidth="1"/>
    <col min="8962" max="8962" width="7.85546875" style="34" customWidth="1"/>
    <col min="8963" max="8963" width="9.5703125" style="34" customWidth="1"/>
    <col min="8964" max="8964" width="16" style="34" customWidth="1"/>
    <col min="8965" max="8965" width="18.7109375" style="34" customWidth="1"/>
    <col min="8966" max="8966" width="13.140625" style="34" customWidth="1"/>
    <col min="8967" max="8968" width="9.28515625" style="34" customWidth="1"/>
    <col min="8969" max="8969" width="18" style="34" customWidth="1"/>
    <col min="8970" max="8970" width="14.7109375" style="34" customWidth="1"/>
    <col min="8971" max="9216" width="9.140625" style="34"/>
    <col min="9217" max="9217" width="4.5703125" style="34" customWidth="1"/>
    <col min="9218" max="9218" width="7.85546875" style="34" customWidth="1"/>
    <col min="9219" max="9219" width="9.5703125" style="34" customWidth="1"/>
    <col min="9220" max="9220" width="16" style="34" customWidth="1"/>
    <col min="9221" max="9221" width="18.7109375" style="34" customWidth="1"/>
    <col min="9222" max="9222" width="13.140625" style="34" customWidth="1"/>
    <col min="9223" max="9224" width="9.28515625" style="34" customWidth="1"/>
    <col min="9225" max="9225" width="18" style="34" customWidth="1"/>
    <col min="9226" max="9226" width="14.7109375" style="34" customWidth="1"/>
    <col min="9227" max="9472" width="9.140625" style="34"/>
    <col min="9473" max="9473" width="4.5703125" style="34" customWidth="1"/>
    <col min="9474" max="9474" width="7.85546875" style="34" customWidth="1"/>
    <col min="9475" max="9475" width="9.5703125" style="34" customWidth="1"/>
    <col min="9476" max="9476" width="16" style="34" customWidth="1"/>
    <col min="9477" max="9477" width="18.7109375" style="34" customWidth="1"/>
    <col min="9478" max="9478" width="13.140625" style="34" customWidth="1"/>
    <col min="9479" max="9480" width="9.28515625" style="34" customWidth="1"/>
    <col min="9481" max="9481" width="18" style="34" customWidth="1"/>
    <col min="9482" max="9482" width="14.7109375" style="34" customWidth="1"/>
    <col min="9483" max="9728" width="9.140625" style="34"/>
    <col min="9729" max="9729" width="4.5703125" style="34" customWidth="1"/>
    <col min="9730" max="9730" width="7.85546875" style="34" customWidth="1"/>
    <col min="9731" max="9731" width="9.5703125" style="34" customWidth="1"/>
    <col min="9732" max="9732" width="16" style="34" customWidth="1"/>
    <col min="9733" max="9733" width="18.7109375" style="34" customWidth="1"/>
    <col min="9734" max="9734" width="13.140625" style="34" customWidth="1"/>
    <col min="9735" max="9736" width="9.28515625" style="34" customWidth="1"/>
    <col min="9737" max="9737" width="18" style="34" customWidth="1"/>
    <col min="9738" max="9738" width="14.7109375" style="34" customWidth="1"/>
    <col min="9739" max="9984" width="9.140625" style="34"/>
    <col min="9985" max="9985" width="4.5703125" style="34" customWidth="1"/>
    <col min="9986" max="9986" width="7.85546875" style="34" customWidth="1"/>
    <col min="9987" max="9987" width="9.5703125" style="34" customWidth="1"/>
    <col min="9988" max="9988" width="16" style="34" customWidth="1"/>
    <col min="9989" max="9989" width="18.7109375" style="34" customWidth="1"/>
    <col min="9990" max="9990" width="13.140625" style="34" customWidth="1"/>
    <col min="9991" max="9992" width="9.28515625" style="34" customWidth="1"/>
    <col min="9993" max="9993" width="18" style="34" customWidth="1"/>
    <col min="9994" max="9994" width="14.7109375" style="34" customWidth="1"/>
    <col min="9995" max="10240" width="9.140625" style="34"/>
    <col min="10241" max="10241" width="4.5703125" style="34" customWidth="1"/>
    <col min="10242" max="10242" width="7.85546875" style="34" customWidth="1"/>
    <col min="10243" max="10243" width="9.5703125" style="34" customWidth="1"/>
    <col min="10244" max="10244" width="16" style="34" customWidth="1"/>
    <col min="10245" max="10245" width="18.7109375" style="34" customWidth="1"/>
    <col min="10246" max="10246" width="13.140625" style="34" customWidth="1"/>
    <col min="10247" max="10248" width="9.28515625" style="34" customWidth="1"/>
    <col min="10249" max="10249" width="18" style="34" customWidth="1"/>
    <col min="10250" max="10250" width="14.7109375" style="34" customWidth="1"/>
    <col min="10251" max="10496" width="9.140625" style="34"/>
    <col min="10497" max="10497" width="4.5703125" style="34" customWidth="1"/>
    <col min="10498" max="10498" width="7.85546875" style="34" customWidth="1"/>
    <col min="10499" max="10499" width="9.5703125" style="34" customWidth="1"/>
    <col min="10500" max="10500" width="16" style="34" customWidth="1"/>
    <col min="10501" max="10501" width="18.7109375" style="34" customWidth="1"/>
    <col min="10502" max="10502" width="13.140625" style="34" customWidth="1"/>
    <col min="10503" max="10504" width="9.28515625" style="34" customWidth="1"/>
    <col min="10505" max="10505" width="18" style="34" customWidth="1"/>
    <col min="10506" max="10506" width="14.7109375" style="34" customWidth="1"/>
    <col min="10507" max="10752" width="9.140625" style="34"/>
    <col min="10753" max="10753" width="4.5703125" style="34" customWidth="1"/>
    <col min="10754" max="10754" width="7.85546875" style="34" customWidth="1"/>
    <col min="10755" max="10755" width="9.5703125" style="34" customWidth="1"/>
    <col min="10756" max="10756" width="16" style="34" customWidth="1"/>
    <col min="10757" max="10757" width="18.7109375" style="34" customWidth="1"/>
    <col min="10758" max="10758" width="13.140625" style="34" customWidth="1"/>
    <col min="10759" max="10760" width="9.28515625" style="34" customWidth="1"/>
    <col min="10761" max="10761" width="18" style="34" customWidth="1"/>
    <col min="10762" max="10762" width="14.7109375" style="34" customWidth="1"/>
    <col min="10763" max="11008" width="9.140625" style="34"/>
    <col min="11009" max="11009" width="4.5703125" style="34" customWidth="1"/>
    <col min="11010" max="11010" width="7.85546875" style="34" customWidth="1"/>
    <col min="11011" max="11011" width="9.5703125" style="34" customWidth="1"/>
    <col min="11012" max="11012" width="16" style="34" customWidth="1"/>
    <col min="11013" max="11013" width="18.7109375" style="34" customWidth="1"/>
    <col min="11014" max="11014" width="13.140625" style="34" customWidth="1"/>
    <col min="11015" max="11016" width="9.28515625" style="34" customWidth="1"/>
    <col min="11017" max="11017" width="18" style="34" customWidth="1"/>
    <col min="11018" max="11018" width="14.7109375" style="34" customWidth="1"/>
    <col min="11019" max="11264" width="9.140625" style="34"/>
    <col min="11265" max="11265" width="4.5703125" style="34" customWidth="1"/>
    <col min="11266" max="11266" width="7.85546875" style="34" customWidth="1"/>
    <col min="11267" max="11267" width="9.5703125" style="34" customWidth="1"/>
    <col min="11268" max="11268" width="16" style="34" customWidth="1"/>
    <col min="11269" max="11269" width="18.7109375" style="34" customWidth="1"/>
    <col min="11270" max="11270" width="13.140625" style="34" customWidth="1"/>
    <col min="11271" max="11272" width="9.28515625" style="34" customWidth="1"/>
    <col min="11273" max="11273" width="18" style="34" customWidth="1"/>
    <col min="11274" max="11274" width="14.7109375" style="34" customWidth="1"/>
    <col min="11275" max="11520" width="9.140625" style="34"/>
    <col min="11521" max="11521" width="4.5703125" style="34" customWidth="1"/>
    <col min="11522" max="11522" width="7.85546875" style="34" customWidth="1"/>
    <col min="11523" max="11523" width="9.5703125" style="34" customWidth="1"/>
    <col min="11524" max="11524" width="16" style="34" customWidth="1"/>
    <col min="11525" max="11525" width="18.7109375" style="34" customWidth="1"/>
    <col min="11526" max="11526" width="13.140625" style="34" customWidth="1"/>
    <col min="11527" max="11528" width="9.28515625" style="34" customWidth="1"/>
    <col min="11529" max="11529" width="18" style="34" customWidth="1"/>
    <col min="11530" max="11530" width="14.7109375" style="34" customWidth="1"/>
    <col min="11531" max="11776" width="9.140625" style="34"/>
    <col min="11777" max="11777" width="4.5703125" style="34" customWidth="1"/>
    <col min="11778" max="11778" width="7.85546875" style="34" customWidth="1"/>
    <col min="11779" max="11779" width="9.5703125" style="34" customWidth="1"/>
    <col min="11780" max="11780" width="16" style="34" customWidth="1"/>
    <col min="11781" max="11781" width="18.7109375" style="34" customWidth="1"/>
    <col min="11782" max="11782" width="13.140625" style="34" customWidth="1"/>
    <col min="11783" max="11784" width="9.28515625" style="34" customWidth="1"/>
    <col min="11785" max="11785" width="18" style="34" customWidth="1"/>
    <col min="11786" max="11786" width="14.7109375" style="34" customWidth="1"/>
    <col min="11787" max="12032" width="9.140625" style="34"/>
    <col min="12033" max="12033" width="4.5703125" style="34" customWidth="1"/>
    <col min="12034" max="12034" width="7.85546875" style="34" customWidth="1"/>
    <col min="12035" max="12035" width="9.5703125" style="34" customWidth="1"/>
    <col min="12036" max="12036" width="16" style="34" customWidth="1"/>
    <col min="12037" max="12037" width="18.7109375" style="34" customWidth="1"/>
    <col min="12038" max="12038" width="13.140625" style="34" customWidth="1"/>
    <col min="12039" max="12040" width="9.28515625" style="34" customWidth="1"/>
    <col min="12041" max="12041" width="18" style="34" customWidth="1"/>
    <col min="12042" max="12042" width="14.7109375" style="34" customWidth="1"/>
    <col min="12043" max="12288" width="9.140625" style="34"/>
    <col min="12289" max="12289" width="4.5703125" style="34" customWidth="1"/>
    <col min="12290" max="12290" width="7.85546875" style="34" customWidth="1"/>
    <col min="12291" max="12291" width="9.5703125" style="34" customWidth="1"/>
    <col min="12292" max="12292" width="16" style="34" customWidth="1"/>
    <col min="12293" max="12293" width="18.7109375" style="34" customWidth="1"/>
    <col min="12294" max="12294" width="13.140625" style="34" customWidth="1"/>
    <col min="12295" max="12296" width="9.28515625" style="34" customWidth="1"/>
    <col min="12297" max="12297" width="18" style="34" customWidth="1"/>
    <col min="12298" max="12298" width="14.7109375" style="34" customWidth="1"/>
    <col min="12299" max="12544" width="9.140625" style="34"/>
    <col min="12545" max="12545" width="4.5703125" style="34" customWidth="1"/>
    <col min="12546" max="12546" width="7.85546875" style="34" customWidth="1"/>
    <col min="12547" max="12547" width="9.5703125" style="34" customWidth="1"/>
    <col min="12548" max="12548" width="16" style="34" customWidth="1"/>
    <col min="12549" max="12549" width="18.7109375" style="34" customWidth="1"/>
    <col min="12550" max="12550" width="13.140625" style="34" customWidth="1"/>
    <col min="12551" max="12552" width="9.28515625" style="34" customWidth="1"/>
    <col min="12553" max="12553" width="18" style="34" customWidth="1"/>
    <col min="12554" max="12554" width="14.7109375" style="34" customWidth="1"/>
    <col min="12555" max="12800" width="9.140625" style="34"/>
    <col min="12801" max="12801" width="4.5703125" style="34" customWidth="1"/>
    <col min="12802" max="12802" width="7.85546875" style="34" customWidth="1"/>
    <col min="12803" max="12803" width="9.5703125" style="34" customWidth="1"/>
    <col min="12804" max="12804" width="16" style="34" customWidth="1"/>
    <col min="12805" max="12805" width="18.7109375" style="34" customWidth="1"/>
    <col min="12806" max="12806" width="13.140625" style="34" customWidth="1"/>
    <col min="12807" max="12808" width="9.28515625" style="34" customWidth="1"/>
    <col min="12809" max="12809" width="18" style="34" customWidth="1"/>
    <col min="12810" max="12810" width="14.7109375" style="34" customWidth="1"/>
    <col min="12811" max="13056" width="9.140625" style="34"/>
    <col min="13057" max="13057" width="4.5703125" style="34" customWidth="1"/>
    <col min="13058" max="13058" width="7.85546875" style="34" customWidth="1"/>
    <col min="13059" max="13059" width="9.5703125" style="34" customWidth="1"/>
    <col min="13060" max="13060" width="16" style="34" customWidth="1"/>
    <col min="13061" max="13061" width="18.7109375" style="34" customWidth="1"/>
    <col min="13062" max="13062" width="13.140625" style="34" customWidth="1"/>
    <col min="13063" max="13064" width="9.28515625" style="34" customWidth="1"/>
    <col min="13065" max="13065" width="18" style="34" customWidth="1"/>
    <col min="13066" max="13066" width="14.7109375" style="34" customWidth="1"/>
    <col min="13067" max="13312" width="9.140625" style="34"/>
    <col min="13313" max="13313" width="4.5703125" style="34" customWidth="1"/>
    <col min="13314" max="13314" width="7.85546875" style="34" customWidth="1"/>
    <col min="13315" max="13315" width="9.5703125" style="34" customWidth="1"/>
    <col min="13316" max="13316" width="16" style="34" customWidth="1"/>
    <col min="13317" max="13317" width="18.7109375" style="34" customWidth="1"/>
    <col min="13318" max="13318" width="13.140625" style="34" customWidth="1"/>
    <col min="13319" max="13320" width="9.28515625" style="34" customWidth="1"/>
    <col min="13321" max="13321" width="18" style="34" customWidth="1"/>
    <col min="13322" max="13322" width="14.7109375" style="34" customWidth="1"/>
    <col min="13323" max="13568" width="9.140625" style="34"/>
    <col min="13569" max="13569" width="4.5703125" style="34" customWidth="1"/>
    <col min="13570" max="13570" width="7.85546875" style="34" customWidth="1"/>
    <col min="13571" max="13571" width="9.5703125" style="34" customWidth="1"/>
    <col min="13572" max="13572" width="16" style="34" customWidth="1"/>
    <col min="13573" max="13573" width="18.7109375" style="34" customWidth="1"/>
    <col min="13574" max="13574" width="13.140625" style="34" customWidth="1"/>
    <col min="13575" max="13576" width="9.28515625" style="34" customWidth="1"/>
    <col min="13577" max="13577" width="18" style="34" customWidth="1"/>
    <col min="13578" max="13578" width="14.7109375" style="34" customWidth="1"/>
    <col min="13579" max="13824" width="9.140625" style="34"/>
    <col min="13825" max="13825" width="4.5703125" style="34" customWidth="1"/>
    <col min="13826" max="13826" width="7.85546875" style="34" customWidth="1"/>
    <col min="13827" max="13827" width="9.5703125" style="34" customWidth="1"/>
    <col min="13828" max="13828" width="16" style="34" customWidth="1"/>
    <col min="13829" max="13829" width="18.7109375" style="34" customWidth="1"/>
    <col min="13830" max="13830" width="13.140625" style="34" customWidth="1"/>
    <col min="13831" max="13832" width="9.28515625" style="34" customWidth="1"/>
    <col min="13833" max="13833" width="18" style="34" customWidth="1"/>
    <col min="13834" max="13834" width="14.7109375" style="34" customWidth="1"/>
    <col min="13835" max="14080" width="9.140625" style="34"/>
    <col min="14081" max="14081" width="4.5703125" style="34" customWidth="1"/>
    <col min="14082" max="14082" width="7.85546875" style="34" customWidth="1"/>
    <col min="14083" max="14083" width="9.5703125" style="34" customWidth="1"/>
    <col min="14084" max="14084" width="16" style="34" customWidth="1"/>
    <col min="14085" max="14085" width="18.7109375" style="34" customWidth="1"/>
    <col min="14086" max="14086" width="13.140625" style="34" customWidth="1"/>
    <col min="14087" max="14088" width="9.28515625" style="34" customWidth="1"/>
    <col min="14089" max="14089" width="18" style="34" customWidth="1"/>
    <col min="14090" max="14090" width="14.7109375" style="34" customWidth="1"/>
    <col min="14091" max="14336" width="9.140625" style="34"/>
    <col min="14337" max="14337" width="4.5703125" style="34" customWidth="1"/>
    <col min="14338" max="14338" width="7.85546875" style="34" customWidth="1"/>
    <col min="14339" max="14339" width="9.5703125" style="34" customWidth="1"/>
    <col min="14340" max="14340" width="16" style="34" customWidth="1"/>
    <col min="14341" max="14341" width="18.7109375" style="34" customWidth="1"/>
    <col min="14342" max="14342" width="13.140625" style="34" customWidth="1"/>
    <col min="14343" max="14344" width="9.28515625" style="34" customWidth="1"/>
    <col min="14345" max="14345" width="18" style="34" customWidth="1"/>
    <col min="14346" max="14346" width="14.7109375" style="34" customWidth="1"/>
    <col min="14347" max="14592" width="9.140625" style="34"/>
    <col min="14593" max="14593" width="4.5703125" style="34" customWidth="1"/>
    <col min="14594" max="14594" width="7.85546875" style="34" customWidth="1"/>
    <col min="14595" max="14595" width="9.5703125" style="34" customWidth="1"/>
    <col min="14596" max="14596" width="16" style="34" customWidth="1"/>
    <col min="14597" max="14597" width="18.7109375" style="34" customWidth="1"/>
    <col min="14598" max="14598" width="13.140625" style="34" customWidth="1"/>
    <col min="14599" max="14600" width="9.28515625" style="34" customWidth="1"/>
    <col min="14601" max="14601" width="18" style="34" customWidth="1"/>
    <col min="14602" max="14602" width="14.7109375" style="34" customWidth="1"/>
    <col min="14603" max="14848" width="9.140625" style="34"/>
    <col min="14849" max="14849" width="4.5703125" style="34" customWidth="1"/>
    <col min="14850" max="14850" width="7.85546875" style="34" customWidth="1"/>
    <col min="14851" max="14851" width="9.5703125" style="34" customWidth="1"/>
    <col min="14852" max="14852" width="16" style="34" customWidth="1"/>
    <col min="14853" max="14853" width="18.7109375" style="34" customWidth="1"/>
    <col min="14854" max="14854" width="13.140625" style="34" customWidth="1"/>
    <col min="14855" max="14856" width="9.28515625" style="34" customWidth="1"/>
    <col min="14857" max="14857" width="18" style="34" customWidth="1"/>
    <col min="14858" max="14858" width="14.7109375" style="34" customWidth="1"/>
    <col min="14859" max="15104" width="9.140625" style="34"/>
    <col min="15105" max="15105" width="4.5703125" style="34" customWidth="1"/>
    <col min="15106" max="15106" width="7.85546875" style="34" customWidth="1"/>
    <col min="15107" max="15107" width="9.5703125" style="34" customWidth="1"/>
    <col min="15108" max="15108" width="16" style="34" customWidth="1"/>
    <col min="15109" max="15109" width="18.7109375" style="34" customWidth="1"/>
    <col min="15110" max="15110" width="13.140625" style="34" customWidth="1"/>
    <col min="15111" max="15112" width="9.28515625" style="34" customWidth="1"/>
    <col min="15113" max="15113" width="18" style="34" customWidth="1"/>
    <col min="15114" max="15114" width="14.7109375" style="34" customWidth="1"/>
    <col min="15115" max="15360" width="9.140625" style="34"/>
    <col min="15361" max="15361" width="4.5703125" style="34" customWidth="1"/>
    <col min="15362" max="15362" width="7.85546875" style="34" customWidth="1"/>
    <col min="15363" max="15363" width="9.5703125" style="34" customWidth="1"/>
    <col min="15364" max="15364" width="16" style="34" customWidth="1"/>
    <col min="15365" max="15365" width="18.7109375" style="34" customWidth="1"/>
    <col min="15366" max="15366" width="13.140625" style="34" customWidth="1"/>
    <col min="15367" max="15368" width="9.28515625" style="34" customWidth="1"/>
    <col min="15369" max="15369" width="18" style="34" customWidth="1"/>
    <col min="15370" max="15370" width="14.7109375" style="34" customWidth="1"/>
    <col min="15371" max="15616" width="9.140625" style="34"/>
    <col min="15617" max="15617" width="4.5703125" style="34" customWidth="1"/>
    <col min="15618" max="15618" width="7.85546875" style="34" customWidth="1"/>
    <col min="15619" max="15619" width="9.5703125" style="34" customWidth="1"/>
    <col min="15620" max="15620" width="16" style="34" customWidth="1"/>
    <col min="15621" max="15621" width="18.7109375" style="34" customWidth="1"/>
    <col min="15622" max="15622" width="13.140625" style="34" customWidth="1"/>
    <col min="15623" max="15624" width="9.28515625" style="34" customWidth="1"/>
    <col min="15625" max="15625" width="18" style="34" customWidth="1"/>
    <col min="15626" max="15626" width="14.7109375" style="34" customWidth="1"/>
    <col min="15627" max="15872" width="9.140625" style="34"/>
    <col min="15873" max="15873" width="4.5703125" style="34" customWidth="1"/>
    <col min="15874" max="15874" width="7.85546875" style="34" customWidth="1"/>
    <col min="15875" max="15875" width="9.5703125" style="34" customWidth="1"/>
    <col min="15876" max="15876" width="16" style="34" customWidth="1"/>
    <col min="15877" max="15877" width="18.7109375" style="34" customWidth="1"/>
    <col min="15878" max="15878" width="13.140625" style="34" customWidth="1"/>
    <col min="15879" max="15880" width="9.28515625" style="34" customWidth="1"/>
    <col min="15881" max="15881" width="18" style="34" customWidth="1"/>
    <col min="15882" max="15882" width="14.7109375" style="34" customWidth="1"/>
    <col min="15883" max="16128" width="9.140625" style="34"/>
    <col min="16129" max="16129" width="4.5703125" style="34" customWidth="1"/>
    <col min="16130" max="16130" width="7.85546875" style="34" customWidth="1"/>
    <col min="16131" max="16131" width="9.5703125" style="34" customWidth="1"/>
    <col min="16132" max="16132" width="16" style="34" customWidth="1"/>
    <col min="16133" max="16133" width="18.7109375" style="34" customWidth="1"/>
    <col min="16134" max="16134" width="13.140625" style="34" customWidth="1"/>
    <col min="16135" max="16136" width="9.28515625" style="34" customWidth="1"/>
    <col min="16137" max="16137" width="18" style="34" customWidth="1"/>
    <col min="16138" max="16138" width="14.7109375" style="34" customWidth="1"/>
    <col min="16139" max="16384" width="9.140625" style="34"/>
  </cols>
  <sheetData>
    <row r="1" spans="1:10" ht="18">
      <c r="A1" s="214" t="s">
        <v>220</v>
      </c>
      <c r="B1" s="214"/>
      <c r="C1" s="214"/>
      <c r="D1" s="214"/>
      <c r="E1" s="214"/>
      <c r="F1" s="214"/>
      <c r="G1" s="214"/>
      <c r="H1" s="214"/>
      <c r="I1" s="214"/>
    </row>
    <row r="2" spans="1:10" ht="38.25">
      <c r="A2" s="35" t="s">
        <v>0</v>
      </c>
      <c r="B2" s="35" t="s">
        <v>221</v>
      </c>
      <c r="C2" s="35" t="s">
        <v>1</v>
      </c>
      <c r="D2" s="35" t="s">
        <v>2</v>
      </c>
      <c r="E2" s="35" t="s">
        <v>222</v>
      </c>
      <c r="F2" s="35" t="s">
        <v>223</v>
      </c>
      <c r="G2" s="35" t="s">
        <v>224</v>
      </c>
      <c r="H2" s="35" t="s">
        <v>62</v>
      </c>
      <c r="I2" s="35" t="s">
        <v>225</v>
      </c>
      <c r="J2" s="36" t="s">
        <v>226</v>
      </c>
    </row>
    <row r="3" spans="1:10">
      <c r="A3" s="35">
        <v>1</v>
      </c>
      <c r="B3" s="35"/>
      <c r="C3" s="35">
        <v>2</v>
      </c>
      <c r="D3" s="35">
        <v>3</v>
      </c>
      <c r="E3" s="35">
        <v>4</v>
      </c>
      <c r="F3" s="35">
        <v>5</v>
      </c>
      <c r="G3" s="35">
        <v>6</v>
      </c>
      <c r="H3" s="35">
        <v>7</v>
      </c>
      <c r="I3" s="35">
        <v>8</v>
      </c>
      <c r="J3" s="215"/>
    </row>
    <row r="4" spans="1:10">
      <c r="A4" s="216" t="s">
        <v>227</v>
      </c>
      <c r="B4" s="217"/>
      <c r="C4" s="217"/>
      <c r="D4" s="217"/>
      <c r="E4" s="217"/>
      <c r="F4" s="217"/>
      <c r="G4" s="217"/>
      <c r="H4" s="217"/>
      <c r="I4" s="218"/>
      <c r="J4" s="215"/>
    </row>
    <row r="5" spans="1:10" ht="12.75" customHeight="1">
      <c r="A5" s="35">
        <v>1</v>
      </c>
      <c r="B5" s="37"/>
      <c r="C5" s="219" t="s">
        <v>4</v>
      </c>
      <c r="D5" s="35" t="s">
        <v>5</v>
      </c>
      <c r="E5" s="35" t="s">
        <v>6</v>
      </c>
      <c r="F5" s="35" t="s">
        <v>228</v>
      </c>
      <c r="G5" s="38">
        <v>25</v>
      </c>
      <c r="H5" s="38">
        <v>6.25</v>
      </c>
      <c r="I5" s="39">
        <f>H5*2500</f>
        <v>15625</v>
      </c>
      <c r="J5" s="215"/>
    </row>
    <row r="6" spans="1:10">
      <c r="A6" s="35">
        <v>2</v>
      </c>
      <c r="B6" s="40"/>
      <c r="C6" s="220"/>
      <c r="D6" s="35" t="s">
        <v>5</v>
      </c>
      <c r="E6" s="35" t="s">
        <v>7</v>
      </c>
      <c r="F6" s="35" t="s">
        <v>228</v>
      </c>
      <c r="G6" s="38">
        <v>18</v>
      </c>
      <c r="H6" s="38">
        <v>4.5</v>
      </c>
      <c r="I6" s="39">
        <f t="shared" ref="I6:I17" si="0">H6*2500</f>
        <v>11250</v>
      </c>
      <c r="J6" s="215"/>
    </row>
    <row r="7" spans="1:10">
      <c r="A7" s="35">
        <v>3</v>
      </c>
      <c r="B7" s="40"/>
      <c r="C7" s="220"/>
      <c r="D7" s="34" t="s">
        <v>8</v>
      </c>
      <c r="E7" s="35" t="s">
        <v>9</v>
      </c>
      <c r="F7" s="35" t="s">
        <v>228</v>
      </c>
      <c r="G7" s="38">
        <v>143.19</v>
      </c>
      <c r="H7" s="38">
        <v>35.79</v>
      </c>
      <c r="I7" s="39">
        <f t="shared" si="0"/>
        <v>89475</v>
      </c>
      <c r="J7" s="215"/>
    </row>
    <row r="8" spans="1:10">
      <c r="A8" s="35">
        <v>4</v>
      </c>
      <c r="B8" s="40"/>
      <c r="C8" s="220"/>
      <c r="D8" s="35" t="s">
        <v>8</v>
      </c>
      <c r="E8" s="35" t="s">
        <v>10</v>
      </c>
      <c r="F8" s="35" t="s">
        <v>228</v>
      </c>
      <c r="G8" s="38">
        <v>10</v>
      </c>
      <c r="H8" s="38">
        <v>2.5</v>
      </c>
      <c r="I8" s="39">
        <f t="shared" si="0"/>
        <v>6250</v>
      </c>
      <c r="J8" s="215"/>
    </row>
    <row r="9" spans="1:10">
      <c r="A9" s="35">
        <v>5</v>
      </c>
      <c r="B9" s="40"/>
      <c r="C9" s="220"/>
      <c r="D9" s="35" t="s">
        <v>11</v>
      </c>
      <c r="E9" s="35" t="s">
        <v>9</v>
      </c>
      <c r="F9" s="35" t="s">
        <v>228</v>
      </c>
      <c r="G9" s="38">
        <v>50.18</v>
      </c>
      <c r="H9" s="38">
        <v>12.54</v>
      </c>
      <c r="I9" s="39">
        <f t="shared" si="0"/>
        <v>31349.999999999996</v>
      </c>
      <c r="J9" s="215"/>
    </row>
    <row r="10" spans="1:10">
      <c r="A10" s="35">
        <v>6</v>
      </c>
      <c r="B10" s="40"/>
      <c r="C10" s="220"/>
      <c r="D10" s="35" t="s">
        <v>11</v>
      </c>
      <c r="E10" s="35" t="s">
        <v>12</v>
      </c>
      <c r="F10" s="35" t="s">
        <v>228</v>
      </c>
      <c r="G10" s="38">
        <v>178.64</v>
      </c>
      <c r="H10" s="38">
        <v>44.66</v>
      </c>
      <c r="I10" s="39">
        <f t="shared" si="0"/>
        <v>111649.99999999999</v>
      </c>
      <c r="J10" s="215"/>
    </row>
    <row r="11" spans="1:10">
      <c r="A11" s="35">
        <v>7</v>
      </c>
      <c r="B11" s="40"/>
      <c r="C11" s="220"/>
      <c r="D11" s="35" t="s">
        <v>13</v>
      </c>
      <c r="E11" s="35" t="s">
        <v>14</v>
      </c>
      <c r="F11" s="35" t="s">
        <v>229</v>
      </c>
      <c r="G11" s="38">
        <v>487</v>
      </c>
      <c r="H11" s="38">
        <v>243.5</v>
      </c>
      <c r="I11" s="39">
        <f t="shared" si="0"/>
        <v>608750</v>
      </c>
      <c r="J11" s="215"/>
    </row>
    <row r="12" spans="1:10" ht="25.5">
      <c r="A12" s="35">
        <v>8</v>
      </c>
      <c r="B12" s="40"/>
      <c r="C12" s="220"/>
      <c r="D12" s="35" t="s">
        <v>15</v>
      </c>
      <c r="E12" s="35" t="s">
        <v>16</v>
      </c>
      <c r="F12" s="35" t="s">
        <v>228</v>
      </c>
      <c r="G12" s="38">
        <v>6</v>
      </c>
      <c r="H12" s="38">
        <v>1.5</v>
      </c>
      <c r="I12" s="39">
        <f t="shared" si="0"/>
        <v>3750</v>
      </c>
      <c r="J12" s="215"/>
    </row>
    <row r="13" spans="1:10">
      <c r="A13" s="35">
        <v>9</v>
      </c>
      <c r="B13" s="40"/>
      <c r="C13" s="220"/>
      <c r="D13" s="35" t="s">
        <v>19</v>
      </c>
      <c r="E13" s="35" t="s">
        <v>20</v>
      </c>
      <c r="F13" s="35" t="s">
        <v>228</v>
      </c>
      <c r="G13" s="38">
        <v>29.21</v>
      </c>
      <c r="H13" s="38">
        <v>7.3</v>
      </c>
      <c r="I13" s="39">
        <f t="shared" si="0"/>
        <v>18250</v>
      </c>
      <c r="J13" s="215"/>
    </row>
    <row r="14" spans="1:10">
      <c r="A14" s="35">
        <v>10</v>
      </c>
      <c r="B14" s="37"/>
      <c r="C14" s="219" t="s">
        <v>24</v>
      </c>
      <c r="D14" s="35" t="s">
        <v>25</v>
      </c>
      <c r="E14" s="35" t="s">
        <v>26</v>
      </c>
      <c r="F14" s="35" t="s">
        <v>229</v>
      </c>
      <c r="G14" s="38">
        <v>182</v>
      </c>
      <c r="H14" s="38">
        <v>91</v>
      </c>
      <c r="I14" s="39">
        <f t="shared" si="0"/>
        <v>227500</v>
      </c>
      <c r="J14" s="215"/>
    </row>
    <row r="15" spans="1:10">
      <c r="A15" s="35">
        <v>11</v>
      </c>
      <c r="B15" s="40"/>
      <c r="C15" s="220"/>
      <c r="D15" s="35" t="s">
        <v>25</v>
      </c>
      <c r="E15" s="35" t="s">
        <v>27</v>
      </c>
      <c r="F15" s="35" t="s">
        <v>228</v>
      </c>
      <c r="G15" s="38">
        <v>10</v>
      </c>
      <c r="H15" s="38">
        <v>2.5</v>
      </c>
      <c r="I15" s="39">
        <f t="shared" si="0"/>
        <v>6250</v>
      </c>
      <c r="J15" s="215"/>
    </row>
    <row r="16" spans="1:10">
      <c r="A16" s="35">
        <v>12</v>
      </c>
      <c r="B16" s="40"/>
      <c r="C16" s="220"/>
      <c r="D16" s="35" t="s">
        <v>25</v>
      </c>
      <c r="E16" s="35" t="s">
        <v>28</v>
      </c>
      <c r="F16" s="35" t="s">
        <v>228</v>
      </c>
      <c r="G16" s="38">
        <v>16</v>
      </c>
      <c r="H16" s="38">
        <v>4</v>
      </c>
      <c r="I16" s="39">
        <f t="shared" si="0"/>
        <v>10000</v>
      </c>
      <c r="J16" s="215"/>
    </row>
    <row r="17" spans="1:11">
      <c r="A17" s="35">
        <v>13</v>
      </c>
      <c r="B17" s="40"/>
      <c r="C17" s="220"/>
      <c r="D17" s="35" t="s">
        <v>29</v>
      </c>
      <c r="E17" s="35" t="s">
        <v>30</v>
      </c>
      <c r="F17" s="35" t="s">
        <v>229</v>
      </c>
      <c r="G17" s="38">
        <v>45</v>
      </c>
      <c r="H17" s="38">
        <v>22.5</v>
      </c>
      <c r="I17" s="39">
        <f t="shared" si="0"/>
        <v>56250</v>
      </c>
      <c r="J17" s="215"/>
    </row>
    <row r="18" spans="1:11">
      <c r="A18" s="35">
        <v>14</v>
      </c>
      <c r="B18" s="40"/>
      <c r="C18" s="220"/>
      <c r="D18" s="35" t="s">
        <v>33</v>
      </c>
      <c r="E18" s="35" t="s">
        <v>34</v>
      </c>
      <c r="F18" s="35" t="s">
        <v>228</v>
      </c>
      <c r="G18" s="38" t="s">
        <v>230</v>
      </c>
      <c r="H18" s="38" t="s">
        <v>231</v>
      </c>
      <c r="I18" s="35">
        <v>0</v>
      </c>
      <c r="J18" s="215"/>
    </row>
    <row r="19" spans="1:11">
      <c r="A19" s="35">
        <v>15</v>
      </c>
      <c r="B19" s="40"/>
      <c r="C19" s="220"/>
      <c r="D19" s="35" t="s">
        <v>35</v>
      </c>
      <c r="E19" s="35" t="s">
        <v>36</v>
      </c>
      <c r="F19" s="35" t="s">
        <v>229</v>
      </c>
      <c r="G19" s="38">
        <v>60</v>
      </c>
      <c r="H19" s="38">
        <v>30</v>
      </c>
      <c r="I19" s="39">
        <f t="shared" ref="I19:I24" si="1">H19*2500</f>
        <v>75000</v>
      </c>
      <c r="J19" s="215"/>
    </row>
    <row r="20" spans="1:11">
      <c r="A20" s="35">
        <v>17</v>
      </c>
      <c r="B20" s="37"/>
      <c r="C20" s="219" t="s">
        <v>37</v>
      </c>
      <c r="D20" s="35" t="s">
        <v>38</v>
      </c>
      <c r="E20" s="35" t="s">
        <v>39</v>
      </c>
      <c r="F20" s="35" t="s">
        <v>228</v>
      </c>
      <c r="G20" s="38">
        <v>55.3</v>
      </c>
      <c r="H20" s="38">
        <v>13.82</v>
      </c>
      <c r="I20" s="39">
        <f t="shared" si="1"/>
        <v>34550</v>
      </c>
      <c r="J20" s="215"/>
    </row>
    <row r="21" spans="1:11">
      <c r="A21" s="35">
        <v>18</v>
      </c>
      <c r="B21" s="40"/>
      <c r="C21" s="220"/>
      <c r="D21" s="35" t="s">
        <v>38</v>
      </c>
      <c r="E21" s="35" t="s">
        <v>40</v>
      </c>
      <c r="F21" s="35" t="s">
        <v>228</v>
      </c>
      <c r="G21" s="38">
        <v>39.96</v>
      </c>
      <c r="H21" s="38">
        <v>9.99</v>
      </c>
      <c r="I21" s="39">
        <f t="shared" si="1"/>
        <v>24975</v>
      </c>
      <c r="J21" s="215"/>
    </row>
    <row r="22" spans="1:11">
      <c r="A22" s="35">
        <v>19</v>
      </c>
      <c r="B22" s="40"/>
      <c r="C22" s="220"/>
      <c r="D22" s="35" t="s">
        <v>41</v>
      </c>
      <c r="E22" s="35" t="s">
        <v>42</v>
      </c>
      <c r="F22" s="35" t="s">
        <v>228</v>
      </c>
      <c r="G22" s="38">
        <v>38.1</v>
      </c>
      <c r="H22" s="38">
        <v>9.52</v>
      </c>
      <c r="I22" s="39">
        <f t="shared" si="1"/>
        <v>23800</v>
      </c>
      <c r="J22" s="215"/>
    </row>
    <row r="23" spans="1:11">
      <c r="A23" s="35">
        <v>20</v>
      </c>
      <c r="B23" s="41"/>
      <c r="C23" s="41" t="s">
        <v>232</v>
      </c>
      <c r="D23" s="36" t="s">
        <v>232</v>
      </c>
      <c r="E23" s="36" t="s">
        <v>233</v>
      </c>
      <c r="F23" s="36" t="s">
        <v>234</v>
      </c>
      <c r="G23" s="42">
        <v>0</v>
      </c>
      <c r="H23" s="42">
        <v>0</v>
      </c>
      <c r="I23" s="39">
        <f t="shared" si="1"/>
        <v>0</v>
      </c>
      <c r="J23" s="215"/>
    </row>
    <row r="24" spans="1:11">
      <c r="A24" s="35">
        <v>21</v>
      </c>
      <c r="B24" s="41"/>
      <c r="C24" s="41"/>
      <c r="D24" s="36" t="s">
        <v>235</v>
      </c>
      <c r="E24" s="36" t="s">
        <v>233</v>
      </c>
      <c r="F24" s="36" t="s">
        <v>234</v>
      </c>
      <c r="G24" s="42">
        <v>0</v>
      </c>
      <c r="H24" s="42">
        <v>0</v>
      </c>
      <c r="I24" s="39">
        <f t="shared" si="1"/>
        <v>0</v>
      </c>
      <c r="J24" s="215"/>
    </row>
    <row r="25" spans="1:11" s="44" customFormat="1">
      <c r="A25" s="221" t="s">
        <v>236</v>
      </c>
      <c r="B25" s="222"/>
      <c r="C25" s="222"/>
      <c r="D25" s="222"/>
      <c r="E25" s="222"/>
      <c r="F25" s="223"/>
      <c r="G25" s="43">
        <f>SUM(G5:G24)</f>
        <v>1393.58</v>
      </c>
      <c r="H25" s="43">
        <f>SUM(H5:H24)</f>
        <v>541.87</v>
      </c>
      <c r="I25" s="43">
        <f>SUM(I5:I24)</f>
        <v>1354675</v>
      </c>
      <c r="J25" s="215"/>
    </row>
    <row r="26" spans="1:11" s="44" customFormat="1">
      <c r="A26" s="221"/>
      <c r="B26" s="222"/>
      <c r="C26" s="222"/>
      <c r="D26" s="222"/>
      <c r="E26" s="222"/>
      <c r="F26" s="222"/>
      <c r="G26" s="222"/>
      <c r="H26" s="222"/>
      <c r="I26" s="223"/>
      <c r="J26" s="45"/>
    </row>
    <row r="27" spans="1:11">
      <c r="A27" s="224" t="s">
        <v>237</v>
      </c>
      <c r="B27" s="224"/>
      <c r="C27" s="224"/>
      <c r="D27" s="224"/>
      <c r="E27" s="224"/>
      <c r="F27" s="224"/>
      <c r="G27" s="224"/>
      <c r="H27" s="224"/>
      <c r="I27" s="224"/>
      <c r="J27" s="215"/>
    </row>
    <row r="28" spans="1:11">
      <c r="A28" s="46">
        <v>1</v>
      </c>
      <c r="B28" s="46"/>
      <c r="C28" s="36" t="s">
        <v>238</v>
      </c>
      <c r="D28" s="36" t="s">
        <v>239</v>
      </c>
      <c r="E28" s="36" t="s">
        <v>240</v>
      </c>
      <c r="F28" s="46" t="s">
        <v>241</v>
      </c>
      <c r="G28" s="47">
        <v>4700</v>
      </c>
      <c r="H28" s="48">
        <v>3525</v>
      </c>
      <c r="I28" s="42">
        <f>H28*1500</f>
        <v>5287500</v>
      </c>
      <c r="J28" s="215"/>
    </row>
    <row r="29" spans="1:11" s="44" customFormat="1">
      <c r="A29" s="225" t="s">
        <v>242</v>
      </c>
      <c r="B29" s="225"/>
      <c r="C29" s="225"/>
      <c r="D29" s="225"/>
      <c r="E29" s="225"/>
      <c r="F29" s="225"/>
      <c r="G29" s="49">
        <f>SUM(G28)</f>
        <v>4700</v>
      </c>
      <c r="H29" s="50">
        <f>SUM(H28)</f>
        <v>3525</v>
      </c>
      <c r="I29" s="51">
        <f>SUM(I28)</f>
        <v>5287500</v>
      </c>
      <c r="J29" s="215"/>
    </row>
    <row r="30" spans="1:11" s="44" customFormat="1">
      <c r="A30" s="52"/>
      <c r="B30" s="53"/>
      <c r="C30" s="53"/>
      <c r="D30" s="53"/>
      <c r="E30" s="53"/>
      <c r="F30" s="53"/>
      <c r="G30" s="54"/>
      <c r="H30" s="55"/>
      <c r="I30" s="56"/>
      <c r="J30" s="57"/>
      <c r="K30" s="56"/>
    </row>
    <row r="31" spans="1:11" s="44" customFormat="1">
      <c r="A31" s="52"/>
      <c r="B31" s="53"/>
      <c r="C31" s="53"/>
      <c r="D31" s="53"/>
      <c r="E31" s="53"/>
      <c r="F31" s="53"/>
      <c r="G31" s="54"/>
      <c r="H31" s="55"/>
      <c r="I31" s="56"/>
      <c r="J31" s="57"/>
      <c r="K31" s="56"/>
    </row>
    <row r="32" spans="1:11" s="44" customFormat="1">
      <c r="A32" s="52"/>
      <c r="B32" s="53"/>
      <c r="C32" s="53"/>
      <c r="D32" s="53"/>
      <c r="E32" s="53"/>
      <c r="F32" s="53"/>
      <c r="G32" s="54"/>
      <c r="H32" s="55"/>
      <c r="I32" s="56"/>
      <c r="J32" s="57"/>
      <c r="K32" s="56"/>
    </row>
    <row r="33" spans="1:11" s="44" customFormat="1">
      <c r="A33" s="52"/>
      <c r="B33" s="53"/>
      <c r="C33" s="53"/>
      <c r="D33" s="53"/>
      <c r="E33" s="53"/>
      <c r="F33" s="53"/>
      <c r="G33" s="54"/>
      <c r="H33" s="55"/>
      <c r="I33" s="56"/>
      <c r="J33" s="57"/>
      <c r="K33" s="56"/>
    </row>
    <row r="34" spans="1:11" s="44" customFormat="1">
      <c r="A34" s="52"/>
      <c r="B34" s="53"/>
      <c r="C34" s="53"/>
      <c r="D34" s="53"/>
      <c r="E34" s="53"/>
      <c r="F34" s="53"/>
      <c r="G34" s="54"/>
      <c r="H34" s="55"/>
      <c r="I34" s="56"/>
      <c r="J34" s="57"/>
      <c r="K34" s="56"/>
    </row>
    <row r="35" spans="1:11" ht="17.25" customHeight="1">
      <c r="A35" s="58"/>
      <c r="B35" s="59"/>
      <c r="C35" s="59"/>
      <c r="D35" s="59"/>
      <c r="E35" s="59"/>
      <c r="F35" s="59"/>
      <c r="G35" s="60"/>
      <c r="H35" s="61"/>
      <c r="I35" s="62"/>
      <c r="J35" s="57"/>
      <c r="K35" s="62"/>
    </row>
    <row r="36" spans="1:11">
      <c r="A36" s="225" t="s">
        <v>243</v>
      </c>
      <c r="B36" s="225"/>
      <c r="C36" s="225"/>
      <c r="D36" s="225"/>
      <c r="E36" s="225"/>
      <c r="F36" s="225"/>
      <c r="G36" s="225"/>
      <c r="H36" s="225"/>
      <c r="I36" s="225"/>
      <c r="J36" s="215"/>
    </row>
    <row r="37" spans="1:11" ht="25.5">
      <c r="A37" s="35">
        <v>1</v>
      </c>
      <c r="B37" s="35"/>
      <c r="C37" s="215" t="s">
        <v>53</v>
      </c>
      <c r="D37" s="35" t="s">
        <v>22</v>
      </c>
      <c r="E37" s="63" t="s">
        <v>23</v>
      </c>
      <c r="F37" s="63" t="s">
        <v>228</v>
      </c>
      <c r="G37" s="64">
        <v>132</v>
      </c>
      <c r="H37" s="64">
        <v>33</v>
      </c>
      <c r="I37" s="65">
        <f>H37*2500</f>
        <v>82500</v>
      </c>
      <c r="J37" s="215"/>
    </row>
    <row r="38" spans="1:11">
      <c r="A38" s="35">
        <v>2</v>
      </c>
      <c r="B38" s="35"/>
      <c r="C38" s="215"/>
      <c r="D38" s="35" t="s">
        <v>17</v>
      </c>
      <c r="E38" s="35" t="s">
        <v>18</v>
      </c>
      <c r="F38" s="35" t="s">
        <v>228</v>
      </c>
      <c r="G38" s="38">
        <v>17.190000000000001</v>
      </c>
      <c r="H38" s="38">
        <v>4.29</v>
      </c>
      <c r="I38" s="65">
        <f t="shared" ref="I38:I45" si="2">H38*2500</f>
        <v>10725</v>
      </c>
      <c r="J38" s="215"/>
    </row>
    <row r="39" spans="1:11">
      <c r="A39" s="35">
        <v>3</v>
      </c>
      <c r="B39" s="35"/>
      <c r="C39" s="215"/>
      <c r="D39" s="35" t="s">
        <v>19</v>
      </c>
      <c r="E39" s="35" t="s">
        <v>21</v>
      </c>
      <c r="F39" s="35" t="s">
        <v>228</v>
      </c>
      <c r="G39" s="38">
        <v>17.100000000000001</v>
      </c>
      <c r="H39" s="38">
        <v>4.2699999999999996</v>
      </c>
      <c r="I39" s="65">
        <f t="shared" si="2"/>
        <v>10674.999999999998</v>
      </c>
      <c r="J39" s="215"/>
    </row>
    <row r="40" spans="1:11" ht="12.75" customHeight="1">
      <c r="A40" s="35">
        <v>4</v>
      </c>
      <c r="B40" s="35"/>
      <c r="C40" s="66" t="s">
        <v>239</v>
      </c>
      <c r="D40" s="35" t="s">
        <v>31</v>
      </c>
      <c r="E40" s="35" t="s">
        <v>32</v>
      </c>
      <c r="F40" s="35" t="s">
        <v>229</v>
      </c>
      <c r="G40" s="38">
        <v>132.52000000000001</v>
      </c>
      <c r="H40" s="38">
        <v>66.260000000000005</v>
      </c>
      <c r="I40" s="65">
        <f t="shared" si="2"/>
        <v>165650</v>
      </c>
      <c r="J40" s="215"/>
    </row>
    <row r="41" spans="1:11">
      <c r="A41" s="35">
        <v>5</v>
      </c>
      <c r="B41" s="35"/>
      <c r="C41" s="215" t="s">
        <v>41</v>
      </c>
      <c r="D41" s="35" t="s">
        <v>43</v>
      </c>
      <c r="E41" s="35" t="s">
        <v>44</v>
      </c>
      <c r="F41" s="35" t="s">
        <v>228</v>
      </c>
      <c r="G41" s="38">
        <v>13</v>
      </c>
      <c r="H41" s="38">
        <v>3.25</v>
      </c>
      <c r="I41" s="65">
        <f t="shared" si="2"/>
        <v>8125</v>
      </c>
      <c r="J41" s="215"/>
    </row>
    <row r="42" spans="1:11">
      <c r="A42" s="35">
        <v>6</v>
      </c>
      <c r="B42" s="35"/>
      <c r="C42" s="215"/>
      <c r="D42" s="35" t="s">
        <v>45</v>
      </c>
      <c r="E42" s="35" t="s">
        <v>46</v>
      </c>
      <c r="F42" s="35" t="s">
        <v>228</v>
      </c>
      <c r="G42" s="38">
        <v>7</v>
      </c>
      <c r="H42" s="38">
        <v>1.75</v>
      </c>
      <c r="I42" s="65">
        <f t="shared" si="2"/>
        <v>4375</v>
      </c>
      <c r="J42" s="215"/>
    </row>
    <row r="43" spans="1:11">
      <c r="A43" s="35">
        <v>7</v>
      </c>
      <c r="B43" s="35"/>
      <c r="C43" s="215"/>
      <c r="D43" s="35" t="s">
        <v>47</v>
      </c>
      <c r="E43" s="35" t="s">
        <v>48</v>
      </c>
      <c r="F43" s="35" t="s">
        <v>228</v>
      </c>
      <c r="G43" s="38">
        <v>12</v>
      </c>
      <c r="H43" s="38">
        <v>3</v>
      </c>
      <c r="I43" s="65">
        <f t="shared" si="2"/>
        <v>7500</v>
      </c>
      <c r="J43" s="215"/>
    </row>
    <row r="44" spans="1:11">
      <c r="A44" s="35">
        <v>8</v>
      </c>
      <c r="B44" s="35"/>
      <c r="C44" s="215"/>
      <c r="D44" s="35" t="s">
        <v>49</v>
      </c>
      <c r="E44" s="35" t="s">
        <v>50</v>
      </c>
      <c r="F44" s="35" t="s">
        <v>228</v>
      </c>
      <c r="G44" s="38">
        <v>24.76</v>
      </c>
      <c r="H44" s="38">
        <v>6.19</v>
      </c>
      <c r="I44" s="65">
        <f t="shared" si="2"/>
        <v>15475.000000000002</v>
      </c>
      <c r="J44" s="215"/>
    </row>
    <row r="45" spans="1:11">
      <c r="A45" s="35">
        <v>9</v>
      </c>
      <c r="B45" s="35"/>
      <c r="C45" s="215"/>
      <c r="D45" s="35" t="s">
        <v>51</v>
      </c>
      <c r="E45" s="35" t="s">
        <v>52</v>
      </c>
      <c r="F45" s="35" t="s">
        <v>228</v>
      </c>
      <c r="G45" s="38">
        <v>20</v>
      </c>
      <c r="H45" s="38">
        <v>5</v>
      </c>
      <c r="I45" s="65">
        <f t="shared" si="2"/>
        <v>12500</v>
      </c>
      <c r="J45" s="215"/>
    </row>
    <row r="46" spans="1:11">
      <c r="A46" s="226" t="s">
        <v>244</v>
      </c>
      <c r="B46" s="226"/>
      <c r="C46" s="226"/>
      <c r="D46" s="226"/>
      <c r="E46" s="226"/>
      <c r="F46" s="226"/>
      <c r="G46" s="64">
        <f>SUM(G37:G45)</f>
        <v>375.57</v>
      </c>
      <c r="H46" s="64">
        <f>SUM(H37:H45)</f>
        <v>127.01</v>
      </c>
      <c r="I46" s="67">
        <f>SUM(I37:I45)</f>
        <v>317525</v>
      </c>
      <c r="J46" s="215"/>
    </row>
    <row r="47" spans="1:11">
      <c r="A47" s="68"/>
      <c r="B47" s="69"/>
      <c r="D47" s="70"/>
      <c r="E47" s="70"/>
      <c r="F47" s="70"/>
      <c r="G47" s="71"/>
      <c r="H47" s="71"/>
      <c r="I47" s="72"/>
      <c r="J47" s="73"/>
    </row>
    <row r="48" spans="1:11" ht="12.75" customHeight="1">
      <c r="A48" s="221" t="s">
        <v>245</v>
      </c>
      <c r="B48" s="222"/>
      <c r="C48" s="222"/>
      <c r="D48" s="222"/>
      <c r="E48" s="222"/>
      <c r="F48" s="222"/>
      <c r="G48" s="222"/>
      <c r="H48" s="222"/>
      <c r="I48" s="223"/>
      <c r="J48" s="66"/>
    </row>
    <row r="49" spans="1:10">
      <c r="A49" s="42"/>
      <c r="B49" s="42"/>
      <c r="C49" s="42"/>
      <c r="D49" s="42"/>
      <c r="E49" s="42"/>
      <c r="F49" s="42"/>
      <c r="G49" s="42"/>
      <c r="H49" s="42"/>
      <c r="I49" s="42"/>
      <c r="J49" s="66"/>
    </row>
    <row r="50" spans="1:10">
      <c r="A50" s="42">
        <v>1</v>
      </c>
      <c r="B50" s="42"/>
      <c r="C50" s="36" t="s">
        <v>53</v>
      </c>
      <c r="D50" s="36" t="s">
        <v>246</v>
      </c>
      <c r="E50" s="36" t="s">
        <v>247</v>
      </c>
      <c r="F50" s="36" t="s">
        <v>248</v>
      </c>
      <c r="G50" s="42">
        <v>31.77</v>
      </c>
      <c r="H50" s="42">
        <v>7.94</v>
      </c>
      <c r="I50" s="42">
        <f>H50*2500</f>
        <v>19850</v>
      </c>
      <c r="J50" s="66"/>
    </row>
    <row r="51" spans="1:10">
      <c r="A51" s="42">
        <v>2</v>
      </c>
      <c r="B51" s="42"/>
      <c r="C51" s="36" t="s">
        <v>41</v>
      </c>
      <c r="D51" s="36" t="s">
        <v>249</v>
      </c>
      <c r="E51" s="36" t="s">
        <v>250</v>
      </c>
      <c r="F51" s="36" t="s">
        <v>248</v>
      </c>
      <c r="G51" s="42">
        <v>2.85</v>
      </c>
      <c r="H51" s="42">
        <v>0.71</v>
      </c>
      <c r="I51" s="42">
        <f>H51*2500</f>
        <v>1775</v>
      </c>
      <c r="J51" s="66"/>
    </row>
    <row r="52" spans="1:10">
      <c r="A52" s="42">
        <v>3</v>
      </c>
      <c r="B52" s="42"/>
      <c r="C52" s="42"/>
      <c r="D52" s="36" t="s">
        <v>251</v>
      </c>
      <c r="E52" s="36" t="s">
        <v>252</v>
      </c>
      <c r="F52" s="36" t="s">
        <v>248</v>
      </c>
      <c r="G52" s="42">
        <v>4.34</v>
      </c>
      <c r="H52" s="42">
        <v>1.08</v>
      </c>
      <c r="I52" s="42">
        <f>H52*2500</f>
        <v>2700</v>
      </c>
      <c r="J52" s="66"/>
    </row>
    <row r="53" spans="1:10" ht="25.5">
      <c r="A53" s="42">
        <v>4</v>
      </c>
      <c r="B53" s="42"/>
      <c r="C53" s="36" t="s">
        <v>238</v>
      </c>
      <c r="D53" s="36" t="s">
        <v>239</v>
      </c>
      <c r="E53" s="42" t="s">
        <v>253</v>
      </c>
      <c r="F53" s="42" t="s">
        <v>248</v>
      </c>
      <c r="G53" s="42">
        <v>33.64</v>
      </c>
      <c r="H53" s="42">
        <v>8.41</v>
      </c>
      <c r="I53" s="42">
        <f>H53*2500</f>
        <v>21025</v>
      </c>
      <c r="J53" s="66"/>
    </row>
    <row r="54" spans="1:10">
      <c r="A54" s="227" t="s">
        <v>254</v>
      </c>
      <c r="B54" s="228"/>
      <c r="C54" s="228"/>
      <c r="D54" s="228"/>
      <c r="E54" s="228"/>
      <c r="F54" s="229"/>
      <c r="G54" s="74">
        <f>SUM(G50:G53)</f>
        <v>72.599999999999994</v>
      </c>
      <c r="H54" s="74">
        <f>SUM(H50:H53)</f>
        <v>18.14</v>
      </c>
      <c r="I54" s="74">
        <f>H54*2500</f>
        <v>45350</v>
      </c>
      <c r="J54" s="66"/>
    </row>
    <row r="55" spans="1:10" ht="18.75" customHeight="1">
      <c r="A55" s="224" t="s">
        <v>255</v>
      </c>
      <c r="B55" s="224"/>
      <c r="C55" s="224"/>
      <c r="D55" s="224"/>
      <c r="E55" s="224"/>
      <c r="F55" s="224"/>
      <c r="G55" s="43">
        <f>(G54+G46+G29+G25)</f>
        <v>6541.75</v>
      </c>
      <c r="H55" s="43">
        <f>(H54+H46+H29+H25)</f>
        <v>4212.0200000000004</v>
      </c>
      <c r="I55" s="43">
        <f>(I54+I46+I29+I25)</f>
        <v>7005050</v>
      </c>
      <c r="J55" s="66"/>
    </row>
    <row r="56" spans="1:10" ht="18.75" customHeight="1">
      <c r="A56" s="56"/>
      <c r="B56" s="56"/>
      <c r="C56" s="56"/>
      <c r="D56" s="56"/>
      <c r="E56" s="56"/>
      <c r="F56" s="56"/>
      <c r="G56" s="75"/>
      <c r="H56" s="75"/>
      <c r="I56" s="75"/>
      <c r="J56" s="62"/>
    </row>
    <row r="57" spans="1:10" ht="18.75" customHeight="1">
      <c r="A57" s="56"/>
      <c r="B57" s="56"/>
      <c r="C57" s="56"/>
      <c r="D57" s="56"/>
      <c r="E57" s="56"/>
      <c r="F57" s="56"/>
      <c r="G57" s="75"/>
      <c r="H57" s="75"/>
      <c r="I57" s="75"/>
      <c r="J57" s="62"/>
    </row>
    <row r="58" spans="1:10" ht="18.75" customHeight="1">
      <c r="A58" s="56"/>
      <c r="B58" s="56"/>
      <c r="C58" s="56"/>
      <c r="D58" s="56"/>
      <c r="E58" s="56"/>
      <c r="F58" s="56"/>
      <c r="G58" s="75"/>
      <c r="H58" s="75"/>
      <c r="I58" s="75"/>
      <c r="J58" s="62"/>
    </row>
    <row r="59" spans="1:10" ht="18.75" customHeight="1">
      <c r="A59" s="56"/>
      <c r="B59" s="56"/>
      <c r="C59" s="56"/>
      <c r="D59" s="56"/>
      <c r="E59" s="56"/>
      <c r="F59" s="56"/>
      <c r="G59" s="75"/>
      <c r="H59" s="75"/>
      <c r="I59" s="75"/>
      <c r="J59" s="62"/>
    </row>
    <row r="60" spans="1:10" ht="18.75" customHeight="1">
      <c r="A60" s="56"/>
      <c r="B60" s="56"/>
      <c r="C60" s="56"/>
      <c r="D60" s="56"/>
      <c r="E60" s="56"/>
      <c r="F60" s="56"/>
      <c r="G60" s="75"/>
      <c r="H60" s="75"/>
      <c r="I60" s="75"/>
      <c r="J60" s="62"/>
    </row>
    <row r="61" spans="1:10" ht="18.75" customHeight="1">
      <c r="A61" s="56"/>
      <c r="B61" s="56"/>
      <c r="C61" s="56"/>
      <c r="D61" s="56"/>
      <c r="E61" s="56"/>
      <c r="F61" s="56"/>
      <c r="G61" s="75"/>
      <c r="H61" s="75"/>
      <c r="I61" s="75"/>
      <c r="J61" s="62"/>
    </row>
    <row r="62" spans="1:10" ht="18.75" customHeight="1">
      <c r="A62" s="56"/>
      <c r="B62" s="56"/>
      <c r="C62" s="56"/>
      <c r="D62" s="56"/>
      <c r="E62" s="56"/>
      <c r="F62" s="56"/>
      <c r="G62" s="75"/>
      <c r="H62" s="75"/>
      <c r="I62" s="75"/>
      <c r="J62" s="62"/>
    </row>
    <row r="63" spans="1:10" ht="18.75" customHeight="1">
      <c r="A63" s="56"/>
      <c r="B63" s="56"/>
      <c r="C63" s="56"/>
      <c r="D63" s="56"/>
      <c r="E63" s="56"/>
      <c r="F63" s="56"/>
      <c r="G63" s="75"/>
      <c r="H63" s="75"/>
      <c r="I63" s="75"/>
      <c r="J63" s="62"/>
    </row>
    <row r="64" spans="1:10" s="62" customFormat="1" ht="18.75" customHeight="1">
      <c r="G64" s="76"/>
      <c r="H64" s="76"/>
      <c r="I64" s="76"/>
    </row>
    <row r="65" spans="1:10" s="62" customFormat="1" ht="18.75" customHeight="1">
      <c r="G65" s="76"/>
      <c r="H65" s="76"/>
      <c r="I65" s="76"/>
    </row>
    <row r="66" spans="1:10" s="62" customFormat="1" ht="15.75" customHeight="1">
      <c r="G66" s="76"/>
      <c r="H66" s="76"/>
      <c r="I66" s="76"/>
    </row>
    <row r="67" spans="1:10" s="62" customFormat="1" ht="24.75" customHeight="1">
      <c r="A67" s="224" t="s">
        <v>256</v>
      </c>
      <c r="B67" s="224"/>
      <c r="C67" s="224"/>
      <c r="D67" s="224"/>
      <c r="E67" s="224"/>
      <c r="F67" s="224"/>
      <c r="G67" s="224"/>
      <c r="H67" s="224"/>
      <c r="I67" s="224"/>
      <c r="J67" s="36"/>
    </row>
    <row r="68" spans="1:10" ht="45" customHeight="1">
      <c r="A68" s="35" t="s">
        <v>0</v>
      </c>
      <c r="B68" s="35"/>
      <c r="C68" s="35" t="s">
        <v>1</v>
      </c>
      <c r="D68" s="35" t="s">
        <v>2</v>
      </c>
      <c r="E68" s="35" t="s">
        <v>222</v>
      </c>
      <c r="F68" s="35" t="s">
        <v>223</v>
      </c>
      <c r="G68" s="35" t="s">
        <v>224</v>
      </c>
      <c r="H68" s="35" t="s">
        <v>62</v>
      </c>
      <c r="I68" s="35" t="s">
        <v>225</v>
      </c>
      <c r="J68" s="36" t="s">
        <v>226</v>
      </c>
    </row>
    <row r="69" spans="1:10">
      <c r="A69" s="35">
        <v>1</v>
      </c>
      <c r="B69" s="35"/>
      <c r="C69" s="35">
        <v>2</v>
      </c>
      <c r="D69" s="35">
        <v>3</v>
      </c>
      <c r="E69" s="35">
        <v>4</v>
      </c>
      <c r="F69" s="35">
        <v>5</v>
      </c>
      <c r="G69" s="35">
        <v>6</v>
      </c>
      <c r="H69" s="35">
        <v>7</v>
      </c>
      <c r="I69" s="35">
        <v>8</v>
      </c>
      <c r="J69" s="42">
        <v>9</v>
      </c>
    </row>
    <row r="70" spans="1:10" ht="24.75" customHeight="1">
      <c r="A70" s="46">
        <v>1</v>
      </c>
      <c r="B70" s="46"/>
      <c r="C70" s="36" t="s">
        <v>53</v>
      </c>
      <c r="D70" s="36" t="s">
        <v>232</v>
      </c>
      <c r="E70" s="36" t="s">
        <v>257</v>
      </c>
      <c r="F70" s="36" t="s">
        <v>241</v>
      </c>
      <c r="G70" s="77">
        <v>29786</v>
      </c>
      <c r="H70" s="77">
        <v>22339</v>
      </c>
      <c r="I70" s="42">
        <v>16754250</v>
      </c>
      <c r="J70" s="215"/>
    </row>
    <row r="71" spans="1:10" ht="24.75" customHeight="1">
      <c r="A71" s="230" t="s">
        <v>258</v>
      </c>
      <c r="B71" s="231"/>
      <c r="C71" s="232"/>
      <c r="D71" s="232"/>
      <c r="E71" s="232"/>
      <c r="F71" s="233"/>
      <c r="G71" s="77">
        <f>SUM(G70:G70)</f>
        <v>29786</v>
      </c>
      <c r="H71" s="77">
        <f>SUM(H70:H70)</f>
        <v>22339</v>
      </c>
      <c r="I71" s="42">
        <v>16754250</v>
      </c>
      <c r="J71" s="215"/>
    </row>
  </sheetData>
  <mergeCells count="22">
    <mergeCell ref="A48:I48"/>
    <mergeCell ref="A54:F54"/>
    <mergeCell ref="A55:F55"/>
    <mergeCell ref="A67:I67"/>
    <mergeCell ref="J70:J71"/>
    <mergeCell ref="A71:F71"/>
    <mergeCell ref="A26:I26"/>
    <mergeCell ref="A27:I27"/>
    <mergeCell ref="J27:J29"/>
    <mergeCell ref="A29:F29"/>
    <mergeCell ref="A36:I36"/>
    <mergeCell ref="J36:J46"/>
    <mergeCell ref="C37:C39"/>
    <mergeCell ref="C41:C45"/>
    <mergeCell ref="A46:F46"/>
    <mergeCell ref="A1:I1"/>
    <mergeCell ref="J3:J25"/>
    <mergeCell ref="A4:I4"/>
    <mergeCell ref="C5:C13"/>
    <mergeCell ref="C14:C19"/>
    <mergeCell ref="C20:C22"/>
    <mergeCell ref="A25:F25"/>
  </mergeCells>
  <printOptions horizontalCentered="1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C7" sqref="C7"/>
    </sheetView>
  </sheetViews>
  <sheetFormatPr defaultRowHeight="15"/>
  <cols>
    <col min="1" max="1" width="6" style="88" customWidth="1"/>
    <col min="2" max="2" width="16.7109375" style="88" customWidth="1"/>
    <col min="3" max="3" width="14.5703125" style="88" customWidth="1"/>
    <col min="4" max="4" width="18.28515625" style="88" customWidth="1"/>
    <col min="5" max="5" width="14" style="78" customWidth="1"/>
    <col min="6" max="6" width="10.140625" style="88" bestFit="1" customWidth="1"/>
    <col min="7" max="7" width="9.28515625" style="88" bestFit="1" customWidth="1"/>
    <col min="8" max="8" width="16.140625" style="88" customWidth="1"/>
    <col min="9" max="16384" width="9.140625" style="88"/>
  </cols>
  <sheetData>
    <row r="1" spans="1:12" s="78" customFormat="1">
      <c r="A1" s="235" t="s">
        <v>0</v>
      </c>
      <c r="B1" s="235" t="s">
        <v>1</v>
      </c>
      <c r="C1" s="235" t="s">
        <v>2</v>
      </c>
      <c r="D1" s="235" t="s">
        <v>3</v>
      </c>
      <c r="E1" s="237" t="s">
        <v>223</v>
      </c>
      <c r="F1" s="235" t="s">
        <v>259</v>
      </c>
      <c r="G1" s="237" t="s">
        <v>260</v>
      </c>
      <c r="H1" s="241" t="s">
        <v>261</v>
      </c>
      <c r="I1" s="242"/>
      <c r="J1" s="234"/>
      <c r="K1" s="234"/>
      <c r="L1" s="234"/>
    </row>
    <row r="2" spans="1:12" s="78" customFormat="1" ht="51" customHeight="1">
      <c r="A2" s="236"/>
      <c r="B2" s="236"/>
      <c r="C2" s="236"/>
      <c r="D2" s="236"/>
      <c r="E2" s="235"/>
      <c r="F2" s="236"/>
      <c r="G2" s="235"/>
      <c r="H2" s="235"/>
      <c r="I2" s="242"/>
      <c r="J2" s="234"/>
      <c r="K2" s="234"/>
      <c r="L2" s="234"/>
    </row>
    <row r="3" spans="1:12">
      <c r="A3" s="79">
        <v>1</v>
      </c>
      <c r="B3" s="80" t="s">
        <v>262</v>
      </c>
      <c r="C3" s="81" t="s">
        <v>263</v>
      </c>
      <c r="D3" s="81" t="s">
        <v>264</v>
      </c>
      <c r="E3" s="81" t="s">
        <v>228</v>
      </c>
      <c r="F3" s="82">
        <v>62.32</v>
      </c>
      <c r="G3" s="82">
        <v>15.58</v>
      </c>
      <c r="H3" s="83">
        <f>G3*2000</f>
        <v>31160</v>
      </c>
      <c r="I3" s="84"/>
      <c r="J3" s="85"/>
      <c r="K3" s="86"/>
      <c r="L3" s="87"/>
    </row>
    <row r="4" spans="1:12">
      <c r="A4" s="79">
        <v>2</v>
      </c>
      <c r="B4" s="80"/>
      <c r="C4" s="81" t="s">
        <v>265</v>
      </c>
      <c r="D4" s="81" t="s">
        <v>266</v>
      </c>
      <c r="E4" s="89" t="s">
        <v>228</v>
      </c>
      <c r="F4" s="82">
        <v>107.24</v>
      </c>
      <c r="G4" s="82">
        <v>26.81</v>
      </c>
      <c r="H4" s="90">
        <f>G4*2000</f>
        <v>53620</v>
      </c>
    </row>
    <row r="5" spans="1:12">
      <c r="A5" s="79">
        <v>3</v>
      </c>
      <c r="B5" s="80"/>
      <c r="C5" s="81" t="s">
        <v>267</v>
      </c>
      <c r="D5" s="81" t="s">
        <v>268</v>
      </c>
      <c r="E5" s="89" t="s">
        <v>228</v>
      </c>
      <c r="F5" s="82">
        <v>26.01</v>
      </c>
      <c r="G5" s="82">
        <v>6.5</v>
      </c>
      <c r="H5" s="90">
        <f t="shared" ref="H5:H21" si="0">G5*2000</f>
        <v>13000</v>
      </c>
    </row>
    <row r="6" spans="1:12">
      <c r="A6" s="79">
        <v>4</v>
      </c>
      <c r="B6" s="80"/>
      <c r="C6" s="81" t="s">
        <v>269</v>
      </c>
      <c r="D6" s="81" t="s">
        <v>270</v>
      </c>
      <c r="E6" s="89" t="s">
        <v>228</v>
      </c>
      <c r="F6" s="82">
        <v>62.95</v>
      </c>
      <c r="G6" s="82">
        <v>15.74</v>
      </c>
      <c r="H6" s="90">
        <f t="shared" si="0"/>
        <v>31480</v>
      </c>
    </row>
    <row r="7" spans="1:12" ht="28.5">
      <c r="A7" s="79">
        <v>6</v>
      </c>
      <c r="B7" s="80" t="s">
        <v>271</v>
      </c>
      <c r="C7" s="81" t="s">
        <v>272</v>
      </c>
      <c r="D7" s="81" t="s">
        <v>273</v>
      </c>
      <c r="E7" s="91" t="s">
        <v>229</v>
      </c>
      <c r="F7" s="82">
        <v>24</v>
      </c>
      <c r="G7" s="82">
        <v>12</v>
      </c>
      <c r="H7" s="90">
        <f t="shared" si="0"/>
        <v>24000</v>
      </c>
    </row>
    <row r="8" spans="1:12">
      <c r="A8" s="79">
        <v>7</v>
      </c>
      <c r="B8" s="80"/>
      <c r="C8" s="81" t="s">
        <v>274</v>
      </c>
      <c r="D8" s="81" t="s">
        <v>275</v>
      </c>
      <c r="E8" s="89" t="s">
        <v>228</v>
      </c>
      <c r="F8" s="82">
        <v>52.73</v>
      </c>
      <c r="G8" s="82">
        <v>13.18</v>
      </c>
      <c r="H8" s="90">
        <f t="shared" si="0"/>
        <v>26360</v>
      </c>
    </row>
    <row r="9" spans="1:12" ht="28.5">
      <c r="A9" s="79">
        <v>8</v>
      </c>
      <c r="B9" s="80" t="s">
        <v>276</v>
      </c>
      <c r="C9" s="81" t="s">
        <v>277</v>
      </c>
      <c r="D9" s="81" t="s">
        <v>278</v>
      </c>
      <c r="E9" s="89" t="s">
        <v>228</v>
      </c>
      <c r="F9" s="82">
        <v>100.15</v>
      </c>
      <c r="G9" s="82">
        <v>25.03</v>
      </c>
      <c r="H9" s="90">
        <f t="shared" si="0"/>
        <v>50060</v>
      </c>
    </row>
    <row r="10" spans="1:12">
      <c r="A10" s="79">
        <v>9</v>
      </c>
      <c r="B10" s="80"/>
      <c r="C10" s="81" t="s">
        <v>279</v>
      </c>
      <c r="D10" s="81" t="s">
        <v>280</v>
      </c>
      <c r="E10" s="89" t="s">
        <v>228</v>
      </c>
      <c r="F10" s="82">
        <v>94.99</v>
      </c>
      <c r="G10" s="82">
        <v>23.75</v>
      </c>
      <c r="H10" s="90">
        <f t="shared" si="0"/>
        <v>47500</v>
      </c>
    </row>
    <row r="11" spans="1:12">
      <c r="A11" s="79">
        <v>10</v>
      </c>
      <c r="B11" s="80"/>
      <c r="C11" s="81" t="s">
        <v>281</v>
      </c>
      <c r="D11" s="81" t="s">
        <v>282</v>
      </c>
      <c r="E11" s="89" t="s">
        <v>228</v>
      </c>
      <c r="F11" s="82">
        <v>32.119999999999997</v>
      </c>
      <c r="G11" s="82">
        <v>8.0299999999999994</v>
      </c>
      <c r="H11" s="90">
        <f t="shared" si="0"/>
        <v>16059.999999999998</v>
      </c>
    </row>
    <row r="12" spans="1:12" ht="30">
      <c r="A12" s="79">
        <v>11</v>
      </c>
      <c r="B12" s="80" t="s">
        <v>283</v>
      </c>
      <c r="C12" s="81" t="s">
        <v>284</v>
      </c>
      <c r="D12" s="81" t="s">
        <v>285</v>
      </c>
      <c r="E12" s="89" t="s">
        <v>228</v>
      </c>
      <c r="F12" s="82">
        <v>72.52</v>
      </c>
      <c r="G12" s="82">
        <v>18.13</v>
      </c>
      <c r="H12" s="90">
        <f t="shared" si="0"/>
        <v>36260</v>
      </c>
    </row>
    <row r="13" spans="1:12">
      <c r="A13" s="79">
        <v>12</v>
      </c>
      <c r="B13" s="80"/>
      <c r="C13" s="81" t="s">
        <v>286</v>
      </c>
      <c r="D13" s="81" t="s">
        <v>287</v>
      </c>
      <c r="E13" s="89" t="s">
        <v>228</v>
      </c>
      <c r="F13" s="82">
        <v>80</v>
      </c>
      <c r="G13" s="82">
        <v>20</v>
      </c>
      <c r="H13" s="90">
        <f t="shared" si="0"/>
        <v>40000</v>
      </c>
    </row>
    <row r="14" spans="1:12">
      <c r="A14" s="79">
        <v>13</v>
      </c>
      <c r="B14" s="80"/>
      <c r="C14" s="81" t="s">
        <v>288</v>
      </c>
      <c r="D14" s="81" t="s">
        <v>288</v>
      </c>
      <c r="E14" s="89" t="s">
        <v>228</v>
      </c>
      <c r="F14" s="82">
        <v>130</v>
      </c>
      <c r="G14" s="82">
        <v>32.5</v>
      </c>
      <c r="H14" s="90">
        <f t="shared" si="0"/>
        <v>65000</v>
      </c>
    </row>
    <row r="15" spans="1:12">
      <c r="A15" s="79">
        <v>14</v>
      </c>
      <c r="B15" s="80" t="s">
        <v>289</v>
      </c>
      <c r="C15" s="81" t="s">
        <v>290</v>
      </c>
      <c r="D15" s="89" t="s">
        <v>229</v>
      </c>
      <c r="E15" s="89" t="s">
        <v>291</v>
      </c>
      <c r="F15" s="82">
        <v>69</v>
      </c>
      <c r="G15" s="82">
        <v>34.5</v>
      </c>
      <c r="H15" s="90">
        <v>69000</v>
      </c>
    </row>
    <row r="16" spans="1:12" ht="28.5">
      <c r="A16" s="79">
        <v>15</v>
      </c>
      <c r="B16" s="80"/>
      <c r="C16" s="81" t="s">
        <v>292</v>
      </c>
      <c r="D16" s="81" t="s">
        <v>293</v>
      </c>
      <c r="E16" s="91" t="s">
        <v>229</v>
      </c>
      <c r="F16" s="82">
        <v>484</v>
      </c>
      <c r="G16" s="82">
        <v>242</v>
      </c>
      <c r="H16" s="90">
        <f>G16*2000</f>
        <v>484000</v>
      </c>
    </row>
    <row r="17" spans="1:8">
      <c r="A17" s="79">
        <v>16</v>
      </c>
      <c r="B17" s="80" t="s">
        <v>294</v>
      </c>
      <c r="C17" s="81" t="s">
        <v>295</v>
      </c>
      <c r="D17" s="81" t="s">
        <v>290</v>
      </c>
      <c r="E17" s="89" t="s">
        <v>228</v>
      </c>
      <c r="F17" s="82">
        <v>25</v>
      </c>
      <c r="G17" s="82">
        <v>6.25</v>
      </c>
      <c r="H17" s="90">
        <f t="shared" si="0"/>
        <v>12500</v>
      </c>
    </row>
    <row r="18" spans="1:8">
      <c r="A18" s="79">
        <v>17</v>
      </c>
      <c r="B18" s="80"/>
      <c r="C18" s="81" t="s">
        <v>296</v>
      </c>
      <c r="D18" s="81" t="s">
        <v>297</v>
      </c>
      <c r="E18" s="89" t="s">
        <v>228</v>
      </c>
      <c r="F18" s="82">
        <v>79.540000000000006</v>
      </c>
      <c r="G18" s="82">
        <v>19.88</v>
      </c>
      <c r="H18" s="90">
        <f t="shared" si="0"/>
        <v>39760</v>
      </c>
    </row>
    <row r="19" spans="1:8" ht="28.5">
      <c r="A19" s="79">
        <v>18</v>
      </c>
      <c r="B19" s="80"/>
      <c r="C19" s="81" t="s">
        <v>298</v>
      </c>
      <c r="D19" s="81" t="s">
        <v>290</v>
      </c>
      <c r="E19" s="91" t="s">
        <v>229</v>
      </c>
      <c r="F19" s="82">
        <v>23.78</v>
      </c>
      <c r="G19" s="82">
        <v>11.89</v>
      </c>
      <c r="H19" s="90">
        <f t="shared" si="0"/>
        <v>23780</v>
      </c>
    </row>
    <row r="20" spans="1:8" ht="28.5">
      <c r="A20" s="79">
        <v>19</v>
      </c>
      <c r="B20" s="80"/>
      <c r="C20" s="81" t="s">
        <v>299</v>
      </c>
      <c r="D20" s="81" t="s">
        <v>300</v>
      </c>
      <c r="E20" s="91" t="s">
        <v>229</v>
      </c>
      <c r="F20" s="82">
        <v>39.479999999999997</v>
      </c>
      <c r="G20" s="82">
        <v>19.75</v>
      </c>
      <c r="H20" s="90">
        <f t="shared" si="0"/>
        <v>39500</v>
      </c>
    </row>
    <row r="21" spans="1:8" ht="45">
      <c r="A21" s="79">
        <v>20</v>
      </c>
      <c r="B21" s="80" t="s">
        <v>301</v>
      </c>
      <c r="C21" s="81" t="s">
        <v>302</v>
      </c>
      <c r="D21" s="81" t="s">
        <v>303</v>
      </c>
      <c r="E21" s="91" t="s">
        <v>229</v>
      </c>
      <c r="F21" s="82">
        <v>41.68</v>
      </c>
      <c r="G21" s="82">
        <v>20.84</v>
      </c>
      <c r="H21" s="90">
        <f t="shared" si="0"/>
        <v>41680</v>
      </c>
    </row>
    <row r="22" spans="1:8" ht="28.5">
      <c r="A22" s="79">
        <v>21</v>
      </c>
      <c r="B22" s="80" t="s">
        <v>304</v>
      </c>
      <c r="C22" s="92" t="s">
        <v>305</v>
      </c>
      <c r="D22" s="93" t="s">
        <v>306</v>
      </c>
      <c r="E22" s="94" t="s">
        <v>229</v>
      </c>
      <c r="F22" s="82">
        <v>3200</v>
      </c>
      <c r="G22" s="82">
        <v>1600</v>
      </c>
      <c r="H22" s="90">
        <v>1200000</v>
      </c>
    </row>
    <row r="23" spans="1:8">
      <c r="A23" s="79"/>
      <c r="B23" s="80"/>
      <c r="C23" s="238" t="s">
        <v>54</v>
      </c>
      <c r="D23" s="239"/>
      <c r="E23" s="240"/>
      <c r="F23" s="95">
        <f>SUM(F2:F21)</f>
        <v>1607.51</v>
      </c>
      <c r="G23" s="95">
        <f>SUM(G2:G21)</f>
        <v>572.36</v>
      </c>
      <c r="H23" s="95">
        <f>SUM(H2:H21)</f>
        <v>1144720</v>
      </c>
    </row>
  </sheetData>
  <mergeCells count="13">
    <mergeCell ref="C23:E23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2"/>
  <sheetViews>
    <sheetView zoomScale="124" zoomScaleNormal="124" workbookViewId="0">
      <selection activeCell="C171" sqref="C171"/>
    </sheetView>
  </sheetViews>
  <sheetFormatPr defaultRowHeight="15"/>
  <cols>
    <col min="1" max="1" width="5.5703125" style="106" customWidth="1"/>
    <col min="2" max="2" width="13.85546875" style="106" customWidth="1"/>
    <col min="3" max="3" width="17.140625" style="106" customWidth="1"/>
    <col min="4" max="4" width="28.28515625" style="106" customWidth="1"/>
    <col min="5" max="5" width="9.140625" style="106"/>
    <col min="6" max="7" width="9.140625" style="111"/>
    <col min="8" max="8" width="12.140625" style="106" customWidth="1"/>
    <col min="9" max="16384" width="9.140625" style="106"/>
  </cols>
  <sheetData>
    <row r="1" spans="1:8" s="96" customFormat="1">
      <c r="A1" s="243" t="s">
        <v>307</v>
      </c>
      <c r="B1" s="243"/>
      <c r="C1" s="243"/>
      <c r="D1" s="243"/>
      <c r="E1" s="243"/>
      <c r="F1" s="243"/>
      <c r="G1" s="243"/>
      <c r="H1" s="243"/>
    </row>
    <row r="2" spans="1:8" s="100" customFormat="1" ht="45">
      <c r="A2" s="97" t="s">
        <v>308</v>
      </c>
      <c r="B2" s="97" t="s">
        <v>1</v>
      </c>
      <c r="C2" s="97" t="s">
        <v>2</v>
      </c>
      <c r="D2" s="97" t="s">
        <v>3</v>
      </c>
      <c r="E2" s="97" t="s">
        <v>309</v>
      </c>
      <c r="F2" s="98" t="s">
        <v>61</v>
      </c>
      <c r="G2" s="98" t="s">
        <v>62</v>
      </c>
      <c r="H2" s="99" t="s">
        <v>310</v>
      </c>
    </row>
    <row r="3" spans="1:8" ht="30">
      <c r="A3" s="101">
        <v>1</v>
      </c>
      <c r="B3" s="102" t="s">
        <v>311</v>
      </c>
      <c r="C3" s="102" t="s">
        <v>312</v>
      </c>
      <c r="D3" s="101" t="s">
        <v>313</v>
      </c>
      <c r="E3" s="103">
        <v>13.1</v>
      </c>
      <c r="F3" s="104">
        <f>E3*0.4</f>
        <v>5.24</v>
      </c>
      <c r="G3" s="104">
        <f>F3/4</f>
        <v>1.31</v>
      </c>
      <c r="H3" s="105">
        <f>G3*2000</f>
        <v>2620</v>
      </c>
    </row>
    <row r="4" spans="1:8">
      <c r="A4" s="101">
        <v>2</v>
      </c>
      <c r="B4" s="102" t="s">
        <v>311</v>
      </c>
      <c r="C4" s="102" t="s">
        <v>312</v>
      </c>
      <c r="D4" s="101" t="s">
        <v>314</v>
      </c>
      <c r="E4" s="103">
        <v>20.12</v>
      </c>
      <c r="F4" s="104">
        <f t="shared" ref="F4:F67" si="0">E4*0.4</f>
        <v>8.048</v>
      </c>
      <c r="G4" s="104">
        <f t="shared" ref="G4:G67" si="1">F4/4</f>
        <v>2.012</v>
      </c>
      <c r="H4" s="105">
        <f t="shared" ref="H4:H67" si="2">G4*2000</f>
        <v>4024</v>
      </c>
    </row>
    <row r="5" spans="1:8">
      <c r="A5" s="101">
        <v>3</v>
      </c>
      <c r="B5" s="102" t="s">
        <v>311</v>
      </c>
      <c r="C5" s="102" t="s">
        <v>315</v>
      </c>
      <c r="D5" s="101" t="s">
        <v>316</v>
      </c>
      <c r="E5" s="103">
        <v>24.04</v>
      </c>
      <c r="F5" s="104">
        <f t="shared" si="0"/>
        <v>9.6159999999999997</v>
      </c>
      <c r="G5" s="104">
        <f t="shared" si="1"/>
        <v>2.4039999999999999</v>
      </c>
      <c r="H5" s="105">
        <f t="shared" si="2"/>
        <v>4808</v>
      </c>
    </row>
    <row r="6" spans="1:8">
      <c r="A6" s="101">
        <v>4</v>
      </c>
      <c r="B6" s="102" t="s">
        <v>311</v>
      </c>
      <c r="C6" s="102" t="s">
        <v>317</v>
      </c>
      <c r="D6" s="101" t="s">
        <v>318</v>
      </c>
      <c r="E6" s="103">
        <v>23.54</v>
      </c>
      <c r="F6" s="104">
        <f t="shared" si="0"/>
        <v>9.4160000000000004</v>
      </c>
      <c r="G6" s="104">
        <f t="shared" si="1"/>
        <v>2.3540000000000001</v>
      </c>
      <c r="H6" s="105">
        <f t="shared" si="2"/>
        <v>4708</v>
      </c>
    </row>
    <row r="7" spans="1:8">
      <c r="A7" s="101">
        <v>5</v>
      </c>
      <c r="B7" s="102" t="s">
        <v>311</v>
      </c>
      <c r="C7" s="102" t="s">
        <v>317</v>
      </c>
      <c r="D7" s="101" t="s">
        <v>319</v>
      </c>
      <c r="E7" s="103">
        <v>22.86</v>
      </c>
      <c r="F7" s="104">
        <f t="shared" si="0"/>
        <v>9.1440000000000001</v>
      </c>
      <c r="G7" s="104">
        <f t="shared" si="1"/>
        <v>2.286</v>
      </c>
      <c r="H7" s="105">
        <f t="shared" si="2"/>
        <v>4572</v>
      </c>
    </row>
    <row r="8" spans="1:8">
      <c r="A8" s="101">
        <v>6</v>
      </c>
      <c r="B8" s="102" t="s">
        <v>311</v>
      </c>
      <c r="C8" s="102" t="s">
        <v>317</v>
      </c>
      <c r="D8" s="101" t="s">
        <v>320</v>
      </c>
      <c r="E8" s="103">
        <v>32.58</v>
      </c>
      <c r="F8" s="104">
        <f t="shared" si="0"/>
        <v>13.032</v>
      </c>
      <c r="G8" s="104">
        <f t="shared" si="1"/>
        <v>3.258</v>
      </c>
      <c r="H8" s="105">
        <f t="shared" si="2"/>
        <v>6516</v>
      </c>
    </row>
    <row r="9" spans="1:8">
      <c r="A9" s="101">
        <v>7</v>
      </c>
      <c r="B9" s="102" t="s">
        <v>311</v>
      </c>
      <c r="C9" s="102" t="s">
        <v>321</v>
      </c>
      <c r="D9" s="101" t="s">
        <v>322</v>
      </c>
      <c r="E9" s="103">
        <v>20.170000000000002</v>
      </c>
      <c r="F9" s="104">
        <f t="shared" si="0"/>
        <v>8.0680000000000014</v>
      </c>
      <c r="G9" s="104">
        <f t="shared" si="1"/>
        <v>2.0170000000000003</v>
      </c>
      <c r="H9" s="105">
        <f t="shared" si="2"/>
        <v>4034.0000000000009</v>
      </c>
    </row>
    <row r="10" spans="1:8" ht="30">
      <c r="A10" s="101">
        <v>8</v>
      </c>
      <c r="B10" s="102" t="s">
        <v>311</v>
      </c>
      <c r="C10" s="102" t="s">
        <v>321</v>
      </c>
      <c r="D10" s="101" t="s">
        <v>323</v>
      </c>
      <c r="E10" s="103">
        <v>20.03</v>
      </c>
      <c r="F10" s="104">
        <f t="shared" si="0"/>
        <v>8.0120000000000005</v>
      </c>
      <c r="G10" s="104">
        <f t="shared" si="1"/>
        <v>2.0030000000000001</v>
      </c>
      <c r="H10" s="105">
        <f>G10*2000</f>
        <v>4006</v>
      </c>
    </row>
    <row r="11" spans="1:8">
      <c r="A11" s="101">
        <v>9</v>
      </c>
      <c r="B11" s="102" t="s">
        <v>311</v>
      </c>
      <c r="C11" s="102" t="s">
        <v>321</v>
      </c>
      <c r="D11" s="101" t="s">
        <v>324</v>
      </c>
      <c r="E11" s="103">
        <v>25.88</v>
      </c>
      <c r="F11" s="104">
        <f t="shared" si="0"/>
        <v>10.352</v>
      </c>
      <c r="G11" s="104">
        <f t="shared" si="1"/>
        <v>2.5880000000000001</v>
      </c>
      <c r="H11" s="105">
        <f t="shared" si="2"/>
        <v>5176</v>
      </c>
    </row>
    <row r="12" spans="1:8">
      <c r="A12" s="101">
        <v>10</v>
      </c>
      <c r="B12" s="102" t="s">
        <v>311</v>
      </c>
      <c r="C12" s="102" t="s">
        <v>321</v>
      </c>
      <c r="D12" s="101" t="s">
        <v>325</v>
      </c>
      <c r="E12" s="103">
        <v>26.31</v>
      </c>
      <c r="F12" s="104">
        <f t="shared" si="0"/>
        <v>10.524000000000001</v>
      </c>
      <c r="G12" s="104">
        <f t="shared" si="1"/>
        <v>2.6310000000000002</v>
      </c>
      <c r="H12" s="105">
        <f t="shared" si="2"/>
        <v>5262</v>
      </c>
    </row>
    <row r="13" spans="1:8" ht="30">
      <c r="A13" s="101">
        <v>11</v>
      </c>
      <c r="B13" s="102" t="s">
        <v>311</v>
      </c>
      <c r="C13" s="102" t="s">
        <v>321</v>
      </c>
      <c r="D13" s="101" t="s">
        <v>326</v>
      </c>
      <c r="E13" s="103">
        <v>25.03</v>
      </c>
      <c r="F13" s="104">
        <f t="shared" si="0"/>
        <v>10.012</v>
      </c>
      <c r="G13" s="104">
        <f t="shared" si="1"/>
        <v>2.5030000000000001</v>
      </c>
      <c r="H13" s="105">
        <f t="shared" si="2"/>
        <v>5006</v>
      </c>
    </row>
    <row r="14" spans="1:8">
      <c r="A14" s="101">
        <v>12</v>
      </c>
      <c r="B14" s="102" t="s">
        <v>311</v>
      </c>
      <c r="C14" s="102" t="s">
        <v>321</v>
      </c>
      <c r="D14" s="101" t="s">
        <v>327</v>
      </c>
      <c r="E14" s="103">
        <v>31.2</v>
      </c>
      <c r="F14" s="104">
        <f t="shared" si="0"/>
        <v>12.48</v>
      </c>
      <c r="G14" s="104">
        <f t="shared" si="1"/>
        <v>3.12</v>
      </c>
      <c r="H14" s="105">
        <f t="shared" si="2"/>
        <v>6240</v>
      </c>
    </row>
    <row r="15" spans="1:8">
      <c r="A15" s="101">
        <v>13</v>
      </c>
      <c r="B15" s="102" t="s">
        <v>311</v>
      </c>
      <c r="C15" s="102" t="s">
        <v>328</v>
      </c>
      <c r="D15" s="101" t="s">
        <v>329</v>
      </c>
      <c r="E15" s="103">
        <v>22.24</v>
      </c>
      <c r="F15" s="104">
        <f t="shared" si="0"/>
        <v>8.895999999999999</v>
      </c>
      <c r="G15" s="104">
        <f t="shared" si="1"/>
        <v>2.2239999999999998</v>
      </c>
      <c r="H15" s="105">
        <f t="shared" si="2"/>
        <v>4447.9999999999991</v>
      </c>
    </row>
    <row r="16" spans="1:8">
      <c r="A16" s="101">
        <v>14</v>
      </c>
      <c r="B16" s="102" t="s">
        <v>311</v>
      </c>
      <c r="C16" s="102" t="s">
        <v>330</v>
      </c>
      <c r="D16" s="101" t="s">
        <v>331</v>
      </c>
      <c r="E16" s="103">
        <v>41.02</v>
      </c>
      <c r="F16" s="104">
        <f t="shared" si="0"/>
        <v>16.408000000000001</v>
      </c>
      <c r="G16" s="104">
        <f t="shared" si="1"/>
        <v>4.1020000000000003</v>
      </c>
      <c r="H16" s="105">
        <f t="shared" si="2"/>
        <v>8204</v>
      </c>
    </row>
    <row r="17" spans="1:8">
      <c r="A17" s="101">
        <v>15</v>
      </c>
      <c r="B17" s="102" t="s">
        <v>311</v>
      </c>
      <c r="C17" s="102" t="s">
        <v>332</v>
      </c>
      <c r="D17" s="101" t="s">
        <v>333</v>
      </c>
      <c r="E17" s="103">
        <v>42.21</v>
      </c>
      <c r="F17" s="104">
        <f t="shared" si="0"/>
        <v>16.884</v>
      </c>
      <c r="G17" s="104">
        <f t="shared" si="1"/>
        <v>4.2210000000000001</v>
      </c>
      <c r="H17" s="105">
        <f t="shared" si="2"/>
        <v>8442</v>
      </c>
    </row>
    <row r="18" spans="1:8">
      <c r="A18" s="101">
        <v>16</v>
      </c>
      <c r="B18" s="102" t="s">
        <v>311</v>
      </c>
      <c r="C18" s="102" t="s">
        <v>328</v>
      </c>
      <c r="D18" s="101" t="s">
        <v>334</v>
      </c>
      <c r="E18" s="103">
        <v>44.43</v>
      </c>
      <c r="F18" s="104">
        <f>E18*0.4</f>
        <v>17.772000000000002</v>
      </c>
      <c r="G18" s="104">
        <f t="shared" si="1"/>
        <v>4.4430000000000005</v>
      </c>
      <c r="H18" s="105">
        <f t="shared" si="2"/>
        <v>8886.0000000000018</v>
      </c>
    </row>
    <row r="19" spans="1:8">
      <c r="A19" s="101">
        <v>17</v>
      </c>
      <c r="B19" s="102" t="s">
        <v>311</v>
      </c>
      <c r="C19" s="102" t="s">
        <v>335</v>
      </c>
      <c r="D19" s="101" t="s">
        <v>336</v>
      </c>
      <c r="E19" s="103">
        <v>76.599999999999994</v>
      </c>
      <c r="F19" s="104">
        <f t="shared" si="0"/>
        <v>30.64</v>
      </c>
      <c r="G19" s="104">
        <f t="shared" si="1"/>
        <v>7.66</v>
      </c>
      <c r="H19" s="105">
        <f t="shared" si="2"/>
        <v>15320</v>
      </c>
    </row>
    <row r="20" spans="1:8">
      <c r="A20" s="101">
        <v>18</v>
      </c>
      <c r="B20" s="102" t="s">
        <v>311</v>
      </c>
      <c r="C20" s="102" t="s">
        <v>317</v>
      </c>
      <c r="D20" s="101" t="s">
        <v>337</v>
      </c>
      <c r="E20" s="103">
        <v>121.08</v>
      </c>
      <c r="F20" s="104">
        <f t="shared" si="0"/>
        <v>48.432000000000002</v>
      </c>
      <c r="G20" s="104">
        <f t="shared" si="1"/>
        <v>12.108000000000001</v>
      </c>
      <c r="H20" s="105">
        <f t="shared" si="2"/>
        <v>24216</v>
      </c>
    </row>
    <row r="21" spans="1:8">
      <c r="A21" s="101">
        <v>19</v>
      </c>
      <c r="B21" s="102" t="s">
        <v>311</v>
      </c>
      <c r="C21" s="102" t="s">
        <v>317</v>
      </c>
      <c r="D21" s="101" t="s">
        <v>338</v>
      </c>
      <c r="E21" s="103">
        <v>33.75</v>
      </c>
      <c r="F21" s="104">
        <f t="shared" si="0"/>
        <v>13.5</v>
      </c>
      <c r="G21" s="104">
        <f t="shared" si="1"/>
        <v>3.375</v>
      </c>
      <c r="H21" s="105">
        <f t="shared" si="2"/>
        <v>6750</v>
      </c>
    </row>
    <row r="22" spans="1:8" ht="30">
      <c r="A22" s="101">
        <v>20</v>
      </c>
      <c r="B22" s="102" t="s">
        <v>339</v>
      </c>
      <c r="C22" s="102" t="s">
        <v>335</v>
      </c>
      <c r="D22" s="101" t="s">
        <v>340</v>
      </c>
      <c r="E22" s="103">
        <v>31.01</v>
      </c>
      <c r="F22" s="104">
        <f t="shared" si="0"/>
        <v>12.404000000000002</v>
      </c>
      <c r="G22" s="104">
        <f t="shared" si="1"/>
        <v>3.1010000000000004</v>
      </c>
      <c r="H22" s="105">
        <f t="shared" si="2"/>
        <v>6202.0000000000009</v>
      </c>
    </row>
    <row r="23" spans="1:8" ht="30">
      <c r="A23" s="101">
        <v>21</v>
      </c>
      <c r="B23" s="102" t="s">
        <v>339</v>
      </c>
      <c r="C23" s="102" t="s">
        <v>341</v>
      </c>
      <c r="D23" s="101" t="s">
        <v>342</v>
      </c>
      <c r="E23" s="103">
        <v>30.05</v>
      </c>
      <c r="F23" s="104">
        <f t="shared" si="0"/>
        <v>12.020000000000001</v>
      </c>
      <c r="G23" s="104">
        <f t="shared" si="1"/>
        <v>3.0050000000000003</v>
      </c>
      <c r="H23" s="105">
        <f t="shared" si="2"/>
        <v>6010.0000000000009</v>
      </c>
    </row>
    <row r="24" spans="1:8" ht="30">
      <c r="A24" s="101">
        <v>22</v>
      </c>
      <c r="B24" s="102" t="s">
        <v>339</v>
      </c>
      <c r="C24" s="102" t="s">
        <v>343</v>
      </c>
      <c r="D24" s="101" t="s">
        <v>344</v>
      </c>
      <c r="E24" s="103">
        <v>29.01</v>
      </c>
      <c r="F24" s="104">
        <f t="shared" si="0"/>
        <v>11.604000000000001</v>
      </c>
      <c r="G24" s="104">
        <f t="shared" si="1"/>
        <v>2.9010000000000002</v>
      </c>
      <c r="H24" s="105">
        <f t="shared" si="2"/>
        <v>5802.0000000000009</v>
      </c>
    </row>
    <row r="25" spans="1:8">
      <c r="A25" s="101">
        <v>23</v>
      </c>
      <c r="B25" s="102" t="s">
        <v>339</v>
      </c>
      <c r="C25" s="102" t="s">
        <v>343</v>
      </c>
      <c r="D25" s="101" t="s">
        <v>345</v>
      </c>
      <c r="E25" s="103">
        <v>36.57</v>
      </c>
      <c r="F25" s="104">
        <f t="shared" si="0"/>
        <v>14.628</v>
      </c>
      <c r="G25" s="104">
        <f t="shared" si="1"/>
        <v>3.657</v>
      </c>
      <c r="H25" s="105">
        <f t="shared" si="2"/>
        <v>7314</v>
      </c>
    </row>
    <row r="26" spans="1:8">
      <c r="A26" s="101">
        <v>24</v>
      </c>
      <c r="B26" s="102" t="s">
        <v>339</v>
      </c>
      <c r="C26" s="102" t="s">
        <v>343</v>
      </c>
      <c r="D26" s="101" t="s">
        <v>346</v>
      </c>
      <c r="E26" s="103">
        <v>21.14</v>
      </c>
      <c r="F26" s="104">
        <f t="shared" si="0"/>
        <v>8.4560000000000013</v>
      </c>
      <c r="G26" s="104">
        <f t="shared" si="1"/>
        <v>2.1140000000000003</v>
      </c>
      <c r="H26" s="105">
        <f t="shared" si="2"/>
        <v>4228.0000000000009</v>
      </c>
    </row>
    <row r="27" spans="1:8" ht="15" customHeight="1">
      <c r="A27" s="101">
        <v>25</v>
      </c>
      <c r="B27" s="102" t="s">
        <v>339</v>
      </c>
      <c r="C27" s="102" t="s">
        <v>343</v>
      </c>
      <c r="D27" s="101" t="s">
        <v>347</v>
      </c>
      <c r="E27" s="103">
        <v>49.05</v>
      </c>
      <c r="F27" s="104">
        <f t="shared" si="0"/>
        <v>19.62</v>
      </c>
      <c r="G27" s="104">
        <f t="shared" si="1"/>
        <v>4.9050000000000002</v>
      </c>
      <c r="H27" s="105">
        <f t="shared" si="2"/>
        <v>9810</v>
      </c>
    </row>
    <row r="28" spans="1:8">
      <c r="A28" s="101">
        <v>26</v>
      </c>
      <c r="B28" s="102" t="s">
        <v>339</v>
      </c>
      <c r="C28" s="102" t="s">
        <v>348</v>
      </c>
      <c r="D28" s="101" t="s">
        <v>349</v>
      </c>
      <c r="E28" s="103">
        <v>25.87</v>
      </c>
      <c r="F28" s="104">
        <f t="shared" si="0"/>
        <v>10.348000000000001</v>
      </c>
      <c r="G28" s="104">
        <f t="shared" si="1"/>
        <v>2.5870000000000002</v>
      </c>
      <c r="H28" s="105">
        <f t="shared" si="2"/>
        <v>5174</v>
      </c>
    </row>
    <row r="29" spans="1:8">
      <c r="A29" s="101">
        <v>27</v>
      </c>
      <c r="B29" s="102" t="s">
        <v>339</v>
      </c>
      <c r="C29" s="102" t="s">
        <v>348</v>
      </c>
      <c r="D29" s="101" t="s">
        <v>350</v>
      </c>
      <c r="E29" s="103">
        <v>27.99</v>
      </c>
      <c r="F29" s="104">
        <f t="shared" si="0"/>
        <v>11.196</v>
      </c>
      <c r="G29" s="104">
        <f t="shared" si="1"/>
        <v>2.7989999999999999</v>
      </c>
      <c r="H29" s="105">
        <f t="shared" si="2"/>
        <v>5598</v>
      </c>
    </row>
    <row r="30" spans="1:8" ht="30">
      <c r="A30" s="101">
        <v>28</v>
      </c>
      <c r="B30" s="102" t="s">
        <v>339</v>
      </c>
      <c r="C30" s="102" t="s">
        <v>351</v>
      </c>
      <c r="D30" s="101" t="s">
        <v>352</v>
      </c>
      <c r="E30" s="103">
        <v>26.02</v>
      </c>
      <c r="F30" s="104">
        <f t="shared" si="0"/>
        <v>10.408000000000001</v>
      </c>
      <c r="G30" s="104">
        <f t="shared" si="1"/>
        <v>2.6020000000000003</v>
      </c>
      <c r="H30" s="105">
        <f t="shared" si="2"/>
        <v>5204.0000000000009</v>
      </c>
    </row>
    <row r="31" spans="1:8">
      <c r="A31" s="101">
        <v>29</v>
      </c>
      <c r="B31" s="102" t="s">
        <v>339</v>
      </c>
      <c r="C31" s="102" t="s">
        <v>351</v>
      </c>
      <c r="D31" s="101" t="s">
        <v>353</v>
      </c>
      <c r="E31" s="103">
        <v>19.559999999999999</v>
      </c>
      <c r="F31" s="104">
        <f t="shared" si="0"/>
        <v>7.8239999999999998</v>
      </c>
      <c r="G31" s="104">
        <f t="shared" si="1"/>
        <v>1.956</v>
      </c>
      <c r="H31" s="105">
        <f t="shared" si="2"/>
        <v>3912</v>
      </c>
    </row>
    <row r="32" spans="1:8">
      <c r="A32" s="101">
        <v>30</v>
      </c>
      <c r="B32" s="102" t="s">
        <v>339</v>
      </c>
      <c r="C32" s="102" t="s">
        <v>354</v>
      </c>
      <c r="D32" s="101" t="s">
        <v>354</v>
      </c>
      <c r="E32" s="103">
        <v>20.32</v>
      </c>
      <c r="F32" s="104">
        <f t="shared" si="0"/>
        <v>8.1280000000000001</v>
      </c>
      <c r="G32" s="104">
        <f t="shared" si="1"/>
        <v>2.032</v>
      </c>
      <c r="H32" s="105">
        <f t="shared" si="2"/>
        <v>4064</v>
      </c>
    </row>
    <row r="33" spans="1:8">
      <c r="A33" s="101">
        <v>31</v>
      </c>
      <c r="B33" s="102" t="s">
        <v>339</v>
      </c>
      <c r="C33" s="102" t="s">
        <v>351</v>
      </c>
      <c r="D33" s="101" t="s">
        <v>355</v>
      </c>
      <c r="E33" s="103">
        <v>21.58</v>
      </c>
      <c r="F33" s="104">
        <f t="shared" si="0"/>
        <v>8.6319999999999997</v>
      </c>
      <c r="G33" s="104">
        <f t="shared" si="1"/>
        <v>2.1579999999999999</v>
      </c>
      <c r="H33" s="105">
        <f t="shared" si="2"/>
        <v>4316</v>
      </c>
    </row>
    <row r="34" spans="1:8">
      <c r="A34" s="101">
        <v>32</v>
      </c>
      <c r="B34" s="102" t="s">
        <v>339</v>
      </c>
      <c r="C34" s="102" t="s">
        <v>351</v>
      </c>
      <c r="D34" s="101" t="s">
        <v>356</v>
      </c>
      <c r="E34" s="103">
        <v>22.53</v>
      </c>
      <c r="F34" s="104">
        <f t="shared" si="0"/>
        <v>9.0120000000000005</v>
      </c>
      <c r="G34" s="104">
        <f t="shared" si="1"/>
        <v>2.2530000000000001</v>
      </c>
      <c r="H34" s="105">
        <f t="shared" si="2"/>
        <v>4506</v>
      </c>
    </row>
    <row r="35" spans="1:8">
      <c r="A35" s="101">
        <v>33</v>
      </c>
      <c r="B35" s="102" t="s">
        <v>339</v>
      </c>
      <c r="C35" s="102" t="s">
        <v>330</v>
      </c>
      <c r="D35" s="101" t="s">
        <v>357</v>
      </c>
      <c r="E35" s="103">
        <v>23.89</v>
      </c>
      <c r="F35" s="104">
        <f t="shared" si="0"/>
        <v>9.5560000000000009</v>
      </c>
      <c r="G35" s="104">
        <f t="shared" si="1"/>
        <v>2.3890000000000002</v>
      </c>
      <c r="H35" s="105">
        <f t="shared" si="2"/>
        <v>4778.0000000000009</v>
      </c>
    </row>
    <row r="36" spans="1:8">
      <c r="A36" s="101">
        <v>34</v>
      </c>
      <c r="B36" s="102" t="s">
        <v>339</v>
      </c>
      <c r="C36" s="102" t="s">
        <v>299</v>
      </c>
      <c r="D36" s="101" t="s">
        <v>358</v>
      </c>
      <c r="E36" s="103">
        <v>32.08</v>
      </c>
      <c r="F36" s="104">
        <f t="shared" si="0"/>
        <v>12.832000000000001</v>
      </c>
      <c r="G36" s="104">
        <f t="shared" si="1"/>
        <v>3.2080000000000002</v>
      </c>
      <c r="H36" s="105">
        <f t="shared" si="2"/>
        <v>6416</v>
      </c>
    </row>
    <row r="37" spans="1:8" ht="18.75" customHeight="1">
      <c r="A37" s="101">
        <v>35</v>
      </c>
      <c r="B37" s="102" t="s">
        <v>359</v>
      </c>
      <c r="C37" s="102" t="s">
        <v>360</v>
      </c>
      <c r="D37" s="101" t="s">
        <v>361</v>
      </c>
      <c r="E37" s="103">
        <v>19.829999999999998</v>
      </c>
      <c r="F37" s="104">
        <f t="shared" si="0"/>
        <v>7.9319999999999995</v>
      </c>
      <c r="G37" s="104">
        <f t="shared" si="1"/>
        <v>1.9829999999999999</v>
      </c>
      <c r="H37" s="105">
        <f t="shared" si="2"/>
        <v>3965.9999999999995</v>
      </c>
    </row>
    <row r="38" spans="1:8" ht="30">
      <c r="A38" s="101">
        <v>36</v>
      </c>
      <c r="B38" s="102" t="s">
        <v>359</v>
      </c>
      <c r="C38" s="102" t="s">
        <v>360</v>
      </c>
      <c r="D38" s="101" t="s">
        <v>362</v>
      </c>
      <c r="E38" s="103">
        <v>24.66</v>
      </c>
      <c r="F38" s="104">
        <f t="shared" si="0"/>
        <v>9.8640000000000008</v>
      </c>
      <c r="G38" s="104">
        <f t="shared" si="1"/>
        <v>2.4660000000000002</v>
      </c>
      <c r="H38" s="105">
        <f t="shared" si="2"/>
        <v>4932</v>
      </c>
    </row>
    <row r="39" spans="1:8">
      <c r="A39" s="101">
        <v>37</v>
      </c>
      <c r="B39" s="102" t="s">
        <v>359</v>
      </c>
      <c r="C39" s="102" t="s">
        <v>360</v>
      </c>
      <c r="D39" s="101" t="s">
        <v>363</v>
      </c>
      <c r="E39" s="103">
        <v>22.33</v>
      </c>
      <c r="F39" s="104">
        <f t="shared" si="0"/>
        <v>8.9320000000000004</v>
      </c>
      <c r="G39" s="104">
        <f t="shared" si="1"/>
        <v>2.2330000000000001</v>
      </c>
      <c r="H39" s="105">
        <f t="shared" si="2"/>
        <v>4466</v>
      </c>
    </row>
    <row r="40" spans="1:8" ht="30">
      <c r="A40" s="101">
        <v>38</v>
      </c>
      <c r="B40" s="102" t="s">
        <v>359</v>
      </c>
      <c r="C40" s="102" t="s">
        <v>360</v>
      </c>
      <c r="D40" s="101" t="s">
        <v>364</v>
      </c>
      <c r="E40" s="103">
        <v>24.66</v>
      </c>
      <c r="F40" s="104">
        <f t="shared" si="0"/>
        <v>9.8640000000000008</v>
      </c>
      <c r="G40" s="104">
        <f t="shared" si="1"/>
        <v>2.4660000000000002</v>
      </c>
      <c r="H40" s="105">
        <f t="shared" si="2"/>
        <v>4932</v>
      </c>
    </row>
    <row r="41" spans="1:8">
      <c r="A41" s="101">
        <v>39</v>
      </c>
      <c r="B41" s="102" t="s">
        <v>359</v>
      </c>
      <c r="C41" s="102" t="s">
        <v>365</v>
      </c>
      <c r="D41" s="101" t="s">
        <v>366</v>
      </c>
      <c r="E41" s="103">
        <v>24.89</v>
      </c>
      <c r="F41" s="104">
        <f t="shared" si="0"/>
        <v>9.9560000000000013</v>
      </c>
      <c r="G41" s="104">
        <f t="shared" si="1"/>
        <v>2.4890000000000003</v>
      </c>
      <c r="H41" s="105">
        <f t="shared" si="2"/>
        <v>4978.0000000000009</v>
      </c>
    </row>
    <row r="42" spans="1:8">
      <c r="A42" s="101">
        <v>40</v>
      </c>
      <c r="B42" s="102" t="s">
        <v>359</v>
      </c>
      <c r="C42" s="102" t="s">
        <v>365</v>
      </c>
      <c r="D42" s="101" t="s">
        <v>367</v>
      </c>
      <c r="E42" s="103">
        <v>23.12</v>
      </c>
      <c r="F42" s="104">
        <f t="shared" si="0"/>
        <v>9.2480000000000011</v>
      </c>
      <c r="G42" s="104">
        <f t="shared" si="1"/>
        <v>2.3120000000000003</v>
      </c>
      <c r="H42" s="105">
        <f t="shared" si="2"/>
        <v>4624.0000000000009</v>
      </c>
    </row>
    <row r="43" spans="1:8" ht="27.75" customHeight="1">
      <c r="A43" s="101">
        <v>41</v>
      </c>
      <c r="B43" s="102" t="s">
        <v>359</v>
      </c>
      <c r="C43" s="102" t="s">
        <v>368</v>
      </c>
      <c r="D43" s="101" t="s">
        <v>369</v>
      </c>
      <c r="E43" s="103">
        <v>21.33</v>
      </c>
      <c r="F43" s="104">
        <f t="shared" si="0"/>
        <v>8.532</v>
      </c>
      <c r="G43" s="104">
        <f t="shared" si="1"/>
        <v>2.133</v>
      </c>
      <c r="H43" s="105">
        <f t="shared" si="2"/>
        <v>4266</v>
      </c>
    </row>
    <row r="44" spans="1:8">
      <c r="A44" s="101">
        <v>42</v>
      </c>
      <c r="B44" s="102" t="s">
        <v>359</v>
      </c>
      <c r="C44" s="102" t="s">
        <v>368</v>
      </c>
      <c r="D44" s="101" t="s">
        <v>370</v>
      </c>
      <c r="E44" s="103">
        <v>22.45</v>
      </c>
      <c r="F44" s="104">
        <f t="shared" si="0"/>
        <v>8.98</v>
      </c>
      <c r="G44" s="104">
        <f t="shared" si="1"/>
        <v>2.2450000000000001</v>
      </c>
      <c r="H44" s="105">
        <f t="shared" si="2"/>
        <v>4490</v>
      </c>
    </row>
    <row r="45" spans="1:8" ht="30">
      <c r="A45" s="101">
        <v>43</v>
      </c>
      <c r="B45" s="102" t="s">
        <v>359</v>
      </c>
      <c r="C45" s="102" t="s">
        <v>368</v>
      </c>
      <c r="D45" s="101" t="s">
        <v>371</v>
      </c>
      <c r="E45" s="103">
        <v>20.65</v>
      </c>
      <c r="F45" s="104">
        <f t="shared" si="0"/>
        <v>8.26</v>
      </c>
      <c r="G45" s="104">
        <f t="shared" si="1"/>
        <v>2.0649999999999999</v>
      </c>
      <c r="H45" s="105">
        <f t="shared" si="2"/>
        <v>4130</v>
      </c>
    </row>
    <row r="46" spans="1:8" ht="30">
      <c r="A46" s="101">
        <v>44</v>
      </c>
      <c r="B46" s="102" t="s">
        <v>359</v>
      </c>
      <c r="C46" s="102" t="s">
        <v>368</v>
      </c>
      <c r="D46" s="101" t="s">
        <v>372</v>
      </c>
      <c r="E46" s="103">
        <v>24.89</v>
      </c>
      <c r="F46" s="104">
        <f t="shared" si="0"/>
        <v>9.9560000000000013</v>
      </c>
      <c r="G46" s="104">
        <f t="shared" si="1"/>
        <v>2.4890000000000003</v>
      </c>
      <c r="H46" s="105">
        <f t="shared" si="2"/>
        <v>4978.0000000000009</v>
      </c>
    </row>
    <row r="47" spans="1:8" ht="30">
      <c r="A47" s="101">
        <v>45</v>
      </c>
      <c r="B47" s="102" t="s">
        <v>359</v>
      </c>
      <c r="C47" s="102" t="s">
        <v>368</v>
      </c>
      <c r="D47" s="101" t="s">
        <v>373</v>
      </c>
      <c r="E47" s="103">
        <v>24.66</v>
      </c>
      <c r="F47" s="104">
        <f t="shared" si="0"/>
        <v>9.8640000000000008</v>
      </c>
      <c r="G47" s="104">
        <f t="shared" si="1"/>
        <v>2.4660000000000002</v>
      </c>
      <c r="H47" s="105">
        <f t="shared" si="2"/>
        <v>4932</v>
      </c>
    </row>
    <row r="48" spans="1:8" ht="30">
      <c r="A48" s="101">
        <v>46</v>
      </c>
      <c r="B48" s="102" t="s">
        <v>359</v>
      </c>
      <c r="C48" s="102" t="s">
        <v>374</v>
      </c>
      <c r="D48" s="101" t="s">
        <v>375</v>
      </c>
      <c r="E48" s="103">
        <v>32.119999999999997</v>
      </c>
      <c r="F48" s="104">
        <f t="shared" si="0"/>
        <v>12.847999999999999</v>
      </c>
      <c r="G48" s="104">
        <f t="shared" si="1"/>
        <v>3.2119999999999997</v>
      </c>
      <c r="H48" s="105">
        <f t="shared" si="2"/>
        <v>6423.9999999999991</v>
      </c>
    </row>
    <row r="49" spans="1:8" ht="30">
      <c r="A49" s="101">
        <v>47</v>
      </c>
      <c r="B49" s="102" t="s">
        <v>359</v>
      </c>
      <c r="C49" s="102" t="s">
        <v>376</v>
      </c>
      <c r="D49" s="101" t="s">
        <v>377</v>
      </c>
      <c r="E49" s="103">
        <v>19.829999999999998</v>
      </c>
      <c r="F49" s="104">
        <f t="shared" si="0"/>
        <v>7.9319999999999995</v>
      </c>
      <c r="G49" s="104">
        <f t="shared" si="1"/>
        <v>1.9829999999999999</v>
      </c>
      <c r="H49" s="105">
        <f t="shared" si="2"/>
        <v>3965.9999999999995</v>
      </c>
    </row>
    <row r="50" spans="1:8">
      <c r="A50" s="101">
        <v>48</v>
      </c>
      <c r="B50" s="102" t="s">
        <v>359</v>
      </c>
      <c r="C50" s="102" t="s">
        <v>277</v>
      </c>
      <c r="D50" s="101" t="s">
        <v>378</v>
      </c>
      <c r="E50" s="103">
        <v>14.78</v>
      </c>
      <c r="F50" s="104">
        <f t="shared" si="0"/>
        <v>5.9119999999999999</v>
      </c>
      <c r="G50" s="104">
        <f t="shared" si="1"/>
        <v>1.478</v>
      </c>
      <c r="H50" s="105">
        <f t="shared" si="2"/>
        <v>2956</v>
      </c>
    </row>
    <row r="51" spans="1:8">
      <c r="A51" s="101">
        <v>49</v>
      </c>
      <c r="B51" s="102" t="s">
        <v>359</v>
      </c>
      <c r="C51" s="102" t="s">
        <v>279</v>
      </c>
      <c r="D51" s="101" t="s">
        <v>379</v>
      </c>
      <c r="E51" s="103">
        <v>24.78</v>
      </c>
      <c r="F51" s="104">
        <f t="shared" si="0"/>
        <v>9.9120000000000008</v>
      </c>
      <c r="G51" s="104">
        <f t="shared" si="1"/>
        <v>2.4780000000000002</v>
      </c>
      <c r="H51" s="105">
        <f t="shared" si="2"/>
        <v>4956</v>
      </c>
    </row>
    <row r="52" spans="1:8" ht="30">
      <c r="A52" s="101">
        <v>50</v>
      </c>
      <c r="B52" s="102" t="s">
        <v>359</v>
      </c>
      <c r="C52" s="102" t="s">
        <v>279</v>
      </c>
      <c r="D52" s="101" t="s">
        <v>380</v>
      </c>
      <c r="E52" s="103">
        <v>44.43</v>
      </c>
      <c r="F52" s="104">
        <f t="shared" si="0"/>
        <v>17.772000000000002</v>
      </c>
      <c r="G52" s="104">
        <f t="shared" si="1"/>
        <v>4.4430000000000005</v>
      </c>
      <c r="H52" s="105">
        <f t="shared" si="2"/>
        <v>8886.0000000000018</v>
      </c>
    </row>
    <row r="53" spans="1:8">
      <c r="A53" s="101">
        <v>51</v>
      </c>
      <c r="B53" s="102" t="s">
        <v>359</v>
      </c>
      <c r="C53" s="102" t="s">
        <v>381</v>
      </c>
      <c r="D53" s="101" t="s">
        <v>382</v>
      </c>
      <c r="E53" s="103">
        <v>42.01</v>
      </c>
      <c r="F53" s="104">
        <f t="shared" si="0"/>
        <v>16.803999999999998</v>
      </c>
      <c r="G53" s="104">
        <f t="shared" si="1"/>
        <v>4.2009999999999996</v>
      </c>
      <c r="H53" s="105">
        <f t="shared" si="2"/>
        <v>8402</v>
      </c>
    </row>
    <row r="54" spans="1:8" ht="30">
      <c r="A54" s="101">
        <v>52</v>
      </c>
      <c r="B54" s="102" t="s">
        <v>359</v>
      </c>
      <c r="C54" s="102" t="s">
        <v>376</v>
      </c>
      <c r="D54" s="101" t="s">
        <v>383</v>
      </c>
      <c r="E54" s="103">
        <v>79.98</v>
      </c>
      <c r="F54" s="104">
        <f t="shared" si="0"/>
        <v>31.992000000000004</v>
      </c>
      <c r="G54" s="104">
        <f t="shared" si="1"/>
        <v>7.9980000000000011</v>
      </c>
      <c r="H54" s="105">
        <f t="shared" si="2"/>
        <v>15996.000000000002</v>
      </c>
    </row>
    <row r="55" spans="1:8" ht="30">
      <c r="A55" s="101">
        <v>53</v>
      </c>
      <c r="B55" s="102" t="s">
        <v>359</v>
      </c>
      <c r="C55" s="102" t="s">
        <v>384</v>
      </c>
      <c r="D55" s="101" t="s">
        <v>385</v>
      </c>
      <c r="E55" s="103">
        <v>27.18</v>
      </c>
      <c r="F55" s="104">
        <f t="shared" si="0"/>
        <v>10.872</v>
      </c>
      <c r="G55" s="104">
        <f t="shared" si="1"/>
        <v>2.718</v>
      </c>
      <c r="H55" s="105">
        <f t="shared" si="2"/>
        <v>5436</v>
      </c>
    </row>
    <row r="56" spans="1:8">
      <c r="A56" s="101">
        <v>54</v>
      </c>
      <c r="B56" s="102" t="s">
        <v>359</v>
      </c>
      <c r="C56" s="102" t="s">
        <v>384</v>
      </c>
      <c r="D56" s="101" t="s">
        <v>386</v>
      </c>
      <c r="E56" s="103">
        <v>98.74</v>
      </c>
      <c r="F56" s="104">
        <f t="shared" si="0"/>
        <v>39.496000000000002</v>
      </c>
      <c r="G56" s="104">
        <f t="shared" si="1"/>
        <v>9.8740000000000006</v>
      </c>
      <c r="H56" s="105">
        <f t="shared" si="2"/>
        <v>19748</v>
      </c>
    </row>
    <row r="57" spans="1:8">
      <c r="A57" s="101">
        <v>55</v>
      </c>
      <c r="B57" s="102" t="s">
        <v>359</v>
      </c>
      <c r="C57" s="102" t="s">
        <v>387</v>
      </c>
      <c r="D57" s="101" t="s">
        <v>388</v>
      </c>
      <c r="E57" s="103">
        <v>71.709999999999994</v>
      </c>
      <c r="F57" s="104">
        <f t="shared" si="0"/>
        <v>28.683999999999997</v>
      </c>
      <c r="G57" s="104">
        <f t="shared" si="1"/>
        <v>7.1709999999999994</v>
      </c>
      <c r="H57" s="105">
        <f t="shared" si="2"/>
        <v>14341.999999999998</v>
      </c>
    </row>
    <row r="58" spans="1:8">
      <c r="A58" s="101">
        <v>56</v>
      </c>
      <c r="B58" s="102" t="s">
        <v>359</v>
      </c>
      <c r="C58" s="102" t="s">
        <v>389</v>
      </c>
      <c r="D58" s="101" t="s">
        <v>390</v>
      </c>
      <c r="E58" s="103">
        <v>165.51</v>
      </c>
      <c r="F58" s="104">
        <f t="shared" si="0"/>
        <v>66.203999999999994</v>
      </c>
      <c r="G58" s="104">
        <f t="shared" si="1"/>
        <v>16.550999999999998</v>
      </c>
      <c r="H58" s="105">
        <f t="shared" si="2"/>
        <v>33102</v>
      </c>
    </row>
    <row r="59" spans="1:8">
      <c r="A59" s="101">
        <v>57</v>
      </c>
      <c r="B59" s="102" t="s">
        <v>359</v>
      </c>
      <c r="C59" s="102" t="s">
        <v>374</v>
      </c>
      <c r="D59" s="101" t="s">
        <v>391</v>
      </c>
      <c r="E59" s="103">
        <v>138.85</v>
      </c>
      <c r="F59" s="104">
        <f t="shared" si="0"/>
        <v>55.54</v>
      </c>
      <c r="G59" s="104">
        <f t="shared" si="1"/>
        <v>13.885</v>
      </c>
      <c r="H59" s="105">
        <f t="shared" si="2"/>
        <v>27770</v>
      </c>
    </row>
    <row r="60" spans="1:8" ht="30">
      <c r="A60" s="101">
        <v>58</v>
      </c>
      <c r="B60" s="102" t="s">
        <v>359</v>
      </c>
      <c r="C60" s="102" t="s">
        <v>376</v>
      </c>
      <c r="D60" s="101" t="s">
        <v>392</v>
      </c>
      <c r="E60" s="103">
        <v>148.93</v>
      </c>
      <c r="F60" s="104">
        <f t="shared" si="0"/>
        <v>59.572000000000003</v>
      </c>
      <c r="G60" s="104">
        <f t="shared" si="1"/>
        <v>14.893000000000001</v>
      </c>
      <c r="H60" s="105">
        <f t="shared" si="2"/>
        <v>29786</v>
      </c>
    </row>
    <row r="61" spans="1:8">
      <c r="A61" s="101">
        <v>59</v>
      </c>
      <c r="B61" s="102" t="s">
        <v>359</v>
      </c>
      <c r="C61" s="102" t="s">
        <v>393</v>
      </c>
      <c r="D61" s="101" t="s">
        <v>394</v>
      </c>
      <c r="E61" s="103">
        <v>244.6</v>
      </c>
      <c r="F61" s="104">
        <f t="shared" si="0"/>
        <v>97.84</v>
      </c>
      <c r="G61" s="104">
        <f t="shared" si="1"/>
        <v>24.46</v>
      </c>
      <c r="H61" s="105">
        <f t="shared" si="2"/>
        <v>48920</v>
      </c>
    </row>
    <row r="62" spans="1:8">
      <c r="A62" s="101">
        <v>60</v>
      </c>
      <c r="B62" s="102" t="s">
        <v>359</v>
      </c>
      <c r="C62" s="102" t="s">
        <v>395</v>
      </c>
      <c r="D62" s="101" t="s">
        <v>396</v>
      </c>
      <c r="E62" s="103">
        <v>60</v>
      </c>
      <c r="F62" s="104">
        <f t="shared" si="0"/>
        <v>24</v>
      </c>
      <c r="G62" s="104">
        <f t="shared" si="1"/>
        <v>6</v>
      </c>
      <c r="H62" s="105">
        <f t="shared" si="2"/>
        <v>12000</v>
      </c>
    </row>
    <row r="63" spans="1:8" ht="30">
      <c r="A63" s="101">
        <v>61</v>
      </c>
      <c r="B63" s="102" t="s">
        <v>397</v>
      </c>
      <c r="C63" s="102" t="s">
        <v>398</v>
      </c>
      <c r="D63" s="101" t="s">
        <v>399</v>
      </c>
      <c r="E63" s="103">
        <v>29.88</v>
      </c>
      <c r="F63" s="104">
        <f t="shared" si="0"/>
        <v>11.952</v>
      </c>
      <c r="G63" s="104">
        <f t="shared" si="1"/>
        <v>2.988</v>
      </c>
      <c r="H63" s="105">
        <f t="shared" si="2"/>
        <v>5976</v>
      </c>
    </row>
    <row r="64" spans="1:8" ht="30">
      <c r="A64" s="101">
        <v>62</v>
      </c>
      <c r="B64" s="102" t="s">
        <v>397</v>
      </c>
      <c r="C64" s="102" t="s">
        <v>398</v>
      </c>
      <c r="D64" s="101" t="s">
        <v>400</v>
      </c>
      <c r="E64" s="103">
        <v>23.21</v>
      </c>
      <c r="F64" s="104">
        <f t="shared" si="0"/>
        <v>9.2840000000000007</v>
      </c>
      <c r="G64" s="104">
        <f t="shared" si="1"/>
        <v>2.3210000000000002</v>
      </c>
      <c r="H64" s="105">
        <f t="shared" si="2"/>
        <v>4642</v>
      </c>
    </row>
    <row r="65" spans="1:8">
      <c r="A65" s="101">
        <v>63</v>
      </c>
      <c r="B65" s="102" t="s">
        <v>397</v>
      </c>
      <c r="C65" s="102" t="s">
        <v>401</v>
      </c>
      <c r="D65" s="101" t="s">
        <v>402</v>
      </c>
      <c r="E65" s="103">
        <v>27.89</v>
      </c>
      <c r="F65" s="104">
        <f t="shared" si="0"/>
        <v>11.156000000000001</v>
      </c>
      <c r="G65" s="104">
        <f t="shared" si="1"/>
        <v>2.7890000000000001</v>
      </c>
      <c r="H65" s="105">
        <f t="shared" si="2"/>
        <v>5578</v>
      </c>
    </row>
    <row r="66" spans="1:8" ht="30">
      <c r="A66" s="101">
        <v>64</v>
      </c>
      <c r="B66" s="102" t="s">
        <v>397</v>
      </c>
      <c r="C66" s="102" t="s">
        <v>401</v>
      </c>
      <c r="D66" s="101" t="s">
        <v>403</v>
      </c>
      <c r="E66" s="103">
        <v>29.05</v>
      </c>
      <c r="F66" s="104">
        <f t="shared" si="0"/>
        <v>11.620000000000001</v>
      </c>
      <c r="G66" s="104">
        <f t="shared" si="1"/>
        <v>2.9050000000000002</v>
      </c>
      <c r="H66" s="105">
        <f t="shared" si="2"/>
        <v>5810.0000000000009</v>
      </c>
    </row>
    <row r="67" spans="1:8">
      <c r="A67" s="101">
        <v>65</v>
      </c>
      <c r="B67" s="102" t="s">
        <v>397</v>
      </c>
      <c r="C67" s="102" t="s">
        <v>401</v>
      </c>
      <c r="D67" s="101" t="s">
        <v>404</v>
      </c>
      <c r="E67" s="103">
        <v>57.84</v>
      </c>
      <c r="F67" s="104">
        <f t="shared" si="0"/>
        <v>23.136000000000003</v>
      </c>
      <c r="G67" s="104">
        <f t="shared" si="1"/>
        <v>5.7840000000000007</v>
      </c>
      <c r="H67" s="105">
        <f t="shared" si="2"/>
        <v>11568.000000000002</v>
      </c>
    </row>
    <row r="68" spans="1:8" ht="30">
      <c r="A68" s="101">
        <v>66</v>
      </c>
      <c r="B68" s="102" t="s">
        <v>397</v>
      </c>
      <c r="C68" s="102" t="s">
        <v>401</v>
      </c>
      <c r="D68" s="101" t="s">
        <v>405</v>
      </c>
      <c r="E68" s="103">
        <v>68.47</v>
      </c>
      <c r="F68" s="104">
        <f t="shared" ref="F68:F131" si="3">E68*0.4</f>
        <v>27.388000000000002</v>
      </c>
      <c r="G68" s="104">
        <f t="shared" ref="G68:G131" si="4">F68/4</f>
        <v>6.8470000000000004</v>
      </c>
      <c r="H68" s="105">
        <f t="shared" ref="H68:H131" si="5">G68*2000</f>
        <v>13694</v>
      </c>
    </row>
    <row r="69" spans="1:8" ht="30">
      <c r="A69" s="101">
        <v>67</v>
      </c>
      <c r="B69" s="102" t="s">
        <v>397</v>
      </c>
      <c r="C69" s="102" t="s">
        <v>401</v>
      </c>
      <c r="D69" s="101" t="s">
        <v>406</v>
      </c>
      <c r="E69" s="103">
        <v>54.26</v>
      </c>
      <c r="F69" s="104">
        <f t="shared" si="3"/>
        <v>21.704000000000001</v>
      </c>
      <c r="G69" s="104">
        <f t="shared" si="4"/>
        <v>5.4260000000000002</v>
      </c>
      <c r="H69" s="105">
        <f t="shared" si="5"/>
        <v>10852</v>
      </c>
    </row>
    <row r="70" spans="1:8">
      <c r="A70" s="101">
        <v>68</v>
      </c>
      <c r="B70" s="102" t="s">
        <v>397</v>
      </c>
      <c r="C70" s="102" t="s">
        <v>407</v>
      </c>
      <c r="D70" s="101" t="s">
        <v>408</v>
      </c>
      <c r="E70" s="103">
        <v>34.119999999999997</v>
      </c>
      <c r="F70" s="104">
        <f t="shared" si="3"/>
        <v>13.648</v>
      </c>
      <c r="G70" s="104">
        <f t="shared" si="4"/>
        <v>3.4119999999999999</v>
      </c>
      <c r="H70" s="105">
        <f t="shared" si="5"/>
        <v>6824</v>
      </c>
    </row>
    <row r="71" spans="1:8">
      <c r="A71" s="101">
        <v>69</v>
      </c>
      <c r="B71" s="102" t="s">
        <v>397</v>
      </c>
      <c r="C71" s="102" t="s">
        <v>409</v>
      </c>
      <c r="D71" s="101" t="s">
        <v>410</v>
      </c>
      <c r="E71" s="103">
        <v>26.09</v>
      </c>
      <c r="F71" s="104">
        <f t="shared" si="3"/>
        <v>10.436</v>
      </c>
      <c r="G71" s="104">
        <f t="shared" si="4"/>
        <v>2.609</v>
      </c>
      <c r="H71" s="105">
        <f t="shared" si="5"/>
        <v>5218</v>
      </c>
    </row>
    <row r="72" spans="1:8" ht="30">
      <c r="A72" s="101">
        <v>70</v>
      </c>
      <c r="B72" s="102" t="s">
        <v>397</v>
      </c>
      <c r="C72" s="102" t="s">
        <v>411</v>
      </c>
      <c r="D72" s="101" t="s">
        <v>412</v>
      </c>
      <c r="E72" s="103">
        <v>28.65</v>
      </c>
      <c r="F72" s="104">
        <f t="shared" si="3"/>
        <v>11.46</v>
      </c>
      <c r="G72" s="104">
        <f t="shared" si="4"/>
        <v>2.8650000000000002</v>
      </c>
      <c r="H72" s="105">
        <f t="shared" si="5"/>
        <v>5730</v>
      </c>
    </row>
    <row r="73" spans="1:8" ht="30">
      <c r="A73" s="101">
        <v>71</v>
      </c>
      <c r="B73" s="102" t="s">
        <v>397</v>
      </c>
      <c r="C73" s="102" t="s">
        <v>398</v>
      </c>
      <c r="D73" s="101" t="s">
        <v>413</v>
      </c>
      <c r="E73" s="103">
        <v>22.85</v>
      </c>
      <c r="F73" s="104">
        <f t="shared" si="3"/>
        <v>9.14</v>
      </c>
      <c r="G73" s="104">
        <f t="shared" si="4"/>
        <v>2.2850000000000001</v>
      </c>
      <c r="H73" s="105">
        <f t="shared" si="5"/>
        <v>4570</v>
      </c>
    </row>
    <row r="74" spans="1:8">
      <c r="A74" s="101">
        <v>72</v>
      </c>
      <c r="B74" s="102" t="s">
        <v>397</v>
      </c>
      <c r="C74" s="102" t="s">
        <v>414</v>
      </c>
      <c r="D74" s="101" t="s">
        <v>415</v>
      </c>
      <c r="E74" s="103">
        <v>25.32</v>
      </c>
      <c r="F74" s="104">
        <f t="shared" si="3"/>
        <v>10.128</v>
      </c>
      <c r="G74" s="104">
        <f t="shared" si="4"/>
        <v>2.532</v>
      </c>
      <c r="H74" s="105">
        <f t="shared" si="5"/>
        <v>5064</v>
      </c>
    </row>
    <row r="75" spans="1:8">
      <c r="A75" s="101">
        <v>73</v>
      </c>
      <c r="B75" s="102" t="s">
        <v>416</v>
      </c>
      <c r="C75" s="102" t="s">
        <v>417</v>
      </c>
      <c r="D75" s="101" t="s">
        <v>418</v>
      </c>
      <c r="E75" s="103">
        <v>29.34</v>
      </c>
      <c r="F75" s="104">
        <f t="shared" si="3"/>
        <v>11.736000000000001</v>
      </c>
      <c r="G75" s="104">
        <f t="shared" si="4"/>
        <v>2.9340000000000002</v>
      </c>
      <c r="H75" s="105">
        <f t="shared" si="5"/>
        <v>5868</v>
      </c>
    </row>
    <row r="76" spans="1:8">
      <c r="A76" s="101">
        <v>74</v>
      </c>
      <c r="B76" s="102" t="s">
        <v>416</v>
      </c>
      <c r="C76" s="102" t="s">
        <v>41</v>
      </c>
      <c r="D76" s="101" t="s">
        <v>419</v>
      </c>
      <c r="E76" s="103">
        <v>64.459999999999994</v>
      </c>
      <c r="F76" s="104">
        <f t="shared" si="3"/>
        <v>25.783999999999999</v>
      </c>
      <c r="G76" s="104">
        <f t="shared" si="4"/>
        <v>6.4459999999999997</v>
      </c>
      <c r="H76" s="105">
        <f t="shared" si="5"/>
        <v>12892</v>
      </c>
    </row>
    <row r="77" spans="1:8">
      <c r="A77" s="101">
        <v>75</v>
      </c>
      <c r="B77" s="102" t="s">
        <v>416</v>
      </c>
      <c r="C77" s="102" t="s">
        <v>420</v>
      </c>
      <c r="D77" s="101" t="s">
        <v>421</v>
      </c>
      <c r="E77" s="103">
        <v>20.76</v>
      </c>
      <c r="F77" s="104">
        <f t="shared" si="3"/>
        <v>8.3040000000000003</v>
      </c>
      <c r="G77" s="104">
        <f t="shared" si="4"/>
        <v>2.0760000000000001</v>
      </c>
      <c r="H77" s="105">
        <f t="shared" si="5"/>
        <v>4152</v>
      </c>
    </row>
    <row r="78" spans="1:8">
      <c r="A78" s="101">
        <v>76</v>
      </c>
      <c r="B78" s="102" t="s">
        <v>416</v>
      </c>
      <c r="C78" s="102" t="s">
        <v>422</v>
      </c>
      <c r="D78" s="101" t="s">
        <v>423</v>
      </c>
      <c r="E78" s="103">
        <v>89.69</v>
      </c>
      <c r="F78" s="104">
        <f t="shared" si="3"/>
        <v>35.875999999999998</v>
      </c>
      <c r="G78" s="104">
        <f t="shared" si="4"/>
        <v>8.9689999999999994</v>
      </c>
      <c r="H78" s="105">
        <f t="shared" si="5"/>
        <v>17938</v>
      </c>
    </row>
    <row r="79" spans="1:8" ht="30">
      <c r="A79" s="101">
        <v>77</v>
      </c>
      <c r="B79" s="102" t="s">
        <v>416</v>
      </c>
      <c r="C79" s="102" t="s">
        <v>424</v>
      </c>
      <c r="D79" s="101" t="s">
        <v>425</v>
      </c>
      <c r="E79" s="103">
        <v>62.32</v>
      </c>
      <c r="F79" s="104">
        <f t="shared" si="3"/>
        <v>24.928000000000001</v>
      </c>
      <c r="G79" s="104">
        <f t="shared" si="4"/>
        <v>6.2320000000000002</v>
      </c>
      <c r="H79" s="105">
        <f t="shared" si="5"/>
        <v>12464</v>
      </c>
    </row>
    <row r="80" spans="1:8">
      <c r="A80" s="101">
        <v>78</v>
      </c>
      <c r="B80" s="102" t="s">
        <v>416</v>
      </c>
      <c r="C80" s="102" t="s">
        <v>426</v>
      </c>
      <c r="D80" s="101" t="s">
        <v>427</v>
      </c>
      <c r="E80" s="103">
        <v>68.77</v>
      </c>
      <c r="F80" s="104">
        <f t="shared" si="3"/>
        <v>27.507999999999999</v>
      </c>
      <c r="G80" s="104">
        <f t="shared" si="4"/>
        <v>6.8769999999999998</v>
      </c>
      <c r="H80" s="105">
        <f t="shared" si="5"/>
        <v>13754</v>
      </c>
    </row>
    <row r="81" spans="1:8" ht="30">
      <c r="A81" s="101">
        <v>79</v>
      </c>
      <c r="B81" s="102" t="s">
        <v>416</v>
      </c>
      <c r="C81" s="102" t="s">
        <v>426</v>
      </c>
      <c r="D81" s="101" t="s">
        <v>428</v>
      </c>
      <c r="E81" s="103">
        <v>25.72</v>
      </c>
      <c r="F81" s="104">
        <f t="shared" si="3"/>
        <v>10.288</v>
      </c>
      <c r="G81" s="104">
        <f t="shared" si="4"/>
        <v>2.5720000000000001</v>
      </c>
      <c r="H81" s="105">
        <f t="shared" si="5"/>
        <v>5144</v>
      </c>
    </row>
    <row r="82" spans="1:8">
      <c r="A82" s="101">
        <v>80</v>
      </c>
      <c r="B82" s="102" t="s">
        <v>416</v>
      </c>
      <c r="C82" s="102" t="s">
        <v>426</v>
      </c>
      <c r="D82" s="101" t="s">
        <v>429</v>
      </c>
      <c r="E82" s="103">
        <v>29.95</v>
      </c>
      <c r="F82" s="104">
        <f t="shared" si="3"/>
        <v>11.98</v>
      </c>
      <c r="G82" s="104">
        <f t="shared" si="4"/>
        <v>2.9950000000000001</v>
      </c>
      <c r="H82" s="105">
        <f t="shared" si="5"/>
        <v>5990</v>
      </c>
    </row>
    <row r="83" spans="1:8">
      <c r="A83" s="101">
        <v>81</v>
      </c>
      <c r="B83" s="102" t="s">
        <v>416</v>
      </c>
      <c r="C83" s="102" t="s">
        <v>430</v>
      </c>
      <c r="D83" s="101" t="s">
        <v>431</v>
      </c>
      <c r="E83" s="103">
        <v>45</v>
      </c>
      <c r="F83" s="104">
        <f t="shared" si="3"/>
        <v>18</v>
      </c>
      <c r="G83" s="104">
        <f t="shared" si="4"/>
        <v>4.5</v>
      </c>
      <c r="H83" s="105">
        <f t="shared" si="5"/>
        <v>9000</v>
      </c>
    </row>
    <row r="84" spans="1:8">
      <c r="A84" s="101">
        <v>82</v>
      </c>
      <c r="B84" s="102" t="s">
        <v>416</v>
      </c>
      <c r="C84" s="102"/>
      <c r="D84" s="101" t="s">
        <v>432</v>
      </c>
      <c r="E84" s="103">
        <v>400</v>
      </c>
      <c r="F84" s="104">
        <f t="shared" si="3"/>
        <v>160</v>
      </c>
      <c r="G84" s="104">
        <f t="shared" si="4"/>
        <v>40</v>
      </c>
      <c r="H84" s="105">
        <f t="shared" si="5"/>
        <v>80000</v>
      </c>
    </row>
    <row r="85" spans="1:8" ht="30">
      <c r="A85" s="101">
        <v>83</v>
      </c>
      <c r="B85" s="102" t="s">
        <v>416</v>
      </c>
      <c r="C85" s="102" t="s">
        <v>433</v>
      </c>
      <c r="D85" s="101" t="s">
        <v>434</v>
      </c>
      <c r="E85" s="103">
        <v>20.89</v>
      </c>
      <c r="F85" s="104">
        <f t="shared" si="3"/>
        <v>8.3559999999999999</v>
      </c>
      <c r="G85" s="104">
        <f t="shared" si="4"/>
        <v>2.089</v>
      </c>
      <c r="H85" s="105">
        <f t="shared" si="5"/>
        <v>4178</v>
      </c>
    </row>
    <row r="86" spans="1:8">
      <c r="A86" s="101">
        <v>84</v>
      </c>
      <c r="B86" s="102" t="s">
        <v>416</v>
      </c>
      <c r="C86" s="102" t="s">
        <v>433</v>
      </c>
      <c r="D86" s="101" t="s">
        <v>435</v>
      </c>
      <c r="E86" s="103">
        <v>20.96</v>
      </c>
      <c r="F86" s="104">
        <f t="shared" si="3"/>
        <v>8.3840000000000003</v>
      </c>
      <c r="G86" s="104">
        <f t="shared" si="4"/>
        <v>2.0960000000000001</v>
      </c>
      <c r="H86" s="105">
        <f t="shared" si="5"/>
        <v>4192</v>
      </c>
    </row>
    <row r="87" spans="1:8" ht="30">
      <c r="A87" s="101">
        <v>85</v>
      </c>
      <c r="B87" s="102" t="s">
        <v>416</v>
      </c>
      <c r="C87" s="102" t="s">
        <v>433</v>
      </c>
      <c r="D87" s="101" t="s">
        <v>436</v>
      </c>
      <c r="E87" s="103">
        <v>26.13</v>
      </c>
      <c r="F87" s="104">
        <f t="shared" si="3"/>
        <v>10.452</v>
      </c>
      <c r="G87" s="104">
        <f t="shared" si="4"/>
        <v>2.613</v>
      </c>
      <c r="H87" s="105">
        <f t="shared" si="5"/>
        <v>5226</v>
      </c>
    </row>
    <row r="88" spans="1:8" ht="30">
      <c r="A88" s="101">
        <v>86</v>
      </c>
      <c r="B88" s="102" t="s">
        <v>416</v>
      </c>
      <c r="C88" s="102" t="s">
        <v>437</v>
      </c>
      <c r="D88" s="101" t="s">
        <v>438</v>
      </c>
      <c r="E88" s="103">
        <v>56.98</v>
      </c>
      <c r="F88" s="104">
        <f t="shared" si="3"/>
        <v>22.792000000000002</v>
      </c>
      <c r="G88" s="104">
        <f t="shared" si="4"/>
        <v>5.6980000000000004</v>
      </c>
      <c r="H88" s="105">
        <f t="shared" si="5"/>
        <v>11396</v>
      </c>
    </row>
    <row r="89" spans="1:8" ht="30">
      <c r="A89" s="101">
        <v>87</v>
      </c>
      <c r="B89" s="102" t="s">
        <v>416</v>
      </c>
      <c r="C89" s="102" t="s">
        <v>439</v>
      </c>
      <c r="D89" s="101" t="s">
        <v>440</v>
      </c>
      <c r="E89" s="103">
        <v>51.03</v>
      </c>
      <c r="F89" s="104">
        <f t="shared" si="3"/>
        <v>20.412000000000003</v>
      </c>
      <c r="G89" s="104">
        <f t="shared" si="4"/>
        <v>5.1030000000000006</v>
      </c>
      <c r="H89" s="105">
        <f t="shared" si="5"/>
        <v>10206.000000000002</v>
      </c>
    </row>
    <row r="90" spans="1:8" ht="30">
      <c r="A90" s="101">
        <v>88</v>
      </c>
      <c r="B90" s="102" t="s">
        <v>441</v>
      </c>
      <c r="C90" s="102" t="s">
        <v>442</v>
      </c>
      <c r="D90" s="101" t="s">
        <v>443</v>
      </c>
      <c r="E90" s="103">
        <v>60.61</v>
      </c>
      <c r="F90" s="104">
        <f t="shared" si="3"/>
        <v>24.244</v>
      </c>
      <c r="G90" s="104">
        <f t="shared" si="4"/>
        <v>6.0609999999999999</v>
      </c>
      <c r="H90" s="105">
        <f t="shared" si="5"/>
        <v>12122</v>
      </c>
    </row>
    <row r="91" spans="1:8">
      <c r="A91" s="101">
        <v>89</v>
      </c>
      <c r="B91" s="102" t="s">
        <v>441</v>
      </c>
      <c r="C91" s="102" t="s">
        <v>444</v>
      </c>
      <c r="D91" s="101" t="s">
        <v>445</v>
      </c>
      <c r="E91" s="103">
        <v>28.98</v>
      </c>
      <c r="F91" s="104">
        <f t="shared" si="3"/>
        <v>11.592000000000001</v>
      </c>
      <c r="G91" s="104">
        <f t="shared" si="4"/>
        <v>2.8980000000000001</v>
      </c>
      <c r="H91" s="105">
        <f t="shared" si="5"/>
        <v>5796</v>
      </c>
    </row>
    <row r="92" spans="1:8">
      <c r="A92" s="101">
        <v>90</v>
      </c>
      <c r="B92" s="102" t="s">
        <v>441</v>
      </c>
      <c r="C92" s="102" t="s">
        <v>444</v>
      </c>
      <c r="D92" s="101" t="s">
        <v>446</v>
      </c>
      <c r="E92" s="103">
        <v>48.83</v>
      </c>
      <c r="F92" s="104">
        <f t="shared" si="3"/>
        <v>19.532</v>
      </c>
      <c r="G92" s="104">
        <f t="shared" si="4"/>
        <v>4.883</v>
      </c>
      <c r="H92" s="105">
        <f t="shared" si="5"/>
        <v>9766</v>
      </c>
    </row>
    <row r="93" spans="1:8">
      <c r="A93" s="101">
        <v>91</v>
      </c>
      <c r="B93" s="102" t="s">
        <v>441</v>
      </c>
      <c r="C93" s="102" t="s">
        <v>447</v>
      </c>
      <c r="D93" s="101" t="s">
        <v>448</v>
      </c>
      <c r="E93" s="103">
        <v>80.680000000000007</v>
      </c>
      <c r="F93" s="104">
        <f t="shared" si="3"/>
        <v>32.272000000000006</v>
      </c>
      <c r="G93" s="104">
        <f t="shared" si="4"/>
        <v>8.0680000000000014</v>
      </c>
      <c r="H93" s="105">
        <f t="shared" si="5"/>
        <v>16136.000000000004</v>
      </c>
    </row>
    <row r="94" spans="1:8">
      <c r="A94" s="101">
        <v>92</v>
      </c>
      <c r="B94" s="102" t="s">
        <v>441</v>
      </c>
      <c r="C94" s="102" t="s">
        <v>449</v>
      </c>
      <c r="D94" s="101" t="s">
        <v>450</v>
      </c>
      <c r="E94" s="103">
        <v>98</v>
      </c>
      <c r="F94" s="104">
        <f t="shared" si="3"/>
        <v>39.200000000000003</v>
      </c>
      <c r="G94" s="104">
        <f t="shared" si="4"/>
        <v>9.8000000000000007</v>
      </c>
      <c r="H94" s="105">
        <f t="shared" si="5"/>
        <v>19600</v>
      </c>
    </row>
    <row r="95" spans="1:8" ht="30">
      <c r="A95" s="101">
        <v>93</v>
      </c>
      <c r="B95" s="102" t="s">
        <v>441</v>
      </c>
      <c r="C95" s="102" t="s">
        <v>451</v>
      </c>
      <c r="D95" s="101" t="s">
        <v>452</v>
      </c>
      <c r="E95" s="103">
        <v>22.38</v>
      </c>
      <c r="F95" s="104">
        <f t="shared" si="3"/>
        <v>8.952</v>
      </c>
      <c r="G95" s="104">
        <f t="shared" si="4"/>
        <v>2.238</v>
      </c>
      <c r="H95" s="105">
        <f t="shared" si="5"/>
        <v>4476</v>
      </c>
    </row>
    <row r="96" spans="1:8" ht="30">
      <c r="A96" s="101">
        <v>94</v>
      </c>
      <c r="B96" s="102" t="s">
        <v>441</v>
      </c>
      <c r="C96" s="102" t="s">
        <v>453</v>
      </c>
      <c r="D96" s="101" t="s">
        <v>454</v>
      </c>
      <c r="E96" s="103">
        <v>17.670000000000002</v>
      </c>
      <c r="F96" s="104">
        <f t="shared" si="3"/>
        <v>7.0680000000000014</v>
      </c>
      <c r="G96" s="104">
        <f t="shared" si="4"/>
        <v>1.7670000000000003</v>
      </c>
      <c r="H96" s="105">
        <f t="shared" si="5"/>
        <v>3534.0000000000009</v>
      </c>
    </row>
    <row r="97" spans="1:8">
      <c r="A97" s="101">
        <v>95</v>
      </c>
      <c r="B97" s="102" t="s">
        <v>441</v>
      </c>
      <c r="C97" s="102" t="s">
        <v>453</v>
      </c>
      <c r="D97" s="101" t="s">
        <v>455</v>
      </c>
      <c r="E97" s="103">
        <v>15</v>
      </c>
      <c r="F97" s="104">
        <f t="shared" si="3"/>
        <v>6</v>
      </c>
      <c r="G97" s="104">
        <f t="shared" si="4"/>
        <v>1.5</v>
      </c>
      <c r="H97" s="105">
        <f t="shared" si="5"/>
        <v>3000</v>
      </c>
    </row>
    <row r="98" spans="1:8" ht="30">
      <c r="A98" s="101">
        <v>96</v>
      </c>
      <c r="B98" s="102" t="s">
        <v>441</v>
      </c>
      <c r="C98" s="102" t="s">
        <v>456</v>
      </c>
      <c r="D98" s="101" t="s">
        <v>457</v>
      </c>
      <c r="E98" s="103">
        <v>46.28</v>
      </c>
      <c r="F98" s="104">
        <f t="shared" si="3"/>
        <v>18.512</v>
      </c>
      <c r="G98" s="104">
        <f t="shared" si="4"/>
        <v>4.6280000000000001</v>
      </c>
      <c r="H98" s="105">
        <f t="shared" si="5"/>
        <v>9256</v>
      </c>
    </row>
    <row r="99" spans="1:8" ht="30">
      <c r="A99" s="101">
        <v>97</v>
      </c>
      <c r="B99" s="102" t="s">
        <v>441</v>
      </c>
      <c r="C99" s="102" t="s">
        <v>458</v>
      </c>
      <c r="D99" s="101" t="s">
        <v>459</v>
      </c>
      <c r="E99" s="103">
        <v>33.46</v>
      </c>
      <c r="F99" s="104">
        <f t="shared" si="3"/>
        <v>13.384</v>
      </c>
      <c r="G99" s="104">
        <f t="shared" si="4"/>
        <v>3.3460000000000001</v>
      </c>
      <c r="H99" s="105">
        <f t="shared" si="5"/>
        <v>6692</v>
      </c>
    </row>
    <row r="100" spans="1:8">
      <c r="A100" s="101">
        <v>98</v>
      </c>
      <c r="B100" s="102" t="s">
        <v>441</v>
      </c>
      <c r="C100" s="102" t="s">
        <v>458</v>
      </c>
      <c r="D100" s="101" t="s">
        <v>460</v>
      </c>
      <c r="E100" s="103">
        <v>43.12</v>
      </c>
      <c r="F100" s="104">
        <f t="shared" si="3"/>
        <v>17.248000000000001</v>
      </c>
      <c r="G100" s="104">
        <f t="shared" si="4"/>
        <v>4.3120000000000003</v>
      </c>
      <c r="H100" s="105">
        <f t="shared" si="5"/>
        <v>8624</v>
      </c>
    </row>
    <row r="101" spans="1:8">
      <c r="A101" s="101">
        <v>99</v>
      </c>
      <c r="B101" s="102" t="s">
        <v>441</v>
      </c>
      <c r="C101" s="102" t="s">
        <v>458</v>
      </c>
      <c r="D101" s="101" t="s">
        <v>461</v>
      </c>
      <c r="E101" s="103">
        <v>30.99</v>
      </c>
      <c r="F101" s="104">
        <f t="shared" si="3"/>
        <v>12.396000000000001</v>
      </c>
      <c r="G101" s="104">
        <f t="shared" si="4"/>
        <v>3.0990000000000002</v>
      </c>
      <c r="H101" s="105">
        <f t="shared" si="5"/>
        <v>6198</v>
      </c>
    </row>
    <row r="102" spans="1:8" ht="30">
      <c r="A102" s="101">
        <v>100</v>
      </c>
      <c r="B102" s="102" t="s">
        <v>441</v>
      </c>
      <c r="C102" s="102" t="s">
        <v>462</v>
      </c>
      <c r="D102" s="101" t="s">
        <v>463</v>
      </c>
      <c r="E102" s="103">
        <v>31.38</v>
      </c>
      <c r="F102" s="104">
        <f t="shared" si="3"/>
        <v>12.552</v>
      </c>
      <c r="G102" s="104">
        <f t="shared" si="4"/>
        <v>3.1379999999999999</v>
      </c>
      <c r="H102" s="105">
        <f t="shared" si="5"/>
        <v>6276</v>
      </c>
    </row>
    <row r="103" spans="1:8" ht="30">
      <c r="A103" s="101">
        <v>101</v>
      </c>
      <c r="B103" s="102" t="s">
        <v>441</v>
      </c>
      <c r="C103" s="102" t="s">
        <v>462</v>
      </c>
      <c r="D103" s="101" t="s">
        <v>464</v>
      </c>
      <c r="E103" s="103">
        <v>16.73</v>
      </c>
      <c r="F103" s="104">
        <f t="shared" si="3"/>
        <v>6.6920000000000002</v>
      </c>
      <c r="G103" s="104">
        <f t="shared" si="4"/>
        <v>1.673</v>
      </c>
      <c r="H103" s="105">
        <f t="shared" si="5"/>
        <v>3346</v>
      </c>
    </row>
    <row r="104" spans="1:8" ht="30">
      <c r="A104" s="101">
        <v>102</v>
      </c>
      <c r="B104" s="102" t="s">
        <v>441</v>
      </c>
      <c r="C104" s="102" t="s">
        <v>465</v>
      </c>
      <c r="D104" s="101" t="s">
        <v>466</v>
      </c>
      <c r="E104" s="103">
        <v>20.98</v>
      </c>
      <c r="F104" s="104">
        <f t="shared" si="3"/>
        <v>8.3920000000000012</v>
      </c>
      <c r="G104" s="104">
        <f t="shared" si="4"/>
        <v>2.0980000000000003</v>
      </c>
      <c r="H104" s="105">
        <f t="shared" si="5"/>
        <v>4196.0000000000009</v>
      </c>
    </row>
    <row r="105" spans="1:8">
      <c r="A105" s="101">
        <v>103</v>
      </c>
      <c r="B105" s="102" t="s">
        <v>441</v>
      </c>
      <c r="C105" s="102" t="s">
        <v>467</v>
      </c>
      <c r="D105" s="101" t="s">
        <v>468</v>
      </c>
      <c r="E105" s="103">
        <v>13.22</v>
      </c>
      <c r="F105" s="104">
        <f t="shared" si="3"/>
        <v>5.2880000000000003</v>
      </c>
      <c r="G105" s="104">
        <f t="shared" si="4"/>
        <v>1.3220000000000001</v>
      </c>
      <c r="H105" s="105">
        <f t="shared" si="5"/>
        <v>2644</v>
      </c>
    </row>
    <row r="106" spans="1:8">
      <c r="A106" s="101">
        <v>104</v>
      </c>
      <c r="B106" s="102" t="s">
        <v>441</v>
      </c>
      <c r="C106" s="102" t="s">
        <v>469</v>
      </c>
      <c r="D106" s="101" t="s">
        <v>470</v>
      </c>
      <c r="E106" s="103">
        <v>77.39</v>
      </c>
      <c r="F106" s="104">
        <f t="shared" si="3"/>
        <v>30.956000000000003</v>
      </c>
      <c r="G106" s="104">
        <f t="shared" si="4"/>
        <v>7.7390000000000008</v>
      </c>
      <c r="H106" s="105">
        <f t="shared" si="5"/>
        <v>15478.000000000002</v>
      </c>
    </row>
    <row r="107" spans="1:8">
      <c r="A107" s="101">
        <v>105</v>
      </c>
      <c r="B107" s="102" t="s">
        <v>441</v>
      </c>
      <c r="C107" s="102" t="s">
        <v>469</v>
      </c>
      <c r="D107" s="101" t="s">
        <v>471</v>
      </c>
      <c r="E107" s="103">
        <v>23.98</v>
      </c>
      <c r="F107" s="104">
        <f t="shared" si="3"/>
        <v>9.5920000000000005</v>
      </c>
      <c r="G107" s="104">
        <f t="shared" si="4"/>
        <v>2.3980000000000001</v>
      </c>
      <c r="H107" s="105">
        <f t="shared" si="5"/>
        <v>4796</v>
      </c>
    </row>
    <row r="108" spans="1:8">
      <c r="A108" s="101">
        <v>106</v>
      </c>
      <c r="B108" s="102" t="s">
        <v>441</v>
      </c>
      <c r="C108" s="102" t="s">
        <v>472</v>
      </c>
      <c r="D108" s="101" t="s">
        <v>473</v>
      </c>
      <c r="E108" s="103">
        <v>24.45</v>
      </c>
      <c r="F108" s="104">
        <f t="shared" si="3"/>
        <v>9.7800000000000011</v>
      </c>
      <c r="G108" s="104">
        <f t="shared" si="4"/>
        <v>2.4450000000000003</v>
      </c>
      <c r="H108" s="105">
        <f t="shared" si="5"/>
        <v>4890.0000000000009</v>
      </c>
    </row>
    <row r="109" spans="1:8" ht="30">
      <c r="A109" s="101">
        <v>107</v>
      </c>
      <c r="B109" s="102" t="s">
        <v>441</v>
      </c>
      <c r="C109" s="102" t="s">
        <v>474</v>
      </c>
      <c r="D109" s="101" t="s">
        <v>475</v>
      </c>
      <c r="E109" s="103">
        <v>21.14</v>
      </c>
      <c r="F109" s="104">
        <f t="shared" si="3"/>
        <v>8.4560000000000013</v>
      </c>
      <c r="G109" s="104">
        <f t="shared" si="4"/>
        <v>2.1140000000000003</v>
      </c>
      <c r="H109" s="105">
        <f t="shared" si="5"/>
        <v>4228.0000000000009</v>
      </c>
    </row>
    <row r="110" spans="1:8" ht="30">
      <c r="A110" s="101">
        <v>108</v>
      </c>
      <c r="B110" s="102" t="s">
        <v>441</v>
      </c>
      <c r="C110" s="102" t="s">
        <v>474</v>
      </c>
      <c r="D110" s="101" t="s">
        <v>476</v>
      </c>
      <c r="E110" s="103">
        <v>20.99</v>
      </c>
      <c r="F110" s="104">
        <f t="shared" si="3"/>
        <v>8.395999999999999</v>
      </c>
      <c r="G110" s="104">
        <f t="shared" si="4"/>
        <v>2.0989999999999998</v>
      </c>
      <c r="H110" s="105">
        <f t="shared" si="5"/>
        <v>4197.9999999999991</v>
      </c>
    </row>
    <row r="111" spans="1:8" ht="30">
      <c r="A111" s="101">
        <v>109</v>
      </c>
      <c r="B111" s="102" t="s">
        <v>441</v>
      </c>
      <c r="C111" s="102" t="s">
        <v>441</v>
      </c>
      <c r="D111" s="101" t="s">
        <v>477</v>
      </c>
      <c r="E111" s="103">
        <v>31.53</v>
      </c>
      <c r="F111" s="104">
        <f t="shared" si="3"/>
        <v>12.612000000000002</v>
      </c>
      <c r="G111" s="104">
        <f t="shared" si="4"/>
        <v>3.1530000000000005</v>
      </c>
      <c r="H111" s="105">
        <f t="shared" si="5"/>
        <v>6306.0000000000009</v>
      </c>
    </row>
    <row r="112" spans="1:8">
      <c r="A112" s="101">
        <v>110</v>
      </c>
      <c r="B112" s="102" t="s">
        <v>478</v>
      </c>
      <c r="C112" s="102" t="s">
        <v>479</v>
      </c>
      <c r="D112" s="101" t="s">
        <v>480</v>
      </c>
      <c r="E112" s="103">
        <v>19.72</v>
      </c>
      <c r="F112" s="104">
        <f t="shared" si="3"/>
        <v>7.8879999999999999</v>
      </c>
      <c r="G112" s="104">
        <f t="shared" si="4"/>
        <v>1.972</v>
      </c>
      <c r="H112" s="105">
        <f t="shared" si="5"/>
        <v>3944</v>
      </c>
    </row>
    <row r="113" spans="1:8" ht="30">
      <c r="A113" s="101">
        <v>111</v>
      </c>
      <c r="B113" s="102" t="s">
        <v>478</v>
      </c>
      <c r="C113" s="102" t="s">
        <v>481</v>
      </c>
      <c r="D113" s="101" t="s">
        <v>482</v>
      </c>
      <c r="E113" s="103">
        <v>27.39</v>
      </c>
      <c r="F113" s="104">
        <f t="shared" si="3"/>
        <v>10.956000000000001</v>
      </c>
      <c r="G113" s="104">
        <f t="shared" si="4"/>
        <v>2.7390000000000003</v>
      </c>
      <c r="H113" s="105">
        <f t="shared" si="5"/>
        <v>5478.0000000000009</v>
      </c>
    </row>
    <row r="114" spans="1:8" ht="30">
      <c r="A114" s="101">
        <v>112</v>
      </c>
      <c r="B114" s="102" t="s">
        <v>478</v>
      </c>
      <c r="C114" s="102" t="s">
        <v>483</v>
      </c>
      <c r="D114" s="101" t="s">
        <v>484</v>
      </c>
      <c r="E114" s="103">
        <v>24.94</v>
      </c>
      <c r="F114" s="104">
        <f t="shared" si="3"/>
        <v>9.9760000000000009</v>
      </c>
      <c r="G114" s="104">
        <f t="shared" si="4"/>
        <v>2.4940000000000002</v>
      </c>
      <c r="H114" s="105">
        <f t="shared" si="5"/>
        <v>4988</v>
      </c>
    </row>
    <row r="115" spans="1:8">
      <c r="A115" s="101">
        <v>113</v>
      </c>
      <c r="B115" s="102" t="s">
        <v>478</v>
      </c>
      <c r="C115" s="102" t="s">
        <v>479</v>
      </c>
      <c r="D115" s="101" t="s">
        <v>485</v>
      </c>
      <c r="E115" s="103">
        <v>46.92</v>
      </c>
      <c r="F115" s="104">
        <f t="shared" si="3"/>
        <v>18.768000000000001</v>
      </c>
      <c r="G115" s="104">
        <f t="shared" si="4"/>
        <v>4.6920000000000002</v>
      </c>
      <c r="H115" s="105">
        <f t="shared" si="5"/>
        <v>9384</v>
      </c>
    </row>
    <row r="116" spans="1:8" ht="30">
      <c r="A116" s="101">
        <v>114</v>
      </c>
      <c r="B116" s="102" t="s">
        <v>478</v>
      </c>
      <c r="C116" s="102" t="s">
        <v>479</v>
      </c>
      <c r="D116" s="101" t="s">
        <v>486</v>
      </c>
      <c r="E116" s="103">
        <v>49.4</v>
      </c>
      <c r="F116" s="104">
        <f t="shared" si="3"/>
        <v>19.760000000000002</v>
      </c>
      <c r="G116" s="104">
        <f t="shared" si="4"/>
        <v>4.9400000000000004</v>
      </c>
      <c r="H116" s="105">
        <f t="shared" si="5"/>
        <v>9880</v>
      </c>
    </row>
    <row r="117" spans="1:8">
      <c r="A117" s="101">
        <v>115</v>
      </c>
      <c r="B117" s="102" t="s">
        <v>478</v>
      </c>
      <c r="C117" s="102" t="s">
        <v>481</v>
      </c>
      <c r="D117" s="101" t="s">
        <v>487</v>
      </c>
      <c r="E117" s="103">
        <v>27.16</v>
      </c>
      <c r="F117" s="104">
        <f t="shared" si="3"/>
        <v>10.864000000000001</v>
      </c>
      <c r="G117" s="104">
        <f t="shared" si="4"/>
        <v>2.7160000000000002</v>
      </c>
      <c r="H117" s="105">
        <f t="shared" si="5"/>
        <v>5432</v>
      </c>
    </row>
    <row r="118" spans="1:8">
      <c r="A118" s="101">
        <v>116</v>
      </c>
      <c r="B118" s="102" t="s">
        <v>478</v>
      </c>
      <c r="C118" s="102" t="s">
        <v>481</v>
      </c>
      <c r="D118" s="101" t="s">
        <v>488</v>
      </c>
      <c r="E118" s="103">
        <v>35.65</v>
      </c>
      <c r="F118" s="104">
        <f t="shared" si="3"/>
        <v>14.26</v>
      </c>
      <c r="G118" s="104">
        <f t="shared" si="4"/>
        <v>3.5649999999999999</v>
      </c>
      <c r="H118" s="105">
        <f t="shared" si="5"/>
        <v>7130</v>
      </c>
    </row>
    <row r="119" spans="1:8">
      <c r="A119" s="101">
        <v>117</v>
      </c>
      <c r="B119" s="102" t="s">
        <v>478</v>
      </c>
      <c r="C119" s="102" t="s">
        <v>489</v>
      </c>
      <c r="D119" s="101" t="s">
        <v>490</v>
      </c>
      <c r="E119" s="103">
        <v>39.49</v>
      </c>
      <c r="F119" s="104">
        <f t="shared" si="3"/>
        <v>15.796000000000001</v>
      </c>
      <c r="G119" s="104">
        <f t="shared" si="4"/>
        <v>3.9490000000000003</v>
      </c>
      <c r="H119" s="105">
        <f t="shared" si="5"/>
        <v>7898.0000000000009</v>
      </c>
    </row>
    <row r="120" spans="1:8" ht="30">
      <c r="A120" s="101">
        <v>118</v>
      </c>
      <c r="B120" s="102" t="s">
        <v>478</v>
      </c>
      <c r="C120" s="102" t="s">
        <v>483</v>
      </c>
      <c r="D120" s="101" t="s">
        <v>491</v>
      </c>
      <c r="E120" s="103">
        <v>56.76</v>
      </c>
      <c r="F120" s="104">
        <f t="shared" si="3"/>
        <v>22.704000000000001</v>
      </c>
      <c r="G120" s="104">
        <f t="shared" si="4"/>
        <v>5.6760000000000002</v>
      </c>
      <c r="H120" s="105">
        <f t="shared" si="5"/>
        <v>11352</v>
      </c>
    </row>
    <row r="121" spans="1:8">
      <c r="A121" s="101">
        <v>119</v>
      </c>
      <c r="B121" s="102" t="s">
        <v>478</v>
      </c>
      <c r="C121" s="102" t="s">
        <v>483</v>
      </c>
      <c r="D121" s="101" t="s">
        <v>492</v>
      </c>
      <c r="E121" s="103">
        <v>74.13</v>
      </c>
      <c r="F121" s="104">
        <f t="shared" si="3"/>
        <v>29.652000000000001</v>
      </c>
      <c r="G121" s="104">
        <f t="shared" si="4"/>
        <v>7.4130000000000003</v>
      </c>
      <c r="H121" s="105">
        <f t="shared" si="5"/>
        <v>14826</v>
      </c>
    </row>
    <row r="122" spans="1:8" ht="30">
      <c r="A122" s="101">
        <v>120</v>
      </c>
      <c r="B122" s="102" t="s">
        <v>289</v>
      </c>
      <c r="C122" s="102" t="s">
        <v>493</v>
      </c>
      <c r="D122" s="101" t="s">
        <v>494</v>
      </c>
      <c r="E122" s="103">
        <v>22.99</v>
      </c>
      <c r="F122" s="104">
        <f t="shared" si="3"/>
        <v>9.1959999999999997</v>
      </c>
      <c r="G122" s="104">
        <f t="shared" si="4"/>
        <v>2.2989999999999999</v>
      </c>
      <c r="H122" s="105">
        <f t="shared" si="5"/>
        <v>4598</v>
      </c>
    </row>
    <row r="123" spans="1:8" ht="30">
      <c r="A123" s="101">
        <v>121</v>
      </c>
      <c r="B123" s="102" t="s">
        <v>289</v>
      </c>
      <c r="C123" s="102" t="s">
        <v>495</v>
      </c>
      <c r="D123" s="101" t="s">
        <v>496</v>
      </c>
      <c r="E123" s="103">
        <v>21.09</v>
      </c>
      <c r="F123" s="104">
        <f t="shared" si="3"/>
        <v>8.4359999999999999</v>
      </c>
      <c r="G123" s="104">
        <f t="shared" si="4"/>
        <v>2.109</v>
      </c>
      <c r="H123" s="105">
        <f t="shared" si="5"/>
        <v>4218</v>
      </c>
    </row>
    <row r="124" spans="1:8">
      <c r="A124" s="101">
        <v>122</v>
      </c>
      <c r="B124" s="102" t="s">
        <v>289</v>
      </c>
      <c r="C124" s="102" t="s">
        <v>289</v>
      </c>
      <c r="D124" s="101" t="s">
        <v>497</v>
      </c>
      <c r="E124" s="103">
        <v>13.98</v>
      </c>
      <c r="F124" s="104">
        <f t="shared" si="3"/>
        <v>5.5920000000000005</v>
      </c>
      <c r="G124" s="104">
        <f t="shared" si="4"/>
        <v>1.3980000000000001</v>
      </c>
      <c r="H124" s="105">
        <f t="shared" si="5"/>
        <v>2796.0000000000005</v>
      </c>
    </row>
    <row r="125" spans="1:8">
      <c r="A125" s="101">
        <v>123</v>
      </c>
      <c r="B125" s="102" t="s">
        <v>289</v>
      </c>
      <c r="C125" s="102" t="s">
        <v>498</v>
      </c>
      <c r="D125" s="101" t="s">
        <v>499</v>
      </c>
      <c r="E125" s="103">
        <v>17</v>
      </c>
      <c r="F125" s="104">
        <f t="shared" si="3"/>
        <v>6.8000000000000007</v>
      </c>
      <c r="G125" s="104">
        <f t="shared" si="4"/>
        <v>1.7000000000000002</v>
      </c>
      <c r="H125" s="105">
        <f t="shared" si="5"/>
        <v>3400.0000000000005</v>
      </c>
    </row>
    <row r="126" spans="1:8">
      <c r="A126" s="101">
        <v>124</v>
      </c>
      <c r="B126" s="102" t="s">
        <v>289</v>
      </c>
      <c r="C126" s="102" t="s">
        <v>500</v>
      </c>
      <c r="D126" s="101" t="s">
        <v>501</v>
      </c>
      <c r="E126" s="103">
        <v>19.66</v>
      </c>
      <c r="F126" s="104">
        <f t="shared" si="3"/>
        <v>7.8640000000000008</v>
      </c>
      <c r="G126" s="104">
        <f t="shared" si="4"/>
        <v>1.9660000000000002</v>
      </c>
      <c r="H126" s="105">
        <f t="shared" si="5"/>
        <v>3932.0000000000005</v>
      </c>
    </row>
    <row r="127" spans="1:8" ht="30">
      <c r="A127" s="101">
        <v>125</v>
      </c>
      <c r="B127" s="102" t="s">
        <v>289</v>
      </c>
      <c r="C127" s="102" t="s">
        <v>493</v>
      </c>
      <c r="D127" s="101" t="s">
        <v>502</v>
      </c>
      <c r="E127" s="103">
        <v>13</v>
      </c>
      <c r="F127" s="104">
        <f t="shared" si="3"/>
        <v>5.2</v>
      </c>
      <c r="G127" s="104">
        <f t="shared" si="4"/>
        <v>1.3</v>
      </c>
      <c r="H127" s="105">
        <f t="shared" si="5"/>
        <v>2600</v>
      </c>
    </row>
    <row r="128" spans="1:8" ht="30">
      <c r="A128" s="101">
        <v>126</v>
      </c>
      <c r="B128" s="102" t="s">
        <v>289</v>
      </c>
      <c r="C128" s="102" t="s">
        <v>292</v>
      </c>
      <c r="D128" s="101" t="s">
        <v>503</v>
      </c>
      <c r="E128" s="103">
        <v>17</v>
      </c>
      <c r="F128" s="104">
        <f t="shared" si="3"/>
        <v>6.8000000000000007</v>
      </c>
      <c r="G128" s="104">
        <f t="shared" si="4"/>
        <v>1.7000000000000002</v>
      </c>
      <c r="H128" s="105">
        <f t="shared" si="5"/>
        <v>3400.0000000000005</v>
      </c>
    </row>
    <row r="129" spans="1:8" s="107" customFormat="1" ht="30">
      <c r="A129" s="101">
        <v>127</v>
      </c>
      <c r="B129" s="102" t="s">
        <v>504</v>
      </c>
      <c r="C129" s="102" t="s">
        <v>299</v>
      </c>
      <c r="D129" s="101" t="s">
        <v>505</v>
      </c>
      <c r="E129" s="103">
        <v>10.67</v>
      </c>
      <c r="F129" s="104">
        <f t="shared" si="3"/>
        <v>4.2679999999999998</v>
      </c>
      <c r="G129" s="104">
        <f t="shared" si="4"/>
        <v>1.0669999999999999</v>
      </c>
      <c r="H129" s="105">
        <f t="shared" si="5"/>
        <v>2134</v>
      </c>
    </row>
    <row r="130" spans="1:8" ht="30">
      <c r="A130" s="101">
        <v>128</v>
      </c>
      <c r="B130" s="102" t="s">
        <v>504</v>
      </c>
      <c r="C130" s="102" t="s">
        <v>506</v>
      </c>
      <c r="D130" s="101" t="s">
        <v>507</v>
      </c>
      <c r="E130" s="103">
        <v>215.87</v>
      </c>
      <c r="F130" s="104">
        <f t="shared" si="3"/>
        <v>86.348000000000013</v>
      </c>
      <c r="G130" s="104">
        <f t="shared" si="4"/>
        <v>21.587000000000003</v>
      </c>
      <c r="H130" s="105">
        <f t="shared" si="5"/>
        <v>43174.000000000007</v>
      </c>
    </row>
    <row r="131" spans="1:8">
      <c r="A131" s="101">
        <v>129</v>
      </c>
      <c r="B131" s="102" t="s">
        <v>504</v>
      </c>
      <c r="C131" s="102" t="s">
        <v>508</v>
      </c>
      <c r="D131" s="101" t="s">
        <v>509</v>
      </c>
      <c r="E131" s="103">
        <v>44.01</v>
      </c>
      <c r="F131" s="104">
        <f t="shared" si="3"/>
        <v>17.603999999999999</v>
      </c>
      <c r="G131" s="104">
        <f t="shared" si="4"/>
        <v>4.4009999999999998</v>
      </c>
      <c r="H131" s="105">
        <f t="shared" si="5"/>
        <v>8802</v>
      </c>
    </row>
    <row r="132" spans="1:8">
      <c r="A132" s="101">
        <v>130</v>
      </c>
      <c r="B132" s="102" t="s">
        <v>504</v>
      </c>
      <c r="C132" s="102" t="s">
        <v>508</v>
      </c>
      <c r="D132" s="101" t="s">
        <v>510</v>
      </c>
      <c r="E132" s="103">
        <v>92.74</v>
      </c>
      <c r="F132" s="104">
        <f t="shared" ref="F132:F157" si="6">E132*0.4</f>
        <v>37.095999999999997</v>
      </c>
      <c r="G132" s="104">
        <f t="shared" ref="G132:G157" si="7">F132/4</f>
        <v>9.2739999999999991</v>
      </c>
      <c r="H132" s="105">
        <f t="shared" ref="H132:H157" si="8">G132*2000</f>
        <v>18548</v>
      </c>
    </row>
    <row r="133" spans="1:8">
      <c r="A133" s="101">
        <v>131</v>
      </c>
      <c r="B133" s="102" t="s">
        <v>504</v>
      </c>
      <c r="C133" s="102" t="s">
        <v>511</v>
      </c>
      <c r="D133" s="101" t="s">
        <v>512</v>
      </c>
      <c r="E133" s="103">
        <v>43.56</v>
      </c>
      <c r="F133" s="104">
        <f t="shared" si="6"/>
        <v>17.424000000000003</v>
      </c>
      <c r="G133" s="104">
        <f t="shared" si="7"/>
        <v>4.3560000000000008</v>
      </c>
      <c r="H133" s="105">
        <f t="shared" si="8"/>
        <v>8712.0000000000018</v>
      </c>
    </row>
    <row r="134" spans="1:8" ht="30">
      <c r="A134" s="101">
        <v>132</v>
      </c>
      <c r="B134" s="102" t="s">
        <v>504</v>
      </c>
      <c r="C134" s="102" t="s">
        <v>513</v>
      </c>
      <c r="D134" s="101" t="s">
        <v>514</v>
      </c>
      <c r="E134" s="103">
        <v>33.14</v>
      </c>
      <c r="F134" s="104">
        <f t="shared" si="6"/>
        <v>13.256</v>
      </c>
      <c r="G134" s="104">
        <f t="shared" si="7"/>
        <v>3.3140000000000001</v>
      </c>
      <c r="H134" s="105">
        <f t="shared" si="8"/>
        <v>6628</v>
      </c>
    </row>
    <row r="135" spans="1:8">
      <c r="A135" s="101">
        <v>133</v>
      </c>
      <c r="B135" s="102" t="s">
        <v>504</v>
      </c>
      <c r="C135" s="102" t="s">
        <v>515</v>
      </c>
      <c r="D135" s="101" t="s">
        <v>516</v>
      </c>
      <c r="E135" s="103">
        <v>99.19</v>
      </c>
      <c r="F135" s="104">
        <f t="shared" si="6"/>
        <v>39.676000000000002</v>
      </c>
      <c r="G135" s="104">
        <f t="shared" si="7"/>
        <v>9.9190000000000005</v>
      </c>
      <c r="H135" s="105">
        <f t="shared" si="8"/>
        <v>19838</v>
      </c>
    </row>
    <row r="136" spans="1:8">
      <c r="A136" s="101">
        <v>134</v>
      </c>
      <c r="B136" s="102" t="s">
        <v>504</v>
      </c>
      <c r="C136" s="102" t="s">
        <v>517</v>
      </c>
      <c r="D136" s="101" t="s">
        <v>518</v>
      </c>
      <c r="E136" s="103">
        <v>123.1</v>
      </c>
      <c r="F136" s="104">
        <f t="shared" si="6"/>
        <v>49.24</v>
      </c>
      <c r="G136" s="104">
        <f t="shared" si="7"/>
        <v>12.31</v>
      </c>
      <c r="H136" s="105">
        <f t="shared" si="8"/>
        <v>24620</v>
      </c>
    </row>
    <row r="137" spans="1:8" ht="30">
      <c r="A137" s="101">
        <v>135</v>
      </c>
      <c r="B137" s="102" t="s">
        <v>504</v>
      </c>
      <c r="C137" s="102" t="s">
        <v>519</v>
      </c>
      <c r="D137" s="101" t="s">
        <v>520</v>
      </c>
      <c r="E137" s="103">
        <v>129.19999999999999</v>
      </c>
      <c r="F137" s="104">
        <f t="shared" si="6"/>
        <v>51.68</v>
      </c>
      <c r="G137" s="104">
        <f t="shared" si="7"/>
        <v>12.92</v>
      </c>
      <c r="H137" s="105">
        <f t="shared" si="8"/>
        <v>25840</v>
      </c>
    </row>
    <row r="138" spans="1:8">
      <c r="A138" s="101">
        <v>136</v>
      </c>
      <c r="B138" s="102" t="s">
        <v>504</v>
      </c>
      <c r="C138" s="102" t="s">
        <v>521</v>
      </c>
      <c r="D138" s="101" t="s">
        <v>522</v>
      </c>
      <c r="E138" s="103">
        <v>181.79</v>
      </c>
      <c r="F138" s="104">
        <f t="shared" si="6"/>
        <v>72.715999999999994</v>
      </c>
      <c r="G138" s="104">
        <f t="shared" si="7"/>
        <v>18.178999999999998</v>
      </c>
      <c r="H138" s="105">
        <f t="shared" si="8"/>
        <v>36358</v>
      </c>
    </row>
    <row r="139" spans="1:8">
      <c r="A139" s="101">
        <v>137</v>
      </c>
      <c r="B139" s="102" t="s">
        <v>504</v>
      </c>
      <c r="C139" s="102" t="s">
        <v>523</v>
      </c>
      <c r="D139" s="101" t="s">
        <v>524</v>
      </c>
      <c r="E139" s="103">
        <v>76.42</v>
      </c>
      <c r="F139" s="104">
        <f t="shared" si="6"/>
        <v>30.568000000000001</v>
      </c>
      <c r="G139" s="104">
        <f t="shared" si="7"/>
        <v>7.6420000000000003</v>
      </c>
      <c r="H139" s="105">
        <f t="shared" si="8"/>
        <v>15284</v>
      </c>
    </row>
    <row r="140" spans="1:8">
      <c r="A140" s="101">
        <v>138</v>
      </c>
      <c r="B140" s="102" t="s">
        <v>504</v>
      </c>
      <c r="C140" s="102" t="s">
        <v>525</v>
      </c>
      <c r="D140" s="101" t="s">
        <v>526</v>
      </c>
      <c r="E140" s="103">
        <v>70.25</v>
      </c>
      <c r="F140" s="104">
        <f t="shared" si="6"/>
        <v>28.1</v>
      </c>
      <c r="G140" s="104">
        <f t="shared" si="7"/>
        <v>7.0250000000000004</v>
      </c>
      <c r="H140" s="105">
        <f t="shared" si="8"/>
        <v>14050</v>
      </c>
    </row>
    <row r="141" spans="1:8">
      <c r="A141" s="101">
        <v>139</v>
      </c>
      <c r="B141" s="102" t="s">
        <v>504</v>
      </c>
      <c r="C141" s="102" t="s">
        <v>504</v>
      </c>
      <c r="D141" s="101" t="s">
        <v>527</v>
      </c>
      <c r="E141" s="103">
        <v>72</v>
      </c>
      <c r="F141" s="104">
        <f t="shared" si="6"/>
        <v>28.8</v>
      </c>
      <c r="G141" s="104">
        <f t="shared" si="7"/>
        <v>7.2</v>
      </c>
      <c r="H141" s="105">
        <f t="shared" si="8"/>
        <v>14400</v>
      </c>
    </row>
    <row r="142" spans="1:8" ht="15.75" customHeight="1">
      <c r="A142" s="101">
        <v>140</v>
      </c>
      <c r="B142" s="102" t="s">
        <v>504</v>
      </c>
      <c r="C142" s="102" t="s">
        <v>519</v>
      </c>
      <c r="D142" s="101" t="s">
        <v>528</v>
      </c>
      <c r="E142" s="103">
        <v>10.18</v>
      </c>
      <c r="F142" s="104">
        <f t="shared" si="6"/>
        <v>4.0720000000000001</v>
      </c>
      <c r="G142" s="104">
        <f t="shared" si="7"/>
        <v>1.018</v>
      </c>
      <c r="H142" s="105">
        <f t="shared" si="8"/>
        <v>2036</v>
      </c>
    </row>
    <row r="143" spans="1:8">
      <c r="A143" s="101">
        <v>141</v>
      </c>
      <c r="B143" s="102" t="s">
        <v>529</v>
      </c>
      <c r="C143" s="102" t="s">
        <v>530</v>
      </c>
      <c r="D143" s="101" t="s">
        <v>531</v>
      </c>
      <c r="E143" s="103">
        <v>33.75</v>
      </c>
      <c r="F143" s="104">
        <f t="shared" si="6"/>
        <v>13.5</v>
      </c>
      <c r="G143" s="104">
        <f t="shared" si="7"/>
        <v>3.375</v>
      </c>
      <c r="H143" s="105">
        <f t="shared" si="8"/>
        <v>6750</v>
      </c>
    </row>
    <row r="144" spans="1:8">
      <c r="A144" s="101">
        <v>142</v>
      </c>
      <c r="B144" s="102" t="s">
        <v>529</v>
      </c>
      <c r="C144" s="102" t="s">
        <v>532</v>
      </c>
      <c r="D144" s="101" t="s">
        <v>533</v>
      </c>
      <c r="E144" s="103">
        <v>18.73</v>
      </c>
      <c r="F144" s="104">
        <f t="shared" si="6"/>
        <v>7.4920000000000009</v>
      </c>
      <c r="G144" s="104">
        <f t="shared" si="7"/>
        <v>1.8730000000000002</v>
      </c>
      <c r="H144" s="105">
        <f t="shared" si="8"/>
        <v>3746.0000000000005</v>
      </c>
    </row>
    <row r="145" spans="1:8">
      <c r="A145" s="101">
        <v>143</v>
      </c>
      <c r="B145" s="102" t="s">
        <v>529</v>
      </c>
      <c r="C145" s="102" t="s">
        <v>534</v>
      </c>
      <c r="D145" s="101" t="s">
        <v>535</v>
      </c>
      <c r="E145" s="103">
        <v>27.41</v>
      </c>
      <c r="F145" s="104">
        <f t="shared" si="6"/>
        <v>10.964</v>
      </c>
      <c r="G145" s="104">
        <f t="shared" si="7"/>
        <v>2.7410000000000001</v>
      </c>
      <c r="H145" s="105">
        <f t="shared" si="8"/>
        <v>5482</v>
      </c>
    </row>
    <row r="146" spans="1:8">
      <c r="A146" s="101">
        <v>144</v>
      </c>
      <c r="B146" s="102" t="s">
        <v>536</v>
      </c>
      <c r="C146" s="102" t="s">
        <v>537</v>
      </c>
      <c r="D146" s="101" t="s">
        <v>538</v>
      </c>
      <c r="E146" s="103">
        <v>71.260000000000005</v>
      </c>
      <c r="F146" s="104">
        <f t="shared" si="6"/>
        <v>28.504000000000005</v>
      </c>
      <c r="G146" s="104">
        <f t="shared" si="7"/>
        <v>7.1260000000000012</v>
      </c>
      <c r="H146" s="105">
        <f t="shared" si="8"/>
        <v>14252.000000000002</v>
      </c>
    </row>
    <row r="147" spans="1:8">
      <c r="A147" s="101">
        <v>145</v>
      </c>
      <c r="B147" s="102" t="s">
        <v>529</v>
      </c>
      <c r="C147" s="102" t="s">
        <v>539</v>
      </c>
      <c r="D147" s="101" t="s">
        <v>540</v>
      </c>
      <c r="E147" s="103">
        <v>26</v>
      </c>
      <c r="F147" s="104">
        <f t="shared" si="6"/>
        <v>10.4</v>
      </c>
      <c r="G147" s="104">
        <f t="shared" si="7"/>
        <v>2.6</v>
      </c>
      <c r="H147" s="105">
        <f t="shared" si="8"/>
        <v>5200</v>
      </c>
    </row>
    <row r="148" spans="1:8">
      <c r="A148" s="101">
        <v>146</v>
      </c>
      <c r="B148" s="102" t="s">
        <v>529</v>
      </c>
      <c r="C148" s="102" t="s">
        <v>541</v>
      </c>
      <c r="D148" s="101" t="s">
        <v>542</v>
      </c>
      <c r="E148" s="103">
        <v>12.92</v>
      </c>
      <c r="F148" s="104">
        <f t="shared" si="6"/>
        <v>5.1680000000000001</v>
      </c>
      <c r="G148" s="104">
        <f t="shared" si="7"/>
        <v>1.292</v>
      </c>
      <c r="H148" s="105">
        <f t="shared" si="8"/>
        <v>2584</v>
      </c>
    </row>
    <row r="149" spans="1:8">
      <c r="A149" s="101">
        <v>147</v>
      </c>
      <c r="B149" s="102" t="s">
        <v>529</v>
      </c>
      <c r="C149" s="102" t="s">
        <v>543</v>
      </c>
      <c r="D149" s="101" t="s">
        <v>544</v>
      </c>
      <c r="E149" s="103">
        <v>19.09</v>
      </c>
      <c r="F149" s="104">
        <f t="shared" si="6"/>
        <v>7.6360000000000001</v>
      </c>
      <c r="G149" s="104">
        <f t="shared" si="7"/>
        <v>1.909</v>
      </c>
      <c r="H149" s="105">
        <f t="shared" si="8"/>
        <v>3818</v>
      </c>
    </row>
    <row r="150" spans="1:8">
      <c r="A150" s="101">
        <v>148</v>
      </c>
      <c r="B150" s="102" t="s">
        <v>529</v>
      </c>
      <c r="C150" s="102" t="s">
        <v>543</v>
      </c>
      <c r="D150" s="101" t="s">
        <v>545</v>
      </c>
      <c r="E150" s="103">
        <v>15.69</v>
      </c>
      <c r="F150" s="104">
        <f t="shared" si="6"/>
        <v>6.2759999999999998</v>
      </c>
      <c r="G150" s="104">
        <f t="shared" si="7"/>
        <v>1.569</v>
      </c>
      <c r="H150" s="105">
        <f t="shared" si="8"/>
        <v>3138</v>
      </c>
    </row>
    <row r="151" spans="1:8">
      <c r="A151" s="101">
        <v>149</v>
      </c>
      <c r="B151" s="102" t="s">
        <v>529</v>
      </c>
      <c r="C151" s="102" t="s">
        <v>546</v>
      </c>
      <c r="D151" s="101" t="s">
        <v>547</v>
      </c>
      <c r="E151" s="103">
        <v>13.99</v>
      </c>
      <c r="F151" s="104">
        <f t="shared" si="6"/>
        <v>5.5960000000000001</v>
      </c>
      <c r="G151" s="104">
        <f t="shared" si="7"/>
        <v>1.399</v>
      </c>
      <c r="H151" s="105">
        <f t="shared" si="8"/>
        <v>2798</v>
      </c>
    </row>
    <row r="152" spans="1:8">
      <c r="A152" s="101">
        <v>150</v>
      </c>
      <c r="B152" s="102" t="s">
        <v>529</v>
      </c>
      <c r="C152" s="102" t="s">
        <v>548</v>
      </c>
      <c r="D152" s="101" t="s">
        <v>549</v>
      </c>
      <c r="E152" s="103">
        <v>22.05</v>
      </c>
      <c r="F152" s="104">
        <f t="shared" si="6"/>
        <v>8.82</v>
      </c>
      <c r="G152" s="104">
        <f t="shared" si="7"/>
        <v>2.2050000000000001</v>
      </c>
      <c r="H152" s="105">
        <f t="shared" si="8"/>
        <v>4410</v>
      </c>
    </row>
    <row r="153" spans="1:8">
      <c r="A153" s="101">
        <v>151</v>
      </c>
      <c r="B153" s="102" t="s">
        <v>529</v>
      </c>
      <c r="C153" s="102" t="s">
        <v>550</v>
      </c>
      <c r="D153" s="101" t="s">
        <v>551</v>
      </c>
      <c r="E153" s="103">
        <v>17.489999999999998</v>
      </c>
      <c r="F153" s="104">
        <f t="shared" si="6"/>
        <v>6.9959999999999996</v>
      </c>
      <c r="G153" s="104">
        <f t="shared" si="7"/>
        <v>1.7489999999999999</v>
      </c>
      <c r="H153" s="105">
        <f t="shared" si="8"/>
        <v>3498</v>
      </c>
    </row>
    <row r="154" spans="1:8">
      <c r="A154" s="101">
        <v>152</v>
      </c>
      <c r="B154" s="102" t="s">
        <v>529</v>
      </c>
      <c r="C154" s="102" t="s">
        <v>552</v>
      </c>
      <c r="D154" s="101" t="s">
        <v>553</v>
      </c>
      <c r="E154" s="103">
        <v>88.01</v>
      </c>
      <c r="F154" s="104">
        <f t="shared" si="6"/>
        <v>35.204000000000001</v>
      </c>
      <c r="G154" s="104">
        <f t="shared" si="7"/>
        <v>8.8010000000000002</v>
      </c>
      <c r="H154" s="105">
        <f t="shared" si="8"/>
        <v>17602</v>
      </c>
    </row>
    <row r="155" spans="1:8">
      <c r="A155" s="101">
        <v>153</v>
      </c>
      <c r="B155" s="102" t="s">
        <v>529</v>
      </c>
      <c r="C155" s="102" t="s">
        <v>554</v>
      </c>
      <c r="D155" s="101" t="s">
        <v>555</v>
      </c>
      <c r="E155" s="103">
        <v>19.989999999999998</v>
      </c>
      <c r="F155" s="104">
        <f t="shared" si="6"/>
        <v>7.9959999999999996</v>
      </c>
      <c r="G155" s="104">
        <f t="shared" si="7"/>
        <v>1.9989999999999999</v>
      </c>
      <c r="H155" s="105">
        <f t="shared" si="8"/>
        <v>3998</v>
      </c>
    </row>
    <row r="156" spans="1:8">
      <c r="A156" s="101">
        <v>154</v>
      </c>
      <c r="B156" s="102" t="s">
        <v>529</v>
      </c>
      <c r="C156" s="102" t="s">
        <v>556</v>
      </c>
      <c r="D156" s="101" t="s">
        <v>557</v>
      </c>
      <c r="E156" s="103">
        <v>49.99</v>
      </c>
      <c r="F156" s="104">
        <f t="shared" si="6"/>
        <v>19.996000000000002</v>
      </c>
      <c r="G156" s="104">
        <f t="shared" si="7"/>
        <v>4.9990000000000006</v>
      </c>
      <c r="H156" s="105">
        <f t="shared" si="8"/>
        <v>9998.0000000000018</v>
      </c>
    </row>
    <row r="157" spans="1:8">
      <c r="A157" s="101">
        <v>155</v>
      </c>
      <c r="B157" s="102" t="s">
        <v>529</v>
      </c>
      <c r="C157" s="102" t="s">
        <v>550</v>
      </c>
      <c r="D157" s="101" t="s">
        <v>558</v>
      </c>
      <c r="E157" s="103">
        <v>49.99</v>
      </c>
      <c r="F157" s="104">
        <f t="shared" si="6"/>
        <v>19.996000000000002</v>
      </c>
      <c r="G157" s="104">
        <f t="shared" si="7"/>
        <v>4.9990000000000006</v>
      </c>
      <c r="H157" s="105">
        <f t="shared" si="8"/>
        <v>9998.0000000000018</v>
      </c>
    </row>
    <row r="158" spans="1:8" s="96" customFormat="1">
      <c r="A158" s="108"/>
      <c r="B158" s="108"/>
      <c r="C158" s="108" t="s">
        <v>54</v>
      </c>
      <c r="D158" s="108"/>
      <c r="E158" s="108">
        <f>SUM(E3:E157)</f>
        <v>7011.9599999999991</v>
      </c>
      <c r="F158" s="109">
        <f t="shared" ref="F158:G158" si="9">SUM(F3:F157)</f>
        <v>2804.7840000000006</v>
      </c>
      <c r="G158" s="109">
        <f t="shared" si="9"/>
        <v>701.19600000000014</v>
      </c>
      <c r="H158" s="110">
        <f>SUM(H3:H157)</f>
        <v>1402392</v>
      </c>
    </row>
    <row r="162" spans="8:8">
      <c r="H162" s="106" t="s">
        <v>559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I75"/>
  <sheetViews>
    <sheetView zoomScale="85" zoomScaleNormal="85" workbookViewId="0">
      <selection activeCell="B6" sqref="B6:B23"/>
    </sheetView>
  </sheetViews>
  <sheetFormatPr defaultColWidth="21.5703125" defaultRowHeight="15.75"/>
  <cols>
    <col min="1" max="1" width="6.28515625" style="112" customWidth="1"/>
    <col min="2" max="2" width="11.140625" style="112" customWidth="1"/>
    <col min="3" max="3" width="15" style="112" customWidth="1"/>
    <col min="4" max="4" width="20.5703125" style="112" bestFit="1" customWidth="1"/>
    <col min="5" max="5" width="29.5703125" style="112" bestFit="1" customWidth="1"/>
    <col min="6" max="6" width="11.28515625" style="112" bestFit="1" customWidth="1"/>
    <col min="7" max="7" width="9.5703125" style="112" customWidth="1"/>
    <col min="8" max="8" width="13" style="112" bestFit="1" customWidth="1"/>
    <col min="9" max="9" width="11.140625" style="112" customWidth="1"/>
    <col min="10" max="16384" width="21.5703125" style="112"/>
  </cols>
  <sheetData>
    <row r="2" spans="1:9" ht="18.75">
      <c r="A2" s="244" t="s">
        <v>560</v>
      </c>
      <c r="B2" s="244"/>
      <c r="C2" s="244"/>
      <c r="D2" s="244"/>
      <c r="E2" s="244"/>
      <c r="F2" s="244"/>
      <c r="G2" s="244"/>
      <c r="H2" s="244"/>
      <c r="I2" s="244"/>
    </row>
    <row r="3" spans="1:9" ht="48.75" customHeight="1">
      <c r="A3" s="245" t="s">
        <v>561</v>
      </c>
      <c r="B3" s="245"/>
      <c r="C3" s="245"/>
      <c r="D3" s="245"/>
      <c r="E3" s="245"/>
      <c r="F3" s="245"/>
      <c r="G3" s="245"/>
      <c r="H3" s="245"/>
      <c r="I3" s="245"/>
    </row>
    <row r="4" spans="1:9" s="113" customFormat="1" ht="31.5" customHeight="1">
      <c r="A4" s="245" t="s">
        <v>0</v>
      </c>
      <c r="B4" s="245" t="s">
        <v>221</v>
      </c>
      <c r="C4" s="245" t="s">
        <v>1</v>
      </c>
      <c r="D4" s="245" t="s">
        <v>2</v>
      </c>
      <c r="E4" s="245" t="s">
        <v>562</v>
      </c>
      <c r="F4" s="245" t="s">
        <v>563</v>
      </c>
      <c r="G4" s="245"/>
      <c r="H4" s="245" t="s">
        <v>564</v>
      </c>
      <c r="I4" s="246" t="s">
        <v>226</v>
      </c>
    </row>
    <row r="5" spans="1:9" s="113" customFormat="1">
      <c r="A5" s="245"/>
      <c r="B5" s="245"/>
      <c r="C5" s="245"/>
      <c r="D5" s="245"/>
      <c r="E5" s="245"/>
      <c r="F5" s="114" t="s">
        <v>565</v>
      </c>
      <c r="G5" s="114" t="s">
        <v>566</v>
      </c>
      <c r="H5" s="245"/>
      <c r="I5" s="246"/>
    </row>
    <row r="6" spans="1:9" s="113" customFormat="1" ht="15.75" customHeight="1">
      <c r="A6" s="114">
        <v>1</v>
      </c>
      <c r="B6" s="247" t="s">
        <v>529</v>
      </c>
      <c r="C6" s="114">
        <v>2</v>
      </c>
      <c r="D6" s="114">
        <v>3</v>
      </c>
      <c r="E6" s="114">
        <v>4</v>
      </c>
      <c r="F6" s="114">
        <v>5</v>
      </c>
      <c r="G6" s="114">
        <v>6</v>
      </c>
      <c r="H6" s="114">
        <v>7</v>
      </c>
      <c r="I6" s="246"/>
    </row>
    <row r="7" spans="1:9">
      <c r="A7" s="114">
        <v>1</v>
      </c>
      <c r="B7" s="247"/>
      <c r="C7" s="115" t="s">
        <v>567</v>
      </c>
      <c r="D7" s="115" t="s">
        <v>568</v>
      </c>
      <c r="E7" s="114" t="s">
        <v>569</v>
      </c>
      <c r="F7" s="116">
        <v>10.253061224489796</v>
      </c>
      <c r="G7" s="116">
        <f>F7*25/100</f>
        <v>2.5632653061224486</v>
      </c>
      <c r="H7" s="117">
        <f>G7*2500</f>
        <v>6408.1632653061215</v>
      </c>
      <c r="I7" s="246"/>
    </row>
    <row r="8" spans="1:9">
      <c r="A8" s="114">
        <v>2</v>
      </c>
      <c r="B8" s="247"/>
      <c r="C8" s="115" t="s">
        <v>567</v>
      </c>
      <c r="D8" s="115" t="s">
        <v>570</v>
      </c>
      <c r="E8" s="114" t="s">
        <v>571</v>
      </c>
      <c r="F8" s="116">
        <v>9.1183673469387756</v>
      </c>
      <c r="G8" s="116">
        <f t="shared" ref="G8:G71" si="0">F8*25/100</f>
        <v>2.2795918367346939</v>
      </c>
      <c r="H8" s="117">
        <f t="shared" ref="H8:H72" si="1">G8*2500</f>
        <v>5698.9795918367345</v>
      </c>
      <c r="I8" s="246"/>
    </row>
    <row r="9" spans="1:9" ht="31.5">
      <c r="A9" s="114">
        <v>3</v>
      </c>
      <c r="B9" s="247"/>
      <c r="C9" s="115" t="s">
        <v>567</v>
      </c>
      <c r="D9" s="115" t="s">
        <v>572</v>
      </c>
      <c r="E9" s="114" t="s">
        <v>573</v>
      </c>
      <c r="F9" s="116">
        <v>8.1632653061224492</v>
      </c>
      <c r="G9" s="116">
        <f t="shared" si="0"/>
        <v>2.0408163265306123</v>
      </c>
      <c r="H9" s="117">
        <f t="shared" si="1"/>
        <v>5102.0408163265311</v>
      </c>
      <c r="I9" s="246"/>
    </row>
    <row r="10" spans="1:9">
      <c r="A10" s="114">
        <v>4</v>
      </c>
      <c r="B10" s="247"/>
      <c r="C10" s="115" t="s">
        <v>567</v>
      </c>
      <c r="D10" s="115" t="s">
        <v>574</v>
      </c>
      <c r="E10" s="114" t="s">
        <v>575</v>
      </c>
      <c r="F10" s="116">
        <v>8.66530612244898</v>
      </c>
      <c r="G10" s="116">
        <f t="shared" si="0"/>
        <v>2.166326530612245</v>
      </c>
      <c r="H10" s="117">
        <f t="shared" si="1"/>
        <v>5415.8163265306121</v>
      </c>
      <c r="I10" s="246"/>
    </row>
    <row r="11" spans="1:9" ht="31.5">
      <c r="A11" s="114">
        <v>5</v>
      </c>
      <c r="B11" s="247"/>
      <c r="C11" s="115" t="s">
        <v>567</v>
      </c>
      <c r="D11" s="115" t="s">
        <v>576</v>
      </c>
      <c r="E11" s="114" t="s">
        <v>577</v>
      </c>
      <c r="F11" s="116">
        <v>9.9795918367346932</v>
      </c>
      <c r="G11" s="116">
        <f t="shared" si="0"/>
        <v>2.4948979591836733</v>
      </c>
      <c r="H11" s="117">
        <f t="shared" si="1"/>
        <v>6237.2448979591836</v>
      </c>
      <c r="I11" s="246"/>
    </row>
    <row r="12" spans="1:9">
      <c r="A12" s="114">
        <v>6</v>
      </c>
      <c r="B12" s="247"/>
      <c r="C12" s="115" t="s">
        <v>567</v>
      </c>
      <c r="D12" s="115" t="s">
        <v>576</v>
      </c>
      <c r="E12" s="114" t="s">
        <v>578</v>
      </c>
      <c r="F12" s="116">
        <v>13.11020408163265</v>
      </c>
      <c r="G12" s="116">
        <f t="shared" si="0"/>
        <v>3.2775510204081626</v>
      </c>
      <c r="H12" s="117">
        <f t="shared" si="1"/>
        <v>8193.8775510204068</v>
      </c>
      <c r="I12" s="246"/>
    </row>
    <row r="13" spans="1:9" ht="31.5">
      <c r="A13" s="114">
        <v>7</v>
      </c>
      <c r="B13" s="247"/>
      <c r="C13" s="115" t="s">
        <v>567</v>
      </c>
      <c r="D13" s="115" t="s">
        <v>579</v>
      </c>
      <c r="E13" s="114" t="s">
        <v>580</v>
      </c>
      <c r="F13" s="116">
        <v>9.4244897959183671</v>
      </c>
      <c r="G13" s="116">
        <f t="shared" si="0"/>
        <v>2.3561224489795918</v>
      </c>
      <c r="H13" s="117">
        <f t="shared" si="1"/>
        <v>5890.3061224489793</v>
      </c>
      <c r="I13" s="246"/>
    </row>
    <row r="14" spans="1:9">
      <c r="A14" s="114">
        <v>8</v>
      </c>
      <c r="B14" s="247"/>
      <c r="C14" s="115" t="s">
        <v>567</v>
      </c>
      <c r="D14" s="115" t="s">
        <v>581</v>
      </c>
      <c r="E14" s="114" t="s">
        <v>582</v>
      </c>
      <c r="F14" s="116">
        <v>4.3877551020408161</v>
      </c>
      <c r="G14" s="116">
        <f t="shared" si="0"/>
        <v>1.096938775510204</v>
      </c>
      <c r="H14" s="117">
        <f t="shared" si="1"/>
        <v>2742.3469387755099</v>
      </c>
      <c r="I14" s="246"/>
    </row>
    <row r="15" spans="1:9">
      <c r="A15" s="114">
        <v>9</v>
      </c>
      <c r="B15" s="247"/>
      <c r="C15" s="115" t="s">
        <v>567</v>
      </c>
      <c r="D15" s="115" t="s">
        <v>583</v>
      </c>
      <c r="E15" s="114" t="s">
        <v>584</v>
      </c>
      <c r="F15" s="116">
        <v>6.1020408163265296</v>
      </c>
      <c r="G15" s="116">
        <f t="shared" si="0"/>
        <v>1.5255102040816326</v>
      </c>
      <c r="H15" s="117">
        <f t="shared" si="1"/>
        <v>3813.7755102040815</v>
      </c>
      <c r="I15" s="246"/>
    </row>
    <row r="16" spans="1:9" ht="31.5">
      <c r="A16" s="114">
        <v>10</v>
      </c>
      <c r="B16" s="247"/>
      <c r="C16" s="115" t="s">
        <v>567</v>
      </c>
      <c r="D16" s="115" t="s">
        <v>585</v>
      </c>
      <c r="E16" s="114" t="s">
        <v>586</v>
      </c>
      <c r="F16" s="116">
        <v>8.1714285714285708</v>
      </c>
      <c r="G16" s="116">
        <f t="shared" si="0"/>
        <v>2.0428571428571427</v>
      </c>
      <c r="H16" s="117">
        <f t="shared" si="1"/>
        <v>5107.1428571428569</v>
      </c>
      <c r="I16" s="246"/>
    </row>
    <row r="17" spans="1:9">
      <c r="A17" s="114">
        <v>11</v>
      </c>
      <c r="B17" s="247"/>
      <c r="C17" s="115" t="s">
        <v>567</v>
      </c>
      <c r="D17" s="115" t="s">
        <v>579</v>
      </c>
      <c r="E17" s="114" t="s">
        <v>587</v>
      </c>
      <c r="F17" s="116">
        <v>19.183673469387752</v>
      </c>
      <c r="G17" s="116">
        <f t="shared" si="0"/>
        <v>4.7959183673469381</v>
      </c>
      <c r="H17" s="117">
        <f t="shared" si="1"/>
        <v>11989.795918367345</v>
      </c>
      <c r="I17" s="246"/>
    </row>
    <row r="18" spans="1:9">
      <c r="A18" s="114">
        <v>12</v>
      </c>
      <c r="B18" s="247"/>
      <c r="C18" s="115" t="s">
        <v>567</v>
      </c>
      <c r="D18" s="115" t="s">
        <v>572</v>
      </c>
      <c r="E18" s="114" t="s">
        <v>588</v>
      </c>
      <c r="F18" s="116">
        <v>7.7469387755102037</v>
      </c>
      <c r="G18" s="116">
        <f t="shared" si="0"/>
        <v>1.9367346938775509</v>
      </c>
      <c r="H18" s="117">
        <f t="shared" si="1"/>
        <v>4841.8367346938776</v>
      </c>
      <c r="I18" s="246"/>
    </row>
    <row r="19" spans="1:9">
      <c r="A19" s="114">
        <v>13</v>
      </c>
      <c r="B19" s="247"/>
      <c r="C19" s="115" t="s">
        <v>589</v>
      </c>
      <c r="D19" s="115" t="s">
        <v>590</v>
      </c>
      <c r="E19" s="114" t="s">
        <v>591</v>
      </c>
      <c r="F19" s="116">
        <v>12.183673469387754</v>
      </c>
      <c r="G19" s="116">
        <f t="shared" si="0"/>
        <v>3.0459183673469385</v>
      </c>
      <c r="H19" s="117">
        <f t="shared" si="1"/>
        <v>7614.7959183673465</v>
      </c>
      <c r="I19" s="246"/>
    </row>
    <row r="20" spans="1:9">
      <c r="A20" s="114">
        <v>14</v>
      </c>
      <c r="B20" s="247"/>
      <c r="C20" s="115" t="s">
        <v>589</v>
      </c>
      <c r="D20" s="115" t="s">
        <v>590</v>
      </c>
      <c r="E20" s="114" t="s">
        <v>592</v>
      </c>
      <c r="F20" s="116">
        <v>39.575510204081624</v>
      </c>
      <c r="G20" s="116">
        <f t="shared" si="0"/>
        <v>9.893877551020406</v>
      </c>
      <c r="H20" s="117">
        <f t="shared" si="1"/>
        <v>24734.693877551013</v>
      </c>
      <c r="I20" s="246"/>
    </row>
    <row r="21" spans="1:9">
      <c r="A21" s="114">
        <v>15</v>
      </c>
      <c r="B21" s="247"/>
      <c r="C21" s="115" t="s">
        <v>589</v>
      </c>
      <c r="D21" s="115" t="s">
        <v>593</v>
      </c>
      <c r="E21" s="114" t="s">
        <v>594</v>
      </c>
      <c r="F21" s="116">
        <v>55.620408163265303</v>
      </c>
      <c r="G21" s="116">
        <f t="shared" si="0"/>
        <v>13.905102040816326</v>
      </c>
      <c r="H21" s="117">
        <f t="shared" si="1"/>
        <v>34762.755102040814</v>
      </c>
      <c r="I21" s="246"/>
    </row>
    <row r="22" spans="1:9">
      <c r="A22" s="114">
        <v>16</v>
      </c>
      <c r="B22" s="247"/>
      <c r="C22" s="115" t="s">
        <v>589</v>
      </c>
      <c r="D22" s="115" t="s">
        <v>595</v>
      </c>
      <c r="E22" s="114" t="s">
        <v>596</v>
      </c>
      <c r="F22" s="116">
        <v>9.0367346938775501</v>
      </c>
      <c r="G22" s="116">
        <f t="shared" si="0"/>
        <v>2.2591836734693875</v>
      </c>
      <c r="H22" s="117">
        <f t="shared" si="1"/>
        <v>5647.9591836734689</v>
      </c>
      <c r="I22" s="246"/>
    </row>
    <row r="23" spans="1:9" ht="31.5">
      <c r="A23" s="114">
        <v>17</v>
      </c>
      <c r="B23" s="247"/>
      <c r="C23" s="115" t="s">
        <v>597</v>
      </c>
      <c r="D23" s="115" t="s">
        <v>598</v>
      </c>
      <c r="E23" s="114" t="s">
        <v>599</v>
      </c>
      <c r="F23" s="116">
        <v>41.714285714285715</v>
      </c>
      <c r="G23" s="116">
        <f t="shared" si="0"/>
        <v>10.428571428571429</v>
      </c>
      <c r="H23" s="117">
        <f t="shared" si="1"/>
        <v>26071.428571428572</v>
      </c>
      <c r="I23" s="246"/>
    </row>
    <row r="24" spans="1:9" ht="32.25" customHeight="1">
      <c r="A24" s="114">
        <v>18</v>
      </c>
      <c r="B24" s="247" t="s">
        <v>529</v>
      </c>
      <c r="C24" s="115" t="s">
        <v>600</v>
      </c>
      <c r="D24" s="115" t="s">
        <v>601</v>
      </c>
      <c r="E24" s="114" t="s">
        <v>602</v>
      </c>
      <c r="F24" s="116">
        <v>31.081632653061224</v>
      </c>
      <c r="G24" s="116">
        <f t="shared" si="0"/>
        <v>7.7704081632653059</v>
      </c>
      <c r="H24" s="117">
        <f t="shared" si="1"/>
        <v>19426.020408163266</v>
      </c>
      <c r="I24" s="246"/>
    </row>
    <row r="25" spans="1:9" ht="31.5">
      <c r="A25" s="114">
        <v>19</v>
      </c>
      <c r="B25" s="247"/>
      <c r="C25" s="115" t="s">
        <v>603</v>
      </c>
      <c r="D25" s="115" t="s">
        <v>603</v>
      </c>
      <c r="E25" s="114" t="s">
        <v>604</v>
      </c>
      <c r="F25" s="116">
        <v>17.722448979591835</v>
      </c>
      <c r="G25" s="116">
        <f t="shared" si="0"/>
        <v>4.4306122448979588</v>
      </c>
      <c r="H25" s="117">
        <f t="shared" si="1"/>
        <v>11076.530612244896</v>
      </c>
      <c r="I25" s="246"/>
    </row>
    <row r="26" spans="1:9">
      <c r="A26" s="114">
        <v>20</v>
      </c>
      <c r="B26" s="247"/>
      <c r="C26" s="115" t="s">
        <v>603</v>
      </c>
      <c r="D26" s="115" t="s">
        <v>605</v>
      </c>
      <c r="E26" s="114" t="s">
        <v>606</v>
      </c>
      <c r="F26" s="116">
        <v>8.2489795918367346</v>
      </c>
      <c r="G26" s="116">
        <f t="shared" si="0"/>
        <v>2.0622448979591836</v>
      </c>
      <c r="H26" s="117">
        <f t="shared" si="1"/>
        <v>5155.6122448979595</v>
      </c>
      <c r="I26" s="246"/>
    </row>
    <row r="27" spans="1:9">
      <c r="A27" s="114">
        <v>21</v>
      </c>
      <c r="B27" s="247"/>
      <c r="C27" s="115" t="s">
        <v>603</v>
      </c>
      <c r="D27" s="115" t="s">
        <v>605</v>
      </c>
      <c r="E27" s="114" t="s">
        <v>607</v>
      </c>
      <c r="F27" s="116">
        <v>25.183673469387756</v>
      </c>
      <c r="G27" s="116">
        <f t="shared" si="0"/>
        <v>6.295918367346939</v>
      </c>
      <c r="H27" s="117">
        <f t="shared" si="1"/>
        <v>15739.795918367348</v>
      </c>
      <c r="I27" s="246"/>
    </row>
    <row r="28" spans="1:9">
      <c r="A28" s="114">
        <v>22</v>
      </c>
      <c r="B28" s="247"/>
      <c r="C28" s="115" t="s">
        <v>603</v>
      </c>
      <c r="D28" s="115" t="s">
        <v>608</v>
      </c>
      <c r="E28" s="114" t="s">
        <v>609</v>
      </c>
      <c r="F28" s="116">
        <v>34.269387755102038</v>
      </c>
      <c r="G28" s="116">
        <f t="shared" si="0"/>
        <v>8.5673469387755095</v>
      </c>
      <c r="H28" s="117">
        <f t="shared" si="1"/>
        <v>21418.367346938772</v>
      </c>
      <c r="I28" s="246"/>
    </row>
    <row r="29" spans="1:9">
      <c r="A29" s="114">
        <v>23</v>
      </c>
      <c r="B29" s="247"/>
      <c r="C29" s="115" t="s">
        <v>610</v>
      </c>
      <c r="D29" s="115" t="s">
        <v>611</v>
      </c>
      <c r="E29" s="114" t="s">
        <v>612</v>
      </c>
      <c r="F29" s="116">
        <v>10.583673469387755</v>
      </c>
      <c r="G29" s="116">
        <f t="shared" si="0"/>
        <v>2.6459183673469386</v>
      </c>
      <c r="H29" s="117">
        <f t="shared" si="1"/>
        <v>6614.7959183673465</v>
      </c>
      <c r="I29" s="246"/>
    </row>
    <row r="30" spans="1:9">
      <c r="A30" s="114">
        <v>24</v>
      </c>
      <c r="B30" s="247"/>
      <c r="C30" s="115" t="s">
        <v>610</v>
      </c>
      <c r="D30" s="115" t="s">
        <v>613</v>
      </c>
      <c r="E30" s="114" t="s">
        <v>614</v>
      </c>
      <c r="F30" s="116">
        <v>10.191836734693876</v>
      </c>
      <c r="G30" s="116">
        <f t="shared" si="0"/>
        <v>2.547959183673469</v>
      </c>
      <c r="H30" s="117">
        <f t="shared" si="1"/>
        <v>6369.8979591836724</v>
      </c>
      <c r="I30" s="246"/>
    </row>
    <row r="31" spans="1:9">
      <c r="A31" s="114">
        <v>25</v>
      </c>
      <c r="B31" s="247"/>
      <c r="C31" s="115" t="s">
        <v>610</v>
      </c>
      <c r="D31" s="115" t="s">
        <v>611</v>
      </c>
      <c r="E31" s="114" t="s">
        <v>615</v>
      </c>
      <c r="F31" s="116">
        <v>11.755102040816325</v>
      </c>
      <c r="G31" s="116">
        <f t="shared" si="0"/>
        <v>2.9387755102040813</v>
      </c>
      <c r="H31" s="117">
        <f t="shared" si="1"/>
        <v>7346.9387755102034</v>
      </c>
      <c r="I31" s="246"/>
    </row>
    <row r="32" spans="1:9">
      <c r="A32" s="114">
        <v>26</v>
      </c>
      <c r="B32" s="247"/>
      <c r="C32" s="115" t="s">
        <v>610</v>
      </c>
      <c r="D32" s="115" t="s">
        <v>616</v>
      </c>
      <c r="E32" s="114" t="s">
        <v>617</v>
      </c>
      <c r="F32" s="116">
        <v>9.2897959183673464</v>
      </c>
      <c r="G32" s="116">
        <f t="shared" si="0"/>
        <v>2.3224489795918366</v>
      </c>
      <c r="H32" s="117">
        <f t="shared" si="1"/>
        <v>5806.1224489795914</v>
      </c>
      <c r="I32" s="246"/>
    </row>
    <row r="33" spans="1:9">
      <c r="A33" s="114">
        <v>27</v>
      </c>
      <c r="B33" s="247"/>
      <c r="C33" s="115" t="s">
        <v>610</v>
      </c>
      <c r="D33" s="115" t="s">
        <v>618</v>
      </c>
      <c r="E33" s="114" t="s">
        <v>619</v>
      </c>
      <c r="F33" s="116">
        <v>5.7102040816326527</v>
      </c>
      <c r="G33" s="116">
        <f t="shared" si="0"/>
        <v>1.4275510204081632</v>
      </c>
      <c r="H33" s="117">
        <f t="shared" si="1"/>
        <v>3568.8775510204077</v>
      </c>
      <c r="I33" s="246"/>
    </row>
    <row r="34" spans="1:9">
      <c r="A34" s="114">
        <v>28</v>
      </c>
      <c r="B34" s="247"/>
      <c r="C34" s="115" t="s">
        <v>610</v>
      </c>
      <c r="D34" s="115" t="s">
        <v>610</v>
      </c>
      <c r="E34" s="114" t="s">
        <v>620</v>
      </c>
      <c r="F34" s="116">
        <v>8.7428571428571438</v>
      </c>
      <c r="G34" s="116">
        <f t="shared" si="0"/>
        <v>2.1857142857142859</v>
      </c>
      <c r="H34" s="117">
        <f t="shared" si="1"/>
        <v>5464.2857142857147</v>
      </c>
      <c r="I34" s="246"/>
    </row>
    <row r="35" spans="1:9">
      <c r="A35" s="114">
        <v>29</v>
      </c>
      <c r="B35" s="247"/>
      <c r="C35" s="115" t="s">
        <v>610</v>
      </c>
      <c r="D35" s="115" t="s">
        <v>610</v>
      </c>
      <c r="E35" s="114" t="s">
        <v>621</v>
      </c>
      <c r="F35" s="116">
        <v>10.840816326530611</v>
      </c>
      <c r="G35" s="116">
        <f t="shared" si="0"/>
        <v>2.7102040816326523</v>
      </c>
      <c r="H35" s="117">
        <f t="shared" si="1"/>
        <v>6775.5102040816309</v>
      </c>
      <c r="I35" s="246"/>
    </row>
    <row r="36" spans="1:9">
      <c r="A36" s="114">
        <v>30</v>
      </c>
      <c r="B36" s="247"/>
      <c r="C36" s="115" t="s">
        <v>610</v>
      </c>
      <c r="D36" s="115" t="s">
        <v>622</v>
      </c>
      <c r="E36" s="114" t="s">
        <v>623</v>
      </c>
      <c r="F36" s="116">
        <v>10.987755102040817</v>
      </c>
      <c r="G36" s="116">
        <f t="shared" si="0"/>
        <v>2.7469387755102042</v>
      </c>
      <c r="H36" s="117">
        <f t="shared" si="1"/>
        <v>6867.3469387755104</v>
      </c>
      <c r="I36" s="246"/>
    </row>
    <row r="37" spans="1:9">
      <c r="A37" s="114">
        <v>31</v>
      </c>
      <c r="B37" s="247"/>
      <c r="C37" s="115" t="s">
        <v>610</v>
      </c>
      <c r="D37" s="115" t="s">
        <v>624</v>
      </c>
      <c r="E37" s="114" t="s">
        <v>625</v>
      </c>
      <c r="F37" s="116">
        <v>9.0897959183673454</v>
      </c>
      <c r="G37" s="116">
        <f t="shared" si="0"/>
        <v>2.2724489795918363</v>
      </c>
      <c r="H37" s="117">
        <f t="shared" si="1"/>
        <v>5681.1224489795904</v>
      </c>
      <c r="I37" s="246"/>
    </row>
    <row r="38" spans="1:9">
      <c r="A38" s="114">
        <v>32</v>
      </c>
      <c r="B38" s="247"/>
      <c r="C38" s="115" t="s">
        <v>610</v>
      </c>
      <c r="D38" s="115" t="s">
        <v>624</v>
      </c>
      <c r="E38" s="114" t="s">
        <v>626</v>
      </c>
      <c r="F38" s="116">
        <v>8.5959183673469379</v>
      </c>
      <c r="G38" s="116">
        <f t="shared" si="0"/>
        <v>2.1489795918367345</v>
      </c>
      <c r="H38" s="117">
        <f t="shared" si="1"/>
        <v>5372.4489795918362</v>
      </c>
      <c r="I38" s="246"/>
    </row>
    <row r="39" spans="1:9">
      <c r="A39" s="114">
        <v>33</v>
      </c>
      <c r="B39" s="247"/>
      <c r="C39" s="115" t="s">
        <v>610</v>
      </c>
      <c r="D39" s="115" t="s">
        <v>627</v>
      </c>
      <c r="E39" s="114" t="s">
        <v>628</v>
      </c>
      <c r="F39" s="116">
        <v>6.5551020408163252</v>
      </c>
      <c r="G39" s="116">
        <f t="shared" si="0"/>
        <v>1.6387755102040813</v>
      </c>
      <c r="H39" s="117">
        <f t="shared" si="1"/>
        <v>4096.9387755102034</v>
      </c>
      <c r="I39" s="246"/>
    </row>
    <row r="40" spans="1:9">
      <c r="A40" s="114">
        <v>34</v>
      </c>
      <c r="B40" s="247"/>
      <c r="C40" s="115" t="s">
        <v>610</v>
      </c>
      <c r="D40" s="115" t="s">
        <v>627</v>
      </c>
      <c r="E40" s="114" t="s">
        <v>629</v>
      </c>
      <c r="F40" s="116">
        <v>12.244897959183673</v>
      </c>
      <c r="G40" s="116">
        <f t="shared" si="0"/>
        <v>3.0612244897959182</v>
      </c>
      <c r="H40" s="117">
        <f t="shared" si="1"/>
        <v>7653.0612244897957</v>
      </c>
      <c r="I40" s="246"/>
    </row>
    <row r="41" spans="1:9">
      <c r="A41" s="114">
        <v>35</v>
      </c>
      <c r="B41" s="247"/>
      <c r="C41" s="115" t="s">
        <v>610</v>
      </c>
      <c r="D41" s="115" t="s">
        <v>627</v>
      </c>
      <c r="E41" s="114" t="s">
        <v>630</v>
      </c>
      <c r="F41" s="116">
        <v>11.395918367346939</v>
      </c>
      <c r="G41" s="116">
        <f t="shared" si="0"/>
        <v>2.8489795918367351</v>
      </c>
      <c r="H41" s="117">
        <f t="shared" si="1"/>
        <v>7122.448979591838</v>
      </c>
      <c r="I41" s="246"/>
    </row>
    <row r="42" spans="1:9">
      <c r="A42" s="114">
        <v>36</v>
      </c>
      <c r="B42" s="247"/>
      <c r="C42" s="115" t="s">
        <v>631</v>
      </c>
      <c r="D42" s="115" t="s">
        <v>632</v>
      </c>
      <c r="E42" s="114" t="s">
        <v>633</v>
      </c>
      <c r="F42" s="116">
        <v>10.281632653061225</v>
      </c>
      <c r="G42" s="116">
        <f t="shared" si="0"/>
        <v>2.5704081632653062</v>
      </c>
      <c r="H42" s="117">
        <f t="shared" si="1"/>
        <v>6426.0204081632655</v>
      </c>
      <c r="I42" s="246"/>
    </row>
    <row r="43" spans="1:9">
      <c r="A43" s="114">
        <v>37</v>
      </c>
      <c r="B43" s="247"/>
      <c r="C43" s="115" t="s">
        <v>631</v>
      </c>
      <c r="D43" s="115" t="s">
        <v>634</v>
      </c>
      <c r="E43" s="114" t="s">
        <v>635</v>
      </c>
      <c r="F43" s="116">
        <v>8.763265306122447</v>
      </c>
      <c r="G43" s="116">
        <f t="shared" si="0"/>
        <v>2.1908163265306118</v>
      </c>
      <c r="H43" s="117">
        <f t="shared" si="1"/>
        <v>5477.0408163265292</v>
      </c>
      <c r="I43" s="246"/>
    </row>
    <row r="44" spans="1:9" ht="31.5">
      <c r="A44" s="114">
        <v>38</v>
      </c>
      <c r="B44" s="247"/>
      <c r="C44" s="115" t="s">
        <v>631</v>
      </c>
      <c r="D44" s="115" t="s">
        <v>634</v>
      </c>
      <c r="E44" s="114" t="s">
        <v>636</v>
      </c>
      <c r="F44" s="116">
        <v>8.6489795918367349</v>
      </c>
      <c r="G44" s="116">
        <f t="shared" si="0"/>
        <v>2.1622448979591837</v>
      </c>
      <c r="H44" s="117">
        <f t="shared" si="1"/>
        <v>5405.6122448979595</v>
      </c>
      <c r="I44" s="246"/>
    </row>
    <row r="45" spans="1:9">
      <c r="A45" s="114">
        <v>39</v>
      </c>
      <c r="B45" s="247"/>
      <c r="C45" s="115" t="s">
        <v>631</v>
      </c>
      <c r="D45" s="115" t="s">
        <v>637</v>
      </c>
      <c r="E45" s="114" t="s">
        <v>638</v>
      </c>
      <c r="F45" s="116">
        <v>9.5061224489795908</v>
      </c>
      <c r="G45" s="116">
        <f t="shared" si="0"/>
        <v>2.3765306122448977</v>
      </c>
      <c r="H45" s="117">
        <f t="shared" si="1"/>
        <v>5941.3265306122439</v>
      </c>
      <c r="I45" s="246"/>
    </row>
    <row r="46" spans="1:9">
      <c r="A46" s="114">
        <v>40</v>
      </c>
      <c r="B46" s="247"/>
      <c r="C46" s="115" t="s">
        <v>631</v>
      </c>
      <c r="D46" s="115" t="s">
        <v>634</v>
      </c>
      <c r="E46" s="114" t="s">
        <v>639</v>
      </c>
      <c r="F46" s="116">
        <v>8.5795918367346928</v>
      </c>
      <c r="G46" s="116">
        <f t="shared" si="0"/>
        <v>2.1448979591836732</v>
      </c>
      <c r="H46" s="117">
        <f t="shared" si="1"/>
        <v>5362.2448979591827</v>
      </c>
      <c r="I46" s="246"/>
    </row>
    <row r="47" spans="1:9">
      <c r="A47" s="114">
        <v>41</v>
      </c>
      <c r="B47" s="247"/>
      <c r="C47" s="115" t="s">
        <v>631</v>
      </c>
      <c r="D47" s="115" t="s">
        <v>637</v>
      </c>
      <c r="E47" s="114" t="s">
        <v>640</v>
      </c>
      <c r="F47" s="116">
        <v>8.5551020408163261</v>
      </c>
      <c r="G47" s="116">
        <f t="shared" si="0"/>
        <v>2.1387755102040815</v>
      </c>
      <c r="H47" s="117">
        <f t="shared" si="1"/>
        <v>5346.9387755102034</v>
      </c>
      <c r="I47" s="246"/>
    </row>
    <row r="48" spans="1:9">
      <c r="A48" s="114">
        <v>42</v>
      </c>
      <c r="B48" s="248" t="s">
        <v>529</v>
      </c>
      <c r="C48" s="115" t="s">
        <v>631</v>
      </c>
      <c r="D48" s="115" t="s">
        <v>634</v>
      </c>
      <c r="E48" s="114" t="s">
        <v>641</v>
      </c>
      <c r="F48" s="116">
        <v>9.9591836734693864</v>
      </c>
      <c r="G48" s="116">
        <f t="shared" si="0"/>
        <v>2.4897959183673466</v>
      </c>
      <c r="H48" s="117">
        <f t="shared" si="1"/>
        <v>6224.4897959183663</v>
      </c>
      <c r="I48" s="246"/>
    </row>
    <row r="49" spans="1:9">
      <c r="A49" s="114">
        <v>43</v>
      </c>
      <c r="B49" s="248"/>
      <c r="C49" s="115" t="s">
        <v>642</v>
      </c>
      <c r="D49" s="115" t="s">
        <v>643</v>
      </c>
      <c r="E49" s="114" t="s">
        <v>644</v>
      </c>
      <c r="F49" s="116">
        <v>9.0489795918367353</v>
      </c>
      <c r="G49" s="116">
        <f t="shared" si="0"/>
        <v>2.2622448979591838</v>
      </c>
      <c r="H49" s="117">
        <f t="shared" si="1"/>
        <v>5655.6122448979595</v>
      </c>
      <c r="I49" s="246"/>
    </row>
    <row r="50" spans="1:9">
      <c r="A50" s="114">
        <v>44</v>
      </c>
      <c r="B50" s="248"/>
      <c r="C50" s="115" t="s">
        <v>642</v>
      </c>
      <c r="D50" s="115" t="s">
        <v>645</v>
      </c>
      <c r="E50" s="114" t="s">
        <v>646</v>
      </c>
      <c r="F50" s="116">
        <v>11.379591836734692</v>
      </c>
      <c r="G50" s="116">
        <f t="shared" si="0"/>
        <v>2.8448979591836729</v>
      </c>
      <c r="H50" s="117">
        <f t="shared" si="1"/>
        <v>7112.2448979591827</v>
      </c>
      <c r="I50" s="246"/>
    </row>
    <row r="51" spans="1:9">
      <c r="A51" s="114">
        <v>45</v>
      </c>
      <c r="B51" s="248"/>
      <c r="C51" s="115" t="s">
        <v>642</v>
      </c>
      <c r="D51" s="115" t="s">
        <v>647</v>
      </c>
      <c r="E51" s="114" t="s">
        <v>648</v>
      </c>
      <c r="F51" s="116">
        <v>9.3632653061224485</v>
      </c>
      <c r="G51" s="116">
        <f t="shared" si="0"/>
        <v>2.3408163265306121</v>
      </c>
      <c r="H51" s="117">
        <f t="shared" si="1"/>
        <v>5852.0408163265301</v>
      </c>
      <c r="I51" s="246"/>
    </row>
    <row r="52" spans="1:9">
      <c r="A52" s="114">
        <v>46</v>
      </c>
      <c r="B52" s="248"/>
      <c r="C52" s="115" t="s">
        <v>642</v>
      </c>
      <c r="D52" s="115" t="s">
        <v>647</v>
      </c>
      <c r="E52" s="114" t="s">
        <v>649</v>
      </c>
      <c r="F52" s="116">
        <v>15.60408163265306</v>
      </c>
      <c r="G52" s="116">
        <f t="shared" si="0"/>
        <v>3.9010204081632649</v>
      </c>
      <c r="H52" s="117">
        <f t="shared" si="1"/>
        <v>9752.551020408162</v>
      </c>
      <c r="I52" s="246"/>
    </row>
    <row r="53" spans="1:9">
      <c r="A53" s="114">
        <v>47</v>
      </c>
      <c r="B53" s="248"/>
      <c r="C53" s="115" t="s">
        <v>642</v>
      </c>
      <c r="D53" s="115" t="s">
        <v>647</v>
      </c>
      <c r="E53" s="114" t="s">
        <v>650</v>
      </c>
      <c r="F53" s="116">
        <v>6.5142857142857142</v>
      </c>
      <c r="G53" s="116">
        <f t="shared" si="0"/>
        <v>1.6285714285714286</v>
      </c>
      <c r="H53" s="117">
        <f t="shared" si="1"/>
        <v>4071.4285714285716</v>
      </c>
      <c r="I53" s="246"/>
    </row>
    <row r="54" spans="1:9">
      <c r="A54" s="114">
        <v>48</v>
      </c>
      <c r="B54" s="248"/>
      <c r="C54" s="115" t="s">
        <v>642</v>
      </c>
      <c r="D54" s="115" t="s">
        <v>647</v>
      </c>
      <c r="E54" s="114" t="s">
        <v>651</v>
      </c>
      <c r="F54" s="116">
        <v>7.591836734693878</v>
      </c>
      <c r="G54" s="116">
        <f t="shared" si="0"/>
        <v>1.8979591836734695</v>
      </c>
      <c r="H54" s="117">
        <f t="shared" si="1"/>
        <v>4744.8979591836742</v>
      </c>
      <c r="I54" s="246"/>
    </row>
    <row r="55" spans="1:9">
      <c r="A55" s="114">
        <v>49</v>
      </c>
      <c r="B55" s="248"/>
      <c r="C55" s="115" t="s">
        <v>642</v>
      </c>
      <c r="D55" s="115" t="s">
        <v>647</v>
      </c>
      <c r="E55" s="114" t="s">
        <v>652</v>
      </c>
      <c r="F55" s="116">
        <v>7.853061224489795</v>
      </c>
      <c r="G55" s="116">
        <f t="shared" si="0"/>
        <v>1.9632653061224488</v>
      </c>
      <c r="H55" s="117">
        <f t="shared" si="1"/>
        <v>4908.1632653061215</v>
      </c>
      <c r="I55" s="246"/>
    </row>
    <row r="56" spans="1:9">
      <c r="A56" s="114">
        <v>50</v>
      </c>
      <c r="B56" s="248"/>
      <c r="C56" s="115" t="s">
        <v>642</v>
      </c>
      <c r="D56" s="115" t="s">
        <v>653</v>
      </c>
      <c r="E56" s="114" t="s">
        <v>654</v>
      </c>
      <c r="F56" s="116">
        <v>5.7102040816326527</v>
      </c>
      <c r="G56" s="116">
        <f t="shared" si="0"/>
        <v>1.4275510204081632</v>
      </c>
      <c r="H56" s="117">
        <f t="shared" si="1"/>
        <v>3568.8775510204077</v>
      </c>
      <c r="I56" s="246"/>
    </row>
    <row r="57" spans="1:9">
      <c r="A57" s="114">
        <v>51</v>
      </c>
      <c r="B57" s="248"/>
      <c r="C57" s="115" t="s">
        <v>642</v>
      </c>
      <c r="D57" s="115" t="s">
        <v>655</v>
      </c>
      <c r="E57" s="114" t="s">
        <v>656</v>
      </c>
      <c r="F57" s="116">
        <v>9.9714285714285698</v>
      </c>
      <c r="G57" s="116">
        <f t="shared" si="0"/>
        <v>2.4928571428571424</v>
      </c>
      <c r="H57" s="117">
        <f t="shared" si="1"/>
        <v>6232.142857142856</v>
      </c>
      <c r="I57" s="246"/>
    </row>
    <row r="58" spans="1:9">
      <c r="A58" s="114">
        <v>52</v>
      </c>
      <c r="B58" s="248"/>
      <c r="C58" s="115" t="s">
        <v>642</v>
      </c>
      <c r="D58" s="115" t="s">
        <v>655</v>
      </c>
      <c r="E58" s="114" t="s">
        <v>657</v>
      </c>
      <c r="F58" s="116">
        <v>7.0816326530612246</v>
      </c>
      <c r="G58" s="116">
        <f t="shared" si="0"/>
        <v>1.7704081632653059</v>
      </c>
      <c r="H58" s="117">
        <f t="shared" si="1"/>
        <v>4426.0204081632646</v>
      </c>
      <c r="I58" s="246"/>
    </row>
    <row r="59" spans="1:9">
      <c r="A59" s="114">
        <v>53</v>
      </c>
      <c r="B59" s="248"/>
      <c r="C59" s="115" t="s">
        <v>642</v>
      </c>
      <c r="D59" s="115" t="s">
        <v>655</v>
      </c>
      <c r="E59" s="114" t="s">
        <v>658</v>
      </c>
      <c r="F59" s="116">
        <v>10.208163265306123</v>
      </c>
      <c r="G59" s="116">
        <f t="shared" si="0"/>
        <v>2.5520408163265307</v>
      </c>
      <c r="H59" s="117">
        <f t="shared" si="1"/>
        <v>6380.1020408163267</v>
      </c>
      <c r="I59" s="246"/>
    </row>
    <row r="60" spans="1:9">
      <c r="A60" s="114">
        <v>54</v>
      </c>
      <c r="B60" s="248"/>
      <c r="C60" s="115" t="s">
        <v>642</v>
      </c>
      <c r="D60" s="115" t="s">
        <v>659</v>
      </c>
      <c r="E60" s="114" t="s">
        <v>660</v>
      </c>
      <c r="F60" s="116">
        <v>5.4979591836734691</v>
      </c>
      <c r="G60" s="116">
        <f t="shared" si="0"/>
        <v>1.3744897959183673</v>
      </c>
      <c r="H60" s="117">
        <f t="shared" si="1"/>
        <v>3436.2244897959181</v>
      </c>
      <c r="I60" s="246"/>
    </row>
    <row r="61" spans="1:9">
      <c r="A61" s="114">
        <v>55</v>
      </c>
      <c r="B61" s="248"/>
      <c r="C61" s="115" t="s">
        <v>642</v>
      </c>
      <c r="D61" s="115" t="s">
        <v>661</v>
      </c>
      <c r="E61" s="114" t="s">
        <v>662</v>
      </c>
      <c r="F61" s="116">
        <v>10.208163265306123</v>
      </c>
      <c r="G61" s="116">
        <f t="shared" si="0"/>
        <v>2.5520408163265307</v>
      </c>
      <c r="H61" s="117">
        <f t="shared" si="1"/>
        <v>6380.1020408163267</v>
      </c>
      <c r="I61" s="246"/>
    </row>
    <row r="62" spans="1:9">
      <c r="A62" s="114">
        <v>56</v>
      </c>
      <c r="B62" s="248"/>
      <c r="C62" s="115" t="s">
        <v>642</v>
      </c>
      <c r="D62" s="115" t="s">
        <v>647</v>
      </c>
      <c r="E62" s="114" t="s">
        <v>663</v>
      </c>
      <c r="F62" s="116">
        <v>8.0897959183673471</v>
      </c>
      <c r="G62" s="116">
        <f t="shared" si="0"/>
        <v>2.0224489795918368</v>
      </c>
      <c r="H62" s="117">
        <f t="shared" si="1"/>
        <v>5056.1224489795923</v>
      </c>
      <c r="I62" s="246"/>
    </row>
    <row r="63" spans="1:9">
      <c r="A63" s="114">
        <v>57</v>
      </c>
      <c r="B63" s="248"/>
      <c r="C63" s="115" t="s">
        <v>642</v>
      </c>
      <c r="D63" s="115" t="s">
        <v>664</v>
      </c>
      <c r="E63" s="114" t="s">
        <v>665</v>
      </c>
      <c r="F63" s="116">
        <v>13.575510204081631</v>
      </c>
      <c r="G63" s="116">
        <f t="shared" si="0"/>
        <v>3.3938775510204078</v>
      </c>
      <c r="H63" s="117">
        <f t="shared" si="1"/>
        <v>8484.6938775510189</v>
      </c>
      <c r="I63" s="246"/>
    </row>
    <row r="64" spans="1:9">
      <c r="A64" s="114">
        <v>58</v>
      </c>
      <c r="B64" s="248"/>
      <c r="C64" s="115" t="s">
        <v>642</v>
      </c>
      <c r="D64" s="115" t="s">
        <v>647</v>
      </c>
      <c r="E64" s="114" t="s">
        <v>666</v>
      </c>
      <c r="F64" s="116">
        <v>20.37142857142857</v>
      </c>
      <c r="G64" s="116">
        <f t="shared" si="0"/>
        <v>5.0928571428571425</v>
      </c>
      <c r="H64" s="117">
        <f t="shared" si="1"/>
        <v>12732.142857142857</v>
      </c>
      <c r="I64" s="246"/>
    </row>
    <row r="65" spans="1:9">
      <c r="A65" s="114">
        <v>59</v>
      </c>
      <c r="B65" s="248"/>
      <c r="C65" s="115" t="s">
        <v>642</v>
      </c>
      <c r="D65" s="115" t="s">
        <v>667</v>
      </c>
      <c r="E65" s="114" t="s">
        <v>668</v>
      </c>
      <c r="F65" s="116">
        <v>15.461224489795919</v>
      </c>
      <c r="G65" s="116">
        <f t="shared" si="0"/>
        <v>3.8653061224489793</v>
      </c>
      <c r="H65" s="117">
        <f t="shared" si="1"/>
        <v>9663.2653061224482</v>
      </c>
      <c r="I65" s="246"/>
    </row>
    <row r="66" spans="1:9">
      <c r="A66" s="114">
        <v>60</v>
      </c>
      <c r="B66" s="248"/>
      <c r="C66" s="115" t="s">
        <v>642</v>
      </c>
      <c r="D66" s="115" t="s">
        <v>659</v>
      </c>
      <c r="E66" s="114" t="s">
        <v>669</v>
      </c>
      <c r="F66" s="116">
        <v>15.914285714285715</v>
      </c>
      <c r="G66" s="116">
        <f t="shared" si="0"/>
        <v>3.9785714285714291</v>
      </c>
      <c r="H66" s="117">
        <f t="shared" si="1"/>
        <v>9946.4285714285725</v>
      </c>
      <c r="I66" s="246"/>
    </row>
    <row r="67" spans="1:9">
      <c r="A67" s="114">
        <v>61</v>
      </c>
      <c r="B67" s="248"/>
      <c r="C67" s="115" t="s">
        <v>642</v>
      </c>
      <c r="D67" s="115" t="s">
        <v>670</v>
      </c>
      <c r="E67" s="114" t="s">
        <v>671</v>
      </c>
      <c r="F67" s="116">
        <v>8.1591836734693857</v>
      </c>
      <c r="G67" s="116">
        <f t="shared" si="0"/>
        <v>2.0397959183673464</v>
      </c>
      <c r="H67" s="117">
        <f t="shared" si="1"/>
        <v>5099.4897959183663</v>
      </c>
      <c r="I67" s="246"/>
    </row>
    <row r="68" spans="1:9">
      <c r="A68" s="114">
        <v>62</v>
      </c>
      <c r="B68" s="248"/>
      <c r="C68" s="115" t="s">
        <v>642</v>
      </c>
      <c r="D68" s="115" t="s">
        <v>647</v>
      </c>
      <c r="E68" s="114" t="s">
        <v>672</v>
      </c>
      <c r="F68" s="116">
        <v>10.281632653061225</v>
      </c>
      <c r="G68" s="116">
        <f t="shared" si="0"/>
        <v>2.5704081632653062</v>
      </c>
      <c r="H68" s="117">
        <f t="shared" si="1"/>
        <v>6426.0204081632655</v>
      </c>
      <c r="I68" s="246"/>
    </row>
    <row r="69" spans="1:9">
      <c r="A69" s="114">
        <v>63</v>
      </c>
      <c r="B69" s="248"/>
      <c r="C69" s="115" t="s">
        <v>642</v>
      </c>
      <c r="D69" s="115" t="s">
        <v>673</v>
      </c>
      <c r="E69" s="114" t="s">
        <v>674</v>
      </c>
      <c r="F69" s="116">
        <v>6.6163265306122447</v>
      </c>
      <c r="G69" s="116">
        <f t="shared" si="0"/>
        <v>1.6540816326530612</v>
      </c>
      <c r="H69" s="117">
        <f t="shared" si="1"/>
        <v>4135.2040816326526</v>
      </c>
      <c r="I69" s="246"/>
    </row>
    <row r="70" spans="1:9">
      <c r="A70" s="114">
        <v>64</v>
      </c>
      <c r="B70" s="248"/>
      <c r="C70" s="115" t="s">
        <v>642</v>
      </c>
      <c r="D70" s="115" t="s">
        <v>675</v>
      </c>
      <c r="E70" s="114" t="s">
        <v>676</v>
      </c>
      <c r="F70" s="116">
        <v>5.3673469387755102</v>
      </c>
      <c r="G70" s="116">
        <f t="shared" si="0"/>
        <v>1.3418367346938773</v>
      </c>
      <c r="H70" s="117">
        <f t="shared" si="1"/>
        <v>3354.5918367346935</v>
      </c>
      <c r="I70" s="246"/>
    </row>
    <row r="71" spans="1:9">
      <c r="A71" s="114">
        <v>65</v>
      </c>
      <c r="B71" s="249"/>
      <c r="C71" s="115" t="s">
        <v>642</v>
      </c>
      <c r="D71" s="115" t="s">
        <v>653</v>
      </c>
      <c r="E71" s="114" t="s">
        <v>677</v>
      </c>
      <c r="F71" s="116">
        <v>4.8408163265306117</v>
      </c>
      <c r="G71" s="116">
        <f t="shared" si="0"/>
        <v>1.2102040816326529</v>
      </c>
      <c r="H71" s="117">
        <f t="shared" si="1"/>
        <v>3025.5102040816323</v>
      </c>
      <c r="I71" s="246"/>
    </row>
    <row r="72" spans="1:9" ht="15.75" customHeight="1">
      <c r="A72" s="245" t="s">
        <v>678</v>
      </c>
      <c r="B72" s="245"/>
      <c r="C72" s="245"/>
      <c r="D72" s="245"/>
      <c r="E72" s="245"/>
      <c r="F72" s="118">
        <f>SUM(F7:F71)</f>
        <v>803.93061224489804</v>
      </c>
      <c r="G72" s="118">
        <f>SUM(G7:G71)</f>
        <v>200.98265306122451</v>
      </c>
      <c r="H72" s="119">
        <f t="shared" si="1"/>
        <v>502456.6326530613</v>
      </c>
      <c r="I72" s="246"/>
    </row>
    <row r="74" spans="1:9" ht="15.75" customHeight="1"/>
    <row r="75" spans="1:9" ht="15.75" customHeight="1"/>
  </sheetData>
  <mergeCells count="15">
    <mergeCell ref="B6:B23"/>
    <mergeCell ref="I6:I72"/>
    <mergeCell ref="B24:B47"/>
    <mergeCell ref="B48:B71"/>
    <mergeCell ref="A72:E72"/>
    <mergeCell ref="A2:I2"/>
    <mergeCell ref="A3:I3"/>
    <mergeCell ref="A4:A5"/>
    <mergeCell ref="B4:B5"/>
    <mergeCell ref="C4:C5"/>
    <mergeCell ref="D4:D5"/>
    <mergeCell ref="E4:E5"/>
    <mergeCell ref="F4:G4"/>
    <mergeCell ref="H4:H5"/>
    <mergeCell ref="I4:I5"/>
  </mergeCells>
  <printOptions horizontalCentered="1"/>
  <pageMargins left="0.7" right="0.7" top="0.75" bottom="0.75" header="0.3" footer="0.3"/>
  <pageSetup paperSize="9" orientation="landscape" verticalDpi="0" r:id="rId1"/>
  <headerFooter alignWithMargins="0">
    <oddHeader>Page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20"/>
  <sheetViews>
    <sheetView tabSelected="1" zoomScale="85" zoomScaleNormal="85" workbookViewId="0">
      <selection activeCell="J16" sqref="J16"/>
    </sheetView>
  </sheetViews>
  <sheetFormatPr defaultColWidth="21.5703125" defaultRowHeight="15.75"/>
  <cols>
    <col min="1" max="1" width="3.42578125" style="121" bestFit="1" customWidth="1"/>
    <col min="2" max="2" width="15.7109375" style="120" customWidth="1"/>
    <col min="3" max="3" width="17.42578125" style="120" customWidth="1"/>
    <col min="4" max="4" width="20.42578125" style="120" customWidth="1"/>
    <col min="5" max="5" width="9.7109375" style="120" customWidth="1"/>
    <col min="6" max="8" width="13.42578125" style="120" customWidth="1"/>
    <col min="9" max="9" width="20.42578125" style="120" customWidth="1"/>
    <col min="10" max="245" width="21.5703125" style="120"/>
    <col min="246" max="246" width="6" style="120" bestFit="1" customWidth="1"/>
    <col min="247" max="247" width="15.85546875" style="120" customWidth="1"/>
    <col min="248" max="248" width="15.42578125" style="120" customWidth="1"/>
    <col min="249" max="249" width="18.5703125" style="120" customWidth="1"/>
    <col min="250" max="250" width="15.7109375" style="120" customWidth="1"/>
    <col min="251" max="252" width="14.140625" style="120" customWidth="1"/>
    <col min="253" max="253" width="19.140625" style="120" customWidth="1"/>
    <col min="254" max="255" width="11.5703125" style="120" bestFit="1" customWidth="1"/>
    <col min="256" max="256" width="11.85546875" style="120" bestFit="1" customWidth="1"/>
    <col min="257" max="257" width="12.7109375" style="120" bestFit="1" customWidth="1"/>
    <col min="258" max="501" width="21.5703125" style="120"/>
    <col min="502" max="502" width="6" style="120" bestFit="1" customWidth="1"/>
    <col min="503" max="503" width="15.85546875" style="120" customWidth="1"/>
    <col min="504" max="504" width="15.42578125" style="120" customWidth="1"/>
    <col min="505" max="505" width="18.5703125" style="120" customWidth="1"/>
    <col min="506" max="506" width="15.7109375" style="120" customWidth="1"/>
    <col min="507" max="508" width="14.140625" style="120" customWidth="1"/>
    <col min="509" max="509" width="19.140625" style="120" customWidth="1"/>
    <col min="510" max="511" width="11.5703125" style="120" bestFit="1" customWidth="1"/>
    <col min="512" max="512" width="11.85546875" style="120" bestFit="1" customWidth="1"/>
    <col min="513" max="513" width="12.7109375" style="120" bestFit="1" customWidth="1"/>
    <col min="514" max="757" width="21.5703125" style="120"/>
    <col min="758" max="758" width="6" style="120" bestFit="1" customWidth="1"/>
    <col min="759" max="759" width="15.85546875" style="120" customWidth="1"/>
    <col min="760" max="760" width="15.42578125" style="120" customWidth="1"/>
    <col min="761" max="761" width="18.5703125" style="120" customWidth="1"/>
    <col min="762" max="762" width="15.7109375" style="120" customWidth="1"/>
    <col min="763" max="764" width="14.140625" style="120" customWidth="1"/>
    <col min="765" max="765" width="19.140625" style="120" customWidth="1"/>
    <col min="766" max="767" width="11.5703125" style="120" bestFit="1" customWidth="1"/>
    <col min="768" max="768" width="11.85546875" style="120" bestFit="1" customWidth="1"/>
    <col min="769" max="769" width="12.7109375" style="120" bestFit="1" customWidth="1"/>
    <col min="770" max="1013" width="21.5703125" style="120"/>
    <col min="1014" max="1014" width="6" style="120" bestFit="1" customWidth="1"/>
    <col min="1015" max="1015" width="15.85546875" style="120" customWidth="1"/>
    <col min="1016" max="1016" width="15.42578125" style="120" customWidth="1"/>
    <col min="1017" max="1017" width="18.5703125" style="120" customWidth="1"/>
    <col min="1018" max="1018" width="15.7109375" style="120" customWidth="1"/>
    <col min="1019" max="1020" width="14.140625" style="120" customWidth="1"/>
    <col min="1021" max="1021" width="19.140625" style="120" customWidth="1"/>
    <col min="1022" max="1023" width="11.5703125" style="120" bestFit="1" customWidth="1"/>
    <col min="1024" max="1024" width="11.85546875" style="120" bestFit="1" customWidth="1"/>
    <col min="1025" max="1025" width="12.7109375" style="120" bestFit="1" customWidth="1"/>
    <col min="1026" max="1269" width="21.5703125" style="120"/>
    <col min="1270" max="1270" width="6" style="120" bestFit="1" customWidth="1"/>
    <col min="1271" max="1271" width="15.85546875" style="120" customWidth="1"/>
    <col min="1272" max="1272" width="15.42578125" style="120" customWidth="1"/>
    <col min="1273" max="1273" width="18.5703125" style="120" customWidth="1"/>
    <col min="1274" max="1274" width="15.7109375" style="120" customWidth="1"/>
    <col min="1275" max="1276" width="14.140625" style="120" customWidth="1"/>
    <col min="1277" max="1277" width="19.140625" style="120" customWidth="1"/>
    <col min="1278" max="1279" width="11.5703125" style="120" bestFit="1" customWidth="1"/>
    <col min="1280" max="1280" width="11.85546875" style="120" bestFit="1" customWidth="1"/>
    <col min="1281" max="1281" width="12.7109375" style="120" bestFit="1" customWidth="1"/>
    <col min="1282" max="1525" width="21.5703125" style="120"/>
    <col min="1526" max="1526" width="6" style="120" bestFit="1" customWidth="1"/>
    <col min="1527" max="1527" width="15.85546875" style="120" customWidth="1"/>
    <col min="1528" max="1528" width="15.42578125" style="120" customWidth="1"/>
    <col min="1529" max="1529" width="18.5703125" style="120" customWidth="1"/>
    <col min="1530" max="1530" width="15.7109375" style="120" customWidth="1"/>
    <col min="1531" max="1532" width="14.140625" style="120" customWidth="1"/>
    <col min="1533" max="1533" width="19.140625" style="120" customWidth="1"/>
    <col min="1534" max="1535" width="11.5703125" style="120" bestFit="1" customWidth="1"/>
    <col min="1536" max="1536" width="11.85546875" style="120" bestFit="1" customWidth="1"/>
    <col min="1537" max="1537" width="12.7109375" style="120" bestFit="1" customWidth="1"/>
    <col min="1538" max="1781" width="21.5703125" style="120"/>
    <col min="1782" max="1782" width="6" style="120" bestFit="1" customWidth="1"/>
    <col min="1783" max="1783" width="15.85546875" style="120" customWidth="1"/>
    <col min="1784" max="1784" width="15.42578125" style="120" customWidth="1"/>
    <col min="1785" max="1785" width="18.5703125" style="120" customWidth="1"/>
    <col min="1786" max="1786" width="15.7109375" style="120" customWidth="1"/>
    <col min="1787" max="1788" width="14.140625" style="120" customWidth="1"/>
    <col min="1789" max="1789" width="19.140625" style="120" customWidth="1"/>
    <col min="1790" max="1791" width="11.5703125" style="120" bestFit="1" customWidth="1"/>
    <col min="1792" max="1792" width="11.85546875" style="120" bestFit="1" customWidth="1"/>
    <col min="1793" max="1793" width="12.7109375" style="120" bestFit="1" customWidth="1"/>
    <col min="1794" max="2037" width="21.5703125" style="120"/>
    <col min="2038" max="2038" width="6" style="120" bestFit="1" customWidth="1"/>
    <col min="2039" max="2039" width="15.85546875" style="120" customWidth="1"/>
    <col min="2040" max="2040" width="15.42578125" style="120" customWidth="1"/>
    <col min="2041" max="2041" width="18.5703125" style="120" customWidth="1"/>
    <col min="2042" max="2042" width="15.7109375" style="120" customWidth="1"/>
    <col min="2043" max="2044" width="14.140625" style="120" customWidth="1"/>
    <col min="2045" max="2045" width="19.140625" style="120" customWidth="1"/>
    <col min="2046" max="2047" width="11.5703125" style="120" bestFit="1" customWidth="1"/>
    <col min="2048" max="2048" width="11.85546875" style="120" bestFit="1" customWidth="1"/>
    <col min="2049" max="2049" width="12.7109375" style="120" bestFit="1" customWidth="1"/>
    <col min="2050" max="2293" width="21.5703125" style="120"/>
    <col min="2294" max="2294" width="6" style="120" bestFit="1" customWidth="1"/>
    <col min="2295" max="2295" width="15.85546875" style="120" customWidth="1"/>
    <col min="2296" max="2296" width="15.42578125" style="120" customWidth="1"/>
    <col min="2297" max="2297" width="18.5703125" style="120" customWidth="1"/>
    <col min="2298" max="2298" width="15.7109375" style="120" customWidth="1"/>
    <col min="2299" max="2300" width="14.140625" style="120" customWidth="1"/>
    <col min="2301" max="2301" width="19.140625" style="120" customWidth="1"/>
    <col min="2302" max="2303" width="11.5703125" style="120" bestFit="1" customWidth="1"/>
    <col min="2304" max="2304" width="11.85546875" style="120" bestFit="1" customWidth="1"/>
    <col min="2305" max="2305" width="12.7109375" style="120" bestFit="1" customWidth="1"/>
    <col min="2306" max="2549" width="21.5703125" style="120"/>
    <col min="2550" max="2550" width="6" style="120" bestFit="1" customWidth="1"/>
    <col min="2551" max="2551" width="15.85546875" style="120" customWidth="1"/>
    <col min="2552" max="2552" width="15.42578125" style="120" customWidth="1"/>
    <col min="2553" max="2553" width="18.5703125" style="120" customWidth="1"/>
    <col min="2554" max="2554" width="15.7109375" style="120" customWidth="1"/>
    <col min="2555" max="2556" width="14.140625" style="120" customWidth="1"/>
    <col min="2557" max="2557" width="19.140625" style="120" customWidth="1"/>
    <col min="2558" max="2559" width="11.5703125" style="120" bestFit="1" customWidth="1"/>
    <col min="2560" max="2560" width="11.85546875" style="120" bestFit="1" customWidth="1"/>
    <col min="2561" max="2561" width="12.7109375" style="120" bestFit="1" customWidth="1"/>
    <col min="2562" max="2805" width="21.5703125" style="120"/>
    <col min="2806" max="2806" width="6" style="120" bestFit="1" customWidth="1"/>
    <col min="2807" max="2807" width="15.85546875" style="120" customWidth="1"/>
    <col min="2808" max="2808" width="15.42578125" style="120" customWidth="1"/>
    <col min="2809" max="2809" width="18.5703125" style="120" customWidth="1"/>
    <col min="2810" max="2810" width="15.7109375" style="120" customWidth="1"/>
    <col min="2811" max="2812" width="14.140625" style="120" customWidth="1"/>
    <col min="2813" max="2813" width="19.140625" style="120" customWidth="1"/>
    <col min="2814" max="2815" width="11.5703125" style="120" bestFit="1" customWidth="1"/>
    <col min="2816" max="2816" width="11.85546875" style="120" bestFit="1" customWidth="1"/>
    <col min="2817" max="2817" width="12.7109375" style="120" bestFit="1" customWidth="1"/>
    <col min="2818" max="3061" width="21.5703125" style="120"/>
    <col min="3062" max="3062" width="6" style="120" bestFit="1" customWidth="1"/>
    <col min="3063" max="3063" width="15.85546875" style="120" customWidth="1"/>
    <col min="3064" max="3064" width="15.42578125" style="120" customWidth="1"/>
    <col min="3065" max="3065" width="18.5703125" style="120" customWidth="1"/>
    <col min="3066" max="3066" width="15.7109375" style="120" customWidth="1"/>
    <col min="3067" max="3068" width="14.140625" style="120" customWidth="1"/>
    <col min="3069" max="3069" width="19.140625" style="120" customWidth="1"/>
    <col min="3070" max="3071" width="11.5703125" style="120" bestFit="1" customWidth="1"/>
    <col min="3072" max="3072" width="11.85546875" style="120" bestFit="1" customWidth="1"/>
    <col min="3073" max="3073" width="12.7109375" style="120" bestFit="1" customWidth="1"/>
    <col min="3074" max="3317" width="21.5703125" style="120"/>
    <col min="3318" max="3318" width="6" style="120" bestFit="1" customWidth="1"/>
    <col min="3319" max="3319" width="15.85546875" style="120" customWidth="1"/>
    <col min="3320" max="3320" width="15.42578125" style="120" customWidth="1"/>
    <col min="3321" max="3321" width="18.5703125" style="120" customWidth="1"/>
    <col min="3322" max="3322" width="15.7109375" style="120" customWidth="1"/>
    <col min="3323" max="3324" width="14.140625" style="120" customWidth="1"/>
    <col min="3325" max="3325" width="19.140625" style="120" customWidth="1"/>
    <col min="3326" max="3327" width="11.5703125" style="120" bestFit="1" customWidth="1"/>
    <col min="3328" max="3328" width="11.85546875" style="120" bestFit="1" customWidth="1"/>
    <col min="3329" max="3329" width="12.7109375" style="120" bestFit="1" customWidth="1"/>
    <col min="3330" max="3573" width="21.5703125" style="120"/>
    <col min="3574" max="3574" width="6" style="120" bestFit="1" customWidth="1"/>
    <col min="3575" max="3575" width="15.85546875" style="120" customWidth="1"/>
    <col min="3576" max="3576" width="15.42578125" style="120" customWidth="1"/>
    <col min="3577" max="3577" width="18.5703125" style="120" customWidth="1"/>
    <col min="3578" max="3578" width="15.7109375" style="120" customWidth="1"/>
    <col min="3579" max="3580" width="14.140625" style="120" customWidth="1"/>
    <col min="3581" max="3581" width="19.140625" style="120" customWidth="1"/>
    <col min="3582" max="3583" width="11.5703125" style="120" bestFit="1" customWidth="1"/>
    <col min="3584" max="3584" width="11.85546875" style="120" bestFit="1" customWidth="1"/>
    <col min="3585" max="3585" width="12.7109375" style="120" bestFit="1" customWidth="1"/>
    <col min="3586" max="3829" width="21.5703125" style="120"/>
    <col min="3830" max="3830" width="6" style="120" bestFit="1" customWidth="1"/>
    <col min="3831" max="3831" width="15.85546875" style="120" customWidth="1"/>
    <col min="3832" max="3832" width="15.42578125" style="120" customWidth="1"/>
    <col min="3833" max="3833" width="18.5703125" style="120" customWidth="1"/>
    <col min="3834" max="3834" width="15.7109375" style="120" customWidth="1"/>
    <col min="3835" max="3836" width="14.140625" style="120" customWidth="1"/>
    <col min="3837" max="3837" width="19.140625" style="120" customWidth="1"/>
    <col min="3838" max="3839" width="11.5703125" style="120" bestFit="1" customWidth="1"/>
    <col min="3840" max="3840" width="11.85546875" style="120" bestFit="1" customWidth="1"/>
    <col min="3841" max="3841" width="12.7109375" style="120" bestFit="1" customWidth="1"/>
    <col min="3842" max="4085" width="21.5703125" style="120"/>
    <col min="4086" max="4086" width="6" style="120" bestFit="1" customWidth="1"/>
    <col min="4087" max="4087" width="15.85546875" style="120" customWidth="1"/>
    <col min="4088" max="4088" width="15.42578125" style="120" customWidth="1"/>
    <col min="4089" max="4089" width="18.5703125" style="120" customWidth="1"/>
    <col min="4090" max="4090" width="15.7109375" style="120" customWidth="1"/>
    <col min="4091" max="4092" width="14.140625" style="120" customWidth="1"/>
    <col min="4093" max="4093" width="19.140625" style="120" customWidth="1"/>
    <col min="4094" max="4095" width="11.5703125" style="120" bestFit="1" customWidth="1"/>
    <col min="4096" max="4096" width="11.85546875" style="120" bestFit="1" customWidth="1"/>
    <col min="4097" max="4097" width="12.7109375" style="120" bestFit="1" customWidth="1"/>
    <col min="4098" max="4341" width="21.5703125" style="120"/>
    <col min="4342" max="4342" width="6" style="120" bestFit="1" customWidth="1"/>
    <col min="4343" max="4343" width="15.85546875" style="120" customWidth="1"/>
    <col min="4344" max="4344" width="15.42578125" style="120" customWidth="1"/>
    <col min="4345" max="4345" width="18.5703125" style="120" customWidth="1"/>
    <col min="4346" max="4346" width="15.7109375" style="120" customWidth="1"/>
    <col min="4347" max="4348" width="14.140625" style="120" customWidth="1"/>
    <col min="4349" max="4349" width="19.140625" style="120" customWidth="1"/>
    <col min="4350" max="4351" width="11.5703125" style="120" bestFit="1" customWidth="1"/>
    <col min="4352" max="4352" width="11.85546875" style="120" bestFit="1" customWidth="1"/>
    <col min="4353" max="4353" width="12.7109375" style="120" bestFit="1" customWidth="1"/>
    <col min="4354" max="4597" width="21.5703125" style="120"/>
    <col min="4598" max="4598" width="6" style="120" bestFit="1" customWidth="1"/>
    <col min="4599" max="4599" width="15.85546875" style="120" customWidth="1"/>
    <col min="4600" max="4600" width="15.42578125" style="120" customWidth="1"/>
    <col min="4601" max="4601" width="18.5703125" style="120" customWidth="1"/>
    <col min="4602" max="4602" width="15.7109375" style="120" customWidth="1"/>
    <col min="4603" max="4604" width="14.140625" style="120" customWidth="1"/>
    <col min="4605" max="4605" width="19.140625" style="120" customWidth="1"/>
    <col min="4606" max="4607" width="11.5703125" style="120" bestFit="1" customWidth="1"/>
    <col min="4608" max="4608" width="11.85546875" style="120" bestFit="1" customWidth="1"/>
    <col min="4609" max="4609" width="12.7109375" style="120" bestFit="1" customWidth="1"/>
    <col min="4610" max="4853" width="21.5703125" style="120"/>
    <col min="4854" max="4854" width="6" style="120" bestFit="1" customWidth="1"/>
    <col min="4855" max="4855" width="15.85546875" style="120" customWidth="1"/>
    <col min="4856" max="4856" width="15.42578125" style="120" customWidth="1"/>
    <col min="4857" max="4857" width="18.5703125" style="120" customWidth="1"/>
    <col min="4858" max="4858" width="15.7109375" style="120" customWidth="1"/>
    <col min="4859" max="4860" width="14.140625" style="120" customWidth="1"/>
    <col min="4861" max="4861" width="19.140625" style="120" customWidth="1"/>
    <col min="4862" max="4863" width="11.5703125" style="120" bestFit="1" customWidth="1"/>
    <col min="4864" max="4864" width="11.85546875" style="120" bestFit="1" customWidth="1"/>
    <col min="4865" max="4865" width="12.7109375" style="120" bestFit="1" customWidth="1"/>
    <col min="4866" max="5109" width="21.5703125" style="120"/>
    <col min="5110" max="5110" width="6" style="120" bestFit="1" customWidth="1"/>
    <col min="5111" max="5111" width="15.85546875" style="120" customWidth="1"/>
    <col min="5112" max="5112" width="15.42578125" style="120" customWidth="1"/>
    <col min="5113" max="5113" width="18.5703125" style="120" customWidth="1"/>
    <col min="5114" max="5114" width="15.7109375" style="120" customWidth="1"/>
    <col min="5115" max="5116" width="14.140625" style="120" customWidth="1"/>
    <col min="5117" max="5117" width="19.140625" style="120" customWidth="1"/>
    <col min="5118" max="5119" width="11.5703125" style="120" bestFit="1" customWidth="1"/>
    <col min="5120" max="5120" width="11.85546875" style="120" bestFit="1" customWidth="1"/>
    <col min="5121" max="5121" width="12.7109375" style="120" bestFit="1" customWidth="1"/>
    <col min="5122" max="5365" width="21.5703125" style="120"/>
    <col min="5366" max="5366" width="6" style="120" bestFit="1" customWidth="1"/>
    <col min="5367" max="5367" width="15.85546875" style="120" customWidth="1"/>
    <col min="5368" max="5368" width="15.42578125" style="120" customWidth="1"/>
    <col min="5369" max="5369" width="18.5703125" style="120" customWidth="1"/>
    <col min="5370" max="5370" width="15.7109375" style="120" customWidth="1"/>
    <col min="5371" max="5372" width="14.140625" style="120" customWidth="1"/>
    <col min="5373" max="5373" width="19.140625" style="120" customWidth="1"/>
    <col min="5374" max="5375" width="11.5703125" style="120" bestFit="1" customWidth="1"/>
    <col min="5376" max="5376" width="11.85546875" style="120" bestFit="1" customWidth="1"/>
    <col min="5377" max="5377" width="12.7109375" style="120" bestFit="1" customWidth="1"/>
    <col min="5378" max="5621" width="21.5703125" style="120"/>
    <col min="5622" max="5622" width="6" style="120" bestFit="1" customWidth="1"/>
    <col min="5623" max="5623" width="15.85546875" style="120" customWidth="1"/>
    <col min="5624" max="5624" width="15.42578125" style="120" customWidth="1"/>
    <col min="5625" max="5625" width="18.5703125" style="120" customWidth="1"/>
    <col min="5626" max="5626" width="15.7109375" style="120" customWidth="1"/>
    <col min="5627" max="5628" width="14.140625" style="120" customWidth="1"/>
    <col min="5629" max="5629" width="19.140625" style="120" customWidth="1"/>
    <col min="5630" max="5631" width="11.5703125" style="120" bestFit="1" customWidth="1"/>
    <col min="5632" max="5632" width="11.85546875" style="120" bestFit="1" customWidth="1"/>
    <col min="5633" max="5633" width="12.7109375" style="120" bestFit="1" customWidth="1"/>
    <col min="5634" max="5877" width="21.5703125" style="120"/>
    <col min="5878" max="5878" width="6" style="120" bestFit="1" customWidth="1"/>
    <col min="5879" max="5879" width="15.85546875" style="120" customWidth="1"/>
    <col min="5880" max="5880" width="15.42578125" style="120" customWidth="1"/>
    <col min="5881" max="5881" width="18.5703125" style="120" customWidth="1"/>
    <col min="5882" max="5882" width="15.7109375" style="120" customWidth="1"/>
    <col min="5883" max="5884" width="14.140625" style="120" customWidth="1"/>
    <col min="5885" max="5885" width="19.140625" style="120" customWidth="1"/>
    <col min="5886" max="5887" width="11.5703125" style="120" bestFit="1" customWidth="1"/>
    <col min="5888" max="5888" width="11.85546875" style="120" bestFit="1" customWidth="1"/>
    <col min="5889" max="5889" width="12.7109375" style="120" bestFit="1" customWidth="1"/>
    <col min="5890" max="6133" width="21.5703125" style="120"/>
    <col min="6134" max="6134" width="6" style="120" bestFit="1" customWidth="1"/>
    <col min="6135" max="6135" width="15.85546875" style="120" customWidth="1"/>
    <col min="6136" max="6136" width="15.42578125" style="120" customWidth="1"/>
    <col min="6137" max="6137" width="18.5703125" style="120" customWidth="1"/>
    <col min="6138" max="6138" width="15.7109375" style="120" customWidth="1"/>
    <col min="6139" max="6140" width="14.140625" style="120" customWidth="1"/>
    <col min="6141" max="6141" width="19.140625" style="120" customWidth="1"/>
    <col min="6142" max="6143" width="11.5703125" style="120" bestFit="1" customWidth="1"/>
    <col min="6144" max="6144" width="11.85546875" style="120" bestFit="1" customWidth="1"/>
    <col min="6145" max="6145" width="12.7109375" style="120" bestFit="1" customWidth="1"/>
    <col min="6146" max="6389" width="21.5703125" style="120"/>
    <col min="6390" max="6390" width="6" style="120" bestFit="1" customWidth="1"/>
    <col min="6391" max="6391" width="15.85546875" style="120" customWidth="1"/>
    <col min="6392" max="6392" width="15.42578125" style="120" customWidth="1"/>
    <col min="6393" max="6393" width="18.5703125" style="120" customWidth="1"/>
    <col min="6394" max="6394" width="15.7109375" style="120" customWidth="1"/>
    <col min="6395" max="6396" width="14.140625" style="120" customWidth="1"/>
    <col min="6397" max="6397" width="19.140625" style="120" customWidth="1"/>
    <col min="6398" max="6399" width="11.5703125" style="120" bestFit="1" customWidth="1"/>
    <col min="6400" max="6400" width="11.85546875" style="120" bestFit="1" customWidth="1"/>
    <col min="6401" max="6401" width="12.7109375" style="120" bestFit="1" customWidth="1"/>
    <col min="6402" max="6645" width="21.5703125" style="120"/>
    <col min="6646" max="6646" width="6" style="120" bestFit="1" customWidth="1"/>
    <col min="6647" max="6647" width="15.85546875" style="120" customWidth="1"/>
    <col min="6648" max="6648" width="15.42578125" style="120" customWidth="1"/>
    <col min="6649" max="6649" width="18.5703125" style="120" customWidth="1"/>
    <col min="6650" max="6650" width="15.7109375" style="120" customWidth="1"/>
    <col min="6651" max="6652" width="14.140625" style="120" customWidth="1"/>
    <col min="6653" max="6653" width="19.140625" style="120" customWidth="1"/>
    <col min="6654" max="6655" width="11.5703125" style="120" bestFit="1" customWidth="1"/>
    <col min="6656" max="6656" width="11.85546875" style="120" bestFit="1" customWidth="1"/>
    <col min="6657" max="6657" width="12.7109375" style="120" bestFit="1" customWidth="1"/>
    <col min="6658" max="6901" width="21.5703125" style="120"/>
    <col min="6902" max="6902" width="6" style="120" bestFit="1" customWidth="1"/>
    <col min="6903" max="6903" width="15.85546875" style="120" customWidth="1"/>
    <col min="6904" max="6904" width="15.42578125" style="120" customWidth="1"/>
    <col min="6905" max="6905" width="18.5703125" style="120" customWidth="1"/>
    <col min="6906" max="6906" width="15.7109375" style="120" customWidth="1"/>
    <col min="6907" max="6908" width="14.140625" style="120" customWidth="1"/>
    <col min="6909" max="6909" width="19.140625" style="120" customWidth="1"/>
    <col min="6910" max="6911" width="11.5703125" style="120" bestFit="1" customWidth="1"/>
    <col min="6912" max="6912" width="11.85546875" style="120" bestFit="1" customWidth="1"/>
    <col min="6913" max="6913" width="12.7109375" style="120" bestFit="1" customWidth="1"/>
    <col min="6914" max="7157" width="21.5703125" style="120"/>
    <col min="7158" max="7158" width="6" style="120" bestFit="1" customWidth="1"/>
    <col min="7159" max="7159" width="15.85546875" style="120" customWidth="1"/>
    <col min="7160" max="7160" width="15.42578125" style="120" customWidth="1"/>
    <col min="7161" max="7161" width="18.5703125" style="120" customWidth="1"/>
    <col min="7162" max="7162" width="15.7109375" style="120" customWidth="1"/>
    <col min="7163" max="7164" width="14.140625" style="120" customWidth="1"/>
    <col min="7165" max="7165" width="19.140625" style="120" customWidth="1"/>
    <col min="7166" max="7167" width="11.5703125" style="120" bestFit="1" customWidth="1"/>
    <col min="7168" max="7168" width="11.85546875" style="120" bestFit="1" customWidth="1"/>
    <col min="7169" max="7169" width="12.7109375" style="120" bestFit="1" customWidth="1"/>
    <col min="7170" max="7413" width="21.5703125" style="120"/>
    <col min="7414" max="7414" width="6" style="120" bestFit="1" customWidth="1"/>
    <col min="7415" max="7415" width="15.85546875" style="120" customWidth="1"/>
    <col min="7416" max="7416" width="15.42578125" style="120" customWidth="1"/>
    <col min="7417" max="7417" width="18.5703125" style="120" customWidth="1"/>
    <col min="7418" max="7418" width="15.7109375" style="120" customWidth="1"/>
    <col min="7419" max="7420" width="14.140625" style="120" customWidth="1"/>
    <col min="7421" max="7421" width="19.140625" style="120" customWidth="1"/>
    <col min="7422" max="7423" width="11.5703125" style="120" bestFit="1" customWidth="1"/>
    <col min="7424" max="7424" width="11.85546875" style="120" bestFit="1" customWidth="1"/>
    <col min="7425" max="7425" width="12.7109375" style="120" bestFit="1" customWidth="1"/>
    <col min="7426" max="7669" width="21.5703125" style="120"/>
    <col min="7670" max="7670" width="6" style="120" bestFit="1" customWidth="1"/>
    <col min="7671" max="7671" width="15.85546875" style="120" customWidth="1"/>
    <col min="7672" max="7672" width="15.42578125" style="120" customWidth="1"/>
    <col min="7673" max="7673" width="18.5703125" style="120" customWidth="1"/>
    <col min="7674" max="7674" width="15.7109375" style="120" customWidth="1"/>
    <col min="7675" max="7676" width="14.140625" style="120" customWidth="1"/>
    <col min="7677" max="7677" width="19.140625" style="120" customWidth="1"/>
    <col min="7678" max="7679" width="11.5703125" style="120" bestFit="1" customWidth="1"/>
    <col min="7680" max="7680" width="11.85546875" style="120" bestFit="1" customWidth="1"/>
    <col min="7681" max="7681" width="12.7109375" style="120" bestFit="1" customWidth="1"/>
    <col min="7682" max="7925" width="21.5703125" style="120"/>
    <col min="7926" max="7926" width="6" style="120" bestFit="1" customWidth="1"/>
    <col min="7927" max="7927" width="15.85546875" style="120" customWidth="1"/>
    <col min="7928" max="7928" width="15.42578125" style="120" customWidth="1"/>
    <col min="7929" max="7929" width="18.5703125" style="120" customWidth="1"/>
    <col min="7930" max="7930" width="15.7109375" style="120" customWidth="1"/>
    <col min="7931" max="7932" width="14.140625" style="120" customWidth="1"/>
    <col min="7933" max="7933" width="19.140625" style="120" customWidth="1"/>
    <col min="7934" max="7935" width="11.5703125" style="120" bestFit="1" customWidth="1"/>
    <col min="7936" max="7936" width="11.85546875" style="120" bestFit="1" customWidth="1"/>
    <col min="7937" max="7937" width="12.7109375" style="120" bestFit="1" customWidth="1"/>
    <col min="7938" max="8181" width="21.5703125" style="120"/>
    <col min="8182" max="8182" width="6" style="120" bestFit="1" customWidth="1"/>
    <col min="8183" max="8183" width="15.85546875" style="120" customWidth="1"/>
    <col min="8184" max="8184" width="15.42578125" style="120" customWidth="1"/>
    <col min="8185" max="8185" width="18.5703125" style="120" customWidth="1"/>
    <col min="8186" max="8186" width="15.7109375" style="120" customWidth="1"/>
    <col min="8187" max="8188" width="14.140625" style="120" customWidth="1"/>
    <col min="8189" max="8189" width="19.140625" style="120" customWidth="1"/>
    <col min="8190" max="8191" width="11.5703125" style="120" bestFit="1" customWidth="1"/>
    <col min="8192" max="8192" width="11.85546875" style="120" bestFit="1" customWidth="1"/>
    <col min="8193" max="8193" width="12.7109375" style="120" bestFit="1" customWidth="1"/>
    <col min="8194" max="8437" width="21.5703125" style="120"/>
    <col min="8438" max="8438" width="6" style="120" bestFit="1" customWidth="1"/>
    <col min="8439" max="8439" width="15.85546875" style="120" customWidth="1"/>
    <col min="8440" max="8440" width="15.42578125" style="120" customWidth="1"/>
    <col min="8441" max="8441" width="18.5703125" style="120" customWidth="1"/>
    <col min="8442" max="8442" width="15.7109375" style="120" customWidth="1"/>
    <col min="8443" max="8444" width="14.140625" style="120" customWidth="1"/>
    <col min="8445" max="8445" width="19.140625" style="120" customWidth="1"/>
    <col min="8446" max="8447" width="11.5703125" style="120" bestFit="1" customWidth="1"/>
    <col min="8448" max="8448" width="11.85546875" style="120" bestFit="1" customWidth="1"/>
    <col min="8449" max="8449" width="12.7109375" style="120" bestFit="1" customWidth="1"/>
    <col min="8450" max="8693" width="21.5703125" style="120"/>
    <col min="8694" max="8694" width="6" style="120" bestFit="1" customWidth="1"/>
    <col min="8695" max="8695" width="15.85546875" style="120" customWidth="1"/>
    <col min="8696" max="8696" width="15.42578125" style="120" customWidth="1"/>
    <col min="8697" max="8697" width="18.5703125" style="120" customWidth="1"/>
    <col min="8698" max="8698" width="15.7109375" style="120" customWidth="1"/>
    <col min="8699" max="8700" width="14.140625" style="120" customWidth="1"/>
    <col min="8701" max="8701" width="19.140625" style="120" customWidth="1"/>
    <col min="8702" max="8703" width="11.5703125" style="120" bestFit="1" customWidth="1"/>
    <col min="8704" max="8704" width="11.85546875" style="120" bestFit="1" customWidth="1"/>
    <col min="8705" max="8705" width="12.7109375" style="120" bestFit="1" customWidth="1"/>
    <col min="8706" max="8949" width="21.5703125" style="120"/>
    <col min="8950" max="8950" width="6" style="120" bestFit="1" customWidth="1"/>
    <col min="8951" max="8951" width="15.85546875" style="120" customWidth="1"/>
    <col min="8952" max="8952" width="15.42578125" style="120" customWidth="1"/>
    <col min="8953" max="8953" width="18.5703125" style="120" customWidth="1"/>
    <col min="8954" max="8954" width="15.7109375" style="120" customWidth="1"/>
    <col min="8955" max="8956" width="14.140625" style="120" customWidth="1"/>
    <col min="8957" max="8957" width="19.140625" style="120" customWidth="1"/>
    <col min="8958" max="8959" width="11.5703125" style="120" bestFit="1" customWidth="1"/>
    <col min="8960" max="8960" width="11.85546875" style="120" bestFit="1" customWidth="1"/>
    <col min="8961" max="8961" width="12.7109375" style="120" bestFit="1" customWidth="1"/>
    <col min="8962" max="9205" width="21.5703125" style="120"/>
    <col min="9206" max="9206" width="6" style="120" bestFit="1" customWidth="1"/>
    <col min="9207" max="9207" width="15.85546875" style="120" customWidth="1"/>
    <col min="9208" max="9208" width="15.42578125" style="120" customWidth="1"/>
    <col min="9209" max="9209" width="18.5703125" style="120" customWidth="1"/>
    <col min="9210" max="9210" width="15.7109375" style="120" customWidth="1"/>
    <col min="9211" max="9212" width="14.140625" style="120" customWidth="1"/>
    <col min="9213" max="9213" width="19.140625" style="120" customWidth="1"/>
    <col min="9214" max="9215" width="11.5703125" style="120" bestFit="1" customWidth="1"/>
    <col min="9216" max="9216" width="11.85546875" style="120" bestFit="1" customWidth="1"/>
    <col min="9217" max="9217" width="12.7109375" style="120" bestFit="1" customWidth="1"/>
    <col min="9218" max="9461" width="21.5703125" style="120"/>
    <col min="9462" max="9462" width="6" style="120" bestFit="1" customWidth="1"/>
    <col min="9463" max="9463" width="15.85546875" style="120" customWidth="1"/>
    <col min="9464" max="9464" width="15.42578125" style="120" customWidth="1"/>
    <col min="9465" max="9465" width="18.5703125" style="120" customWidth="1"/>
    <col min="9466" max="9466" width="15.7109375" style="120" customWidth="1"/>
    <col min="9467" max="9468" width="14.140625" style="120" customWidth="1"/>
    <col min="9469" max="9469" width="19.140625" style="120" customWidth="1"/>
    <col min="9470" max="9471" width="11.5703125" style="120" bestFit="1" customWidth="1"/>
    <col min="9472" max="9472" width="11.85546875" style="120" bestFit="1" customWidth="1"/>
    <col min="9473" max="9473" width="12.7109375" style="120" bestFit="1" customWidth="1"/>
    <col min="9474" max="9717" width="21.5703125" style="120"/>
    <col min="9718" max="9718" width="6" style="120" bestFit="1" customWidth="1"/>
    <col min="9719" max="9719" width="15.85546875" style="120" customWidth="1"/>
    <col min="9720" max="9720" width="15.42578125" style="120" customWidth="1"/>
    <col min="9721" max="9721" width="18.5703125" style="120" customWidth="1"/>
    <col min="9722" max="9722" width="15.7109375" style="120" customWidth="1"/>
    <col min="9723" max="9724" width="14.140625" style="120" customWidth="1"/>
    <col min="9725" max="9725" width="19.140625" style="120" customWidth="1"/>
    <col min="9726" max="9727" width="11.5703125" style="120" bestFit="1" customWidth="1"/>
    <col min="9728" max="9728" width="11.85546875" style="120" bestFit="1" customWidth="1"/>
    <col min="9729" max="9729" width="12.7109375" style="120" bestFit="1" customWidth="1"/>
    <col min="9730" max="9973" width="21.5703125" style="120"/>
    <col min="9974" max="9974" width="6" style="120" bestFit="1" customWidth="1"/>
    <col min="9975" max="9975" width="15.85546875" style="120" customWidth="1"/>
    <col min="9976" max="9976" width="15.42578125" style="120" customWidth="1"/>
    <col min="9977" max="9977" width="18.5703125" style="120" customWidth="1"/>
    <col min="9978" max="9978" width="15.7109375" style="120" customWidth="1"/>
    <col min="9979" max="9980" width="14.140625" style="120" customWidth="1"/>
    <col min="9981" max="9981" width="19.140625" style="120" customWidth="1"/>
    <col min="9982" max="9983" width="11.5703125" style="120" bestFit="1" customWidth="1"/>
    <col min="9984" max="9984" width="11.85546875" style="120" bestFit="1" customWidth="1"/>
    <col min="9985" max="9985" width="12.7109375" style="120" bestFit="1" customWidth="1"/>
    <col min="9986" max="10229" width="21.5703125" style="120"/>
    <col min="10230" max="10230" width="6" style="120" bestFit="1" customWidth="1"/>
    <col min="10231" max="10231" width="15.85546875" style="120" customWidth="1"/>
    <col min="10232" max="10232" width="15.42578125" style="120" customWidth="1"/>
    <col min="10233" max="10233" width="18.5703125" style="120" customWidth="1"/>
    <col min="10234" max="10234" width="15.7109375" style="120" customWidth="1"/>
    <col min="10235" max="10236" width="14.140625" style="120" customWidth="1"/>
    <col min="10237" max="10237" width="19.140625" style="120" customWidth="1"/>
    <col min="10238" max="10239" width="11.5703125" style="120" bestFit="1" customWidth="1"/>
    <col min="10240" max="10240" width="11.85546875" style="120" bestFit="1" customWidth="1"/>
    <col min="10241" max="10241" width="12.7109375" style="120" bestFit="1" customWidth="1"/>
    <col min="10242" max="10485" width="21.5703125" style="120"/>
    <col min="10486" max="10486" width="6" style="120" bestFit="1" customWidth="1"/>
    <col min="10487" max="10487" width="15.85546875" style="120" customWidth="1"/>
    <col min="10488" max="10488" width="15.42578125" style="120" customWidth="1"/>
    <col min="10489" max="10489" width="18.5703125" style="120" customWidth="1"/>
    <col min="10490" max="10490" width="15.7109375" style="120" customWidth="1"/>
    <col min="10491" max="10492" width="14.140625" style="120" customWidth="1"/>
    <col min="10493" max="10493" width="19.140625" style="120" customWidth="1"/>
    <col min="10494" max="10495" width="11.5703125" style="120" bestFit="1" customWidth="1"/>
    <col min="10496" max="10496" width="11.85546875" style="120" bestFit="1" customWidth="1"/>
    <col min="10497" max="10497" width="12.7109375" style="120" bestFit="1" customWidth="1"/>
    <col min="10498" max="10741" width="21.5703125" style="120"/>
    <col min="10742" max="10742" width="6" style="120" bestFit="1" customWidth="1"/>
    <col min="10743" max="10743" width="15.85546875" style="120" customWidth="1"/>
    <col min="10744" max="10744" width="15.42578125" style="120" customWidth="1"/>
    <col min="10745" max="10745" width="18.5703125" style="120" customWidth="1"/>
    <col min="10746" max="10746" width="15.7109375" style="120" customWidth="1"/>
    <col min="10747" max="10748" width="14.140625" style="120" customWidth="1"/>
    <col min="10749" max="10749" width="19.140625" style="120" customWidth="1"/>
    <col min="10750" max="10751" width="11.5703125" style="120" bestFit="1" customWidth="1"/>
    <col min="10752" max="10752" width="11.85546875" style="120" bestFit="1" customWidth="1"/>
    <col min="10753" max="10753" width="12.7109375" style="120" bestFit="1" customWidth="1"/>
    <col min="10754" max="10997" width="21.5703125" style="120"/>
    <col min="10998" max="10998" width="6" style="120" bestFit="1" customWidth="1"/>
    <col min="10999" max="10999" width="15.85546875" style="120" customWidth="1"/>
    <col min="11000" max="11000" width="15.42578125" style="120" customWidth="1"/>
    <col min="11001" max="11001" width="18.5703125" style="120" customWidth="1"/>
    <col min="11002" max="11002" width="15.7109375" style="120" customWidth="1"/>
    <col min="11003" max="11004" width="14.140625" style="120" customWidth="1"/>
    <col min="11005" max="11005" width="19.140625" style="120" customWidth="1"/>
    <col min="11006" max="11007" width="11.5703125" style="120" bestFit="1" customWidth="1"/>
    <col min="11008" max="11008" width="11.85546875" style="120" bestFit="1" customWidth="1"/>
    <col min="11009" max="11009" width="12.7109375" style="120" bestFit="1" customWidth="1"/>
    <col min="11010" max="11253" width="21.5703125" style="120"/>
    <col min="11254" max="11254" width="6" style="120" bestFit="1" customWidth="1"/>
    <col min="11255" max="11255" width="15.85546875" style="120" customWidth="1"/>
    <col min="11256" max="11256" width="15.42578125" style="120" customWidth="1"/>
    <col min="11257" max="11257" width="18.5703125" style="120" customWidth="1"/>
    <col min="11258" max="11258" width="15.7109375" style="120" customWidth="1"/>
    <col min="11259" max="11260" width="14.140625" style="120" customWidth="1"/>
    <col min="11261" max="11261" width="19.140625" style="120" customWidth="1"/>
    <col min="11262" max="11263" width="11.5703125" style="120" bestFit="1" customWidth="1"/>
    <col min="11264" max="11264" width="11.85546875" style="120" bestFit="1" customWidth="1"/>
    <col min="11265" max="11265" width="12.7109375" style="120" bestFit="1" customWidth="1"/>
    <col min="11266" max="11509" width="21.5703125" style="120"/>
    <col min="11510" max="11510" width="6" style="120" bestFit="1" customWidth="1"/>
    <col min="11511" max="11511" width="15.85546875" style="120" customWidth="1"/>
    <col min="11512" max="11512" width="15.42578125" style="120" customWidth="1"/>
    <col min="11513" max="11513" width="18.5703125" style="120" customWidth="1"/>
    <col min="11514" max="11514" width="15.7109375" style="120" customWidth="1"/>
    <col min="11515" max="11516" width="14.140625" style="120" customWidth="1"/>
    <col min="11517" max="11517" width="19.140625" style="120" customWidth="1"/>
    <col min="11518" max="11519" width="11.5703125" style="120" bestFit="1" customWidth="1"/>
    <col min="11520" max="11520" width="11.85546875" style="120" bestFit="1" customWidth="1"/>
    <col min="11521" max="11521" width="12.7109375" style="120" bestFit="1" customWidth="1"/>
    <col min="11522" max="11765" width="21.5703125" style="120"/>
    <col min="11766" max="11766" width="6" style="120" bestFit="1" customWidth="1"/>
    <col min="11767" max="11767" width="15.85546875" style="120" customWidth="1"/>
    <col min="11768" max="11768" width="15.42578125" style="120" customWidth="1"/>
    <col min="11769" max="11769" width="18.5703125" style="120" customWidth="1"/>
    <col min="11770" max="11770" width="15.7109375" style="120" customWidth="1"/>
    <col min="11771" max="11772" width="14.140625" style="120" customWidth="1"/>
    <col min="11773" max="11773" width="19.140625" style="120" customWidth="1"/>
    <col min="11774" max="11775" width="11.5703125" style="120" bestFit="1" customWidth="1"/>
    <col min="11776" max="11776" width="11.85546875" style="120" bestFit="1" customWidth="1"/>
    <col min="11777" max="11777" width="12.7109375" style="120" bestFit="1" customWidth="1"/>
    <col min="11778" max="12021" width="21.5703125" style="120"/>
    <col min="12022" max="12022" width="6" style="120" bestFit="1" customWidth="1"/>
    <col min="12023" max="12023" width="15.85546875" style="120" customWidth="1"/>
    <col min="12024" max="12024" width="15.42578125" style="120" customWidth="1"/>
    <col min="12025" max="12025" width="18.5703125" style="120" customWidth="1"/>
    <col min="12026" max="12026" width="15.7109375" style="120" customWidth="1"/>
    <col min="12027" max="12028" width="14.140625" style="120" customWidth="1"/>
    <col min="12029" max="12029" width="19.140625" style="120" customWidth="1"/>
    <col min="12030" max="12031" width="11.5703125" style="120" bestFit="1" customWidth="1"/>
    <col min="12032" max="12032" width="11.85546875" style="120" bestFit="1" customWidth="1"/>
    <col min="12033" max="12033" width="12.7109375" style="120" bestFit="1" customWidth="1"/>
    <col min="12034" max="12277" width="21.5703125" style="120"/>
    <col min="12278" max="12278" width="6" style="120" bestFit="1" customWidth="1"/>
    <col min="12279" max="12279" width="15.85546875" style="120" customWidth="1"/>
    <col min="12280" max="12280" width="15.42578125" style="120" customWidth="1"/>
    <col min="12281" max="12281" width="18.5703125" style="120" customWidth="1"/>
    <col min="12282" max="12282" width="15.7109375" style="120" customWidth="1"/>
    <col min="12283" max="12284" width="14.140625" style="120" customWidth="1"/>
    <col min="12285" max="12285" width="19.140625" style="120" customWidth="1"/>
    <col min="12286" max="12287" width="11.5703125" style="120" bestFit="1" customWidth="1"/>
    <col min="12288" max="12288" width="11.85546875" style="120" bestFit="1" customWidth="1"/>
    <col min="12289" max="12289" width="12.7109375" style="120" bestFit="1" customWidth="1"/>
    <col min="12290" max="12533" width="21.5703125" style="120"/>
    <col min="12534" max="12534" width="6" style="120" bestFit="1" customWidth="1"/>
    <col min="12535" max="12535" width="15.85546875" style="120" customWidth="1"/>
    <col min="12536" max="12536" width="15.42578125" style="120" customWidth="1"/>
    <col min="12537" max="12537" width="18.5703125" style="120" customWidth="1"/>
    <col min="12538" max="12538" width="15.7109375" style="120" customWidth="1"/>
    <col min="12539" max="12540" width="14.140625" style="120" customWidth="1"/>
    <col min="12541" max="12541" width="19.140625" style="120" customWidth="1"/>
    <col min="12542" max="12543" width="11.5703125" style="120" bestFit="1" customWidth="1"/>
    <col min="12544" max="12544" width="11.85546875" style="120" bestFit="1" customWidth="1"/>
    <col min="12545" max="12545" width="12.7109375" style="120" bestFit="1" customWidth="1"/>
    <col min="12546" max="12789" width="21.5703125" style="120"/>
    <col min="12790" max="12790" width="6" style="120" bestFit="1" customWidth="1"/>
    <col min="12791" max="12791" width="15.85546875" style="120" customWidth="1"/>
    <col min="12792" max="12792" width="15.42578125" style="120" customWidth="1"/>
    <col min="12793" max="12793" width="18.5703125" style="120" customWidth="1"/>
    <col min="12794" max="12794" width="15.7109375" style="120" customWidth="1"/>
    <col min="12795" max="12796" width="14.140625" style="120" customWidth="1"/>
    <col min="12797" max="12797" width="19.140625" style="120" customWidth="1"/>
    <col min="12798" max="12799" width="11.5703125" style="120" bestFit="1" customWidth="1"/>
    <col min="12800" max="12800" width="11.85546875" style="120" bestFit="1" customWidth="1"/>
    <col min="12801" max="12801" width="12.7109375" style="120" bestFit="1" customWidth="1"/>
    <col min="12802" max="13045" width="21.5703125" style="120"/>
    <col min="13046" max="13046" width="6" style="120" bestFit="1" customWidth="1"/>
    <col min="13047" max="13047" width="15.85546875" style="120" customWidth="1"/>
    <col min="13048" max="13048" width="15.42578125" style="120" customWidth="1"/>
    <col min="13049" max="13049" width="18.5703125" style="120" customWidth="1"/>
    <col min="13050" max="13050" width="15.7109375" style="120" customWidth="1"/>
    <col min="13051" max="13052" width="14.140625" style="120" customWidth="1"/>
    <col min="13053" max="13053" width="19.140625" style="120" customWidth="1"/>
    <col min="13054" max="13055" width="11.5703125" style="120" bestFit="1" customWidth="1"/>
    <col min="13056" max="13056" width="11.85546875" style="120" bestFit="1" customWidth="1"/>
    <col min="13057" max="13057" width="12.7109375" style="120" bestFit="1" customWidth="1"/>
    <col min="13058" max="13301" width="21.5703125" style="120"/>
    <col min="13302" max="13302" width="6" style="120" bestFit="1" customWidth="1"/>
    <col min="13303" max="13303" width="15.85546875" style="120" customWidth="1"/>
    <col min="13304" max="13304" width="15.42578125" style="120" customWidth="1"/>
    <col min="13305" max="13305" width="18.5703125" style="120" customWidth="1"/>
    <col min="13306" max="13306" width="15.7109375" style="120" customWidth="1"/>
    <col min="13307" max="13308" width="14.140625" style="120" customWidth="1"/>
    <col min="13309" max="13309" width="19.140625" style="120" customWidth="1"/>
    <col min="13310" max="13311" width="11.5703125" style="120" bestFit="1" customWidth="1"/>
    <col min="13312" max="13312" width="11.85546875" style="120" bestFit="1" customWidth="1"/>
    <col min="13313" max="13313" width="12.7109375" style="120" bestFit="1" customWidth="1"/>
    <col min="13314" max="13557" width="21.5703125" style="120"/>
    <col min="13558" max="13558" width="6" style="120" bestFit="1" customWidth="1"/>
    <col min="13559" max="13559" width="15.85546875" style="120" customWidth="1"/>
    <col min="13560" max="13560" width="15.42578125" style="120" customWidth="1"/>
    <col min="13561" max="13561" width="18.5703125" style="120" customWidth="1"/>
    <col min="13562" max="13562" width="15.7109375" style="120" customWidth="1"/>
    <col min="13563" max="13564" width="14.140625" style="120" customWidth="1"/>
    <col min="13565" max="13565" width="19.140625" style="120" customWidth="1"/>
    <col min="13566" max="13567" width="11.5703125" style="120" bestFit="1" customWidth="1"/>
    <col min="13568" max="13568" width="11.85546875" style="120" bestFit="1" customWidth="1"/>
    <col min="13569" max="13569" width="12.7109375" style="120" bestFit="1" customWidth="1"/>
    <col min="13570" max="13813" width="21.5703125" style="120"/>
    <col min="13814" max="13814" width="6" style="120" bestFit="1" customWidth="1"/>
    <col min="13815" max="13815" width="15.85546875" style="120" customWidth="1"/>
    <col min="13816" max="13816" width="15.42578125" style="120" customWidth="1"/>
    <col min="13817" max="13817" width="18.5703125" style="120" customWidth="1"/>
    <col min="13818" max="13818" width="15.7109375" style="120" customWidth="1"/>
    <col min="13819" max="13820" width="14.140625" style="120" customWidth="1"/>
    <col min="13821" max="13821" width="19.140625" style="120" customWidth="1"/>
    <col min="13822" max="13823" width="11.5703125" style="120" bestFit="1" customWidth="1"/>
    <col min="13824" max="13824" width="11.85546875" style="120" bestFit="1" customWidth="1"/>
    <col min="13825" max="13825" width="12.7109375" style="120" bestFit="1" customWidth="1"/>
    <col min="13826" max="14069" width="21.5703125" style="120"/>
    <col min="14070" max="14070" width="6" style="120" bestFit="1" customWidth="1"/>
    <col min="14071" max="14071" width="15.85546875" style="120" customWidth="1"/>
    <col min="14072" max="14072" width="15.42578125" style="120" customWidth="1"/>
    <col min="14073" max="14073" width="18.5703125" style="120" customWidth="1"/>
    <col min="14074" max="14074" width="15.7109375" style="120" customWidth="1"/>
    <col min="14075" max="14076" width="14.140625" style="120" customWidth="1"/>
    <col min="14077" max="14077" width="19.140625" style="120" customWidth="1"/>
    <col min="14078" max="14079" width="11.5703125" style="120" bestFit="1" customWidth="1"/>
    <col min="14080" max="14080" width="11.85546875" style="120" bestFit="1" customWidth="1"/>
    <col min="14081" max="14081" width="12.7109375" style="120" bestFit="1" customWidth="1"/>
    <col min="14082" max="14325" width="21.5703125" style="120"/>
    <col min="14326" max="14326" width="6" style="120" bestFit="1" customWidth="1"/>
    <col min="14327" max="14327" width="15.85546875" style="120" customWidth="1"/>
    <col min="14328" max="14328" width="15.42578125" style="120" customWidth="1"/>
    <col min="14329" max="14329" width="18.5703125" style="120" customWidth="1"/>
    <col min="14330" max="14330" width="15.7109375" style="120" customWidth="1"/>
    <col min="14331" max="14332" width="14.140625" style="120" customWidth="1"/>
    <col min="14333" max="14333" width="19.140625" style="120" customWidth="1"/>
    <col min="14334" max="14335" width="11.5703125" style="120" bestFit="1" customWidth="1"/>
    <col min="14336" max="14336" width="11.85546875" style="120" bestFit="1" customWidth="1"/>
    <col min="14337" max="14337" width="12.7109375" style="120" bestFit="1" customWidth="1"/>
    <col min="14338" max="14581" width="21.5703125" style="120"/>
    <col min="14582" max="14582" width="6" style="120" bestFit="1" customWidth="1"/>
    <col min="14583" max="14583" width="15.85546875" style="120" customWidth="1"/>
    <col min="14584" max="14584" width="15.42578125" style="120" customWidth="1"/>
    <col min="14585" max="14585" width="18.5703125" style="120" customWidth="1"/>
    <col min="14586" max="14586" width="15.7109375" style="120" customWidth="1"/>
    <col min="14587" max="14588" width="14.140625" style="120" customWidth="1"/>
    <col min="14589" max="14589" width="19.140625" style="120" customWidth="1"/>
    <col min="14590" max="14591" width="11.5703125" style="120" bestFit="1" customWidth="1"/>
    <col min="14592" max="14592" width="11.85546875" style="120" bestFit="1" customWidth="1"/>
    <col min="14593" max="14593" width="12.7109375" style="120" bestFit="1" customWidth="1"/>
    <col min="14594" max="14837" width="21.5703125" style="120"/>
    <col min="14838" max="14838" width="6" style="120" bestFit="1" customWidth="1"/>
    <col min="14839" max="14839" width="15.85546875" style="120" customWidth="1"/>
    <col min="14840" max="14840" width="15.42578125" style="120" customWidth="1"/>
    <col min="14841" max="14841" width="18.5703125" style="120" customWidth="1"/>
    <col min="14842" max="14842" width="15.7109375" style="120" customWidth="1"/>
    <col min="14843" max="14844" width="14.140625" style="120" customWidth="1"/>
    <col min="14845" max="14845" width="19.140625" style="120" customWidth="1"/>
    <col min="14846" max="14847" width="11.5703125" style="120" bestFit="1" customWidth="1"/>
    <col min="14848" max="14848" width="11.85546875" style="120" bestFit="1" customWidth="1"/>
    <col min="14849" max="14849" width="12.7109375" style="120" bestFit="1" customWidth="1"/>
    <col min="14850" max="15093" width="21.5703125" style="120"/>
    <col min="15094" max="15094" width="6" style="120" bestFit="1" customWidth="1"/>
    <col min="15095" max="15095" width="15.85546875" style="120" customWidth="1"/>
    <col min="15096" max="15096" width="15.42578125" style="120" customWidth="1"/>
    <col min="15097" max="15097" width="18.5703125" style="120" customWidth="1"/>
    <col min="15098" max="15098" width="15.7109375" style="120" customWidth="1"/>
    <col min="15099" max="15100" width="14.140625" style="120" customWidth="1"/>
    <col min="15101" max="15101" width="19.140625" style="120" customWidth="1"/>
    <col min="15102" max="15103" width="11.5703125" style="120" bestFit="1" customWidth="1"/>
    <col min="15104" max="15104" width="11.85546875" style="120" bestFit="1" customWidth="1"/>
    <col min="15105" max="15105" width="12.7109375" style="120" bestFit="1" customWidth="1"/>
    <col min="15106" max="15349" width="21.5703125" style="120"/>
    <col min="15350" max="15350" width="6" style="120" bestFit="1" customWidth="1"/>
    <col min="15351" max="15351" width="15.85546875" style="120" customWidth="1"/>
    <col min="15352" max="15352" width="15.42578125" style="120" customWidth="1"/>
    <col min="15353" max="15353" width="18.5703125" style="120" customWidth="1"/>
    <col min="15354" max="15354" width="15.7109375" style="120" customWidth="1"/>
    <col min="15355" max="15356" width="14.140625" style="120" customWidth="1"/>
    <col min="15357" max="15357" width="19.140625" style="120" customWidth="1"/>
    <col min="15358" max="15359" width="11.5703125" style="120" bestFit="1" customWidth="1"/>
    <col min="15360" max="15360" width="11.85546875" style="120" bestFit="1" customWidth="1"/>
    <col min="15361" max="15361" width="12.7109375" style="120" bestFit="1" customWidth="1"/>
    <col min="15362" max="15605" width="21.5703125" style="120"/>
    <col min="15606" max="15606" width="6" style="120" bestFit="1" customWidth="1"/>
    <col min="15607" max="15607" width="15.85546875" style="120" customWidth="1"/>
    <col min="15608" max="15608" width="15.42578125" style="120" customWidth="1"/>
    <col min="15609" max="15609" width="18.5703125" style="120" customWidth="1"/>
    <col min="15610" max="15610" width="15.7109375" style="120" customWidth="1"/>
    <col min="15611" max="15612" width="14.140625" style="120" customWidth="1"/>
    <col min="15613" max="15613" width="19.140625" style="120" customWidth="1"/>
    <col min="15614" max="15615" width="11.5703125" style="120" bestFit="1" customWidth="1"/>
    <col min="15616" max="15616" width="11.85546875" style="120" bestFit="1" customWidth="1"/>
    <col min="15617" max="15617" width="12.7109375" style="120" bestFit="1" customWidth="1"/>
    <col min="15618" max="15861" width="21.5703125" style="120"/>
    <col min="15862" max="15862" width="6" style="120" bestFit="1" customWidth="1"/>
    <col min="15863" max="15863" width="15.85546875" style="120" customWidth="1"/>
    <col min="15864" max="15864" width="15.42578125" style="120" customWidth="1"/>
    <col min="15865" max="15865" width="18.5703125" style="120" customWidth="1"/>
    <col min="15866" max="15866" width="15.7109375" style="120" customWidth="1"/>
    <col min="15867" max="15868" width="14.140625" style="120" customWidth="1"/>
    <col min="15869" max="15869" width="19.140625" style="120" customWidth="1"/>
    <col min="15870" max="15871" width="11.5703125" style="120" bestFit="1" customWidth="1"/>
    <col min="15872" max="15872" width="11.85546875" style="120" bestFit="1" customWidth="1"/>
    <col min="15873" max="15873" width="12.7109375" style="120" bestFit="1" customWidth="1"/>
    <col min="15874" max="16117" width="21.5703125" style="120"/>
    <col min="16118" max="16118" width="6" style="120" bestFit="1" customWidth="1"/>
    <col min="16119" max="16119" width="15.85546875" style="120" customWidth="1"/>
    <col min="16120" max="16120" width="15.42578125" style="120" customWidth="1"/>
    <col min="16121" max="16121" width="18.5703125" style="120" customWidth="1"/>
    <col min="16122" max="16122" width="15.7109375" style="120" customWidth="1"/>
    <col min="16123" max="16124" width="14.140625" style="120" customWidth="1"/>
    <col min="16125" max="16125" width="19.140625" style="120" customWidth="1"/>
    <col min="16126" max="16127" width="11.5703125" style="120" bestFit="1" customWidth="1"/>
    <col min="16128" max="16128" width="11.85546875" style="120" bestFit="1" customWidth="1"/>
    <col min="16129" max="16129" width="12.7109375" style="120" bestFit="1" customWidth="1"/>
    <col min="16130" max="16384" width="21.5703125" style="120"/>
  </cols>
  <sheetData>
    <row r="1" spans="1:9" ht="36" customHeight="1">
      <c r="A1" s="253" t="s">
        <v>560</v>
      </c>
      <c r="B1" s="254"/>
      <c r="C1" s="254"/>
      <c r="D1" s="254"/>
      <c r="E1" s="254"/>
      <c r="F1" s="254"/>
      <c r="G1" s="254"/>
      <c r="H1" s="254"/>
      <c r="I1" s="254"/>
    </row>
    <row r="2" spans="1:9" s="121" customFormat="1" ht="27.75" customHeight="1">
      <c r="A2" s="255" t="s">
        <v>679</v>
      </c>
      <c r="B2" s="255" t="s">
        <v>1</v>
      </c>
      <c r="C2" s="255" t="s">
        <v>2</v>
      </c>
      <c r="D2" s="255" t="s">
        <v>562</v>
      </c>
      <c r="E2" s="255" t="s">
        <v>680</v>
      </c>
      <c r="F2" s="255" t="s">
        <v>681</v>
      </c>
      <c r="G2" s="255" t="s">
        <v>682</v>
      </c>
      <c r="H2" s="257" t="s">
        <v>564</v>
      </c>
      <c r="I2" s="250" t="s">
        <v>64</v>
      </c>
    </row>
    <row r="3" spans="1:9" s="121" customFormat="1" ht="87" customHeight="1">
      <c r="A3" s="256"/>
      <c r="B3" s="256"/>
      <c r="C3" s="256"/>
      <c r="D3" s="256"/>
      <c r="E3" s="256"/>
      <c r="F3" s="256"/>
      <c r="G3" s="256"/>
      <c r="H3" s="253"/>
      <c r="I3" s="250"/>
    </row>
    <row r="4" spans="1:9" s="121" customFormat="1">
      <c r="A4" s="122">
        <v>1</v>
      </c>
      <c r="B4" s="122">
        <v>2</v>
      </c>
      <c r="C4" s="122">
        <v>3</v>
      </c>
      <c r="D4" s="122">
        <v>4</v>
      </c>
      <c r="E4" s="122">
        <v>5</v>
      </c>
      <c r="F4" s="122">
        <v>6</v>
      </c>
      <c r="G4" s="122">
        <v>7</v>
      </c>
      <c r="H4" s="123">
        <v>8</v>
      </c>
      <c r="I4" s="250"/>
    </row>
    <row r="5" spans="1:9" ht="22.5" customHeight="1">
      <c r="A5" s="122"/>
      <c r="B5" s="251" t="s">
        <v>683</v>
      </c>
      <c r="C5" s="252"/>
      <c r="D5" s="252"/>
      <c r="E5" s="252"/>
      <c r="F5" s="252"/>
      <c r="G5" s="252"/>
      <c r="H5" s="252"/>
      <c r="I5" s="250"/>
    </row>
    <row r="6" spans="1:9">
      <c r="A6" s="124">
        <v>1</v>
      </c>
      <c r="B6" s="124" t="s">
        <v>567</v>
      </c>
      <c r="C6" s="124" t="s">
        <v>684</v>
      </c>
      <c r="D6" s="124" t="s">
        <v>685</v>
      </c>
      <c r="E6" s="125" t="s">
        <v>686</v>
      </c>
      <c r="F6" s="126">
        <v>48.73</v>
      </c>
      <c r="G6" s="127">
        <f>F6*50/100</f>
        <v>24.364999999999998</v>
      </c>
      <c r="H6" s="128">
        <f>G6*2500</f>
        <v>60912.499999999993</v>
      </c>
      <c r="I6" s="250"/>
    </row>
    <row r="7" spans="1:9">
      <c r="A7" s="124">
        <v>2</v>
      </c>
      <c r="B7" s="124" t="s">
        <v>631</v>
      </c>
      <c r="C7" s="124" t="s">
        <v>687</v>
      </c>
      <c r="D7" s="124" t="s">
        <v>687</v>
      </c>
      <c r="E7" s="125" t="s">
        <v>686</v>
      </c>
      <c r="F7" s="126">
        <v>17</v>
      </c>
      <c r="G7" s="127">
        <f>F7*50/100</f>
        <v>8.5</v>
      </c>
      <c r="H7" s="128">
        <f t="shared" ref="H7:H19" si="0">G7*2500</f>
        <v>21250</v>
      </c>
      <c r="I7" s="250"/>
    </row>
    <row r="8" spans="1:9" ht="31.5">
      <c r="A8" s="124">
        <v>3</v>
      </c>
      <c r="B8" s="124" t="s">
        <v>631</v>
      </c>
      <c r="C8" s="124" t="s">
        <v>687</v>
      </c>
      <c r="D8" s="124" t="s">
        <v>688</v>
      </c>
      <c r="E8" s="125" t="s">
        <v>686</v>
      </c>
      <c r="F8" s="126">
        <v>81.3</v>
      </c>
      <c r="G8" s="127">
        <f>F8*50/100</f>
        <v>40.65</v>
      </c>
      <c r="H8" s="128">
        <f t="shared" si="0"/>
        <v>101625</v>
      </c>
      <c r="I8" s="250"/>
    </row>
    <row r="9" spans="1:9">
      <c r="A9" s="124">
        <v>4</v>
      </c>
      <c r="B9" s="124" t="s">
        <v>642</v>
      </c>
      <c r="C9" s="124" t="s">
        <v>689</v>
      </c>
      <c r="D9" s="124" t="s">
        <v>690</v>
      </c>
      <c r="E9" s="125" t="s">
        <v>686</v>
      </c>
      <c r="F9" s="126">
        <v>140</v>
      </c>
      <c r="G9" s="127">
        <f>F9*50/100</f>
        <v>70</v>
      </c>
      <c r="H9" s="128">
        <f t="shared" si="0"/>
        <v>175000</v>
      </c>
      <c r="I9" s="250"/>
    </row>
    <row r="10" spans="1:9">
      <c r="A10" s="124">
        <v>5</v>
      </c>
      <c r="B10" s="124" t="s">
        <v>589</v>
      </c>
      <c r="C10" s="124" t="s">
        <v>589</v>
      </c>
      <c r="D10" s="124" t="s">
        <v>691</v>
      </c>
      <c r="E10" s="124" t="s">
        <v>692</v>
      </c>
      <c r="F10" s="126">
        <v>63.05</v>
      </c>
      <c r="G10" s="127">
        <f t="shared" ref="G10:G19" si="1">F10*25/100</f>
        <v>15.762499999999999</v>
      </c>
      <c r="H10" s="128">
        <f t="shared" si="0"/>
        <v>39406.25</v>
      </c>
      <c r="I10" s="250"/>
    </row>
    <row r="11" spans="1:9">
      <c r="A11" s="124">
        <v>6</v>
      </c>
      <c r="B11" s="124" t="s">
        <v>567</v>
      </c>
      <c r="C11" s="124" t="s">
        <v>583</v>
      </c>
      <c r="D11" s="124" t="s">
        <v>693</v>
      </c>
      <c r="E11" s="124" t="s">
        <v>692</v>
      </c>
      <c r="F11" s="126">
        <v>43</v>
      </c>
      <c r="G11" s="127">
        <f t="shared" si="1"/>
        <v>10.75</v>
      </c>
      <c r="H11" s="128">
        <f t="shared" si="0"/>
        <v>26875</v>
      </c>
      <c r="I11" s="250"/>
    </row>
    <row r="12" spans="1:9">
      <c r="A12" s="124">
        <v>7</v>
      </c>
      <c r="B12" s="124" t="s">
        <v>631</v>
      </c>
      <c r="C12" s="124" t="s">
        <v>694</v>
      </c>
      <c r="D12" s="124" t="s">
        <v>695</v>
      </c>
      <c r="E12" s="124" t="s">
        <v>692</v>
      </c>
      <c r="F12" s="126">
        <v>30</v>
      </c>
      <c r="G12" s="127">
        <f t="shared" si="1"/>
        <v>7.5</v>
      </c>
      <c r="H12" s="128">
        <f t="shared" si="0"/>
        <v>18750</v>
      </c>
      <c r="I12" s="250"/>
    </row>
    <row r="13" spans="1:9">
      <c r="A13" s="124">
        <v>8</v>
      </c>
      <c r="B13" s="124" t="s">
        <v>603</v>
      </c>
      <c r="C13" s="124" t="s">
        <v>696</v>
      </c>
      <c r="D13" s="124" t="s">
        <v>697</v>
      </c>
      <c r="E13" s="124" t="s">
        <v>692</v>
      </c>
      <c r="F13" s="126">
        <v>97.77</v>
      </c>
      <c r="G13" s="127">
        <f t="shared" si="1"/>
        <v>24.442499999999999</v>
      </c>
      <c r="H13" s="128">
        <f t="shared" si="0"/>
        <v>61106.25</v>
      </c>
      <c r="I13" s="250"/>
    </row>
    <row r="14" spans="1:9">
      <c r="A14" s="124">
        <v>9</v>
      </c>
      <c r="B14" s="124" t="s">
        <v>603</v>
      </c>
      <c r="C14" s="124" t="s">
        <v>696</v>
      </c>
      <c r="D14" s="124" t="s">
        <v>698</v>
      </c>
      <c r="E14" s="124" t="s">
        <v>692</v>
      </c>
      <c r="F14" s="126">
        <v>52.45</v>
      </c>
      <c r="G14" s="127">
        <f t="shared" si="1"/>
        <v>13.112500000000001</v>
      </c>
      <c r="H14" s="128">
        <f t="shared" si="0"/>
        <v>32781.25</v>
      </c>
      <c r="I14" s="250"/>
    </row>
    <row r="15" spans="1:9">
      <c r="A15" s="124">
        <v>10</v>
      </c>
      <c r="B15" s="124" t="s">
        <v>600</v>
      </c>
      <c r="C15" s="124" t="s">
        <v>600</v>
      </c>
      <c r="D15" s="124" t="s">
        <v>699</v>
      </c>
      <c r="E15" s="124" t="s">
        <v>692</v>
      </c>
      <c r="F15" s="126">
        <v>83.54</v>
      </c>
      <c r="G15" s="127">
        <f t="shared" si="1"/>
        <v>20.885000000000002</v>
      </c>
      <c r="H15" s="128">
        <f t="shared" si="0"/>
        <v>52212.500000000007</v>
      </c>
      <c r="I15" s="250"/>
    </row>
    <row r="16" spans="1:9">
      <c r="A16" s="124">
        <v>11</v>
      </c>
      <c r="B16" s="124" t="s">
        <v>600</v>
      </c>
      <c r="C16" s="124" t="s">
        <v>700</v>
      </c>
      <c r="D16" s="124" t="s">
        <v>701</v>
      </c>
      <c r="E16" s="124" t="s">
        <v>692</v>
      </c>
      <c r="F16" s="126">
        <v>155.43</v>
      </c>
      <c r="G16" s="127">
        <f t="shared" si="1"/>
        <v>38.857500000000002</v>
      </c>
      <c r="H16" s="128">
        <f t="shared" si="0"/>
        <v>97143.75</v>
      </c>
      <c r="I16" s="250"/>
    </row>
    <row r="17" spans="1:9">
      <c r="A17" s="124">
        <v>12</v>
      </c>
      <c r="B17" s="124" t="s">
        <v>610</v>
      </c>
      <c r="C17" s="124" t="s">
        <v>610</v>
      </c>
      <c r="D17" s="124" t="s">
        <v>702</v>
      </c>
      <c r="E17" s="124" t="s">
        <v>692</v>
      </c>
      <c r="F17" s="129">
        <v>40.99</v>
      </c>
      <c r="G17" s="127">
        <f t="shared" si="1"/>
        <v>10.2475</v>
      </c>
      <c r="H17" s="128">
        <f t="shared" si="0"/>
        <v>25618.75</v>
      </c>
      <c r="I17" s="250"/>
    </row>
    <row r="18" spans="1:9" ht="31.5">
      <c r="A18" s="124">
        <v>13</v>
      </c>
      <c r="B18" s="124" t="s">
        <v>610</v>
      </c>
      <c r="C18" s="124" t="s">
        <v>703</v>
      </c>
      <c r="D18" s="124" t="s">
        <v>704</v>
      </c>
      <c r="E18" s="124" t="s">
        <v>692</v>
      </c>
      <c r="F18" s="129">
        <v>71</v>
      </c>
      <c r="G18" s="127">
        <f t="shared" si="1"/>
        <v>17.75</v>
      </c>
      <c r="H18" s="128">
        <f t="shared" si="0"/>
        <v>44375</v>
      </c>
      <c r="I18" s="250"/>
    </row>
    <row r="19" spans="1:9" ht="31.5">
      <c r="A19" s="124">
        <v>14</v>
      </c>
      <c r="B19" s="124" t="s">
        <v>610</v>
      </c>
      <c r="C19" s="124" t="s">
        <v>705</v>
      </c>
      <c r="D19" s="124" t="s">
        <v>706</v>
      </c>
      <c r="E19" s="124" t="s">
        <v>692</v>
      </c>
      <c r="F19" s="129">
        <v>77.44</v>
      </c>
      <c r="G19" s="127">
        <f t="shared" si="1"/>
        <v>19.36</v>
      </c>
      <c r="H19" s="128">
        <f t="shared" si="0"/>
        <v>48400</v>
      </c>
      <c r="I19" s="250"/>
    </row>
    <row r="20" spans="1:9">
      <c r="A20" s="125"/>
      <c r="B20" s="125"/>
      <c r="C20" s="125"/>
      <c r="D20" s="125"/>
      <c r="E20" s="125" t="s">
        <v>707</v>
      </c>
      <c r="F20" s="130">
        <f>SUM(F6:F19)</f>
        <v>1001.7</v>
      </c>
      <c r="G20" s="130">
        <f t="shared" ref="G20" si="2">SUM(G6:G19)</f>
        <v>322.1825</v>
      </c>
      <c r="H20" s="131">
        <f>G20*2500</f>
        <v>805456.25</v>
      </c>
      <c r="I20" s="250"/>
    </row>
  </sheetData>
  <mergeCells count="12">
    <mergeCell ref="I4:I20"/>
    <mergeCell ref="B5:H5"/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paperSize="9" orientation="landscape" verticalDpi="0" r:id="rId1"/>
  <headerFooter>
    <oddHeader>Page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84"/>
  <sheetViews>
    <sheetView workbookViewId="0">
      <selection activeCell="D17" sqref="D17"/>
    </sheetView>
  </sheetViews>
  <sheetFormatPr defaultColWidth="21.5703125" defaultRowHeight="12.75"/>
  <cols>
    <col min="1" max="1" width="4.5703125" style="134" customWidth="1"/>
    <col min="2" max="2" width="14.140625" style="134" customWidth="1"/>
    <col min="3" max="3" width="15.85546875" style="132" customWidth="1"/>
    <col min="4" max="4" width="16.5703125" style="132" customWidth="1"/>
    <col min="5" max="5" width="21.5703125" style="132" customWidth="1"/>
    <col min="6" max="6" width="15.28515625" style="132" customWidth="1"/>
    <col min="7" max="7" width="12.28515625" style="132" customWidth="1"/>
    <col min="8" max="8" width="8.140625" style="132" customWidth="1"/>
    <col min="9" max="9" width="11.85546875" style="132" customWidth="1"/>
    <col min="10" max="252" width="21.5703125" style="132"/>
    <col min="253" max="253" width="6" style="132" bestFit="1" customWidth="1"/>
    <col min="254" max="254" width="15.85546875" style="132" customWidth="1"/>
    <col min="255" max="255" width="15.42578125" style="132" customWidth="1"/>
    <col min="256" max="256" width="18.5703125" style="132" customWidth="1"/>
    <col min="257" max="257" width="15.7109375" style="132" customWidth="1"/>
    <col min="258" max="259" width="14.140625" style="132" customWidth="1"/>
    <col min="260" max="260" width="19.140625" style="132" customWidth="1"/>
    <col min="261" max="262" width="11.5703125" style="132" bestFit="1" customWidth="1"/>
    <col min="263" max="263" width="11.85546875" style="132" bestFit="1" customWidth="1"/>
    <col min="264" max="264" width="12.7109375" style="132" bestFit="1" customWidth="1"/>
    <col min="265" max="508" width="21.5703125" style="132"/>
    <col min="509" max="509" width="6" style="132" bestFit="1" customWidth="1"/>
    <col min="510" max="510" width="15.85546875" style="132" customWidth="1"/>
    <col min="511" max="511" width="15.42578125" style="132" customWidth="1"/>
    <col min="512" max="512" width="18.5703125" style="132" customWidth="1"/>
    <col min="513" max="513" width="15.7109375" style="132" customWidth="1"/>
    <col min="514" max="515" width="14.140625" style="132" customWidth="1"/>
    <col min="516" max="516" width="19.140625" style="132" customWidth="1"/>
    <col min="517" max="518" width="11.5703125" style="132" bestFit="1" customWidth="1"/>
    <col min="519" max="519" width="11.85546875" style="132" bestFit="1" customWidth="1"/>
    <col min="520" max="520" width="12.7109375" style="132" bestFit="1" customWidth="1"/>
    <col min="521" max="764" width="21.5703125" style="132"/>
    <col min="765" max="765" width="6" style="132" bestFit="1" customWidth="1"/>
    <col min="766" max="766" width="15.85546875" style="132" customWidth="1"/>
    <col min="767" max="767" width="15.42578125" style="132" customWidth="1"/>
    <col min="768" max="768" width="18.5703125" style="132" customWidth="1"/>
    <col min="769" max="769" width="15.7109375" style="132" customWidth="1"/>
    <col min="770" max="771" width="14.140625" style="132" customWidth="1"/>
    <col min="772" max="772" width="19.140625" style="132" customWidth="1"/>
    <col min="773" max="774" width="11.5703125" style="132" bestFit="1" customWidth="1"/>
    <col min="775" max="775" width="11.85546875" style="132" bestFit="1" customWidth="1"/>
    <col min="776" max="776" width="12.7109375" style="132" bestFit="1" customWidth="1"/>
    <col min="777" max="1020" width="21.5703125" style="132"/>
    <col min="1021" max="1021" width="6" style="132" bestFit="1" customWidth="1"/>
    <col min="1022" max="1022" width="15.85546875" style="132" customWidth="1"/>
    <col min="1023" max="1023" width="15.42578125" style="132" customWidth="1"/>
    <col min="1024" max="1024" width="18.5703125" style="132" customWidth="1"/>
    <col min="1025" max="1025" width="15.7109375" style="132" customWidth="1"/>
    <col min="1026" max="1027" width="14.140625" style="132" customWidth="1"/>
    <col min="1028" max="1028" width="19.140625" style="132" customWidth="1"/>
    <col min="1029" max="1030" width="11.5703125" style="132" bestFit="1" customWidth="1"/>
    <col min="1031" max="1031" width="11.85546875" style="132" bestFit="1" customWidth="1"/>
    <col min="1032" max="1032" width="12.7109375" style="132" bestFit="1" customWidth="1"/>
    <col min="1033" max="1276" width="21.5703125" style="132"/>
    <col min="1277" max="1277" width="6" style="132" bestFit="1" customWidth="1"/>
    <col min="1278" max="1278" width="15.85546875" style="132" customWidth="1"/>
    <col min="1279" max="1279" width="15.42578125" style="132" customWidth="1"/>
    <col min="1280" max="1280" width="18.5703125" style="132" customWidth="1"/>
    <col min="1281" max="1281" width="15.7109375" style="132" customWidth="1"/>
    <col min="1282" max="1283" width="14.140625" style="132" customWidth="1"/>
    <col min="1284" max="1284" width="19.140625" style="132" customWidth="1"/>
    <col min="1285" max="1286" width="11.5703125" style="132" bestFit="1" customWidth="1"/>
    <col min="1287" max="1287" width="11.85546875" style="132" bestFit="1" customWidth="1"/>
    <col min="1288" max="1288" width="12.7109375" style="132" bestFit="1" customWidth="1"/>
    <col min="1289" max="1532" width="21.5703125" style="132"/>
    <col min="1533" max="1533" width="6" style="132" bestFit="1" customWidth="1"/>
    <col min="1534" max="1534" width="15.85546875" style="132" customWidth="1"/>
    <col min="1535" max="1535" width="15.42578125" style="132" customWidth="1"/>
    <col min="1536" max="1536" width="18.5703125" style="132" customWidth="1"/>
    <col min="1537" max="1537" width="15.7109375" style="132" customWidth="1"/>
    <col min="1538" max="1539" width="14.140625" style="132" customWidth="1"/>
    <col min="1540" max="1540" width="19.140625" style="132" customWidth="1"/>
    <col min="1541" max="1542" width="11.5703125" style="132" bestFit="1" customWidth="1"/>
    <col min="1543" max="1543" width="11.85546875" style="132" bestFit="1" customWidth="1"/>
    <col min="1544" max="1544" width="12.7109375" style="132" bestFit="1" customWidth="1"/>
    <col min="1545" max="1788" width="21.5703125" style="132"/>
    <col min="1789" max="1789" width="6" style="132" bestFit="1" customWidth="1"/>
    <col min="1790" max="1790" width="15.85546875" style="132" customWidth="1"/>
    <col min="1791" max="1791" width="15.42578125" style="132" customWidth="1"/>
    <col min="1792" max="1792" width="18.5703125" style="132" customWidth="1"/>
    <col min="1793" max="1793" width="15.7109375" style="132" customWidth="1"/>
    <col min="1794" max="1795" width="14.140625" style="132" customWidth="1"/>
    <col min="1796" max="1796" width="19.140625" style="132" customWidth="1"/>
    <col min="1797" max="1798" width="11.5703125" style="132" bestFit="1" customWidth="1"/>
    <col min="1799" max="1799" width="11.85546875" style="132" bestFit="1" customWidth="1"/>
    <col min="1800" max="1800" width="12.7109375" style="132" bestFit="1" customWidth="1"/>
    <col min="1801" max="2044" width="21.5703125" style="132"/>
    <col min="2045" max="2045" width="6" style="132" bestFit="1" customWidth="1"/>
    <col min="2046" max="2046" width="15.85546875" style="132" customWidth="1"/>
    <col min="2047" max="2047" width="15.42578125" style="132" customWidth="1"/>
    <col min="2048" max="2048" width="18.5703125" style="132" customWidth="1"/>
    <col min="2049" max="2049" width="15.7109375" style="132" customWidth="1"/>
    <col min="2050" max="2051" width="14.140625" style="132" customWidth="1"/>
    <col min="2052" max="2052" width="19.140625" style="132" customWidth="1"/>
    <col min="2053" max="2054" width="11.5703125" style="132" bestFit="1" customWidth="1"/>
    <col min="2055" max="2055" width="11.85546875" style="132" bestFit="1" customWidth="1"/>
    <col min="2056" max="2056" width="12.7109375" style="132" bestFit="1" customWidth="1"/>
    <col min="2057" max="2300" width="21.5703125" style="132"/>
    <col min="2301" max="2301" width="6" style="132" bestFit="1" customWidth="1"/>
    <col min="2302" max="2302" width="15.85546875" style="132" customWidth="1"/>
    <col min="2303" max="2303" width="15.42578125" style="132" customWidth="1"/>
    <col min="2304" max="2304" width="18.5703125" style="132" customWidth="1"/>
    <col min="2305" max="2305" width="15.7109375" style="132" customWidth="1"/>
    <col min="2306" max="2307" width="14.140625" style="132" customWidth="1"/>
    <col min="2308" max="2308" width="19.140625" style="132" customWidth="1"/>
    <col min="2309" max="2310" width="11.5703125" style="132" bestFit="1" customWidth="1"/>
    <col min="2311" max="2311" width="11.85546875" style="132" bestFit="1" customWidth="1"/>
    <col min="2312" max="2312" width="12.7109375" style="132" bestFit="1" customWidth="1"/>
    <col min="2313" max="2556" width="21.5703125" style="132"/>
    <col min="2557" max="2557" width="6" style="132" bestFit="1" customWidth="1"/>
    <col min="2558" max="2558" width="15.85546875" style="132" customWidth="1"/>
    <col min="2559" max="2559" width="15.42578125" style="132" customWidth="1"/>
    <col min="2560" max="2560" width="18.5703125" style="132" customWidth="1"/>
    <col min="2561" max="2561" width="15.7109375" style="132" customWidth="1"/>
    <col min="2562" max="2563" width="14.140625" style="132" customWidth="1"/>
    <col min="2564" max="2564" width="19.140625" style="132" customWidth="1"/>
    <col min="2565" max="2566" width="11.5703125" style="132" bestFit="1" customWidth="1"/>
    <col min="2567" max="2567" width="11.85546875" style="132" bestFit="1" customWidth="1"/>
    <col min="2568" max="2568" width="12.7109375" style="132" bestFit="1" customWidth="1"/>
    <col min="2569" max="2812" width="21.5703125" style="132"/>
    <col min="2813" max="2813" width="6" style="132" bestFit="1" customWidth="1"/>
    <col min="2814" max="2814" width="15.85546875" style="132" customWidth="1"/>
    <col min="2815" max="2815" width="15.42578125" style="132" customWidth="1"/>
    <col min="2816" max="2816" width="18.5703125" style="132" customWidth="1"/>
    <col min="2817" max="2817" width="15.7109375" style="132" customWidth="1"/>
    <col min="2818" max="2819" width="14.140625" style="132" customWidth="1"/>
    <col min="2820" max="2820" width="19.140625" style="132" customWidth="1"/>
    <col min="2821" max="2822" width="11.5703125" style="132" bestFit="1" customWidth="1"/>
    <col min="2823" max="2823" width="11.85546875" style="132" bestFit="1" customWidth="1"/>
    <col min="2824" max="2824" width="12.7109375" style="132" bestFit="1" customWidth="1"/>
    <col min="2825" max="3068" width="21.5703125" style="132"/>
    <col min="3069" max="3069" width="6" style="132" bestFit="1" customWidth="1"/>
    <col min="3070" max="3070" width="15.85546875" style="132" customWidth="1"/>
    <col min="3071" max="3071" width="15.42578125" style="132" customWidth="1"/>
    <col min="3072" max="3072" width="18.5703125" style="132" customWidth="1"/>
    <col min="3073" max="3073" width="15.7109375" style="132" customWidth="1"/>
    <col min="3074" max="3075" width="14.140625" style="132" customWidth="1"/>
    <col min="3076" max="3076" width="19.140625" style="132" customWidth="1"/>
    <col min="3077" max="3078" width="11.5703125" style="132" bestFit="1" customWidth="1"/>
    <col min="3079" max="3079" width="11.85546875" style="132" bestFit="1" customWidth="1"/>
    <col min="3080" max="3080" width="12.7109375" style="132" bestFit="1" customWidth="1"/>
    <col min="3081" max="3324" width="21.5703125" style="132"/>
    <col min="3325" max="3325" width="6" style="132" bestFit="1" customWidth="1"/>
    <col min="3326" max="3326" width="15.85546875" style="132" customWidth="1"/>
    <col min="3327" max="3327" width="15.42578125" style="132" customWidth="1"/>
    <col min="3328" max="3328" width="18.5703125" style="132" customWidth="1"/>
    <col min="3329" max="3329" width="15.7109375" style="132" customWidth="1"/>
    <col min="3330" max="3331" width="14.140625" style="132" customWidth="1"/>
    <col min="3332" max="3332" width="19.140625" style="132" customWidth="1"/>
    <col min="3333" max="3334" width="11.5703125" style="132" bestFit="1" customWidth="1"/>
    <col min="3335" max="3335" width="11.85546875" style="132" bestFit="1" customWidth="1"/>
    <col min="3336" max="3336" width="12.7109375" style="132" bestFit="1" customWidth="1"/>
    <col min="3337" max="3580" width="21.5703125" style="132"/>
    <col min="3581" max="3581" width="6" style="132" bestFit="1" customWidth="1"/>
    <col min="3582" max="3582" width="15.85546875" style="132" customWidth="1"/>
    <col min="3583" max="3583" width="15.42578125" style="132" customWidth="1"/>
    <col min="3584" max="3584" width="18.5703125" style="132" customWidth="1"/>
    <col min="3585" max="3585" width="15.7109375" style="132" customWidth="1"/>
    <col min="3586" max="3587" width="14.140625" style="132" customWidth="1"/>
    <col min="3588" max="3588" width="19.140625" style="132" customWidth="1"/>
    <col min="3589" max="3590" width="11.5703125" style="132" bestFit="1" customWidth="1"/>
    <col min="3591" max="3591" width="11.85546875" style="132" bestFit="1" customWidth="1"/>
    <col min="3592" max="3592" width="12.7109375" style="132" bestFit="1" customWidth="1"/>
    <col min="3593" max="3836" width="21.5703125" style="132"/>
    <col min="3837" max="3837" width="6" style="132" bestFit="1" customWidth="1"/>
    <col min="3838" max="3838" width="15.85546875" style="132" customWidth="1"/>
    <col min="3839" max="3839" width="15.42578125" style="132" customWidth="1"/>
    <col min="3840" max="3840" width="18.5703125" style="132" customWidth="1"/>
    <col min="3841" max="3841" width="15.7109375" style="132" customWidth="1"/>
    <col min="3842" max="3843" width="14.140625" style="132" customWidth="1"/>
    <col min="3844" max="3844" width="19.140625" style="132" customWidth="1"/>
    <col min="3845" max="3846" width="11.5703125" style="132" bestFit="1" customWidth="1"/>
    <col min="3847" max="3847" width="11.85546875" style="132" bestFit="1" customWidth="1"/>
    <col min="3848" max="3848" width="12.7109375" style="132" bestFit="1" customWidth="1"/>
    <col min="3849" max="4092" width="21.5703125" style="132"/>
    <col min="4093" max="4093" width="6" style="132" bestFit="1" customWidth="1"/>
    <col min="4094" max="4094" width="15.85546875" style="132" customWidth="1"/>
    <col min="4095" max="4095" width="15.42578125" style="132" customWidth="1"/>
    <col min="4096" max="4096" width="18.5703125" style="132" customWidth="1"/>
    <col min="4097" max="4097" width="15.7109375" style="132" customWidth="1"/>
    <col min="4098" max="4099" width="14.140625" style="132" customWidth="1"/>
    <col min="4100" max="4100" width="19.140625" style="132" customWidth="1"/>
    <col min="4101" max="4102" width="11.5703125" style="132" bestFit="1" customWidth="1"/>
    <col min="4103" max="4103" width="11.85546875" style="132" bestFit="1" customWidth="1"/>
    <col min="4104" max="4104" width="12.7109375" style="132" bestFit="1" customWidth="1"/>
    <col min="4105" max="4348" width="21.5703125" style="132"/>
    <col min="4349" max="4349" width="6" style="132" bestFit="1" customWidth="1"/>
    <col min="4350" max="4350" width="15.85546875" style="132" customWidth="1"/>
    <col min="4351" max="4351" width="15.42578125" style="132" customWidth="1"/>
    <col min="4352" max="4352" width="18.5703125" style="132" customWidth="1"/>
    <col min="4353" max="4353" width="15.7109375" style="132" customWidth="1"/>
    <col min="4354" max="4355" width="14.140625" style="132" customWidth="1"/>
    <col min="4356" max="4356" width="19.140625" style="132" customWidth="1"/>
    <col min="4357" max="4358" width="11.5703125" style="132" bestFit="1" customWidth="1"/>
    <col min="4359" max="4359" width="11.85546875" style="132" bestFit="1" customWidth="1"/>
    <col min="4360" max="4360" width="12.7109375" style="132" bestFit="1" customWidth="1"/>
    <col min="4361" max="4604" width="21.5703125" style="132"/>
    <col min="4605" max="4605" width="6" style="132" bestFit="1" customWidth="1"/>
    <col min="4606" max="4606" width="15.85546875" style="132" customWidth="1"/>
    <col min="4607" max="4607" width="15.42578125" style="132" customWidth="1"/>
    <col min="4608" max="4608" width="18.5703125" style="132" customWidth="1"/>
    <col min="4609" max="4609" width="15.7109375" style="132" customWidth="1"/>
    <col min="4610" max="4611" width="14.140625" style="132" customWidth="1"/>
    <col min="4612" max="4612" width="19.140625" style="132" customWidth="1"/>
    <col min="4613" max="4614" width="11.5703125" style="132" bestFit="1" customWidth="1"/>
    <col min="4615" max="4615" width="11.85546875" style="132" bestFit="1" customWidth="1"/>
    <col min="4616" max="4616" width="12.7109375" style="132" bestFit="1" customWidth="1"/>
    <col min="4617" max="4860" width="21.5703125" style="132"/>
    <col min="4861" max="4861" width="6" style="132" bestFit="1" customWidth="1"/>
    <col min="4862" max="4862" width="15.85546875" style="132" customWidth="1"/>
    <col min="4863" max="4863" width="15.42578125" style="132" customWidth="1"/>
    <col min="4864" max="4864" width="18.5703125" style="132" customWidth="1"/>
    <col min="4865" max="4865" width="15.7109375" style="132" customWidth="1"/>
    <col min="4866" max="4867" width="14.140625" style="132" customWidth="1"/>
    <col min="4868" max="4868" width="19.140625" style="132" customWidth="1"/>
    <col min="4869" max="4870" width="11.5703125" style="132" bestFit="1" customWidth="1"/>
    <col min="4871" max="4871" width="11.85546875" style="132" bestFit="1" customWidth="1"/>
    <col min="4872" max="4872" width="12.7109375" style="132" bestFit="1" customWidth="1"/>
    <col min="4873" max="5116" width="21.5703125" style="132"/>
    <col min="5117" max="5117" width="6" style="132" bestFit="1" customWidth="1"/>
    <col min="5118" max="5118" width="15.85546875" style="132" customWidth="1"/>
    <col min="5119" max="5119" width="15.42578125" style="132" customWidth="1"/>
    <col min="5120" max="5120" width="18.5703125" style="132" customWidth="1"/>
    <col min="5121" max="5121" width="15.7109375" style="132" customWidth="1"/>
    <col min="5122" max="5123" width="14.140625" style="132" customWidth="1"/>
    <col min="5124" max="5124" width="19.140625" style="132" customWidth="1"/>
    <col min="5125" max="5126" width="11.5703125" style="132" bestFit="1" customWidth="1"/>
    <col min="5127" max="5127" width="11.85546875" style="132" bestFit="1" customWidth="1"/>
    <col min="5128" max="5128" width="12.7109375" style="132" bestFit="1" customWidth="1"/>
    <col min="5129" max="5372" width="21.5703125" style="132"/>
    <col min="5373" max="5373" width="6" style="132" bestFit="1" customWidth="1"/>
    <col min="5374" max="5374" width="15.85546875" style="132" customWidth="1"/>
    <col min="5375" max="5375" width="15.42578125" style="132" customWidth="1"/>
    <col min="5376" max="5376" width="18.5703125" style="132" customWidth="1"/>
    <col min="5377" max="5377" width="15.7109375" style="132" customWidth="1"/>
    <col min="5378" max="5379" width="14.140625" style="132" customWidth="1"/>
    <col min="5380" max="5380" width="19.140625" style="132" customWidth="1"/>
    <col min="5381" max="5382" width="11.5703125" style="132" bestFit="1" customWidth="1"/>
    <col min="5383" max="5383" width="11.85546875" style="132" bestFit="1" customWidth="1"/>
    <col min="5384" max="5384" width="12.7109375" style="132" bestFit="1" customWidth="1"/>
    <col min="5385" max="5628" width="21.5703125" style="132"/>
    <col min="5629" max="5629" width="6" style="132" bestFit="1" customWidth="1"/>
    <col min="5630" max="5630" width="15.85546875" style="132" customWidth="1"/>
    <col min="5631" max="5631" width="15.42578125" style="132" customWidth="1"/>
    <col min="5632" max="5632" width="18.5703125" style="132" customWidth="1"/>
    <col min="5633" max="5633" width="15.7109375" style="132" customWidth="1"/>
    <col min="5634" max="5635" width="14.140625" style="132" customWidth="1"/>
    <col min="5636" max="5636" width="19.140625" style="132" customWidth="1"/>
    <col min="5637" max="5638" width="11.5703125" style="132" bestFit="1" customWidth="1"/>
    <col min="5639" max="5639" width="11.85546875" style="132" bestFit="1" customWidth="1"/>
    <col min="5640" max="5640" width="12.7109375" style="132" bestFit="1" customWidth="1"/>
    <col min="5641" max="5884" width="21.5703125" style="132"/>
    <col min="5885" max="5885" width="6" style="132" bestFit="1" customWidth="1"/>
    <col min="5886" max="5886" width="15.85546875" style="132" customWidth="1"/>
    <col min="5887" max="5887" width="15.42578125" style="132" customWidth="1"/>
    <col min="5888" max="5888" width="18.5703125" style="132" customWidth="1"/>
    <col min="5889" max="5889" width="15.7109375" style="132" customWidth="1"/>
    <col min="5890" max="5891" width="14.140625" style="132" customWidth="1"/>
    <col min="5892" max="5892" width="19.140625" style="132" customWidth="1"/>
    <col min="5893" max="5894" width="11.5703125" style="132" bestFit="1" customWidth="1"/>
    <col min="5895" max="5895" width="11.85546875" style="132" bestFit="1" customWidth="1"/>
    <col min="5896" max="5896" width="12.7109375" style="132" bestFit="1" customWidth="1"/>
    <col min="5897" max="6140" width="21.5703125" style="132"/>
    <col min="6141" max="6141" width="6" style="132" bestFit="1" customWidth="1"/>
    <col min="6142" max="6142" width="15.85546875" style="132" customWidth="1"/>
    <col min="6143" max="6143" width="15.42578125" style="132" customWidth="1"/>
    <col min="6144" max="6144" width="18.5703125" style="132" customWidth="1"/>
    <col min="6145" max="6145" width="15.7109375" style="132" customWidth="1"/>
    <col min="6146" max="6147" width="14.140625" style="132" customWidth="1"/>
    <col min="6148" max="6148" width="19.140625" style="132" customWidth="1"/>
    <col min="6149" max="6150" width="11.5703125" style="132" bestFit="1" customWidth="1"/>
    <col min="6151" max="6151" width="11.85546875" style="132" bestFit="1" customWidth="1"/>
    <col min="6152" max="6152" width="12.7109375" style="132" bestFit="1" customWidth="1"/>
    <col min="6153" max="6396" width="21.5703125" style="132"/>
    <col min="6397" max="6397" width="6" style="132" bestFit="1" customWidth="1"/>
    <col min="6398" max="6398" width="15.85546875" style="132" customWidth="1"/>
    <col min="6399" max="6399" width="15.42578125" style="132" customWidth="1"/>
    <col min="6400" max="6400" width="18.5703125" style="132" customWidth="1"/>
    <col min="6401" max="6401" width="15.7109375" style="132" customWidth="1"/>
    <col min="6402" max="6403" width="14.140625" style="132" customWidth="1"/>
    <col min="6404" max="6404" width="19.140625" style="132" customWidth="1"/>
    <col min="6405" max="6406" width="11.5703125" style="132" bestFit="1" customWidth="1"/>
    <col min="6407" max="6407" width="11.85546875" style="132" bestFit="1" customWidth="1"/>
    <col min="6408" max="6408" width="12.7109375" style="132" bestFit="1" customWidth="1"/>
    <col min="6409" max="6652" width="21.5703125" style="132"/>
    <col min="6653" max="6653" width="6" style="132" bestFit="1" customWidth="1"/>
    <col min="6654" max="6654" width="15.85546875" style="132" customWidth="1"/>
    <col min="6655" max="6655" width="15.42578125" style="132" customWidth="1"/>
    <col min="6656" max="6656" width="18.5703125" style="132" customWidth="1"/>
    <col min="6657" max="6657" width="15.7109375" style="132" customWidth="1"/>
    <col min="6658" max="6659" width="14.140625" style="132" customWidth="1"/>
    <col min="6660" max="6660" width="19.140625" style="132" customWidth="1"/>
    <col min="6661" max="6662" width="11.5703125" style="132" bestFit="1" customWidth="1"/>
    <col min="6663" max="6663" width="11.85546875" style="132" bestFit="1" customWidth="1"/>
    <col min="6664" max="6664" width="12.7109375" style="132" bestFit="1" customWidth="1"/>
    <col min="6665" max="6908" width="21.5703125" style="132"/>
    <col min="6909" max="6909" width="6" style="132" bestFit="1" customWidth="1"/>
    <col min="6910" max="6910" width="15.85546875" style="132" customWidth="1"/>
    <col min="6911" max="6911" width="15.42578125" style="132" customWidth="1"/>
    <col min="6912" max="6912" width="18.5703125" style="132" customWidth="1"/>
    <col min="6913" max="6913" width="15.7109375" style="132" customWidth="1"/>
    <col min="6914" max="6915" width="14.140625" style="132" customWidth="1"/>
    <col min="6916" max="6916" width="19.140625" style="132" customWidth="1"/>
    <col min="6917" max="6918" width="11.5703125" style="132" bestFit="1" customWidth="1"/>
    <col min="6919" max="6919" width="11.85546875" style="132" bestFit="1" customWidth="1"/>
    <col min="6920" max="6920" width="12.7109375" style="132" bestFit="1" customWidth="1"/>
    <col min="6921" max="7164" width="21.5703125" style="132"/>
    <col min="7165" max="7165" width="6" style="132" bestFit="1" customWidth="1"/>
    <col min="7166" max="7166" width="15.85546875" style="132" customWidth="1"/>
    <col min="7167" max="7167" width="15.42578125" style="132" customWidth="1"/>
    <col min="7168" max="7168" width="18.5703125" style="132" customWidth="1"/>
    <col min="7169" max="7169" width="15.7109375" style="132" customWidth="1"/>
    <col min="7170" max="7171" width="14.140625" style="132" customWidth="1"/>
    <col min="7172" max="7172" width="19.140625" style="132" customWidth="1"/>
    <col min="7173" max="7174" width="11.5703125" style="132" bestFit="1" customWidth="1"/>
    <col min="7175" max="7175" width="11.85546875" style="132" bestFit="1" customWidth="1"/>
    <col min="7176" max="7176" width="12.7109375" style="132" bestFit="1" customWidth="1"/>
    <col min="7177" max="7420" width="21.5703125" style="132"/>
    <col min="7421" max="7421" width="6" style="132" bestFit="1" customWidth="1"/>
    <col min="7422" max="7422" width="15.85546875" style="132" customWidth="1"/>
    <col min="7423" max="7423" width="15.42578125" style="132" customWidth="1"/>
    <col min="7424" max="7424" width="18.5703125" style="132" customWidth="1"/>
    <col min="7425" max="7425" width="15.7109375" style="132" customWidth="1"/>
    <col min="7426" max="7427" width="14.140625" style="132" customWidth="1"/>
    <col min="7428" max="7428" width="19.140625" style="132" customWidth="1"/>
    <col min="7429" max="7430" width="11.5703125" style="132" bestFit="1" customWidth="1"/>
    <col min="7431" max="7431" width="11.85546875" style="132" bestFit="1" customWidth="1"/>
    <col min="7432" max="7432" width="12.7109375" style="132" bestFit="1" customWidth="1"/>
    <col min="7433" max="7676" width="21.5703125" style="132"/>
    <col min="7677" max="7677" width="6" style="132" bestFit="1" customWidth="1"/>
    <col min="7678" max="7678" width="15.85546875" style="132" customWidth="1"/>
    <col min="7679" max="7679" width="15.42578125" style="132" customWidth="1"/>
    <col min="7680" max="7680" width="18.5703125" style="132" customWidth="1"/>
    <col min="7681" max="7681" width="15.7109375" style="132" customWidth="1"/>
    <col min="7682" max="7683" width="14.140625" style="132" customWidth="1"/>
    <col min="7684" max="7684" width="19.140625" style="132" customWidth="1"/>
    <col min="7685" max="7686" width="11.5703125" style="132" bestFit="1" customWidth="1"/>
    <col min="7687" max="7687" width="11.85546875" style="132" bestFit="1" customWidth="1"/>
    <col min="7688" max="7688" width="12.7109375" style="132" bestFit="1" customWidth="1"/>
    <col min="7689" max="7932" width="21.5703125" style="132"/>
    <col min="7933" max="7933" width="6" style="132" bestFit="1" customWidth="1"/>
    <col min="7934" max="7934" width="15.85546875" style="132" customWidth="1"/>
    <col min="7935" max="7935" width="15.42578125" style="132" customWidth="1"/>
    <col min="7936" max="7936" width="18.5703125" style="132" customWidth="1"/>
    <col min="7937" max="7937" width="15.7109375" style="132" customWidth="1"/>
    <col min="7938" max="7939" width="14.140625" style="132" customWidth="1"/>
    <col min="7940" max="7940" width="19.140625" style="132" customWidth="1"/>
    <col min="7941" max="7942" width="11.5703125" style="132" bestFit="1" customWidth="1"/>
    <col min="7943" max="7943" width="11.85546875" style="132" bestFit="1" customWidth="1"/>
    <col min="7944" max="7944" width="12.7109375" style="132" bestFit="1" customWidth="1"/>
    <col min="7945" max="8188" width="21.5703125" style="132"/>
    <col min="8189" max="8189" width="6" style="132" bestFit="1" customWidth="1"/>
    <col min="8190" max="8190" width="15.85546875" style="132" customWidth="1"/>
    <col min="8191" max="8191" width="15.42578125" style="132" customWidth="1"/>
    <col min="8192" max="8192" width="18.5703125" style="132" customWidth="1"/>
    <col min="8193" max="8193" width="15.7109375" style="132" customWidth="1"/>
    <col min="8194" max="8195" width="14.140625" style="132" customWidth="1"/>
    <col min="8196" max="8196" width="19.140625" style="132" customWidth="1"/>
    <col min="8197" max="8198" width="11.5703125" style="132" bestFit="1" customWidth="1"/>
    <col min="8199" max="8199" width="11.85546875" style="132" bestFit="1" customWidth="1"/>
    <col min="8200" max="8200" width="12.7109375" style="132" bestFit="1" customWidth="1"/>
    <col min="8201" max="8444" width="21.5703125" style="132"/>
    <col min="8445" max="8445" width="6" style="132" bestFit="1" customWidth="1"/>
    <col min="8446" max="8446" width="15.85546875" style="132" customWidth="1"/>
    <col min="8447" max="8447" width="15.42578125" style="132" customWidth="1"/>
    <col min="8448" max="8448" width="18.5703125" style="132" customWidth="1"/>
    <col min="8449" max="8449" width="15.7109375" style="132" customWidth="1"/>
    <col min="8450" max="8451" width="14.140625" style="132" customWidth="1"/>
    <col min="8452" max="8452" width="19.140625" style="132" customWidth="1"/>
    <col min="8453" max="8454" width="11.5703125" style="132" bestFit="1" customWidth="1"/>
    <col min="8455" max="8455" width="11.85546875" style="132" bestFit="1" customWidth="1"/>
    <col min="8456" max="8456" width="12.7109375" style="132" bestFit="1" customWidth="1"/>
    <col min="8457" max="8700" width="21.5703125" style="132"/>
    <col min="8701" max="8701" width="6" style="132" bestFit="1" customWidth="1"/>
    <col min="8702" max="8702" width="15.85546875" style="132" customWidth="1"/>
    <col min="8703" max="8703" width="15.42578125" style="132" customWidth="1"/>
    <col min="8704" max="8704" width="18.5703125" style="132" customWidth="1"/>
    <col min="8705" max="8705" width="15.7109375" style="132" customWidth="1"/>
    <col min="8706" max="8707" width="14.140625" style="132" customWidth="1"/>
    <col min="8708" max="8708" width="19.140625" style="132" customWidth="1"/>
    <col min="8709" max="8710" width="11.5703125" style="132" bestFit="1" customWidth="1"/>
    <col min="8711" max="8711" width="11.85546875" style="132" bestFit="1" customWidth="1"/>
    <col min="8712" max="8712" width="12.7109375" style="132" bestFit="1" customWidth="1"/>
    <col min="8713" max="8956" width="21.5703125" style="132"/>
    <col min="8957" max="8957" width="6" style="132" bestFit="1" customWidth="1"/>
    <col min="8958" max="8958" width="15.85546875" style="132" customWidth="1"/>
    <col min="8959" max="8959" width="15.42578125" style="132" customWidth="1"/>
    <col min="8960" max="8960" width="18.5703125" style="132" customWidth="1"/>
    <col min="8961" max="8961" width="15.7109375" style="132" customWidth="1"/>
    <col min="8962" max="8963" width="14.140625" style="132" customWidth="1"/>
    <col min="8964" max="8964" width="19.140625" style="132" customWidth="1"/>
    <col min="8965" max="8966" width="11.5703125" style="132" bestFit="1" customWidth="1"/>
    <col min="8967" max="8967" width="11.85546875" style="132" bestFit="1" customWidth="1"/>
    <col min="8968" max="8968" width="12.7109375" style="132" bestFit="1" customWidth="1"/>
    <col min="8969" max="9212" width="21.5703125" style="132"/>
    <col min="9213" max="9213" width="6" style="132" bestFit="1" customWidth="1"/>
    <col min="9214" max="9214" width="15.85546875" style="132" customWidth="1"/>
    <col min="9215" max="9215" width="15.42578125" style="132" customWidth="1"/>
    <col min="9216" max="9216" width="18.5703125" style="132" customWidth="1"/>
    <col min="9217" max="9217" width="15.7109375" style="132" customWidth="1"/>
    <col min="9218" max="9219" width="14.140625" style="132" customWidth="1"/>
    <col min="9220" max="9220" width="19.140625" style="132" customWidth="1"/>
    <col min="9221" max="9222" width="11.5703125" style="132" bestFit="1" customWidth="1"/>
    <col min="9223" max="9223" width="11.85546875" style="132" bestFit="1" customWidth="1"/>
    <col min="9224" max="9224" width="12.7109375" style="132" bestFit="1" customWidth="1"/>
    <col min="9225" max="9468" width="21.5703125" style="132"/>
    <col min="9469" max="9469" width="6" style="132" bestFit="1" customWidth="1"/>
    <col min="9470" max="9470" width="15.85546875" style="132" customWidth="1"/>
    <col min="9471" max="9471" width="15.42578125" style="132" customWidth="1"/>
    <col min="9472" max="9472" width="18.5703125" style="132" customWidth="1"/>
    <col min="9473" max="9473" width="15.7109375" style="132" customWidth="1"/>
    <col min="9474" max="9475" width="14.140625" style="132" customWidth="1"/>
    <col min="9476" max="9476" width="19.140625" style="132" customWidth="1"/>
    <col min="9477" max="9478" width="11.5703125" style="132" bestFit="1" customWidth="1"/>
    <col min="9479" max="9479" width="11.85546875" style="132" bestFit="1" customWidth="1"/>
    <col min="9480" max="9480" width="12.7109375" style="132" bestFit="1" customWidth="1"/>
    <col min="9481" max="9724" width="21.5703125" style="132"/>
    <col min="9725" max="9725" width="6" style="132" bestFit="1" customWidth="1"/>
    <col min="9726" max="9726" width="15.85546875" style="132" customWidth="1"/>
    <col min="9727" max="9727" width="15.42578125" style="132" customWidth="1"/>
    <col min="9728" max="9728" width="18.5703125" style="132" customWidth="1"/>
    <col min="9729" max="9729" width="15.7109375" style="132" customWidth="1"/>
    <col min="9730" max="9731" width="14.140625" style="132" customWidth="1"/>
    <col min="9732" max="9732" width="19.140625" style="132" customWidth="1"/>
    <col min="9733" max="9734" width="11.5703125" style="132" bestFit="1" customWidth="1"/>
    <col min="9735" max="9735" width="11.85546875" style="132" bestFit="1" customWidth="1"/>
    <col min="9736" max="9736" width="12.7109375" style="132" bestFit="1" customWidth="1"/>
    <col min="9737" max="9980" width="21.5703125" style="132"/>
    <col min="9981" max="9981" width="6" style="132" bestFit="1" customWidth="1"/>
    <col min="9982" max="9982" width="15.85546875" style="132" customWidth="1"/>
    <col min="9983" max="9983" width="15.42578125" style="132" customWidth="1"/>
    <col min="9984" max="9984" width="18.5703125" style="132" customWidth="1"/>
    <col min="9985" max="9985" width="15.7109375" style="132" customWidth="1"/>
    <col min="9986" max="9987" width="14.140625" style="132" customWidth="1"/>
    <col min="9988" max="9988" width="19.140625" style="132" customWidth="1"/>
    <col min="9989" max="9990" width="11.5703125" style="132" bestFit="1" customWidth="1"/>
    <col min="9991" max="9991" width="11.85546875" style="132" bestFit="1" customWidth="1"/>
    <col min="9992" max="9992" width="12.7109375" style="132" bestFit="1" customWidth="1"/>
    <col min="9993" max="10236" width="21.5703125" style="132"/>
    <col min="10237" max="10237" width="6" style="132" bestFit="1" customWidth="1"/>
    <col min="10238" max="10238" width="15.85546875" style="132" customWidth="1"/>
    <col min="10239" max="10239" width="15.42578125" style="132" customWidth="1"/>
    <col min="10240" max="10240" width="18.5703125" style="132" customWidth="1"/>
    <col min="10241" max="10241" width="15.7109375" style="132" customWidth="1"/>
    <col min="10242" max="10243" width="14.140625" style="132" customWidth="1"/>
    <col min="10244" max="10244" width="19.140625" style="132" customWidth="1"/>
    <col min="10245" max="10246" width="11.5703125" style="132" bestFit="1" customWidth="1"/>
    <col min="10247" max="10247" width="11.85546875" style="132" bestFit="1" customWidth="1"/>
    <col min="10248" max="10248" width="12.7109375" style="132" bestFit="1" customWidth="1"/>
    <col min="10249" max="10492" width="21.5703125" style="132"/>
    <col min="10493" max="10493" width="6" style="132" bestFit="1" customWidth="1"/>
    <col min="10494" max="10494" width="15.85546875" style="132" customWidth="1"/>
    <col min="10495" max="10495" width="15.42578125" style="132" customWidth="1"/>
    <col min="10496" max="10496" width="18.5703125" style="132" customWidth="1"/>
    <col min="10497" max="10497" width="15.7109375" style="132" customWidth="1"/>
    <col min="10498" max="10499" width="14.140625" style="132" customWidth="1"/>
    <col min="10500" max="10500" width="19.140625" style="132" customWidth="1"/>
    <col min="10501" max="10502" width="11.5703125" style="132" bestFit="1" customWidth="1"/>
    <col min="10503" max="10503" width="11.85546875" style="132" bestFit="1" customWidth="1"/>
    <col min="10504" max="10504" width="12.7109375" style="132" bestFit="1" customWidth="1"/>
    <col min="10505" max="10748" width="21.5703125" style="132"/>
    <col min="10749" max="10749" width="6" style="132" bestFit="1" customWidth="1"/>
    <col min="10750" max="10750" width="15.85546875" style="132" customWidth="1"/>
    <col min="10751" max="10751" width="15.42578125" style="132" customWidth="1"/>
    <col min="10752" max="10752" width="18.5703125" style="132" customWidth="1"/>
    <col min="10753" max="10753" width="15.7109375" style="132" customWidth="1"/>
    <col min="10754" max="10755" width="14.140625" style="132" customWidth="1"/>
    <col min="10756" max="10756" width="19.140625" style="132" customWidth="1"/>
    <col min="10757" max="10758" width="11.5703125" style="132" bestFit="1" customWidth="1"/>
    <col min="10759" max="10759" width="11.85546875" style="132" bestFit="1" customWidth="1"/>
    <col min="10760" max="10760" width="12.7109375" style="132" bestFit="1" customWidth="1"/>
    <col min="10761" max="11004" width="21.5703125" style="132"/>
    <col min="11005" max="11005" width="6" style="132" bestFit="1" customWidth="1"/>
    <col min="11006" max="11006" width="15.85546875" style="132" customWidth="1"/>
    <col min="11007" max="11007" width="15.42578125" style="132" customWidth="1"/>
    <col min="11008" max="11008" width="18.5703125" style="132" customWidth="1"/>
    <col min="11009" max="11009" width="15.7109375" style="132" customWidth="1"/>
    <col min="11010" max="11011" width="14.140625" style="132" customWidth="1"/>
    <col min="11012" max="11012" width="19.140625" style="132" customWidth="1"/>
    <col min="11013" max="11014" width="11.5703125" style="132" bestFit="1" customWidth="1"/>
    <col min="11015" max="11015" width="11.85546875" style="132" bestFit="1" customWidth="1"/>
    <col min="11016" max="11016" width="12.7109375" style="132" bestFit="1" customWidth="1"/>
    <col min="11017" max="11260" width="21.5703125" style="132"/>
    <col min="11261" max="11261" width="6" style="132" bestFit="1" customWidth="1"/>
    <col min="11262" max="11262" width="15.85546875" style="132" customWidth="1"/>
    <col min="11263" max="11263" width="15.42578125" style="132" customWidth="1"/>
    <col min="11264" max="11264" width="18.5703125" style="132" customWidth="1"/>
    <col min="11265" max="11265" width="15.7109375" style="132" customWidth="1"/>
    <col min="11266" max="11267" width="14.140625" style="132" customWidth="1"/>
    <col min="11268" max="11268" width="19.140625" style="132" customWidth="1"/>
    <col min="11269" max="11270" width="11.5703125" style="132" bestFit="1" customWidth="1"/>
    <col min="11271" max="11271" width="11.85546875" style="132" bestFit="1" customWidth="1"/>
    <col min="11272" max="11272" width="12.7109375" style="132" bestFit="1" customWidth="1"/>
    <col min="11273" max="11516" width="21.5703125" style="132"/>
    <col min="11517" max="11517" width="6" style="132" bestFit="1" customWidth="1"/>
    <col min="11518" max="11518" width="15.85546875" style="132" customWidth="1"/>
    <col min="11519" max="11519" width="15.42578125" style="132" customWidth="1"/>
    <col min="11520" max="11520" width="18.5703125" style="132" customWidth="1"/>
    <col min="11521" max="11521" width="15.7109375" style="132" customWidth="1"/>
    <col min="11522" max="11523" width="14.140625" style="132" customWidth="1"/>
    <col min="11524" max="11524" width="19.140625" style="132" customWidth="1"/>
    <col min="11525" max="11526" width="11.5703125" style="132" bestFit="1" customWidth="1"/>
    <col min="11527" max="11527" width="11.85546875" style="132" bestFit="1" customWidth="1"/>
    <col min="11528" max="11528" width="12.7109375" style="132" bestFit="1" customWidth="1"/>
    <col min="11529" max="11772" width="21.5703125" style="132"/>
    <col min="11773" max="11773" width="6" style="132" bestFit="1" customWidth="1"/>
    <col min="11774" max="11774" width="15.85546875" style="132" customWidth="1"/>
    <col min="11775" max="11775" width="15.42578125" style="132" customWidth="1"/>
    <col min="11776" max="11776" width="18.5703125" style="132" customWidth="1"/>
    <col min="11777" max="11777" width="15.7109375" style="132" customWidth="1"/>
    <col min="11778" max="11779" width="14.140625" style="132" customWidth="1"/>
    <col min="11780" max="11780" width="19.140625" style="132" customWidth="1"/>
    <col min="11781" max="11782" width="11.5703125" style="132" bestFit="1" customWidth="1"/>
    <col min="11783" max="11783" width="11.85546875" style="132" bestFit="1" customWidth="1"/>
    <col min="11784" max="11784" width="12.7109375" style="132" bestFit="1" customWidth="1"/>
    <col min="11785" max="12028" width="21.5703125" style="132"/>
    <col min="12029" max="12029" width="6" style="132" bestFit="1" customWidth="1"/>
    <col min="12030" max="12030" width="15.85546875" style="132" customWidth="1"/>
    <col min="12031" max="12031" width="15.42578125" style="132" customWidth="1"/>
    <col min="12032" max="12032" width="18.5703125" style="132" customWidth="1"/>
    <col min="12033" max="12033" width="15.7109375" style="132" customWidth="1"/>
    <col min="12034" max="12035" width="14.140625" style="132" customWidth="1"/>
    <col min="12036" max="12036" width="19.140625" style="132" customWidth="1"/>
    <col min="12037" max="12038" width="11.5703125" style="132" bestFit="1" customWidth="1"/>
    <col min="12039" max="12039" width="11.85546875" style="132" bestFit="1" customWidth="1"/>
    <col min="12040" max="12040" width="12.7109375" style="132" bestFit="1" customWidth="1"/>
    <col min="12041" max="12284" width="21.5703125" style="132"/>
    <col min="12285" max="12285" width="6" style="132" bestFit="1" customWidth="1"/>
    <col min="12286" max="12286" width="15.85546875" style="132" customWidth="1"/>
    <col min="12287" max="12287" width="15.42578125" style="132" customWidth="1"/>
    <col min="12288" max="12288" width="18.5703125" style="132" customWidth="1"/>
    <col min="12289" max="12289" width="15.7109375" style="132" customWidth="1"/>
    <col min="12290" max="12291" width="14.140625" style="132" customWidth="1"/>
    <col min="12292" max="12292" width="19.140625" style="132" customWidth="1"/>
    <col min="12293" max="12294" width="11.5703125" style="132" bestFit="1" customWidth="1"/>
    <col min="12295" max="12295" width="11.85546875" style="132" bestFit="1" customWidth="1"/>
    <col min="12296" max="12296" width="12.7109375" style="132" bestFit="1" customWidth="1"/>
    <col min="12297" max="12540" width="21.5703125" style="132"/>
    <col min="12541" max="12541" width="6" style="132" bestFit="1" customWidth="1"/>
    <col min="12542" max="12542" width="15.85546875" style="132" customWidth="1"/>
    <col min="12543" max="12543" width="15.42578125" style="132" customWidth="1"/>
    <col min="12544" max="12544" width="18.5703125" style="132" customWidth="1"/>
    <col min="12545" max="12545" width="15.7109375" style="132" customWidth="1"/>
    <col min="12546" max="12547" width="14.140625" style="132" customWidth="1"/>
    <col min="12548" max="12548" width="19.140625" style="132" customWidth="1"/>
    <col min="12549" max="12550" width="11.5703125" style="132" bestFit="1" customWidth="1"/>
    <col min="12551" max="12551" width="11.85546875" style="132" bestFit="1" customWidth="1"/>
    <col min="12552" max="12552" width="12.7109375" style="132" bestFit="1" customWidth="1"/>
    <col min="12553" max="12796" width="21.5703125" style="132"/>
    <col min="12797" max="12797" width="6" style="132" bestFit="1" customWidth="1"/>
    <col min="12798" max="12798" width="15.85546875" style="132" customWidth="1"/>
    <col min="12799" max="12799" width="15.42578125" style="132" customWidth="1"/>
    <col min="12800" max="12800" width="18.5703125" style="132" customWidth="1"/>
    <col min="12801" max="12801" width="15.7109375" style="132" customWidth="1"/>
    <col min="12802" max="12803" width="14.140625" style="132" customWidth="1"/>
    <col min="12804" max="12804" width="19.140625" style="132" customWidth="1"/>
    <col min="12805" max="12806" width="11.5703125" style="132" bestFit="1" customWidth="1"/>
    <col min="12807" max="12807" width="11.85546875" style="132" bestFit="1" customWidth="1"/>
    <col min="12808" max="12808" width="12.7109375" style="132" bestFit="1" customWidth="1"/>
    <col min="12809" max="13052" width="21.5703125" style="132"/>
    <col min="13053" max="13053" width="6" style="132" bestFit="1" customWidth="1"/>
    <col min="13054" max="13054" width="15.85546875" style="132" customWidth="1"/>
    <col min="13055" max="13055" width="15.42578125" style="132" customWidth="1"/>
    <col min="13056" max="13056" width="18.5703125" style="132" customWidth="1"/>
    <col min="13057" max="13057" width="15.7109375" style="132" customWidth="1"/>
    <col min="13058" max="13059" width="14.140625" style="132" customWidth="1"/>
    <col min="13060" max="13060" width="19.140625" style="132" customWidth="1"/>
    <col min="13061" max="13062" width="11.5703125" style="132" bestFit="1" customWidth="1"/>
    <col min="13063" max="13063" width="11.85546875" style="132" bestFit="1" customWidth="1"/>
    <col min="13064" max="13064" width="12.7109375" style="132" bestFit="1" customWidth="1"/>
    <col min="13065" max="13308" width="21.5703125" style="132"/>
    <col min="13309" max="13309" width="6" style="132" bestFit="1" customWidth="1"/>
    <col min="13310" max="13310" width="15.85546875" style="132" customWidth="1"/>
    <col min="13311" max="13311" width="15.42578125" style="132" customWidth="1"/>
    <col min="13312" max="13312" width="18.5703125" style="132" customWidth="1"/>
    <col min="13313" max="13313" width="15.7109375" style="132" customWidth="1"/>
    <col min="13314" max="13315" width="14.140625" style="132" customWidth="1"/>
    <col min="13316" max="13316" width="19.140625" style="132" customWidth="1"/>
    <col min="13317" max="13318" width="11.5703125" style="132" bestFit="1" customWidth="1"/>
    <col min="13319" max="13319" width="11.85546875" style="132" bestFit="1" customWidth="1"/>
    <col min="13320" max="13320" width="12.7109375" style="132" bestFit="1" customWidth="1"/>
    <col min="13321" max="13564" width="21.5703125" style="132"/>
    <col min="13565" max="13565" width="6" style="132" bestFit="1" customWidth="1"/>
    <col min="13566" max="13566" width="15.85546875" style="132" customWidth="1"/>
    <col min="13567" max="13567" width="15.42578125" style="132" customWidth="1"/>
    <col min="13568" max="13568" width="18.5703125" style="132" customWidth="1"/>
    <col min="13569" max="13569" width="15.7109375" style="132" customWidth="1"/>
    <col min="13570" max="13571" width="14.140625" style="132" customWidth="1"/>
    <col min="13572" max="13572" width="19.140625" style="132" customWidth="1"/>
    <col min="13573" max="13574" width="11.5703125" style="132" bestFit="1" customWidth="1"/>
    <col min="13575" max="13575" width="11.85546875" style="132" bestFit="1" customWidth="1"/>
    <col min="13576" max="13576" width="12.7109375" style="132" bestFit="1" customWidth="1"/>
    <col min="13577" max="13820" width="21.5703125" style="132"/>
    <col min="13821" max="13821" width="6" style="132" bestFit="1" customWidth="1"/>
    <col min="13822" max="13822" width="15.85546875" style="132" customWidth="1"/>
    <col min="13823" max="13823" width="15.42578125" style="132" customWidth="1"/>
    <col min="13824" max="13824" width="18.5703125" style="132" customWidth="1"/>
    <col min="13825" max="13825" width="15.7109375" style="132" customWidth="1"/>
    <col min="13826" max="13827" width="14.140625" style="132" customWidth="1"/>
    <col min="13828" max="13828" width="19.140625" style="132" customWidth="1"/>
    <col min="13829" max="13830" width="11.5703125" style="132" bestFit="1" customWidth="1"/>
    <col min="13831" max="13831" width="11.85546875" style="132" bestFit="1" customWidth="1"/>
    <col min="13832" max="13832" width="12.7109375" style="132" bestFit="1" customWidth="1"/>
    <col min="13833" max="14076" width="21.5703125" style="132"/>
    <col min="14077" max="14077" width="6" style="132" bestFit="1" customWidth="1"/>
    <col min="14078" max="14078" width="15.85546875" style="132" customWidth="1"/>
    <col min="14079" max="14079" width="15.42578125" style="132" customWidth="1"/>
    <col min="14080" max="14080" width="18.5703125" style="132" customWidth="1"/>
    <col min="14081" max="14081" width="15.7109375" style="132" customWidth="1"/>
    <col min="14082" max="14083" width="14.140625" style="132" customWidth="1"/>
    <col min="14084" max="14084" width="19.140625" style="132" customWidth="1"/>
    <col min="14085" max="14086" width="11.5703125" style="132" bestFit="1" customWidth="1"/>
    <col min="14087" max="14087" width="11.85546875" style="132" bestFit="1" customWidth="1"/>
    <col min="14088" max="14088" width="12.7109375" style="132" bestFit="1" customWidth="1"/>
    <col min="14089" max="14332" width="21.5703125" style="132"/>
    <col min="14333" max="14333" width="6" style="132" bestFit="1" customWidth="1"/>
    <col min="14334" max="14334" width="15.85546875" style="132" customWidth="1"/>
    <col min="14335" max="14335" width="15.42578125" style="132" customWidth="1"/>
    <col min="14336" max="14336" width="18.5703125" style="132" customWidth="1"/>
    <col min="14337" max="14337" width="15.7109375" style="132" customWidth="1"/>
    <col min="14338" max="14339" width="14.140625" style="132" customWidth="1"/>
    <col min="14340" max="14340" width="19.140625" style="132" customWidth="1"/>
    <col min="14341" max="14342" width="11.5703125" style="132" bestFit="1" customWidth="1"/>
    <col min="14343" max="14343" width="11.85546875" style="132" bestFit="1" customWidth="1"/>
    <col min="14344" max="14344" width="12.7109375" style="132" bestFit="1" customWidth="1"/>
    <col min="14345" max="14588" width="21.5703125" style="132"/>
    <col min="14589" max="14589" width="6" style="132" bestFit="1" customWidth="1"/>
    <col min="14590" max="14590" width="15.85546875" style="132" customWidth="1"/>
    <col min="14591" max="14591" width="15.42578125" style="132" customWidth="1"/>
    <col min="14592" max="14592" width="18.5703125" style="132" customWidth="1"/>
    <col min="14593" max="14593" width="15.7109375" style="132" customWidth="1"/>
    <col min="14594" max="14595" width="14.140625" style="132" customWidth="1"/>
    <col min="14596" max="14596" width="19.140625" style="132" customWidth="1"/>
    <col min="14597" max="14598" width="11.5703125" style="132" bestFit="1" customWidth="1"/>
    <col min="14599" max="14599" width="11.85546875" style="132" bestFit="1" customWidth="1"/>
    <col min="14600" max="14600" width="12.7109375" style="132" bestFit="1" customWidth="1"/>
    <col min="14601" max="14844" width="21.5703125" style="132"/>
    <col min="14845" max="14845" width="6" style="132" bestFit="1" customWidth="1"/>
    <col min="14846" max="14846" width="15.85546875" style="132" customWidth="1"/>
    <col min="14847" max="14847" width="15.42578125" style="132" customWidth="1"/>
    <col min="14848" max="14848" width="18.5703125" style="132" customWidth="1"/>
    <col min="14849" max="14849" width="15.7109375" style="132" customWidth="1"/>
    <col min="14850" max="14851" width="14.140625" style="132" customWidth="1"/>
    <col min="14852" max="14852" width="19.140625" style="132" customWidth="1"/>
    <col min="14853" max="14854" width="11.5703125" style="132" bestFit="1" customWidth="1"/>
    <col min="14855" max="14855" width="11.85546875" style="132" bestFit="1" customWidth="1"/>
    <col min="14856" max="14856" width="12.7109375" style="132" bestFit="1" customWidth="1"/>
    <col min="14857" max="15100" width="21.5703125" style="132"/>
    <col min="15101" max="15101" width="6" style="132" bestFit="1" customWidth="1"/>
    <col min="15102" max="15102" width="15.85546875" style="132" customWidth="1"/>
    <col min="15103" max="15103" width="15.42578125" style="132" customWidth="1"/>
    <col min="15104" max="15104" width="18.5703125" style="132" customWidth="1"/>
    <col min="15105" max="15105" width="15.7109375" style="132" customWidth="1"/>
    <col min="15106" max="15107" width="14.140625" style="132" customWidth="1"/>
    <col min="15108" max="15108" width="19.140625" style="132" customWidth="1"/>
    <col min="15109" max="15110" width="11.5703125" style="132" bestFit="1" customWidth="1"/>
    <col min="15111" max="15111" width="11.85546875" style="132" bestFit="1" customWidth="1"/>
    <col min="15112" max="15112" width="12.7109375" style="132" bestFit="1" customWidth="1"/>
    <col min="15113" max="15356" width="21.5703125" style="132"/>
    <col min="15357" max="15357" width="6" style="132" bestFit="1" customWidth="1"/>
    <col min="15358" max="15358" width="15.85546875" style="132" customWidth="1"/>
    <col min="15359" max="15359" width="15.42578125" style="132" customWidth="1"/>
    <col min="15360" max="15360" width="18.5703125" style="132" customWidth="1"/>
    <col min="15361" max="15361" width="15.7109375" style="132" customWidth="1"/>
    <col min="15362" max="15363" width="14.140625" style="132" customWidth="1"/>
    <col min="15364" max="15364" width="19.140625" style="132" customWidth="1"/>
    <col min="15365" max="15366" width="11.5703125" style="132" bestFit="1" customWidth="1"/>
    <col min="15367" max="15367" width="11.85546875" style="132" bestFit="1" customWidth="1"/>
    <col min="15368" max="15368" width="12.7109375" style="132" bestFit="1" customWidth="1"/>
    <col min="15369" max="15612" width="21.5703125" style="132"/>
    <col min="15613" max="15613" width="6" style="132" bestFit="1" customWidth="1"/>
    <col min="15614" max="15614" width="15.85546875" style="132" customWidth="1"/>
    <col min="15615" max="15615" width="15.42578125" style="132" customWidth="1"/>
    <col min="15616" max="15616" width="18.5703125" style="132" customWidth="1"/>
    <col min="15617" max="15617" width="15.7109375" style="132" customWidth="1"/>
    <col min="15618" max="15619" width="14.140625" style="132" customWidth="1"/>
    <col min="15620" max="15620" width="19.140625" style="132" customWidth="1"/>
    <col min="15621" max="15622" width="11.5703125" style="132" bestFit="1" customWidth="1"/>
    <col min="15623" max="15623" width="11.85546875" style="132" bestFit="1" customWidth="1"/>
    <col min="15624" max="15624" width="12.7109375" style="132" bestFit="1" customWidth="1"/>
    <col min="15625" max="15868" width="21.5703125" style="132"/>
    <col min="15869" max="15869" width="6" style="132" bestFit="1" customWidth="1"/>
    <col min="15870" max="15870" width="15.85546875" style="132" customWidth="1"/>
    <col min="15871" max="15871" width="15.42578125" style="132" customWidth="1"/>
    <col min="15872" max="15872" width="18.5703125" style="132" customWidth="1"/>
    <col min="15873" max="15873" width="15.7109375" style="132" customWidth="1"/>
    <col min="15874" max="15875" width="14.140625" style="132" customWidth="1"/>
    <col min="15876" max="15876" width="19.140625" style="132" customWidth="1"/>
    <col min="15877" max="15878" width="11.5703125" style="132" bestFit="1" customWidth="1"/>
    <col min="15879" max="15879" width="11.85546875" style="132" bestFit="1" customWidth="1"/>
    <col min="15880" max="15880" width="12.7109375" style="132" bestFit="1" customWidth="1"/>
    <col min="15881" max="16124" width="21.5703125" style="132"/>
    <col min="16125" max="16125" width="6" style="132" bestFit="1" customWidth="1"/>
    <col min="16126" max="16126" width="15.85546875" style="132" customWidth="1"/>
    <col min="16127" max="16127" width="15.42578125" style="132" customWidth="1"/>
    <col min="16128" max="16128" width="18.5703125" style="132" customWidth="1"/>
    <col min="16129" max="16129" width="15.7109375" style="132" customWidth="1"/>
    <col min="16130" max="16131" width="14.140625" style="132" customWidth="1"/>
    <col min="16132" max="16132" width="19.140625" style="132" customWidth="1"/>
    <col min="16133" max="16134" width="11.5703125" style="132" bestFit="1" customWidth="1"/>
    <col min="16135" max="16135" width="11.85546875" style="132" bestFit="1" customWidth="1"/>
    <col min="16136" max="16136" width="12.7109375" style="132" bestFit="1" customWidth="1"/>
    <col min="16137" max="16384" width="21.5703125" style="132"/>
  </cols>
  <sheetData>
    <row r="1" spans="1:10">
      <c r="A1" s="264" t="s">
        <v>708</v>
      </c>
      <c r="B1" s="265"/>
      <c r="C1" s="265"/>
      <c r="D1" s="265"/>
      <c r="E1" s="265"/>
      <c r="F1" s="265"/>
      <c r="G1" s="265"/>
      <c r="H1" s="265"/>
      <c r="I1" s="265"/>
      <c r="J1" s="265"/>
    </row>
    <row r="2" spans="1:10" ht="12.75" customHeight="1">
      <c r="A2" s="259" t="s">
        <v>709</v>
      </c>
      <c r="B2" s="259"/>
      <c r="C2" s="259"/>
      <c r="D2" s="259"/>
      <c r="F2" s="259" t="s">
        <v>710</v>
      </c>
      <c r="G2" s="259"/>
      <c r="H2" s="259"/>
      <c r="I2" s="259"/>
      <c r="J2" s="133"/>
    </row>
    <row r="3" spans="1:10" s="134" customFormat="1" ht="15.75" customHeight="1">
      <c r="A3" s="266" t="s">
        <v>679</v>
      </c>
      <c r="B3" s="267" t="s">
        <v>711</v>
      </c>
      <c r="C3" s="266" t="s">
        <v>1</v>
      </c>
      <c r="D3" s="266" t="s">
        <v>2</v>
      </c>
      <c r="E3" s="266" t="s">
        <v>562</v>
      </c>
      <c r="F3" s="266" t="s">
        <v>712</v>
      </c>
      <c r="G3" s="266" t="s">
        <v>713</v>
      </c>
      <c r="H3" s="266" t="s">
        <v>682</v>
      </c>
      <c r="I3" s="269" t="s">
        <v>714</v>
      </c>
      <c r="J3" s="270" t="s">
        <v>226</v>
      </c>
    </row>
    <row r="4" spans="1:10" s="134" customFormat="1" ht="49.5" customHeight="1">
      <c r="A4" s="266"/>
      <c r="B4" s="268"/>
      <c r="C4" s="266"/>
      <c r="D4" s="266"/>
      <c r="E4" s="266"/>
      <c r="F4" s="266"/>
      <c r="G4" s="266"/>
      <c r="H4" s="266"/>
      <c r="I4" s="269"/>
      <c r="J4" s="271"/>
    </row>
    <row r="5" spans="1:10" s="134" customFormat="1">
      <c r="A5" s="135">
        <v>1</v>
      </c>
      <c r="B5" s="135">
        <v>2</v>
      </c>
      <c r="C5" s="135">
        <v>3</v>
      </c>
      <c r="D5" s="135">
        <v>4</v>
      </c>
      <c r="E5" s="135">
        <v>5</v>
      </c>
      <c r="F5" s="135">
        <v>7</v>
      </c>
      <c r="G5" s="135">
        <v>8</v>
      </c>
      <c r="H5" s="135">
        <v>9</v>
      </c>
      <c r="I5" s="136">
        <v>10</v>
      </c>
      <c r="J5" s="136">
        <v>11</v>
      </c>
    </row>
    <row r="6" spans="1:10" s="143" customFormat="1" ht="18" customHeight="1">
      <c r="A6" s="137">
        <v>1</v>
      </c>
      <c r="B6" s="272" t="s">
        <v>715</v>
      </c>
      <c r="C6" s="138" t="s">
        <v>716</v>
      </c>
      <c r="D6" s="138" t="s">
        <v>717</v>
      </c>
      <c r="E6" s="138" t="s">
        <v>718</v>
      </c>
      <c r="F6" s="139" t="s">
        <v>719</v>
      </c>
      <c r="G6" s="140">
        <v>18.52</v>
      </c>
      <c r="H6" s="141">
        <f>G6*75%</f>
        <v>13.89</v>
      </c>
      <c r="I6" s="142">
        <f>(H6*2500)</f>
        <v>34725</v>
      </c>
      <c r="J6" s="272" t="s">
        <v>720</v>
      </c>
    </row>
    <row r="7" spans="1:10" s="143" customFormat="1" ht="18" customHeight="1">
      <c r="A7" s="137"/>
      <c r="B7" s="273"/>
      <c r="C7" s="278" t="s">
        <v>721</v>
      </c>
      <c r="D7" s="279"/>
      <c r="E7" s="279"/>
      <c r="F7" s="280"/>
      <c r="G7" s="140">
        <v>18.52</v>
      </c>
      <c r="H7" s="141">
        <f>G7*75%</f>
        <v>13.89</v>
      </c>
      <c r="I7" s="142">
        <f>(H7*2500)</f>
        <v>34725</v>
      </c>
      <c r="J7" s="273"/>
    </row>
    <row r="8" spans="1:10" s="143" customFormat="1" ht="18" customHeight="1">
      <c r="A8" s="137"/>
      <c r="B8" s="273"/>
      <c r="C8" s="274" t="s">
        <v>722</v>
      </c>
      <c r="D8" s="275"/>
      <c r="E8" s="275"/>
      <c r="F8" s="275"/>
      <c r="G8" s="275"/>
      <c r="H8" s="275"/>
      <c r="I8" s="276"/>
      <c r="J8" s="273"/>
    </row>
    <row r="9" spans="1:10" ht="13.5">
      <c r="A9" s="136">
        <v>1</v>
      </c>
      <c r="B9" s="273"/>
      <c r="C9" s="144" t="s">
        <v>716</v>
      </c>
      <c r="D9" s="144" t="s">
        <v>723</v>
      </c>
      <c r="E9" s="144" t="s">
        <v>724</v>
      </c>
      <c r="F9" s="139" t="s">
        <v>229</v>
      </c>
      <c r="G9" s="145">
        <v>36.5</v>
      </c>
      <c r="H9" s="146">
        <v>18.25</v>
      </c>
      <c r="I9" s="142">
        <f t="shared" ref="I9:I80" si="0">(H9*2500)</f>
        <v>45625</v>
      </c>
      <c r="J9" s="273"/>
    </row>
    <row r="10" spans="1:10" ht="13.5">
      <c r="A10" s="137">
        <v>2</v>
      </c>
      <c r="B10" s="273"/>
      <c r="C10" s="144" t="s">
        <v>716</v>
      </c>
      <c r="D10" s="144" t="s">
        <v>716</v>
      </c>
      <c r="E10" s="144" t="s">
        <v>725</v>
      </c>
      <c r="F10" s="139" t="s">
        <v>229</v>
      </c>
      <c r="G10" s="145">
        <v>40.32</v>
      </c>
      <c r="H10" s="146">
        <v>20.16</v>
      </c>
      <c r="I10" s="142">
        <f t="shared" si="0"/>
        <v>50400</v>
      </c>
      <c r="J10" s="273"/>
    </row>
    <row r="11" spans="1:10" ht="13.5">
      <c r="A11" s="136">
        <v>3</v>
      </c>
      <c r="B11" s="273"/>
      <c r="C11" s="144" t="s">
        <v>726</v>
      </c>
      <c r="D11" s="144" t="s">
        <v>726</v>
      </c>
      <c r="E11" s="144" t="s">
        <v>727</v>
      </c>
      <c r="F11" s="139" t="s">
        <v>229</v>
      </c>
      <c r="G11" s="145">
        <v>15</v>
      </c>
      <c r="H11" s="146">
        <f t="shared" ref="H11:H72" si="1">G11*50/100</f>
        <v>7.5</v>
      </c>
      <c r="I11" s="142">
        <f t="shared" si="0"/>
        <v>18750</v>
      </c>
      <c r="J11" s="273"/>
    </row>
    <row r="12" spans="1:10" ht="13.5">
      <c r="A12" s="137">
        <v>4</v>
      </c>
      <c r="B12" s="273"/>
      <c r="C12" s="144" t="s">
        <v>726</v>
      </c>
      <c r="D12" s="144" t="s">
        <v>726</v>
      </c>
      <c r="E12" s="144" t="s">
        <v>728</v>
      </c>
      <c r="F12" s="139" t="s">
        <v>229</v>
      </c>
      <c r="G12" s="145">
        <v>36.94</v>
      </c>
      <c r="H12" s="146">
        <f t="shared" si="1"/>
        <v>18.47</v>
      </c>
      <c r="I12" s="142">
        <f t="shared" si="0"/>
        <v>46175</v>
      </c>
      <c r="J12" s="273"/>
    </row>
    <row r="13" spans="1:10" ht="13.5">
      <c r="A13" s="136">
        <v>5</v>
      </c>
      <c r="B13" s="273"/>
      <c r="C13" s="144" t="s">
        <v>726</v>
      </c>
      <c r="D13" s="144" t="s">
        <v>729</v>
      </c>
      <c r="E13" s="144" t="s">
        <v>730</v>
      </c>
      <c r="F13" s="139" t="s">
        <v>229</v>
      </c>
      <c r="G13" s="145">
        <v>22.18</v>
      </c>
      <c r="H13" s="146">
        <f t="shared" si="1"/>
        <v>11.09</v>
      </c>
      <c r="I13" s="142">
        <f t="shared" si="0"/>
        <v>27725</v>
      </c>
      <c r="J13" s="273"/>
    </row>
    <row r="14" spans="1:10" ht="13.5">
      <c r="A14" s="137">
        <v>6</v>
      </c>
      <c r="B14" s="273"/>
      <c r="C14" s="144" t="s">
        <v>726</v>
      </c>
      <c r="D14" s="144" t="s">
        <v>731</v>
      </c>
      <c r="E14" s="144" t="s">
        <v>732</v>
      </c>
      <c r="F14" s="139" t="s">
        <v>229</v>
      </c>
      <c r="G14" s="145">
        <v>19.75</v>
      </c>
      <c r="H14" s="146">
        <f t="shared" si="1"/>
        <v>9.875</v>
      </c>
      <c r="I14" s="142">
        <f t="shared" si="0"/>
        <v>24687.5</v>
      </c>
      <c r="J14" s="273"/>
    </row>
    <row r="15" spans="1:10" ht="13.5">
      <c r="A15" s="136">
        <v>7</v>
      </c>
      <c r="B15" s="273"/>
      <c r="C15" s="144" t="s">
        <v>726</v>
      </c>
      <c r="D15" s="144" t="s">
        <v>733</v>
      </c>
      <c r="E15" s="144" t="s">
        <v>734</v>
      </c>
      <c r="F15" s="139" t="s">
        <v>229</v>
      </c>
      <c r="G15" s="145">
        <v>33.6</v>
      </c>
      <c r="H15" s="146">
        <f t="shared" si="1"/>
        <v>16.8</v>
      </c>
      <c r="I15" s="142">
        <f t="shared" si="0"/>
        <v>42000</v>
      </c>
      <c r="J15" s="273"/>
    </row>
    <row r="16" spans="1:10" ht="13.5">
      <c r="A16" s="137">
        <v>8</v>
      </c>
      <c r="B16" s="273"/>
      <c r="C16" s="144" t="s">
        <v>726</v>
      </c>
      <c r="D16" s="144" t="s">
        <v>735</v>
      </c>
      <c r="E16" s="144" t="s">
        <v>736</v>
      </c>
      <c r="F16" s="139" t="s">
        <v>229</v>
      </c>
      <c r="G16" s="145">
        <v>13.73</v>
      </c>
      <c r="H16" s="146">
        <f t="shared" si="1"/>
        <v>6.8650000000000002</v>
      </c>
      <c r="I16" s="142">
        <f t="shared" si="0"/>
        <v>17162.5</v>
      </c>
      <c r="J16" s="273"/>
    </row>
    <row r="17" spans="1:10" ht="13.5">
      <c r="A17" s="136">
        <v>9</v>
      </c>
      <c r="B17" s="273"/>
      <c r="C17" s="144" t="s">
        <v>726</v>
      </c>
      <c r="D17" s="144" t="s">
        <v>737</v>
      </c>
      <c r="E17" s="144" t="s">
        <v>738</v>
      </c>
      <c r="F17" s="139" t="s">
        <v>229</v>
      </c>
      <c r="G17" s="145">
        <v>39.94</v>
      </c>
      <c r="H17" s="146">
        <f t="shared" si="1"/>
        <v>19.97</v>
      </c>
      <c r="I17" s="142">
        <f t="shared" si="0"/>
        <v>49925</v>
      </c>
      <c r="J17" s="273"/>
    </row>
    <row r="18" spans="1:10" ht="13.5">
      <c r="A18" s="137">
        <v>10</v>
      </c>
      <c r="B18" s="273"/>
      <c r="C18" s="144" t="s">
        <v>739</v>
      </c>
      <c r="D18" s="144" t="s">
        <v>740</v>
      </c>
      <c r="E18" s="144" t="s">
        <v>741</v>
      </c>
      <c r="F18" s="139" t="s">
        <v>229</v>
      </c>
      <c r="G18" s="145">
        <v>123</v>
      </c>
      <c r="H18" s="146">
        <f t="shared" si="1"/>
        <v>61.5</v>
      </c>
      <c r="I18" s="142">
        <f t="shared" si="0"/>
        <v>153750</v>
      </c>
      <c r="J18" s="273"/>
    </row>
    <row r="19" spans="1:10" ht="13.5">
      <c r="A19" s="136">
        <v>11</v>
      </c>
      <c r="B19" s="273"/>
      <c r="C19" s="144" t="s">
        <v>739</v>
      </c>
      <c r="D19" s="144" t="s">
        <v>742</v>
      </c>
      <c r="E19" s="144" t="s">
        <v>743</v>
      </c>
      <c r="F19" s="139" t="s">
        <v>229</v>
      </c>
      <c r="G19" s="145">
        <v>24.42</v>
      </c>
      <c r="H19" s="146">
        <f t="shared" si="1"/>
        <v>12.21</v>
      </c>
      <c r="I19" s="142">
        <f t="shared" si="0"/>
        <v>30525.000000000004</v>
      </c>
      <c r="J19" s="273"/>
    </row>
    <row r="20" spans="1:10" ht="13.5">
      <c r="A20" s="137">
        <v>12</v>
      </c>
      <c r="B20" s="273"/>
      <c r="C20" s="144" t="s">
        <v>744</v>
      </c>
      <c r="D20" s="144" t="s">
        <v>745</v>
      </c>
      <c r="E20" s="144" t="s">
        <v>746</v>
      </c>
      <c r="F20" s="139" t="s">
        <v>229</v>
      </c>
      <c r="G20" s="145">
        <v>40</v>
      </c>
      <c r="H20" s="146">
        <f t="shared" si="1"/>
        <v>20</v>
      </c>
      <c r="I20" s="142">
        <f t="shared" si="0"/>
        <v>50000</v>
      </c>
      <c r="J20" s="273"/>
    </row>
    <row r="21" spans="1:10" ht="13.5">
      <c r="A21" s="136">
        <v>13</v>
      </c>
      <c r="B21" s="273"/>
      <c r="C21" s="144" t="s">
        <v>744</v>
      </c>
      <c r="D21" s="144" t="s">
        <v>747</v>
      </c>
      <c r="E21" s="144" t="s">
        <v>738</v>
      </c>
      <c r="F21" s="139" t="s">
        <v>229</v>
      </c>
      <c r="G21" s="145">
        <v>50</v>
      </c>
      <c r="H21" s="146">
        <f t="shared" si="1"/>
        <v>25</v>
      </c>
      <c r="I21" s="142">
        <f t="shared" si="0"/>
        <v>62500</v>
      </c>
      <c r="J21" s="273"/>
    </row>
    <row r="22" spans="1:10" ht="13.5">
      <c r="A22" s="137">
        <v>14</v>
      </c>
      <c r="B22" s="273"/>
      <c r="C22" s="144" t="s">
        <v>748</v>
      </c>
      <c r="D22" s="144" t="s">
        <v>749</v>
      </c>
      <c r="E22" s="144" t="s">
        <v>750</v>
      </c>
      <c r="F22" s="139" t="s">
        <v>229</v>
      </c>
      <c r="G22" s="145">
        <v>119.24</v>
      </c>
      <c r="H22" s="146">
        <f t="shared" si="1"/>
        <v>59.62</v>
      </c>
      <c r="I22" s="142">
        <f t="shared" si="0"/>
        <v>149050</v>
      </c>
      <c r="J22" s="273"/>
    </row>
    <row r="23" spans="1:10" ht="13.5">
      <c r="A23" s="136">
        <v>15</v>
      </c>
      <c r="B23" s="273"/>
      <c r="C23" s="144" t="s">
        <v>748</v>
      </c>
      <c r="D23" s="144" t="s">
        <v>751</v>
      </c>
      <c r="E23" s="144" t="s">
        <v>752</v>
      </c>
      <c r="F23" s="139" t="s">
        <v>229</v>
      </c>
      <c r="G23" s="145">
        <v>35.880000000000003</v>
      </c>
      <c r="H23" s="146">
        <f t="shared" si="1"/>
        <v>17.940000000000001</v>
      </c>
      <c r="I23" s="142">
        <f t="shared" si="0"/>
        <v>44850</v>
      </c>
      <c r="J23" s="273"/>
    </row>
    <row r="24" spans="1:10" ht="13.5">
      <c r="A24" s="137">
        <v>16</v>
      </c>
      <c r="B24" s="273"/>
      <c r="C24" s="144" t="s">
        <v>716</v>
      </c>
      <c r="D24" s="144" t="s">
        <v>753</v>
      </c>
      <c r="E24" s="144" t="s">
        <v>754</v>
      </c>
      <c r="F24" s="139" t="s">
        <v>229</v>
      </c>
      <c r="G24" s="145">
        <v>110.94</v>
      </c>
      <c r="H24" s="146">
        <f t="shared" si="1"/>
        <v>55.47</v>
      </c>
      <c r="I24" s="142">
        <f t="shared" si="0"/>
        <v>138675</v>
      </c>
      <c r="J24" s="273"/>
    </row>
    <row r="25" spans="1:10" ht="13.5">
      <c r="A25" s="137"/>
      <c r="B25" s="273"/>
      <c r="C25" s="258" t="s">
        <v>755</v>
      </c>
      <c r="D25" s="259"/>
      <c r="E25" s="259"/>
      <c r="F25" s="260"/>
      <c r="G25" s="145">
        <f>SUM(G9:G24)</f>
        <v>761.44</v>
      </c>
      <c r="H25" s="146">
        <f>SUM(H9:H24)</f>
        <v>380.72</v>
      </c>
      <c r="I25" s="142">
        <f t="shared" si="0"/>
        <v>951800.00000000012</v>
      </c>
      <c r="J25" s="273"/>
    </row>
    <row r="26" spans="1:10" ht="15" customHeight="1">
      <c r="A26" s="137"/>
      <c r="B26" s="273"/>
      <c r="C26" s="274" t="s">
        <v>756</v>
      </c>
      <c r="D26" s="275"/>
      <c r="E26" s="275"/>
      <c r="F26" s="275"/>
      <c r="G26" s="275"/>
      <c r="H26" s="275"/>
      <c r="I26" s="276"/>
      <c r="J26" s="273"/>
    </row>
    <row r="27" spans="1:10" ht="13.5">
      <c r="A27" s="136">
        <v>1</v>
      </c>
      <c r="B27" s="273"/>
      <c r="C27" s="144" t="s">
        <v>716</v>
      </c>
      <c r="D27" s="144" t="s">
        <v>757</v>
      </c>
      <c r="E27" s="144" t="s">
        <v>758</v>
      </c>
      <c r="F27" s="139" t="s">
        <v>229</v>
      </c>
      <c r="G27" s="145">
        <v>22.88</v>
      </c>
      <c r="H27" s="146">
        <f t="shared" si="1"/>
        <v>11.44</v>
      </c>
      <c r="I27" s="142">
        <f t="shared" si="0"/>
        <v>28600</v>
      </c>
      <c r="J27" s="273"/>
    </row>
    <row r="28" spans="1:10" ht="13.5">
      <c r="A28" s="137">
        <v>2</v>
      </c>
      <c r="B28" s="273"/>
      <c r="C28" s="144" t="s">
        <v>726</v>
      </c>
      <c r="D28" s="144" t="s">
        <v>759</v>
      </c>
      <c r="E28" s="144" t="s">
        <v>760</v>
      </c>
      <c r="F28" s="139" t="s">
        <v>229</v>
      </c>
      <c r="G28" s="145">
        <v>25.58</v>
      </c>
      <c r="H28" s="146">
        <f t="shared" si="1"/>
        <v>12.79</v>
      </c>
      <c r="I28" s="142">
        <f t="shared" si="0"/>
        <v>31974.999999999996</v>
      </c>
      <c r="J28" s="273"/>
    </row>
    <row r="29" spans="1:10" ht="13.5">
      <c r="A29" s="136">
        <v>3</v>
      </c>
      <c r="B29" s="273"/>
      <c r="C29" s="144" t="s">
        <v>726</v>
      </c>
      <c r="D29" s="144" t="s">
        <v>761</v>
      </c>
      <c r="E29" s="144" t="s">
        <v>762</v>
      </c>
      <c r="F29" s="139" t="s">
        <v>229</v>
      </c>
      <c r="G29" s="145">
        <v>23.06</v>
      </c>
      <c r="H29" s="146">
        <f t="shared" si="1"/>
        <v>11.53</v>
      </c>
      <c r="I29" s="142">
        <f t="shared" si="0"/>
        <v>28825</v>
      </c>
      <c r="J29" s="273"/>
    </row>
    <row r="30" spans="1:10" ht="13.5">
      <c r="A30" s="137">
        <v>4</v>
      </c>
      <c r="B30" s="273"/>
      <c r="C30" s="144" t="s">
        <v>726</v>
      </c>
      <c r="D30" s="144" t="s">
        <v>763</v>
      </c>
      <c r="E30" s="144" t="s">
        <v>290</v>
      </c>
      <c r="F30" s="139" t="s">
        <v>229</v>
      </c>
      <c r="G30" s="145">
        <v>36.4</v>
      </c>
      <c r="H30" s="146">
        <f t="shared" si="1"/>
        <v>18.2</v>
      </c>
      <c r="I30" s="142">
        <f t="shared" si="0"/>
        <v>45500</v>
      </c>
      <c r="J30" s="273"/>
    </row>
    <row r="31" spans="1:10" ht="13.5">
      <c r="A31" s="136">
        <v>5</v>
      </c>
      <c r="B31" s="273"/>
      <c r="C31" s="144" t="s">
        <v>726</v>
      </c>
      <c r="D31" s="144" t="s">
        <v>763</v>
      </c>
      <c r="E31" s="144" t="s">
        <v>764</v>
      </c>
      <c r="F31" s="139" t="s">
        <v>229</v>
      </c>
      <c r="G31" s="145">
        <v>34.28</v>
      </c>
      <c r="H31" s="146">
        <f t="shared" si="1"/>
        <v>17.14</v>
      </c>
      <c r="I31" s="142">
        <f t="shared" si="0"/>
        <v>42850</v>
      </c>
      <c r="J31" s="273"/>
    </row>
    <row r="32" spans="1:10" ht="13.5">
      <c r="A32" s="137">
        <v>6</v>
      </c>
      <c r="B32" s="273"/>
      <c r="C32" s="144" t="s">
        <v>726</v>
      </c>
      <c r="D32" s="144" t="s">
        <v>765</v>
      </c>
      <c r="E32" s="144" t="s">
        <v>766</v>
      </c>
      <c r="F32" s="139" t="s">
        <v>229</v>
      </c>
      <c r="G32" s="145">
        <v>15.97</v>
      </c>
      <c r="H32" s="146">
        <f t="shared" si="1"/>
        <v>7.9850000000000003</v>
      </c>
      <c r="I32" s="142">
        <f t="shared" si="0"/>
        <v>19962.5</v>
      </c>
      <c r="J32" s="273"/>
    </row>
    <row r="33" spans="1:10" ht="13.5">
      <c r="A33" s="136">
        <v>7</v>
      </c>
      <c r="B33" s="273"/>
      <c r="C33" s="144" t="s">
        <v>726</v>
      </c>
      <c r="D33" s="144" t="s">
        <v>767</v>
      </c>
      <c r="E33" s="144" t="s">
        <v>768</v>
      </c>
      <c r="F33" s="139" t="s">
        <v>229</v>
      </c>
      <c r="G33" s="145">
        <v>27.13</v>
      </c>
      <c r="H33" s="146">
        <f t="shared" si="1"/>
        <v>13.565</v>
      </c>
      <c r="I33" s="142">
        <f t="shared" si="0"/>
        <v>33912.5</v>
      </c>
      <c r="J33" s="273"/>
    </row>
    <row r="34" spans="1:10" ht="18" customHeight="1">
      <c r="A34" s="137">
        <v>8</v>
      </c>
      <c r="B34" s="273"/>
      <c r="C34" s="144" t="s">
        <v>726</v>
      </c>
      <c r="D34" s="144" t="s">
        <v>769</v>
      </c>
      <c r="E34" s="144" t="s">
        <v>547</v>
      </c>
      <c r="F34" s="139" t="s">
        <v>229</v>
      </c>
      <c r="G34" s="145">
        <v>26.26</v>
      </c>
      <c r="H34" s="146">
        <f t="shared" si="1"/>
        <v>13.13</v>
      </c>
      <c r="I34" s="142">
        <f t="shared" si="0"/>
        <v>32825</v>
      </c>
      <c r="J34" s="273"/>
    </row>
    <row r="35" spans="1:10" ht="16.5" customHeight="1">
      <c r="A35" s="136">
        <v>9</v>
      </c>
      <c r="B35" s="273"/>
      <c r="C35" s="144" t="s">
        <v>726</v>
      </c>
      <c r="D35" s="144" t="s">
        <v>769</v>
      </c>
      <c r="E35" s="144" t="s">
        <v>770</v>
      </c>
      <c r="F35" s="139" t="s">
        <v>229</v>
      </c>
      <c r="G35" s="145">
        <v>12.36</v>
      </c>
      <c r="H35" s="146">
        <f t="shared" si="1"/>
        <v>6.18</v>
      </c>
      <c r="I35" s="142">
        <f t="shared" si="0"/>
        <v>15450</v>
      </c>
      <c r="J35" s="273"/>
    </row>
    <row r="36" spans="1:10" ht="13.5">
      <c r="A36" s="137">
        <v>10</v>
      </c>
      <c r="B36" s="273"/>
      <c r="C36" s="144" t="s">
        <v>739</v>
      </c>
      <c r="D36" s="144" t="s">
        <v>771</v>
      </c>
      <c r="E36" s="144" t="s">
        <v>772</v>
      </c>
      <c r="F36" s="139" t="s">
        <v>229</v>
      </c>
      <c r="G36" s="145">
        <v>24</v>
      </c>
      <c r="H36" s="146">
        <f t="shared" si="1"/>
        <v>12</v>
      </c>
      <c r="I36" s="142">
        <f t="shared" si="0"/>
        <v>30000</v>
      </c>
      <c r="J36" s="273"/>
    </row>
    <row r="37" spans="1:10" ht="13.5">
      <c r="A37" s="136">
        <v>11</v>
      </c>
      <c r="B37" s="273"/>
      <c r="C37" s="144" t="s">
        <v>744</v>
      </c>
      <c r="D37" s="144" t="s">
        <v>773</v>
      </c>
      <c r="E37" s="144" t="s">
        <v>774</v>
      </c>
      <c r="F37" s="139" t="s">
        <v>229</v>
      </c>
      <c r="G37" s="145">
        <v>35.880000000000003</v>
      </c>
      <c r="H37" s="146">
        <f t="shared" si="1"/>
        <v>17.940000000000001</v>
      </c>
      <c r="I37" s="142">
        <f t="shared" si="0"/>
        <v>44850</v>
      </c>
      <c r="J37" s="273"/>
    </row>
    <row r="38" spans="1:10" ht="13.5">
      <c r="A38" s="136"/>
      <c r="B38" s="273"/>
      <c r="C38" s="258"/>
      <c r="D38" s="259"/>
      <c r="E38" s="259"/>
      <c r="F38" s="260"/>
      <c r="G38" s="145">
        <f>SUM(G27:G37)</f>
        <v>283.79999999999995</v>
      </c>
      <c r="H38" s="146">
        <f>SUM(H27:H37)</f>
        <v>141.89999999999998</v>
      </c>
      <c r="I38" s="142">
        <f>SUM(I27:I37)</f>
        <v>354750</v>
      </c>
      <c r="J38" s="273"/>
    </row>
    <row r="39" spans="1:10" ht="18" customHeight="1">
      <c r="A39" s="136"/>
      <c r="B39" s="273"/>
      <c r="C39" s="274" t="s">
        <v>756</v>
      </c>
      <c r="D39" s="275"/>
      <c r="E39" s="275"/>
      <c r="F39" s="275"/>
      <c r="G39" s="275"/>
      <c r="H39" s="275"/>
      <c r="I39" s="276"/>
      <c r="J39" s="273"/>
    </row>
    <row r="40" spans="1:10" ht="17.25" customHeight="1">
      <c r="A40" s="137">
        <v>1</v>
      </c>
      <c r="B40" s="273"/>
      <c r="C40" s="147" t="s">
        <v>748</v>
      </c>
      <c r="D40" s="147" t="s">
        <v>775</v>
      </c>
      <c r="E40" s="147" t="s">
        <v>776</v>
      </c>
      <c r="F40" s="147" t="s">
        <v>228</v>
      </c>
      <c r="G40" s="148">
        <v>7.7559183673469381</v>
      </c>
      <c r="H40" s="148">
        <f t="shared" ref="H40:H65" si="2">G40*25/100</f>
        <v>1.9389795918367347</v>
      </c>
      <c r="I40" s="142">
        <f t="shared" si="0"/>
        <v>4847.4489795918371</v>
      </c>
      <c r="J40" s="273"/>
    </row>
    <row r="41" spans="1:10" ht="13.5">
      <c r="A41" s="136">
        <v>2</v>
      </c>
      <c r="B41" s="273"/>
      <c r="C41" s="147" t="s">
        <v>739</v>
      </c>
      <c r="D41" s="147" t="s">
        <v>740</v>
      </c>
      <c r="E41" s="147" t="s">
        <v>777</v>
      </c>
      <c r="F41" s="147" t="s">
        <v>228</v>
      </c>
      <c r="G41" s="148">
        <v>32.647346938775513</v>
      </c>
      <c r="H41" s="148">
        <f t="shared" si="2"/>
        <v>8.1618367346938783</v>
      </c>
      <c r="I41" s="142">
        <f t="shared" si="0"/>
        <v>20404.591836734697</v>
      </c>
      <c r="J41" s="273"/>
    </row>
    <row r="42" spans="1:10" ht="13.5">
      <c r="A42" s="137">
        <v>3</v>
      </c>
      <c r="B42" s="273"/>
      <c r="C42" s="147" t="s">
        <v>739</v>
      </c>
      <c r="D42" s="147" t="s">
        <v>778</v>
      </c>
      <c r="E42" s="147" t="s">
        <v>779</v>
      </c>
      <c r="F42" s="147" t="s">
        <v>228</v>
      </c>
      <c r="G42" s="148">
        <v>25.062857142857144</v>
      </c>
      <c r="H42" s="148">
        <f t="shared" si="2"/>
        <v>6.2657142857142851</v>
      </c>
      <c r="I42" s="142">
        <f t="shared" si="0"/>
        <v>15664.285714285712</v>
      </c>
      <c r="J42" s="273"/>
    </row>
    <row r="43" spans="1:10" ht="13.5">
      <c r="A43" s="136">
        <v>4</v>
      </c>
      <c r="B43" s="273"/>
      <c r="C43" s="147" t="s">
        <v>716</v>
      </c>
      <c r="D43" s="147" t="s">
        <v>716</v>
      </c>
      <c r="E43" s="147" t="s">
        <v>780</v>
      </c>
      <c r="F43" s="147" t="s">
        <v>228</v>
      </c>
      <c r="G43" s="148">
        <v>0.62530612244897954</v>
      </c>
      <c r="H43" s="148">
        <f t="shared" si="2"/>
        <v>0.15632653061224488</v>
      </c>
      <c r="I43" s="142">
        <f t="shared" si="0"/>
        <v>390.81632653061223</v>
      </c>
      <c r="J43" s="273"/>
    </row>
    <row r="44" spans="1:10" ht="13.5">
      <c r="A44" s="137">
        <v>5</v>
      </c>
      <c r="B44" s="273"/>
      <c r="C44" s="147" t="s">
        <v>744</v>
      </c>
      <c r="D44" s="147" t="s">
        <v>781</v>
      </c>
      <c r="E44" s="147" t="s">
        <v>782</v>
      </c>
      <c r="F44" s="147" t="s">
        <v>228</v>
      </c>
      <c r="G44" s="148">
        <v>2.6424489795918364</v>
      </c>
      <c r="H44" s="148">
        <f t="shared" si="2"/>
        <v>0.660612244897959</v>
      </c>
      <c r="I44" s="142">
        <f t="shared" si="0"/>
        <v>1651.5306122448976</v>
      </c>
      <c r="J44" s="273"/>
    </row>
    <row r="45" spans="1:10" ht="13.5">
      <c r="A45" s="136">
        <v>6</v>
      </c>
      <c r="B45" s="273"/>
      <c r="C45" s="147" t="s">
        <v>744</v>
      </c>
      <c r="D45" s="147" t="s">
        <v>783</v>
      </c>
      <c r="E45" s="147" t="s">
        <v>784</v>
      </c>
      <c r="F45" s="147" t="s">
        <v>228</v>
      </c>
      <c r="G45" s="148">
        <v>5.1032653061224487</v>
      </c>
      <c r="H45" s="148">
        <f t="shared" si="2"/>
        <v>1.2758163265306122</v>
      </c>
      <c r="I45" s="142">
        <f t="shared" si="0"/>
        <v>3189.5408163265306</v>
      </c>
      <c r="J45" s="273"/>
    </row>
    <row r="46" spans="1:10" ht="13.5">
      <c r="A46" s="137">
        <v>7</v>
      </c>
      <c r="B46" s="273"/>
      <c r="C46" s="147" t="s">
        <v>744</v>
      </c>
      <c r="D46" s="147" t="s">
        <v>785</v>
      </c>
      <c r="E46" s="147" t="s">
        <v>786</v>
      </c>
      <c r="F46" s="147" t="s">
        <v>228</v>
      </c>
      <c r="G46" s="148">
        <v>10.468979591836733</v>
      </c>
      <c r="H46" s="148">
        <f t="shared" si="2"/>
        <v>2.6172448979591834</v>
      </c>
      <c r="I46" s="142">
        <f t="shared" si="0"/>
        <v>6543.1122448979586</v>
      </c>
      <c r="J46" s="273"/>
    </row>
    <row r="47" spans="1:10" ht="13.5">
      <c r="A47" s="136">
        <v>8</v>
      </c>
      <c r="B47" s="273"/>
      <c r="C47" s="147" t="s">
        <v>726</v>
      </c>
      <c r="D47" s="147" t="s">
        <v>787</v>
      </c>
      <c r="E47" s="147" t="s">
        <v>788</v>
      </c>
      <c r="F47" s="147" t="s">
        <v>228</v>
      </c>
      <c r="G47" s="148">
        <v>28.663673469387753</v>
      </c>
      <c r="H47" s="148">
        <f t="shared" si="2"/>
        <v>7.1659183673469382</v>
      </c>
      <c r="I47" s="142">
        <f t="shared" si="0"/>
        <v>17914.795918367345</v>
      </c>
      <c r="J47" s="273"/>
    </row>
    <row r="48" spans="1:10" ht="13.5">
      <c r="A48" s="137">
        <v>9</v>
      </c>
      <c r="B48" s="273"/>
      <c r="C48" s="147" t="s">
        <v>726</v>
      </c>
      <c r="D48" s="147" t="s">
        <v>787</v>
      </c>
      <c r="E48" s="147" t="s">
        <v>789</v>
      </c>
      <c r="F48" s="147" t="s">
        <v>228</v>
      </c>
      <c r="G48" s="148">
        <v>13.676326530612243</v>
      </c>
      <c r="H48" s="148">
        <f t="shared" si="2"/>
        <v>3.4190816326530609</v>
      </c>
      <c r="I48" s="142">
        <f t="shared" si="0"/>
        <v>8547.7040816326517</v>
      </c>
      <c r="J48" s="273"/>
    </row>
    <row r="49" spans="1:10" ht="13.5">
      <c r="A49" s="136">
        <v>10</v>
      </c>
      <c r="B49" s="273"/>
      <c r="C49" s="147" t="s">
        <v>726</v>
      </c>
      <c r="D49" s="147" t="s">
        <v>790</v>
      </c>
      <c r="E49" s="147" t="s">
        <v>786</v>
      </c>
      <c r="F49" s="147" t="s">
        <v>228</v>
      </c>
      <c r="G49" s="148">
        <v>3.52</v>
      </c>
      <c r="H49" s="148">
        <f t="shared" si="2"/>
        <v>0.88</v>
      </c>
      <c r="I49" s="142">
        <f t="shared" si="0"/>
        <v>2200</v>
      </c>
      <c r="J49" s="273"/>
    </row>
    <row r="50" spans="1:10" ht="13.5">
      <c r="A50" s="137">
        <v>11</v>
      </c>
      <c r="B50" s="273"/>
      <c r="C50" s="147" t="s">
        <v>726</v>
      </c>
      <c r="D50" s="147" t="s">
        <v>791</v>
      </c>
      <c r="E50" s="147" t="s">
        <v>792</v>
      </c>
      <c r="F50" s="147" t="s">
        <v>228</v>
      </c>
      <c r="G50" s="148">
        <v>17.751020408163264</v>
      </c>
      <c r="H50" s="148">
        <f t="shared" si="2"/>
        <v>4.4377551020408159</v>
      </c>
      <c r="I50" s="142">
        <f t="shared" si="0"/>
        <v>11094.38775510204</v>
      </c>
      <c r="J50" s="273"/>
    </row>
    <row r="51" spans="1:10" ht="13.5">
      <c r="A51" s="136">
        <v>12</v>
      </c>
      <c r="B51" s="273"/>
      <c r="C51" s="147" t="s">
        <v>726</v>
      </c>
      <c r="D51" s="147" t="s">
        <v>793</v>
      </c>
      <c r="E51" s="147" t="s">
        <v>794</v>
      </c>
      <c r="F51" s="147" t="s">
        <v>228</v>
      </c>
      <c r="G51" s="148">
        <v>3.1567346938775507</v>
      </c>
      <c r="H51" s="148">
        <f t="shared" si="2"/>
        <v>0.78918367346938767</v>
      </c>
      <c r="I51" s="142">
        <f t="shared" si="0"/>
        <v>1972.9591836734692</v>
      </c>
      <c r="J51" s="273"/>
    </row>
    <row r="52" spans="1:10" ht="13.5">
      <c r="A52" s="137">
        <v>13</v>
      </c>
      <c r="B52" s="273"/>
      <c r="C52" s="147" t="s">
        <v>726</v>
      </c>
      <c r="D52" s="147" t="s">
        <v>795</v>
      </c>
      <c r="E52" s="147" t="s">
        <v>796</v>
      </c>
      <c r="F52" s="147" t="s">
        <v>228</v>
      </c>
      <c r="G52" s="148">
        <v>6.8885714285714279</v>
      </c>
      <c r="H52" s="148">
        <f t="shared" si="2"/>
        <v>1.722142857142857</v>
      </c>
      <c r="I52" s="142">
        <f t="shared" si="0"/>
        <v>4305.3571428571422</v>
      </c>
      <c r="J52" s="273"/>
    </row>
    <row r="53" spans="1:10" ht="13.5">
      <c r="A53" s="136">
        <v>14</v>
      </c>
      <c r="B53" s="273"/>
      <c r="C53" s="147" t="s">
        <v>726</v>
      </c>
      <c r="D53" s="147" t="s">
        <v>797</v>
      </c>
      <c r="E53" s="147" t="s">
        <v>798</v>
      </c>
      <c r="F53" s="147" t="s">
        <v>228</v>
      </c>
      <c r="G53" s="148">
        <v>1.7751020408163265</v>
      </c>
      <c r="H53" s="148">
        <f t="shared" si="2"/>
        <v>0.44377551020408162</v>
      </c>
      <c r="I53" s="142">
        <f t="shared" si="0"/>
        <v>1109.4387755102041</v>
      </c>
      <c r="J53" s="273"/>
    </row>
    <row r="54" spans="1:10" ht="13.5">
      <c r="A54" s="137">
        <v>15</v>
      </c>
      <c r="B54" s="273"/>
      <c r="C54" s="147" t="s">
        <v>726</v>
      </c>
      <c r="D54" s="147" t="s">
        <v>797</v>
      </c>
      <c r="E54" s="147" t="s">
        <v>779</v>
      </c>
      <c r="F54" s="147" t="s">
        <v>228</v>
      </c>
      <c r="G54" s="148">
        <v>4.9522448979591829</v>
      </c>
      <c r="H54" s="148">
        <f t="shared" si="2"/>
        <v>1.2380612244897957</v>
      </c>
      <c r="I54" s="142">
        <f t="shared" si="0"/>
        <v>3095.1530612244892</v>
      </c>
      <c r="J54" s="273"/>
    </row>
    <row r="55" spans="1:10" ht="13.5">
      <c r="A55" s="136">
        <v>16</v>
      </c>
      <c r="B55" s="273"/>
      <c r="C55" s="147" t="s">
        <v>726</v>
      </c>
      <c r="D55" s="147" t="s">
        <v>799</v>
      </c>
      <c r="E55" s="147" t="s">
        <v>800</v>
      </c>
      <c r="F55" s="147" t="s">
        <v>228</v>
      </c>
      <c r="G55" s="148">
        <v>26.6869387755102</v>
      </c>
      <c r="H55" s="148">
        <f t="shared" si="2"/>
        <v>6.6717346938775499</v>
      </c>
      <c r="I55" s="142">
        <f t="shared" si="0"/>
        <v>16679.336734693876</v>
      </c>
      <c r="J55" s="273"/>
    </row>
    <row r="56" spans="1:10" ht="13.5">
      <c r="A56" s="137">
        <v>17</v>
      </c>
      <c r="B56" s="273"/>
      <c r="C56" s="147" t="s">
        <v>726</v>
      </c>
      <c r="D56" s="147" t="s">
        <v>801</v>
      </c>
      <c r="E56" s="147" t="s">
        <v>802</v>
      </c>
      <c r="F56" s="147" t="s">
        <v>228</v>
      </c>
      <c r="G56" s="148">
        <v>24.689795918367345</v>
      </c>
      <c r="H56" s="148">
        <f t="shared" si="2"/>
        <v>6.1724489795918362</v>
      </c>
      <c r="I56" s="142">
        <f t="shared" si="0"/>
        <v>15431.122448979591</v>
      </c>
      <c r="J56" s="273"/>
    </row>
    <row r="57" spans="1:10" ht="13.5">
      <c r="A57" s="136">
        <v>18</v>
      </c>
      <c r="B57" s="273"/>
      <c r="C57" s="147" t="s">
        <v>726</v>
      </c>
      <c r="D57" s="147" t="s">
        <v>726</v>
      </c>
      <c r="E57" s="147" t="s">
        <v>803</v>
      </c>
      <c r="F57" s="147" t="s">
        <v>228</v>
      </c>
      <c r="G57" s="148">
        <v>2.4510204081632652</v>
      </c>
      <c r="H57" s="148">
        <f t="shared" si="2"/>
        <v>0.61275510204081629</v>
      </c>
      <c r="I57" s="142">
        <f t="shared" si="0"/>
        <v>1531.8877551020407</v>
      </c>
      <c r="J57" s="273"/>
    </row>
    <row r="58" spans="1:10" ht="13.5">
      <c r="A58" s="137">
        <v>19</v>
      </c>
      <c r="B58" s="273"/>
      <c r="C58" s="147" t="s">
        <v>726</v>
      </c>
      <c r="D58" s="147" t="s">
        <v>804</v>
      </c>
      <c r="E58" s="147" t="s">
        <v>805</v>
      </c>
      <c r="F58" s="147" t="s">
        <v>228</v>
      </c>
      <c r="G58" s="148">
        <v>16.863265306122447</v>
      </c>
      <c r="H58" s="148">
        <f t="shared" si="2"/>
        <v>4.2158163265306117</v>
      </c>
      <c r="I58" s="142">
        <f t="shared" si="0"/>
        <v>10539.540816326529</v>
      </c>
      <c r="J58" s="273"/>
    </row>
    <row r="59" spans="1:10" ht="13.5">
      <c r="A59" s="136">
        <v>20</v>
      </c>
      <c r="B59" s="273"/>
      <c r="C59" s="147" t="s">
        <v>726</v>
      </c>
      <c r="D59" s="147" t="s">
        <v>791</v>
      </c>
      <c r="E59" s="147" t="s">
        <v>806</v>
      </c>
      <c r="F59" s="147" t="s">
        <v>228</v>
      </c>
      <c r="G59" s="148">
        <v>14.533469387755101</v>
      </c>
      <c r="H59" s="148">
        <f t="shared" si="2"/>
        <v>3.6333673469387753</v>
      </c>
      <c r="I59" s="142">
        <f t="shared" si="0"/>
        <v>9083.4183673469379</v>
      </c>
      <c r="J59" s="273"/>
    </row>
    <row r="60" spans="1:10" ht="13.5">
      <c r="A60" s="137">
        <v>21</v>
      </c>
      <c r="B60" s="273"/>
      <c r="C60" s="147" t="s">
        <v>726</v>
      </c>
      <c r="D60" s="147" t="s">
        <v>807</v>
      </c>
      <c r="E60" s="147" t="s">
        <v>808</v>
      </c>
      <c r="F60" s="147" t="s">
        <v>228</v>
      </c>
      <c r="G60" s="148">
        <v>30.045306122448981</v>
      </c>
      <c r="H60" s="148">
        <f t="shared" si="2"/>
        <v>7.5113265306122461</v>
      </c>
      <c r="I60" s="142">
        <f t="shared" si="0"/>
        <v>18778.316326530614</v>
      </c>
      <c r="J60" s="273"/>
    </row>
    <row r="61" spans="1:10" ht="13.5">
      <c r="A61" s="136">
        <v>22</v>
      </c>
      <c r="B61" s="273"/>
      <c r="C61" s="147" t="s">
        <v>726</v>
      </c>
      <c r="D61" s="147" t="s">
        <v>791</v>
      </c>
      <c r="E61" s="147" t="s">
        <v>809</v>
      </c>
      <c r="F61" s="147" t="s">
        <v>228</v>
      </c>
      <c r="G61" s="148">
        <v>8.259999999999998</v>
      </c>
      <c r="H61" s="148">
        <f t="shared" si="2"/>
        <v>2.0649999999999995</v>
      </c>
      <c r="I61" s="142">
        <f t="shared" si="0"/>
        <v>5162.4999999999991</v>
      </c>
      <c r="J61" s="273"/>
    </row>
    <row r="62" spans="1:10" ht="13.5">
      <c r="A62" s="137">
        <v>23</v>
      </c>
      <c r="B62" s="273"/>
      <c r="C62" s="147" t="s">
        <v>726</v>
      </c>
      <c r="D62" s="147" t="s">
        <v>799</v>
      </c>
      <c r="E62" s="147" t="s">
        <v>810</v>
      </c>
      <c r="F62" s="147" t="s">
        <v>228</v>
      </c>
      <c r="G62" s="148">
        <v>7.453469387755101</v>
      </c>
      <c r="H62" s="148">
        <f t="shared" si="2"/>
        <v>1.8633673469387753</v>
      </c>
      <c r="I62" s="142">
        <f t="shared" si="0"/>
        <v>4658.4183673469379</v>
      </c>
      <c r="J62" s="273"/>
    </row>
    <row r="63" spans="1:10" ht="13.5">
      <c r="A63" s="136">
        <v>24</v>
      </c>
      <c r="B63" s="273"/>
      <c r="C63" s="147" t="s">
        <v>726</v>
      </c>
      <c r="D63" s="147" t="s">
        <v>797</v>
      </c>
      <c r="E63" s="147" t="s">
        <v>811</v>
      </c>
      <c r="F63" s="147" t="s">
        <v>228</v>
      </c>
      <c r="G63" s="148">
        <v>12.899591836734693</v>
      </c>
      <c r="H63" s="148">
        <f t="shared" si="2"/>
        <v>3.2248979591836733</v>
      </c>
      <c r="I63" s="142">
        <f t="shared" si="0"/>
        <v>8062.2448979591836</v>
      </c>
      <c r="J63" s="273"/>
    </row>
    <row r="64" spans="1:10" ht="13.5">
      <c r="A64" s="137">
        <v>25</v>
      </c>
      <c r="B64" s="273"/>
      <c r="C64" s="149" t="s">
        <v>726</v>
      </c>
      <c r="D64" s="149" t="s">
        <v>812</v>
      </c>
      <c r="E64" s="149" t="s">
        <v>813</v>
      </c>
      <c r="F64" s="147" t="s">
        <v>228</v>
      </c>
      <c r="G64" s="150">
        <v>30.176326530612243</v>
      </c>
      <c r="H64" s="150">
        <f t="shared" si="2"/>
        <v>7.54408163265306</v>
      </c>
      <c r="I64" s="142">
        <f t="shared" si="0"/>
        <v>18860.204081632652</v>
      </c>
      <c r="J64" s="273"/>
    </row>
    <row r="65" spans="1:10" ht="13.5">
      <c r="A65" s="136">
        <v>26</v>
      </c>
      <c r="B65" s="273"/>
      <c r="C65" s="147" t="s">
        <v>726</v>
      </c>
      <c r="D65" s="147" t="s">
        <v>814</v>
      </c>
      <c r="E65" s="147" t="s">
        <v>815</v>
      </c>
      <c r="F65" s="147" t="s">
        <v>228</v>
      </c>
      <c r="G65" s="148">
        <v>17.27673469387755</v>
      </c>
      <c r="H65" s="148">
        <f t="shared" si="2"/>
        <v>4.3191836734693876</v>
      </c>
      <c r="I65" s="142">
        <f t="shared" si="0"/>
        <v>10797.959183673469</v>
      </c>
      <c r="J65" s="273"/>
    </row>
    <row r="66" spans="1:10" ht="13.5">
      <c r="A66" s="136"/>
      <c r="B66" s="273"/>
      <c r="C66" s="261" t="s">
        <v>816</v>
      </c>
      <c r="D66" s="262"/>
      <c r="E66" s="262"/>
      <c r="F66" s="263"/>
      <c r="G66" s="151">
        <f>SUM(G40:G65)</f>
        <v>356.02571428571429</v>
      </c>
      <c r="H66" s="151">
        <f>SUM(H40:H65)</f>
        <v>89.006428571428572</v>
      </c>
      <c r="I66" s="152">
        <f t="shared" si="0"/>
        <v>222516.07142857142</v>
      </c>
      <c r="J66" s="273"/>
    </row>
    <row r="67" spans="1:10" ht="13.5" customHeight="1">
      <c r="A67" s="136"/>
      <c r="B67" s="273"/>
      <c r="C67" s="258" t="s">
        <v>817</v>
      </c>
      <c r="D67" s="259"/>
      <c r="E67" s="259"/>
      <c r="F67" s="259"/>
      <c r="G67" s="259"/>
      <c r="H67" s="259"/>
      <c r="I67" s="260"/>
      <c r="J67" s="273"/>
    </row>
    <row r="68" spans="1:10" ht="13.5">
      <c r="A68" s="136"/>
      <c r="B68" s="273"/>
      <c r="C68" s="153" t="s">
        <v>726</v>
      </c>
      <c r="D68" s="153" t="s">
        <v>818</v>
      </c>
      <c r="E68" s="153" t="s">
        <v>819</v>
      </c>
      <c r="F68" s="154" t="s">
        <v>229</v>
      </c>
      <c r="G68" s="155">
        <v>408</v>
      </c>
      <c r="H68" s="156">
        <v>306</v>
      </c>
      <c r="I68" s="142">
        <f t="shared" si="0"/>
        <v>765000</v>
      </c>
      <c r="J68" s="273"/>
    </row>
    <row r="69" spans="1:10" ht="13.5">
      <c r="A69" s="136"/>
      <c r="B69" s="277"/>
      <c r="C69" s="261" t="s">
        <v>820</v>
      </c>
      <c r="D69" s="262"/>
      <c r="E69" s="262"/>
      <c r="F69" s="263"/>
      <c r="G69" s="155">
        <v>408</v>
      </c>
      <c r="H69" s="156">
        <v>306</v>
      </c>
      <c r="I69" s="152"/>
      <c r="J69" s="273"/>
    </row>
    <row r="70" spans="1:10" ht="13.5" customHeight="1">
      <c r="A70" s="258" t="s">
        <v>821</v>
      </c>
      <c r="B70" s="259"/>
      <c r="C70" s="259"/>
      <c r="D70" s="259"/>
      <c r="E70" s="259"/>
      <c r="F70" s="259"/>
      <c r="G70" s="259"/>
      <c r="H70" s="259"/>
      <c r="I70" s="260"/>
      <c r="J70" s="273"/>
    </row>
    <row r="71" spans="1:10" ht="17.25" customHeight="1">
      <c r="A71" s="137">
        <v>58</v>
      </c>
      <c r="B71" s="272" t="s">
        <v>822</v>
      </c>
      <c r="C71" s="147" t="s">
        <v>823</v>
      </c>
      <c r="D71" s="147" t="s">
        <v>824</v>
      </c>
      <c r="E71" s="147" t="s">
        <v>825</v>
      </c>
      <c r="F71" s="147" t="s">
        <v>229</v>
      </c>
      <c r="G71" s="157">
        <v>27.12</v>
      </c>
      <c r="H71" s="158">
        <f t="shared" si="1"/>
        <v>13.56</v>
      </c>
      <c r="I71" s="142">
        <f t="shared" si="0"/>
        <v>33900</v>
      </c>
      <c r="J71" s="273"/>
    </row>
    <row r="72" spans="1:10" ht="17.25" customHeight="1">
      <c r="A72" s="137"/>
      <c r="B72" s="273"/>
      <c r="C72" s="261" t="s">
        <v>721</v>
      </c>
      <c r="D72" s="262"/>
      <c r="E72" s="262"/>
      <c r="F72" s="263"/>
      <c r="G72" s="159">
        <v>27.12</v>
      </c>
      <c r="H72" s="160">
        <f t="shared" si="1"/>
        <v>13.56</v>
      </c>
      <c r="I72" s="152">
        <f t="shared" si="0"/>
        <v>33900</v>
      </c>
      <c r="J72" s="273"/>
    </row>
    <row r="73" spans="1:10" ht="17.25" customHeight="1">
      <c r="A73" s="137"/>
      <c r="B73" s="273"/>
      <c r="C73" s="274" t="s">
        <v>826</v>
      </c>
      <c r="D73" s="275"/>
      <c r="E73" s="275"/>
      <c r="F73" s="275"/>
      <c r="G73" s="275"/>
      <c r="H73" s="275"/>
      <c r="I73" s="276"/>
      <c r="J73" s="273"/>
    </row>
    <row r="74" spans="1:10" ht="15.75">
      <c r="A74" s="137">
        <v>59</v>
      </c>
      <c r="B74" s="273"/>
      <c r="C74" s="161" t="s">
        <v>823</v>
      </c>
      <c r="D74" s="162" t="s">
        <v>827</v>
      </c>
      <c r="E74" s="161" t="s">
        <v>786</v>
      </c>
      <c r="F74" s="161" t="s">
        <v>228</v>
      </c>
      <c r="G74" s="148">
        <v>15.229387755102039</v>
      </c>
      <c r="H74" s="148">
        <f t="shared" ref="H74:H79" si="3">G74*25/100</f>
        <v>3.8073469387755097</v>
      </c>
      <c r="I74" s="163">
        <f t="shared" si="0"/>
        <v>9518.3673469387741</v>
      </c>
      <c r="J74" s="273"/>
    </row>
    <row r="75" spans="1:10" ht="15.75">
      <c r="A75" s="137">
        <v>60</v>
      </c>
      <c r="B75" s="273"/>
      <c r="C75" s="161" t="s">
        <v>823</v>
      </c>
      <c r="D75" s="162" t="s">
        <v>828</v>
      </c>
      <c r="E75" s="161" t="s">
        <v>829</v>
      </c>
      <c r="F75" s="161" t="s">
        <v>228</v>
      </c>
      <c r="G75" s="148">
        <v>4.901632653061224</v>
      </c>
      <c r="H75" s="148">
        <f t="shared" si="3"/>
        <v>1.225408163265306</v>
      </c>
      <c r="I75" s="163">
        <f t="shared" si="0"/>
        <v>3063.5204081632651</v>
      </c>
      <c r="J75" s="273"/>
    </row>
    <row r="76" spans="1:10" ht="15.75">
      <c r="A76" s="137">
        <v>61</v>
      </c>
      <c r="B76" s="273"/>
      <c r="C76" s="161" t="s">
        <v>823</v>
      </c>
      <c r="D76" s="162" t="s">
        <v>824</v>
      </c>
      <c r="E76" s="161" t="s">
        <v>830</v>
      </c>
      <c r="F76" s="161" t="s">
        <v>228</v>
      </c>
      <c r="G76" s="148">
        <v>8.1591836734693857</v>
      </c>
      <c r="H76" s="148">
        <f t="shared" si="3"/>
        <v>2.0397959183673464</v>
      </c>
      <c r="I76" s="163">
        <f t="shared" si="0"/>
        <v>5099.4897959183663</v>
      </c>
      <c r="J76" s="273"/>
    </row>
    <row r="77" spans="1:10" ht="15" customHeight="1">
      <c r="A77" s="137">
        <v>62</v>
      </c>
      <c r="B77" s="272" t="s">
        <v>822</v>
      </c>
      <c r="C77" s="161" t="s">
        <v>823</v>
      </c>
      <c r="D77" s="162" t="s">
        <v>824</v>
      </c>
      <c r="E77" s="161" t="s">
        <v>831</v>
      </c>
      <c r="F77" s="161" t="s">
        <v>228</v>
      </c>
      <c r="G77" s="148">
        <v>6.9387755102040813</v>
      </c>
      <c r="H77" s="148">
        <f t="shared" si="3"/>
        <v>1.7346938775510206</v>
      </c>
      <c r="I77" s="163">
        <f t="shared" si="0"/>
        <v>4336.7346938775518</v>
      </c>
      <c r="J77" s="273"/>
    </row>
    <row r="78" spans="1:10" ht="15" customHeight="1">
      <c r="A78" s="137">
        <v>63</v>
      </c>
      <c r="B78" s="273"/>
      <c r="C78" s="161" t="s">
        <v>823</v>
      </c>
      <c r="D78" s="162" t="s">
        <v>832</v>
      </c>
      <c r="E78" s="161" t="s">
        <v>833</v>
      </c>
      <c r="F78" s="161" t="s">
        <v>228</v>
      </c>
      <c r="G78" s="148">
        <v>6.0918367346938771</v>
      </c>
      <c r="H78" s="148">
        <f t="shared" si="3"/>
        <v>1.5229591836734693</v>
      </c>
      <c r="I78" s="163">
        <f t="shared" si="0"/>
        <v>3807.3979591836733</v>
      </c>
      <c r="J78" s="273"/>
    </row>
    <row r="79" spans="1:10" s="164" customFormat="1" ht="15.75">
      <c r="A79" s="137">
        <v>64</v>
      </c>
      <c r="B79" s="273"/>
      <c r="C79" s="161" t="s">
        <v>823</v>
      </c>
      <c r="D79" s="162" t="s">
        <v>834</v>
      </c>
      <c r="E79" s="161" t="s">
        <v>835</v>
      </c>
      <c r="F79" s="161" t="s">
        <v>228</v>
      </c>
      <c r="G79" s="148">
        <v>8.8755102040816318</v>
      </c>
      <c r="H79" s="148">
        <f t="shared" si="3"/>
        <v>2.218877551020408</v>
      </c>
      <c r="I79" s="163">
        <f t="shared" si="0"/>
        <v>5547.1938775510198</v>
      </c>
      <c r="J79" s="273"/>
    </row>
    <row r="80" spans="1:10" s="164" customFormat="1" ht="15.75" customHeight="1">
      <c r="A80" s="137"/>
      <c r="B80" s="273"/>
      <c r="C80" s="281" t="s">
        <v>836</v>
      </c>
      <c r="D80" s="282"/>
      <c r="E80" s="282"/>
      <c r="F80" s="283"/>
      <c r="G80" s="151">
        <f>SUM(G74:G79)</f>
        <v>50.196326530612239</v>
      </c>
      <c r="H80" s="151">
        <f>SUM(H74:H79)</f>
        <v>12.54908163265306</v>
      </c>
      <c r="I80" s="165">
        <f t="shared" si="0"/>
        <v>31372.704081632648</v>
      </c>
      <c r="J80" s="273"/>
    </row>
    <row r="81" spans="1:10" s="164" customFormat="1" ht="15.75" customHeight="1">
      <c r="A81" s="137"/>
      <c r="B81" s="273"/>
      <c r="C81" s="274" t="s">
        <v>722</v>
      </c>
      <c r="D81" s="275"/>
      <c r="E81" s="275"/>
      <c r="F81" s="275"/>
      <c r="G81" s="275"/>
      <c r="H81" s="275"/>
      <c r="I81" s="276"/>
      <c r="J81" s="273"/>
    </row>
    <row r="82" spans="1:10" s="164" customFormat="1" ht="13.5">
      <c r="A82" s="137">
        <v>65</v>
      </c>
      <c r="B82" s="273"/>
      <c r="C82" s="144" t="s">
        <v>823</v>
      </c>
      <c r="D82" s="144" t="s">
        <v>837</v>
      </c>
      <c r="E82" s="144" t="s">
        <v>838</v>
      </c>
      <c r="F82" s="139" t="s">
        <v>229</v>
      </c>
      <c r="G82" s="145">
        <v>105.54</v>
      </c>
      <c r="H82" s="146">
        <v>52.77</v>
      </c>
      <c r="I82" s="142">
        <f>(H82*2500)</f>
        <v>131925</v>
      </c>
      <c r="J82" s="273"/>
    </row>
    <row r="83" spans="1:10" s="164" customFormat="1" ht="13.5">
      <c r="A83" s="137">
        <v>66</v>
      </c>
      <c r="B83" s="166"/>
      <c r="C83" s="144" t="s">
        <v>823</v>
      </c>
      <c r="D83" s="144" t="s">
        <v>839</v>
      </c>
      <c r="E83" s="144" t="s">
        <v>840</v>
      </c>
      <c r="F83" s="139" t="s">
        <v>229</v>
      </c>
      <c r="G83" s="145">
        <v>33.979999999999997</v>
      </c>
      <c r="H83" s="146">
        <v>16.989999999999998</v>
      </c>
      <c r="I83" s="142">
        <f>(H83*2500)</f>
        <v>42474.999999999993</v>
      </c>
      <c r="J83" s="273"/>
    </row>
    <row r="84" spans="1:10" ht="13.5">
      <c r="A84" s="136"/>
      <c r="B84" s="261" t="s">
        <v>841</v>
      </c>
      <c r="C84" s="262"/>
      <c r="D84" s="262"/>
      <c r="E84" s="262"/>
      <c r="F84" s="263"/>
      <c r="G84" s="167">
        <f>SUM(G82:G83)</f>
        <v>139.52000000000001</v>
      </c>
      <c r="H84" s="167">
        <f>SUM(H82:H83)</f>
        <v>69.760000000000005</v>
      </c>
      <c r="I84" s="142">
        <f>(H84*2500)</f>
        <v>174400</v>
      </c>
      <c r="J84" s="277"/>
    </row>
  </sheetData>
  <mergeCells count="32">
    <mergeCell ref="B71:B76"/>
    <mergeCell ref="C72:F72"/>
    <mergeCell ref="C73:I73"/>
    <mergeCell ref="B6:B69"/>
    <mergeCell ref="J6:J84"/>
    <mergeCell ref="C7:F7"/>
    <mergeCell ref="C8:I8"/>
    <mergeCell ref="C25:F25"/>
    <mergeCell ref="C26:I26"/>
    <mergeCell ref="C38:F38"/>
    <mergeCell ref="B77:B82"/>
    <mergeCell ref="C80:F80"/>
    <mergeCell ref="C81:I81"/>
    <mergeCell ref="B84:F84"/>
    <mergeCell ref="C39:I39"/>
    <mergeCell ref="C66:F66"/>
    <mergeCell ref="C67:I67"/>
    <mergeCell ref="C69:F69"/>
    <mergeCell ref="A70:I70"/>
    <mergeCell ref="A1:J1"/>
    <mergeCell ref="A2:D2"/>
    <mergeCell ref="F2:I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rintOptions horizontalCentered="1"/>
  <pageMargins left="0.7" right="0.7" top="0.75" bottom="0.75" header="0.3" footer="0.3"/>
  <pageSetup paperSize="9" scale="9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activeCell="E52" sqref="E52"/>
    </sheetView>
  </sheetViews>
  <sheetFormatPr defaultRowHeight="15"/>
  <cols>
    <col min="1" max="1" width="3.42578125" customWidth="1"/>
    <col min="2" max="2" width="12.140625" customWidth="1"/>
    <col min="3" max="3" width="13.28515625" style="183" customWidth="1"/>
    <col min="4" max="4" width="18.7109375" style="183" bestFit="1" customWidth="1"/>
    <col min="5" max="5" width="24.28515625" style="183" customWidth="1"/>
    <col min="6" max="6" width="14.42578125" style="183" customWidth="1"/>
    <col min="7" max="8" width="12.85546875" customWidth="1"/>
    <col min="9" max="9" width="12.28515625" bestFit="1" customWidth="1"/>
    <col min="10" max="10" width="12.42578125" customWidth="1"/>
  </cols>
  <sheetData>
    <row r="1" spans="1:10" ht="16.5" customHeight="1">
      <c r="A1" s="106"/>
      <c r="B1" s="284" t="s">
        <v>842</v>
      </c>
      <c r="C1" s="284"/>
      <c r="D1" s="284"/>
      <c r="E1" s="284"/>
      <c r="F1" s="284"/>
      <c r="G1" s="284"/>
      <c r="H1" s="284"/>
      <c r="I1" s="284"/>
      <c r="J1" s="284"/>
    </row>
    <row r="2" spans="1:10" ht="45.75" customHeight="1">
      <c r="A2" s="105" t="s">
        <v>679</v>
      </c>
      <c r="B2" s="168" t="s">
        <v>843</v>
      </c>
      <c r="C2" s="169" t="s">
        <v>1</v>
      </c>
      <c r="D2" s="169" t="s">
        <v>2</v>
      </c>
      <c r="E2" s="169" t="s">
        <v>562</v>
      </c>
      <c r="F2" s="169" t="s">
        <v>844</v>
      </c>
      <c r="G2" s="108" t="s">
        <v>845</v>
      </c>
      <c r="H2" s="108" t="s">
        <v>682</v>
      </c>
      <c r="I2" s="108" t="s">
        <v>714</v>
      </c>
      <c r="J2" s="108" t="s">
        <v>226</v>
      </c>
    </row>
    <row r="3" spans="1:10">
      <c r="A3" s="105">
        <v>1</v>
      </c>
      <c r="B3" s="106">
        <v>2</v>
      </c>
      <c r="C3" s="106">
        <v>3</v>
      </c>
      <c r="D3" s="106">
        <v>4</v>
      </c>
      <c r="E3" s="106">
        <v>5</v>
      </c>
      <c r="F3" s="106">
        <v>6</v>
      </c>
      <c r="G3" s="106">
        <v>7</v>
      </c>
      <c r="H3" s="106">
        <v>8</v>
      </c>
      <c r="I3" s="106">
        <v>9</v>
      </c>
      <c r="J3" s="106">
        <v>10</v>
      </c>
    </row>
    <row r="4" spans="1:10" ht="32.25" customHeight="1">
      <c r="A4" s="105">
        <v>1</v>
      </c>
      <c r="B4" s="285" t="s">
        <v>846</v>
      </c>
      <c r="C4" s="170" t="s">
        <v>847</v>
      </c>
      <c r="D4" s="170" t="s">
        <v>848</v>
      </c>
      <c r="E4" s="170" t="s">
        <v>848</v>
      </c>
      <c r="F4" s="170" t="s">
        <v>228</v>
      </c>
      <c r="G4" s="171">
        <v>128</v>
      </c>
      <c r="H4" s="171">
        <v>32</v>
      </c>
      <c r="I4" s="172">
        <f>(H4*2500)</f>
        <v>80000</v>
      </c>
      <c r="J4" s="286" t="s">
        <v>849</v>
      </c>
    </row>
    <row r="5" spans="1:10">
      <c r="A5" s="105">
        <v>2</v>
      </c>
      <c r="B5" s="285"/>
      <c r="C5" s="170"/>
      <c r="D5" s="170" t="s">
        <v>850</v>
      </c>
      <c r="E5" s="170" t="s">
        <v>850</v>
      </c>
      <c r="F5" s="170" t="s">
        <v>228</v>
      </c>
      <c r="G5" s="171">
        <v>39.24</v>
      </c>
      <c r="H5" s="171">
        <v>9.8000000000000007</v>
      </c>
      <c r="I5" s="172">
        <f>(H5*2500)</f>
        <v>24500</v>
      </c>
      <c r="J5" s="286"/>
    </row>
    <row r="6" spans="1:10">
      <c r="A6" s="105">
        <v>3</v>
      </c>
      <c r="B6" s="285"/>
      <c r="C6" s="170"/>
      <c r="D6" s="170" t="s">
        <v>851</v>
      </c>
      <c r="E6" s="170" t="s">
        <v>852</v>
      </c>
      <c r="F6" s="170" t="s">
        <v>228</v>
      </c>
      <c r="G6" s="171">
        <v>26.4</v>
      </c>
      <c r="H6" s="171">
        <v>6.6</v>
      </c>
      <c r="I6" s="172">
        <f t="shared" ref="I6:I10" si="0">(H6*2500)</f>
        <v>16500</v>
      </c>
      <c r="J6" s="286"/>
    </row>
    <row r="7" spans="1:10">
      <c r="A7" s="105">
        <v>4</v>
      </c>
      <c r="B7" s="285"/>
      <c r="C7" s="170" t="s">
        <v>853</v>
      </c>
      <c r="D7" s="173" t="s">
        <v>854</v>
      </c>
      <c r="E7" s="170" t="s">
        <v>854</v>
      </c>
      <c r="F7" s="170" t="s">
        <v>228</v>
      </c>
      <c r="G7" s="171">
        <v>20</v>
      </c>
      <c r="H7" s="171">
        <v>5</v>
      </c>
      <c r="I7" s="172">
        <f t="shared" si="0"/>
        <v>12500</v>
      </c>
      <c r="J7" s="286"/>
    </row>
    <row r="8" spans="1:10">
      <c r="A8" s="105">
        <v>5</v>
      </c>
      <c r="B8" s="285"/>
      <c r="C8" s="170"/>
      <c r="D8" s="170" t="s">
        <v>855</v>
      </c>
      <c r="E8" s="170" t="s">
        <v>856</v>
      </c>
      <c r="F8" s="170" t="s">
        <v>228</v>
      </c>
      <c r="G8" s="171">
        <v>11</v>
      </c>
      <c r="H8" s="171">
        <v>2.7</v>
      </c>
      <c r="I8" s="172">
        <f t="shared" si="0"/>
        <v>6750</v>
      </c>
      <c r="J8" s="286"/>
    </row>
    <row r="9" spans="1:10">
      <c r="A9" s="105">
        <v>6</v>
      </c>
      <c r="B9" s="285"/>
      <c r="C9" s="170" t="s">
        <v>857</v>
      </c>
      <c r="D9" s="170" t="s">
        <v>858</v>
      </c>
      <c r="E9" s="170" t="s">
        <v>858</v>
      </c>
      <c r="F9" s="170" t="s">
        <v>228</v>
      </c>
      <c r="G9" s="171">
        <v>172.8</v>
      </c>
      <c r="H9" s="171">
        <v>43</v>
      </c>
      <c r="I9" s="172">
        <f t="shared" si="0"/>
        <v>107500</v>
      </c>
      <c r="J9" s="286"/>
    </row>
    <row r="10" spans="1:10">
      <c r="A10" s="105">
        <v>7</v>
      </c>
      <c r="B10" s="285"/>
      <c r="C10" s="170"/>
      <c r="D10" s="170" t="s">
        <v>859</v>
      </c>
      <c r="E10" s="170" t="s">
        <v>860</v>
      </c>
      <c r="F10" s="170" t="s">
        <v>861</v>
      </c>
      <c r="G10" s="171">
        <v>10</v>
      </c>
      <c r="H10" s="171">
        <v>5</v>
      </c>
      <c r="I10" s="172">
        <f t="shared" si="0"/>
        <v>12500</v>
      </c>
      <c r="J10" s="286"/>
    </row>
    <row r="11" spans="1:10">
      <c r="A11" s="105">
        <v>8</v>
      </c>
      <c r="B11" s="285"/>
      <c r="C11" s="170" t="s">
        <v>853</v>
      </c>
      <c r="D11" s="170" t="s">
        <v>862</v>
      </c>
      <c r="E11" s="170" t="s">
        <v>863</v>
      </c>
      <c r="F11" s="170" t="s">
        <v>864</v>
      </c>
      <c r="G11" s="174">
        <v>1343</v>
      </c>
      <c r="H11" s="171">
        <v>1007</v>
      </c>
      <c r="I11" s="172">
        <f>(H11*1500)</f>
        <v>1510500</v>
      </c>
      <c r="J11" s="286"/>
    </row>
    <row r="12" spans="1:10" ht="15.75" customHeight="1">
      <c r="A12" s="105">
        <v>9</v>
      </c>
      <c r="B12" s="285"/>
      <c r="C12" s="175" t="s">
        <v>857</v>
      </c>
      <c r="D12" s="176" t="s">
        <v>857</v>
      </c>
      <c r="E12" s="175" t="s">
        <v>796</v>
      </c>
      <c r="F12" s="175" t="s">
        <v>228</v>
      </c>
      <c r="G12" s="177">
        <v>1.633877551020408</v>
      </c>
      <c r="H12" s="177">
        <f t="shared" ref="H12:H41" si="1">G12*25/100</f>
        <v>0.40846938775510194</v>
      </c>
      <c r="I12" s="172">
        <f>(H12*2500)</f>
        <v>1021.1734693877548</v>
      </c>
      <c r="J12" s="286"/>
    </row>
    <row r="13" spans="1:10" ht="15" customHeight="1">
      <c r="A13" s="105">
        <v>10</v>
      </c>
      <c r="B13" s="285"/>
      <c r="C13" s="175" t="s">
        <v>857</v>
      </c>
      <c r="D13" s="176" t="s">
        <v>859</v>
      </c>
      <c r="E13" s="175" t="s">
        <v>865</v>
      </c>
      <c r="F13" s="175" t="s">
        <v>228</v>
      </c>
      <c r="G13" s="177">
        <v>12.062448979591837</v>
      </c>
      <c r="H13" s="177">
        <f t="shared" si="1"/>
        <v>3.0156122448979592</v>
      </c>
      <c r="I13" s="172">
        <f t="shared" ref="I13:I41" si="2">(H13*2500)</f>
        <v>7539.0306122448983</v>
      </c>
      <c r="J13" s="286"/>
    </row>
    <row r="14" spans="1:10" ht="15.75">
      <c r="A14" s="105">
        <v>11</v>
      </c>
      <c r="B14" s="285"/>
      <c r="C14" s="175" t="s">
        <v>866</v>
      </c>
      <c r="D14" s="176" t="s">
        <v>867</v>
      </c>
      <c r="E14" s="175" t="s">
        <v>868</v>
      </c>
      <c r="F14" s="175" t="s">
        <v>228</v>
      </c>
      <c r="G14" s="177">
        <v>28.340816326530611</v>
      </c>
      <c r="H14" s="177">
        <f t="shared" si="1"/>
        <v>7.0852040816326527</v>
      </c>
      <c r="I14" s="172">
        <f t="shared" si="2"/>
        <v>17713.010204081631</v>
      </c>
      <c r="J14" s="286"/>
    </row>
    <row r="15" spans="1:10" ht="45">
      <c r="A15" s="105">
        <v>12</v>
      </c>
      <c r="B15" s="285"/>
      <c r="C15" s="175" t="s">
        <v>869</v>
      </c>
      <c r="D15" s="176" t="s">
        <v>870</v>
      </c>
      <c r="E15" s="175" t="s">
        <v>871</v>
      </c>
      <c r="F15" s="175" t="s">
        <v>228</v>
      </c>
      <c r="G15" s="177">
        <v>6.7273469387755096</v>
      </c>
      <c r="H15" s="177">
        <f t="shared" si="1"/>
        <v>1.6818367346938774</v>
      </c>
      <c r="I15" s="172">
        <f t="shared" si="2"/>
        <v>4204.5918367346931</v>
      </c>
      <c r="J15" s="286"/>
    </row>
    <row r="16" spans="1:10" ht="45">
      <c r="A16" s="105">
        <v>13</v>
      </c>
      <c r="B16" s="285"/>
      <c r="C16" s="175" t="s">
        <v>869</v>
      </c>
      <c r="D16" s="176" t="s">
        <v>872</v>
      </c>
      <c r="E16" s="175" t="s">
        <v>873</v>
      </c>
      <c r="F16" s="175" t="s">
        <v>228</v>
      </c>
      <c r="G16" s="177">
        <v>8.9763265306122442</v>
      </c>
      <c r="H16" s="177">
        <f t="shared" si="1"/>
        <v>2.244081632653061</v>
      </c>
      <c r="I16" s="172">
        <f t="shared" si="2"/>
        <v>5610.2040816326526</v>
      </c>
      <c r="J16" s="286"/>
    </row>
    <row r="17" spans="1:10" ht="30">
      <c r="A17" s="105">
        <v>14</v>
      </c>
      <c r="B17" s="285"/>
      <c r="C17" s="175" t="s">
        <v>869</v>
      </c>
      <c r="D17" s="176" t="s">
        <v>874</v>
      </c>
      <c r="E17" s="175" t="s">
        <v>875</v>
      </c>
      <c r="F17" s="175" t="s">
        <v>228</v>
      </c>
      <c r="G17" s="177">
        <v>4.8914285714285715</v>
      </c>
      <c r="H17" s="177">
        <f t="shared" si="1"/>
        <v>1.2228571428571429</v>
      </c>
      <c r="I17" s="172">
        <f t="shared" si="2"/>
        <v>3057.1428571428573</v>
      </c>
      <c r="J17" s="286"/>
    </row>
    <row r="18" spans="1:10" ht="29.25" customHeight="1">
      <c r="A18" s="105">
        <v>15</v>
      </c>
      <c r="B18" s="285"/>
      <c r="C18" s="175" t="s">
        <v>869</v>
      </c>
      <c r="D18" s="176" t="s">
        <v>874</v>
      </c>
      <c r="E18" s="175" t="s">
        <v>876</v>
      </c>
      <c r="F18" s="175" t="s">
        <v>228</v>
      </c>
      <c r="G18" s="177">
        <v>4.0746938775510202</v>
      </c>
      <c r="H18" s="177">
        <f t="shared" si="1"/>
        <v>1.018673469387755</v>
      </c>
      <c r="I18" s="172">
        <f t="shared" si="2"/>
        <v>2546.6836734693875</v>
      </c>
      <c r="J18" s="286"/>
    </row>
    <row r="19" spans="1:10" ht="14.25" customHeight="1">
      <c r="A19" s="105">
        <v>16</v>
      </c>
      <c r="B19" s="285"/>
      <c r="C19" s="175" t="s">
        <v>877</v>
      </c>
      <c r="D19" s="176" t="s">
        <v>878</v>
      </c>
      <c r="E19" s="175" t="s">
        <v>879</v>
      </c>
      <c r="F19" s="175" t="s">
        <v>228</v>
      </c>
      <c r="G19" s="177">
        <v>40.756326530612242</v>
      </c>
      <c r="H19" s="177">
        <f t="shared" si="1"/>
        <v>10.18908163265306</v>
      </c>
      <c r="I19" s="172">
        <f t="shared" si="2"/>
        <v>25472.704081632652</v>
      </c>
      <c r="J19" s="286"/>
    </row>
    <row r="20" spans="1:10" ht="13.5" customHeight="1">
      <c r="A20" s="105">
        <v>17</v>
      </c>
      <c r="B20" s="285"/>
      <c r="C20" s="175" t="s">
        <v>877</v>
      </c>
      <c r="D20" s="176" t="s">
        <v>878</v>
      </c>
      <c r="E20" s="175" t="s">
        <v>880</v>
      </c>
      <c r="F20" s="175" t="s">
        <v>228</v>
      </c>
      <c r="G20" s="177">
        <v>11.931428571428571</v>
      </c>
      <c r="H20" s="177">
        <f t="shared" si="1"/>
        <v>2.9828571428571427</v>
      </c>
      <c r="I20" s="172">
        <f t="shared" si="2"/>
        <v>7457.1428571428569</v>
      </c>
      <c r="J20" s="286"/>
    </row>
    <row r="21" spans="1:10" ht="14.25" customHeight="1">
      <c r="A21" s="105">
        <v>18</v>
      </c>
      <c r="B21" s="285"/>
      <c r="C21" s="175" t="s">
        <v>877</v>
      </c>
      <c r="D21" s="176" t="s">
        <v>881</v>
      </c>
      <c r="E21" s="175" t="s">
        <v>882</v>
      </c>
      <c r="F21" s="175" t="s">
        <v>228</v>
      </c>
      <c r="G21" s="177">
        <v>10.015102040816325</v>
      </c>
      <c r="H21" s="177">
        <f t="shared" si="1"/>
        <v>2.5037755102040813</v>
      </c>
      <c r="I21" s="172">
        <f t="shared" si="2"/>
        <v>6259.4387755102034</v>
      </c>
      <c r="J21" s="286"/>
    </row>
    <row r="22" spans="1:10" ht="13.5" customHeight="1">
      <c r="A22" s="105">
        <v>19</v>
      </c>
      <c r="B22" s="285"/>
      <c r="C22" s="175" t="s">
        <v>877</v>
      </c>
      <c r="D22" s="176" t="s">
        <v>883</v>
      </c>
      <c r="E22" s="175" t="s">
        <v>884</v>
      </c>
      <c r="F22" s="175" t="s">
        <v>228</v>
      </c>
      <c r="G22" s="177">
        <v>2.8542857142857141</v>
      </c>
      <c r="H22" s="177">
        <f t="shared" si="1"/>
        <v>0.71357142857142852</v>
      </c>
      <c r="I22" s="172">
        <f t="shared" si="2"/>
        <v>1783.9285714285713</v>
      </c>
      <c r="J22" s="286"/>
    </row>
    <row r="23" spans="1:10" ht="30.75" customHeight="1">
      <c r="A23" s="105">
        <v>20</v>
      </c>
      <c r="B23" s="285"/>
      <c r="C23" s="175" t="s">
        <v>877</v>
      </c>
      <c r="D23" s="176" t="s">
        <v>885</v>
      </c>
      <c r="E23" s="175" t="s">
        <v>886</v>
      </c>
      <c r="F23" s="175" t="s">
        <v>228</v>
      </c>
      <c r="G23" s="177">
        <v>6.1220408163265301</v>
      </c>
      <c r="H23" s="177">
        <f t="shared" si="1"/>
        <v>1.5305102040816325</v>
      </c>
      <c r="I23" s="172">
        <f t="shared" si="2"/>
        <v>3826.2755102040815</v>
      </c>
      <c r="J23" s="286"/>
    </row>
    <row r="24" spans="1:10" ht="29.25" customHeight="1">
      <c r="A24" s="105">
        <v>21</v>
      </c>
      <c r="B24" s="287" t="s">
        <v>887</v>
      </c>
      <c r="C24" s="175" t="s">
        <v>877</v>
      </c>
      <c r="D24" s="176" t="s">
        <v>855</v>
      </c>
      <c r="E24" s="175" t="s">
        <v>888</v>
      </c>
      <c r="F24" s="175" t="s">
        <v>228</v>
      </c>
      <c r="G24" s="177">
        <v>4.0746938775510202</v>
      </c>
      <c r="H24" s="177">
        <f t="shared" si="1"/>
        <v>1.018673469387755</v>
      </c>
      <c r="I24" s="172">
        <f t="shared" si="2"/>
        <v>2546.6836734693875</v>
      </c>
      <c r="J24" s="290" t="s">
        <v>849</v>
      </c>
    </row>
    <row r="25" spans="1:10" ht="28.5" customHeight="1">
      <c r="A25" s="105">
        <v>22</v>
      </c>
      <c r="B25" s="288"/>
      <c r="C25" s="175" t="s">
        <v>889</v>
      </c>
      <c r="D25" s="176" t="s">
        <v>889</v>
      </c>
      <c r="E25" s="175" t="s">
        <v>890</v>
      </c>
      <c r="F25" s="175" t="s">
        <v>228</v>
      </c>
      <c r="G25" s="177">
        <v>6.9387755102040813</v>
      </c>
      <c r="H25" s="177">
        <f t="shared" si="1"/>
        <v>1.7346938775510206</v>
      </c>
      <c r="I25" s="172">
        <f t="shared" si="2"/>
        <v>4336.7346938775518</v>
      </c>
      <c r="J25" s="291"/>
    </row>
    <row r="26" spans="1:10" ht="27.75" customHeight="1">
      <c r="A26" s="105">
        <v>23</v>
      </c>
      <c r="B26" s="288"/>
      <c r="C26" s="175" t="s">
        <v>889</v>
      </c>
      <c r="D26" s="176" t="s">
        <v>891</v>
      </c>
      <c r="E26" s="175" t="s">
        <v>892</v>
      </c>
      <c r="F26" s="175" t="s">
        <v>228</v>
      </c>
      <c r="G26" s="177">
        <v>8.1591836734693857</v>
      </c>
      <c r="H26" s="177">
        <f t="shared" si="1"/>
        <v>2.0397959183673464</v>
      </c>
      <c r="I26" s="172">
        <f t="shared" si="2"/>
        <v>5099.4897959183663</v>
      </c>
      <c r="J26" s="291"/>
    </row>
    <row r="27" spans="1:10" ht="28.5" customHeight="1">
      <c r="A27" s="105">
        <v>24</v>
      </c>
      <c r="B27" s="288"/>
      <c r="C27" s="175" t="s">
        <v>889</v>
      </c>
      <c r="D27" s="176" t="s">
        <v>851</v>
      </c>
      <c r="E27" s="175" t="s">
        <v>893</v>
      </c>
      <c r="F27" s="175" t="s">
        <v>228</v>
      </c>
      <c r="G27" s="177">
        <v>11.013469387755102</v>
      </c>
      <c r="H27" s="177">
        <f t="shared" si="1"/>
        <v>2.7533673469387754</v>
      </c>
      <c r="I27" s="172">
        <f t="shared" si="2"/>
        <v>6883.4183673469388</v>
      </c>
      <c r="J27" s="291"/>
    </row>
    <row r="28" spans="1:10" ht="29.25" customHeight="1">
      <c r="A28" s="105">
        <v>25</v>
      </c>
      <c r="B28" s="288"/>
      <c r="C28" s="175" t="s">
        <v>889</v>
      </c>
      <c r="D28" s="176" t="s">
        <v>894</v>
      </c>
      <c r="E28" s="175" t="s">
        <v>895</v>
      </c>
      <c r="F28" s="175" t="s">
        <v>228</v>
      </c>
      <c r="G28" s="177">
        <v>7.3424489795918362</v>
      </c>
      <c r="H28" s="177">
        <f t="shared" si="1"/>
        <v>1.835612244897959</v>
      </c>
      <c r="I28" s="172">
        <f t="shared" si="2"/>
        <v>4589.0306122448974</v>
      </c>
      <c r="J28" s="291"/>
    </row>
    <row r="29" spans="1:10" ht="29.25" customHeight="1">
      <c r="A29" s="105">
        <v>26</v>
      </c>
      <c r="B29" s="288"/>
      <c r="C29" s="175" t="s">
        <v>889</v>
      </c>
      <c r="D29" s="176" t="s">
        <v>894</v>
      </c>
      <c r="E29" s="175" t="s">
        <v>896</v>
      </c>
      <c r="F29" s="175" t="s">
        <v>228</v>
      </c>
      <c r="G29" s="177">
        <v>18.366122448979592</v>
      </c>
      <c r="H29" s="177">
        <f t="shared" si="1"/>
        <v>4.591530612244898</v>
      </c>
      <c r="I29" s="172">
        <f t="shared" si="2"/>
        <v>11478.826530612245</v>
      </c>
      <c r="J29" s="291"/>
    </row>
    <row r="30" spans="1:10" ht="27" customHeight="1">
      <c r="A30" s="105">
        <v>27</v>
      </c>
      <c r="B30" s="288"/>
      <c r="C30" s="175" t="s">
        <v>889</v>
      </c>
      <c r="D30" s="176" t="s">
        <v>848</v>
      </c>
      <c r="E30" s="175" t="s">
        <v>897</v>
      </c>
      <c r="F30" s="175" t="s">
        <v>228</v>
      </c>
      <c r="G30" s="177">
        <v>36.732244897959184</v>
      </c>
      <c r="H30" s="177">
        <f t="shared" si="1"/>
        <v>9.183061224489796</v>
      </c>
      <c r="I30" s="172">
        <f t="shared" si="2"/>
        <v>22957.65306122449</v>
      </c>
      <c r="J30" s="291"/>
    </row>
    <row r="31" spans="1:10" ht="30">
      <c r="A31" s="105">
        <v>28</v>
      </c>
      <c r="B31" s="288"/>
      <c r="C31" s="175" t="s">
        <v>889</v>
      </c>
      <c r="D31" s="176" t="s">
        <v>898</v>
      </c>
      <c r="E31" s="175" t="s">
        <v>899</v>
      </c>
      <c r="F31" s="175" t="s">
        <v>228</v>
      </c>
      <c r="G31" s="177">
        <v>9.3897959183673461</v>
      </c>
      <c r="H31" s="177">
        <f t="shared" si="1"/>
        <v>2.3474489795918365</v>
      </c>
      <c r="I31" s="172">
        <f t="shared" si="2"/>
        <v>5868.6224489795914</v>
      </c>
      <c r="J31" s="291"/>
    </row>
    <row r="32" spans="1:10" ht="30">
      <c r="A32" s="105">
        <v>29</v>
      </c>
      <c r="B32" s="288"/>
      <c r="C32" s="175" t="s">
        <v>889</v>
      </c>
      <c r="D32" s="176" t="s">
        <v>900</v>
      </c>
      <c r="E32" s="175" t="s">
        <v>901</v>
      </c>
      <c r="F32" s="175" t="s">
        <v>228</v>
      </c>
      <c r="G32" s="177">
        <v>13.877959183673468</v>
      </c>
      <c r="H32" s="177">
        <f t="shared" si="1"/>
        <v>3.469489795918367</v>
      </c>
      <c r="I32" s="172">
        <f t="shared" si="2"/>
        <v>8673.7244897959172</v>
      </c>
      <c r="J32" s="291"/>
    </row>
    <row r="33" spans="1:13" ht="60">
      <c r="A33" s="105">
        <v>30</v>
      </c>
      <c r="B33" s="288"/>
      <c r="C33" s="175" t="s">
        <v>889</v>
      </c>
      <c r="D33" s="176" t="s">
        <v>900</v>
      </c>
      <c r="E33" s="175" t="s">
        <v>902</v>
      </c>
      <c r="F33" s="175" t="s">
        <v>228</v>
      </c>
      <c r="G33" s="177">
        <v>8.1591836734693857</v>
      </c>
      <c r="H33" s="177">
        <f t="shared" si="1"/>
        <v>2.0397959183673464</v>
      </c>
      <c r="I33" s="172">
        <f t="shared" si="2"/>
        <v>5099.4897959183663</v>
      </c>
      <c r="J33" s="291"/>
    </row>
    <row r="34" spans="1:13" ht="30">
      <c r="A34" s="105">
        <v>31</v>
      </c>
      <c r="B34" s="288"/>
      <c r="C34" s="175" t="s">
        <v>889</v>
      </c>
      <c r="D34" s="176" t="s">
        <v>900</v>
      </c>
      <c r="E34" s="175" t="s">
        <v>903</v>
      </c>
      <c r="F34" s="175" t="s">
        <v>228</v>
      </c>
      <c r="G34" s="177">
        <v>18.366122448979592</v>
      </c>
      <c r="H34" s="177">
        <f t="shared" si="1"/>
        <v>4.591530612244898</v>
      </c>
      <c r="I34" s="172">
        <f t="shared" si="2"/>
        <v>11478.826530612245</v>
      </c>
      <c r="J34" s="291"/>
    </row>
    <row r="35" spans="1:13" ht="30">
      <c r="A35" s="105">
        <v>32</v>
      </c>
      <c r="B35" s="288"/>
      <c r="C35" s="175" t="s">
        <v>889</v>
      </c>
      <c r="D35" s="176" t="s">
        <v>900</v>
      </c>
      <c r="E35" s="175" t="s">
        <v>904</v>
      </c>
      <c r="F35" s="175" t="s">
        <v>228</v>
      </c>
      <c r="G35" s="177">
        <v>9.1779591836734689</v>
      </c>
      <c r="H35" s="177">
        <f t="shared" si="1"/>
        <v>2.2944897959183672</v>
      </c>
      <c r="I35" s="172">
        <f t="shared" si="2"/>
        <v>5736.2244897959181</v>
      </c>
      <c r="J35" s="291"/>
    </row>
    <row r="36" spans="1:13" ht="30">
      <c r="A36" s="105">
        <v>33</v>
      </c>
      <c r="B36" s="288"/>
      <c r="C36" s="175" t="s">
        <v>905</v>
      </c>
      <c r="D36" s="176" t="s">
        <v>906</v>
      </c>
      <c r="E36" s="175" t="s">
        <v>907</v>
      </c>
      <c r="F36" s="175" t="s">
        <v>228</v>
      </c>
      <c r="G36" s="177">
        <v>12.445714285714285</v>
      </c>
      <c r="H36" s="177">
        <f t="shared" si="1"/>
        <v>3.1114285714285712</v>
      </c>
      <c r="I36" s="172">
        <f t="shared" si="2"/>
        <v>7778.5714285714284</v>
      </c>
      <c r="J36" s="291"/>
    </row>
    <row r="37" spans="1:13" ht="15.75">
      <c r="A37" s="105">
        <v>34</v>
      </c>
      <c r="B37" s="288"/>
      <c r="C37" s="175" t="s">
        <v>905</v>
      </c>
      <c r="D37" s="176" t="s">
        <v>908</v>
      </c>
      <c r="E37" s="175" t="s">
        <v>909</v>
      </c>
      <c r="F37" s="175" t="s">
        <v>228</v>
      </c>
      <c r="G37" s="177">
        <v>40.403265306122449</v>
      </c>
      <c r="H37" s="177">
        <f t="shared" si="1"/>
        <v>10.100816326530612</v>
      </c>
      <c r="I37" s="172">
        <f t="shared" si="2"/>
        <v>25252.040816326531</v>
      </c>
      <c r="J37" s="291"/>
    </row>
    <row r="38" spans="1:13" ht="15.75">
      <c r="A38" s="105">
        <v>35</v>
      </c>
      <c r="B38" s="288"/>
      <c r="C38" s="175" t="s">
        <v>905</v>
      </c>
      <c r="D38" s="176" t="s">
        <v>910</v>
      </c>
      <c r="E38" s="175" t="s">
        <v>911</v>
      </c>
      <c r="F38" s="175" t="s">
        <v>228</v>
      </c>
      <c r="G38" s="177">
        <v>40.403265306122449</v>
      </c>
      <c r="H38" s="177">
        <f t="shared" si="1"/>
        <v>10.100816326530612</v>
      </c>
      <c r="I38" s="172">
        <f t="shared" si="2"/>
        <v>25252.040816326531</v>
      </c>
      <c r="J38" s="291"/>
    </row>
    <row r="39" spans="1:13" ht="31.5" customHeight="1">
      <c r="A39" s="105">
        <v>36</v>
      </c>
      <c r="B39" s="288"/>
      <c r="C39" s="175" t="s">
        <v>905</v>
      </c>
      <c r="D39" s="176" t="s">
        <v>912</v>
      </c>
      <c r="E39" s="175" t="s">
        <v>913</v>
      </c>
      <c r="F39" s="175" t="s">
        <v>228</v>
      </c>
      <c r="G39" s="177">
        <v>11.094285714285714</v>
      </c>
      <c r="H39" s="177">
        <f t="shared" si="1"/>
        <v>2.7735714285714281</v>
      </c>
      <c r="I39" s="172">
        <f t="shared" si="2"/>
        <v>6933.9285714285706</v>
      </c>
      <c r="J39" s="291"/>
    </row>
    <row r="40" spans="1:13" ht="31.5" customHeight="1">
      <c r="A40" s="105">
        <v>37</v>
      </c>
      <c r="B40" s="288"/>
      <c r="C40" s="175" t="s">
        <v>905</v>
      </c>
      <c r="D40" s="176" t="s">
        <v>914</v>
      </c>
      <c r="E40" s="175" t="s">
        <v>915</v>
      </c>
      <c r="F40" s="175" t="s">
        <v>228</v>
      </c>
      <c r="G40" s="177">
        <v>10.206938775510205</v>
      </c>
      <c r="H40" s="177">
        <f t="shared" si="1"/>
        <v>2.5517346938775511</v>
      </c>
      <c r="I40" s="172">
        <f t="shared" si="2"/>
        <v>6379.3367346938776</v>
      </c>
      <c r="J40" s="291"/>
    </row>
    <row r="41" spans="1:13" ht="19.5" customHeight="1">
      <c r="A41" s="105">
        <v>38</v>
      </c>
      <c r="B41" s="289"/>
      <c r="C41" s="175" t="s">
        <v>905</v>
      </c>
      <c r="D41" s="176" t="s">
        <v>916</v>
      </c>
      <c r="E41" s="175" t="s">
        <v>899</v>
      </c>
      <c r="F41" s="175" t="s">
        <v>228</v>
      </c>
      <c r="G41" s="177">
        <v>15.098367346938774</v>
      </c>
      <c r="H41" s="177">
        <f t="shared" si="1"/>
        <v>3.7745918367346936</v>
      </c>
      <c r="I41" s="172">
        <f t="shared" si="2"/>
        <v>9436.4795918367345</v>
      </c>
      <c r="J41" s="291"/>
    </row>
    <row r="42" spans="1:13" ht="15.75">
      <c r="A42" s="105"/>
      <c r="B42" s="178"/>
      <c r="C42" s="179" t="s">
        <v>917</v>
      </c>
      <c r="D42" s="179"/>
      <c r="E42" s="179"/>
      <c r="F42" s="179"/>
      <c r="G42" s="180">
        <f t="shared" ref="G42:H42" si="3">SUM(G12:G41)</f>
        <v>419.63591836734685</v>
      </c>
      <c r="H42" s="180">
        <f t="shared" si="3"/>
        <v>104.90897959183674</v>
      </c>
      <c r="I42" s="109">
        <f>SUM(I4:I41)</f>
        <v>2033022.4489795926</v>
      </c>
      <c r="J42" s="292"/>
    </row>
    <row r="43" spans="1:13" ht="15.75">
      <c r="B43" s="181"/>
      <c r="C43" s="182"/>
      <c r="D43" s="182"/>
      <c r="E43" s="182"/>
      <c r="F43" s="182"/>
      <c r="G43" s="181"/>
      <c r="H43" s="181"/>
    </row>
    <row r="46" spans="1:13" ht="15.75">
      <c r="I46" s="181"/>
      <c r="J46" s="181"/>
      <c r="K46" s="181"/>
      <c r="L46" s="181"/>
      <c r="M46" s="181"/>
    </row>
  </sheetData>
  <mergeCells count="5">
    <mergeCell ref="B1:J1"/>
    <mergeCell ref="B4:B23"/>
    <mergeCell ref="J4:J23"/>
    <mergeCell ref="B24:B41"/>
    <mergeCell ref="J24:J42"/>
  </mergeCells>
  <pageMargins left="0.7" right="0.7" top="0.75" bottom="0.75" header="0.3" footer="0.3"/>
  <pageSetup paperSize="9" scale="95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J13"/>
  <sheetViews>
    <sheetView workbookViewId="0">
      <selection activeCell="F15" sqref="F15"/>
    </sheetView>
  </sheetViews>
  <sheetFormatPr defaultRowHeight="15"/>
  <cols>
    <col min="1" max="1" width="3.140625" style="184" customWidth="1"/>
    <col min="2" max="2" width="14.85546875" style="184" customWidth="1"/>
    <col min="3" max="3" width="15" style="184" customWidth="1"/>
    <col min="4" max="4" width="15.140625" style="184" customWidth="1"/>
    <col min="5" max="5" width="14.85546875" style="184" customWidth="1"/>
    <col min="6" max="6" width="8.28515625" style="184" customWidth="1"/>
    <col min="7" max="7" width="9.7109375" style="184" customWidth="1"/>
    <col min="8" max="8" width="8.5703125" style="184" customWidth="1"/>
    <col min="9" max="9" width="11.42578125" style="184" customWidth="1"/>
    <col min="10" max="10" width="24.85546875" style="184" customWidth="1"/>
    <col min="11" max="16384" width="9.140625" style="184"/>
  </cols>
  <sheetData>
    <row r="3" spans="1:10" ht="28.5">
      <c r="B3" s="294" t="s">
        <v>918</v>
      </c>
      <c r="C3" s="294"/>
      <c r="D3" s="294"/>
      <c r="E3" s="294"/>
      <c r="F3" s="294"/>
      <c r="G3" s="294"/>
      <c r="H3" s="294"/>
      <c r="I3" s="294"/>
      <c r="J3" s="294"/>
    </row>
    <row r="4" spans="1:10">
      <c r="A4" s="185"/>
      <c r="B4" s="295" t="s">
        <v>919</v>
      </c>
      <c r="C4" s="295"/>
      <c r="D4" s="295"/>
      <c r="E4" s="295"/>
      <c r="F4" s="295"/>
      <c r="G4" s="295"/>
      <c r="H4" s="295"/>
      <c r="I4" s="295"/>
      <c r="J4" s="295"/>
    </row>
    <row r="5" spans="1:10" ht="45">
      <c r="A5" s="108" t="s">
        <v>679</v>
      </c>
      <c r="B5" s="108" t="s">
        <v>920</v>
      </c>
      <c r="C5" s="108" t="s">
        <v>1</v>
      </c>
      <c r="D5" s="108" t="s">
        <v>2</v>
      </c>
      <c r="E5" s="108" t="s">
        <v>562</v>
      </c>
      <c r="F5" s="108" t="s">
        <v>844</v>
      </c>
      <c r="G5" s="108" t="s">
        <v>845</v>
      </c>
      <c r="H5" s="108" t="s">
        <v>682</v>
      </c>
      <c r="I5" s="108" t="s">
        <v>714</v>
      </c>
      <c r="J5" s="108" t="s">
        <v>226</v>
      </c>
    </row>
    <row r="6" spans="1:10">
      <c r="A6" s="185">
        <v>1</v>
      </c>
      <c r="B6" s="185">
        <v>2</v>
      </c>
      <c r="C6" s="185">
        <v>3</v>
      </c>
      <c r="D6" s="185">
        <v>4</v>
      </c>
      <c r="E6" s="185">
        <v>5</v>
      </c>
      <c r="F6" s="185">
        <v>6</v>
      </c>
      <c r="G6" s="185">
        <v>7</v>
      </c>
      <c r="H6" s="185">
        <v>8</v>
      </c>
      <c r="I6" s="185">
        <v>9</v>
      </c>
      <c r="J6" s="185">
        <v>10</v>
      </c>
    </row>
    <row r="7" spans="1:10" ht="30">
      <c r="A7" s="185">
        <v>1</v>
      </c>
      <c r="B7" s="296" t="s">
        <v>921</v>
      </c>
      <c r="C7" s="186" t="s">
        <v>922</v>
      </c>
      <c r="D7" s="186" t="s">
        <v>922</v>
      </c>
      <c r="E7" s="296" t="s">
        <v>923</v>
      </c>
      <c r="F7" s="296" t="s">
        <v>924</v>
      </c>
      <c r="G7" s="296">
        <v>11169</v>
      </c>
      <c r="H7" s="296">
        <v>8376</v>
      </c>
      <c r="I7" s="296">
        <v>6300000</v>
      </c>
      <c r="J7" s="296" t="s">
        <v>925</v>
      </c>
    </row>
    <row r="8" spans="1:10">
      <c r="A8" s="185">
        <v>2</v>
      </c>
      <c r="B8" s="296"/>
      <c r="C8" s="186" t="s">
        <v>926</v>
      </c>
      <c r="D8" s="186" t="s">
        <v>926</v>
      </c>
      <c r="E8" s="296"/>
      <c r="F8" s="296"/>
      <c r="G8" s="296"/>
      <c r="H8" s="296"/>
      <c r="I8" s="296"/>
      <c r="J8" s="296"/>
    </row>
    <row r="9" spans="1:10">
      <c r="A9" s="185">
        <v>3</v>
      </c>
      <c r="B9" s="296"/>
      <c r="C9" s="186" t="s">
        <v>905</v>
      </c>
      <c r="D9" s="186" t="s">
        <v>905</v>
      </c>
      <c r="E9" s="296"/>
      <c r="F9" s="296"/>
      <c r="G9" s="296"/>
      <c r="H9" s="296"/>
      <c r="I9" s="296"/>
      <c r="J9" s="296"/>
    </row>
    <row r="10" spans="1:10">
      <c r="A10" s="185">
        <v>4</v>
      </c>
      <c r="B10" s="296"/>
      <c r="C10" s="186" t="s">
        <v>866</v>
      </c>
      <c r="D10" s="186" t="s">
        <v>866</v>
      </c>
      <c r="E10" s="296"/>
      <c r="F10" s="296"/>
      <c r="G10" s="296"/>
      <c r="H10" s="296"/>
      <c r="I10" s="296"/>
      <c r="J10" s="296"/>
    </row>
    <row r="13" spans="1:10">
      <c r="H13" s="293"/>
      <c r="I13" s="293"/>
      <c r="J13" s="293"/>
    </row>
  </sheetData>
  <mergeCells count="10">
    <mergeCell ref="H13:J13"/>
    <mergeCell ref="B3:J3"/>
    <mergeCell ref="B4:J4"/>
    <mergeCell ref="B7:B10"/>
    <mergeCell ref="E7:E10"/>
    <mergeCell ref="F7:F10"/>
    <mergeCell ref="G7:G10"/>
    <mergeCell ref="H7:H10"/>
    <mergeCell ref="I7:I10"/>
    <mergeCell ref="J7:J10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KNL</vt:lpstr>
      <vt:lpstr>ATR</vt:lpstr>
      <vt:lpstr>GDP MI Tanks</vt:lpstr>
      <vt:lpstr>GDP PR Tanks</vt:lpstr>
      <vt:lpstr>ymg clusters P.R </vt:lpstr>
      <vt:lpstr>YMG cluster M.I. tanks  (2)</vt:lpstr>
      <vt:lpstr>ALGD M.I</vt:lpstr>
      <vt:lpstr>NDK CL-I</vt:lpstr>
      <vt:lpstr>ndk cl-ii</vt:lpstr>
      <vt:lpstr>Skl Cluster Report tanks wise </vt:lpstr>
      <vt:lpstr>Sheet1</vt:lpstr>
      <vt:lpstr>'YMG cluster M.I. tanks  (2)'!Print_Titles</vt:lpstr>
      <vt:lpstr>'ymg clusters P.R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2018-06-19T05:15:42Z</dcterms:modified>
</cp:coreProperties>
</file>