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891B3340F07EC89/Documents/"/>
    </mc:Choice>
  </mc:AlternateContent>
  <xr:revisionPtr revIDLastSave="0" documentId="8_{6A70426C-EEB8-E447-8564-DDB5A139E255}" xr6:coauthVersionLast="47" xr6:coauthVersionMax="47" xr10:uidLastSave="{00000000-0000-0000-0000-000000000000}"/>
  <bookViews>
    <workbookView xWindow="-120" yWindow="-120" windowWidth="20730" windowHeight="11160" xr2:uid="{35EF2359-442B-4468-8442-6D7A75052E2F}"/>
  </bookViews>
  <sheets>
    <sheet name="SHEET 1" sheetId="3" r:id="rId1"/>
    <sheet name="SHEET2" sheetId="1" r:id="rId2"/>
    <sheet name="SHEET 3" sheetId="2" r:id="rId3"/>
    <sheet name="SHEET 4" sheetId="4" r:id="rId4"/>
    <sheet name="SHEET 5" sheetId="5" r:id="rId5"/>
    <sheet name="SENARIO SUMMARY" sheetId="8" r:id="rId6"/>
    <sheet name="ANSWER REPORT" sheetId="7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5" l="1"/>
  <c r="E17" i="5"/>
  <c r="F6" i="4"/>
  <c r="F7" i="4"/>
  <c r="F8" i="4"/>
  <c r="F9" i="4"/>
  <c r="F10" i="4"/>
  <c r="F11" i="4"/>
  <c r="F12" i="4"/>
  <c r="F13" i="4"/>
  <c r="F14" i="4"/>
  <c r="F5" i="4"/>
  <c r="N6" i="1"/>
  <c r="N7" i="1"/>
  <c r="N8" i="1"/>
  <c r="N9" i="1"/>
  <c r="N10" i="1"/>
  <c r="N11" i="1"/>
  <c r="N12" i="1"/>
  <c r="N13" i="1"/>
  <c r="N14" i="1"/>
  <c r="N16" i="1"/>
  <c r="N5" i="1"/>
  <c r="M6" i="1"/>
  <c r="M7" i="1"/>
  <c r="M8" i="1"/>
  <c r="M9" i="1"/>
  <c r="M10" i="1"/>
  <c r="M11" i="1"/>
  <c r="M12" i="1"/>
  <c r="M13" i="1"/>
  <c r="M14" i="1"/>
  <c r="M16" i="1"/>
  <c r="M5" i="1"/>
  <c r="L6" i="1"/>
  <c r="L7" i="1"/>
  <c r="L8" i="1"/>
  <c r="L9" i="1"/>
  <c r="L10" i="1"/>
  <c r="L11" i="1"/>
  <c r="L12" i="1"/>
  <c r="L13" i="1"/>
  <c r="L14" i="1"/>
  <c r="L16" i="1"/>
  <c r="L5" i="1"/>
  <c r="D22" i="1"/>
  <c r="D23" i="1"/>
  <c r="D24" i="1"/>
  <c r="D25" i="1"/>
  <c r="D26" i="1"/>
  <c r="D27" i="1"/>
  <c r="D28" i="1"/>
  <c r="D29" i="1"/>
  <c r="D30" i="1"/>
  <c r="D21" i="1"/>
  <c r="F6" i="1"/>
  <c r="F7" i="1"/>
  <c r="F8" i="1"/>
  <c r="F9" i="1"/>
  <c r="F10" i="1"/>
  <c r="F11" i="1"/>
  <c r="F12" i="1"/>
  <c r="F13" i="1"/>
  <c r="F14" i="1"/>
  <c r="F16" i="1"/>
  <c r="F5" i="1"/>
  <c r="E6" i="1"/>
  <c r="E7" i="1"/>
  <c r="E8" i="1"/>
  <c r="E9" i="1"/>
  <c r="E10" i="1"/>
  <c r="E11" i="1"/>
  <c r="E12" i="1"/>
  <c r="E13" i="1"/>
  <c r="E14" i="1"/>
  <c r="E16" i="1"/>
  <c r="E5" i="1"/>
  <c r="D6" i="1"/>
  <c r="D7" i="1"/>
  <c r="D8" i="1"/>
  <c r="D9" i="1"/>
  <c r="D10" i="1"/>
  <c r="D11" i="1"/>
  <c r="D12" i="1"/>
  <c r="D13" i="1"/>
  <c r="D14" i="1"/>
  <c r="D16" i="1"/>
  <c r="D5" i="1"/>
  <c r="D31" i="3"/>
  <c r="D32" i="3"/>
  <c r="D33" i="3"/>
  <c r="D34" i="3"/>
  <c r="D35" i="3"/>
  <c r="D36" i="3"/>
  <c r="D37" i="3"/>
  <c r="D38" i="3"/>
  <c r="D39" i="3"/>
  <c r="D30" i="3"/>
  <c r="C39" i="3"/>
  <c r="C38" i="3"/>
  <c r="C37" i="3"/>
  <c r="C36" i="3"/>
  <c r="C35" i="3"/>
  <c r="C34" i="3"/>
  <c r="C31" i="3"/>
  <c r="C32" i="3"/>
  <c r="C33" i="3"/>
  <c r="C30" i="3"/>
  <c r="C25" i="3"/>
  <c r="C24" i="3"/>
  <c r="C23" i="3"/>
  <c r="C21" i="3"/>
  <c r="C20" i="3"/>
  <c r="C22" i="3"/>
  <c r="C19" i="3"/>
  <c r="C16" i="3"/>
  <c r="C17" i="3"/>
  <c r="C18" i="3"/>
  <c r="B3" i="3"/>
  <c r="C3" i="3"/>
  <c r="D3" i="3"/>
  <c r="E3" i="3"/>
</calcChain>
</file>

<file path=xl/sharedStrings.xml><?xml version="1.0" encoding="utf-8"?>
<sst xmlns="http://schemas.openxmlformats.org/spreadsheetml/2006/main" count="351" uniqueCount="171">
  <si>
    <t>Roll No.</t>
  </si>
  <si>
    <t>Grade</t>
  </si>
  <si>
    <t>ENG</t>
  </si>
  <si>
    <t>HINDI</t>
  </si>
  <si>
    <t>SCIENCE</t>
  </si>
  <si>
    <t>MATHS</t>
  </si>
  <si>
    <t>SO.SCI</t>
  </si>
  <si>
    <t>MARKS</t>
  </si>
  <si>
    <t>GRADES</t>
  </si>
  <si>
    <t>Q1. To calculate GRADES using HLOOKUP</t>
  </si>
  <si>
    <t xml:space="preserve">Q2. To calculate BONUS using VLOOKUP </t>
  </si>
  <si>
    <t>NAME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</si>
  <si>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</si>
  <si>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</si>
  <si>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</si>
  <si>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</si>
  <si>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</si>
  <si>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</si>
  <si>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</si>
  <si>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</si>
  <si>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</si>
  <si>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</si>
  <si>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SALE</t>
  </si>
  <si>
    <t>BONUS</t>
  </si>
  <si>
    <t>Q3. To calculate RATE using LOOKUP</t>
  </si>
  <si>
    <r>
      <rPr>
        <b/>
        <u/>
        <sz val="14"/>
        <rFont val="Calibri"/>
      </rPr>
      <t>Excel Practical -1</t>
    </r>
    <r>
      <rPr>
        <b/>
        <sz val="14"/>
        <rFont val="Calibri"/>
      </rPr>
      <t xml:space="preserve"> </t>
    </r>
  </si>
  <si>
    <t>CUST.NO</t>
  </si>
  <si>
    <t>NO.OF UNITS</t>
  </si>
  <si>
    <t>RATE</t>
  </si>
  <si>
    <t>BILL AMOUNT</t>
  </si>
  <si>
    <t>UNITS</t>
  </si>
  <si>
    <t>Roll no.</t>
  </si>
  <si>
    <t>SUB 1</t>
  </si>
  <si>
    <t>SUB 2</t>
  </si>
  <si>
    <t>AVERAGE</t>
  </si>
  <si>
    <t>RESULT</t>
  </si>
  <si>
    <t>GRADE</t>
  </si>
  <si>
    <t>Q1. Calculate Result and  Grade</t>
  </si>
  <si>
    <t>…</t>
  </si>
  <si>
    <t>..</t>
  </si>
  <si>
    <t xml:space="preserve">Q2. Calculate commission </t>
  </si>
  <si>
    <t>COMMISSION</t>
  </si>
  <si>
    <t>Anjum</t>
  </si>
  <si>
    <t>Delisha</t>
  </si>
  <si>
    <t>Lakshmi</t>
  </si>
  <si>
    <t>azra</t>
  </si>
  <si>
    <t>jyothi</t>
  </si>
  <si>
    <t>naveena</t>
  </si>
  <si>
    <t>supriya</t>
  </si>
  <si>
    <t>maanvi</t>
  </si>
  <si>
    <t>Q3. Calculate Income Tax Surcharge and Total Tax</t>
  </si>
  <si>
    <t>TAXABLE INCOME</t>
  </si>
  <si>
    <t>INCOME TAX</t>
  </si>
  <si>
    <t>SURCHARGE</t>
  </si>
  <si>
    <t>TOTAL TAX</t>
  </si>
  <si>
    <t>gayatri</t>
  </si>
  <si>
    <t>haseena</t>
  </si>
  <si>
    <t>divya</t>
  </si>
  <si>
    <t>EXCEL_PRACTICAL_3</t>
  </si>
  <si>
    <t>Q1 A. Advance Filtering</t>
  </si>
  <si>
    <t>GENDER</t>
  </si>
  <si>
    <t>CLASS</t>
  </si>
  <si>
    <t>CATEGORY</t>
  </si>
  <si>
    <t>FEES</t>
  </si>
  <si>
    <t>Deep</t>
  </si>
  <si>
    <t>M</t>
  </si>
  <si>
    <t>FY</t>
  </si>
  <si>
    <t>Open</t>
  </si>
  <si>
    <t>Jayesh</t>
  </si>
  <si>
    <t>SY</t>
  </si>
  <si>
    <t>Reserved</t>
  </si>
  <si>
    <t>Yash</t>
  </si>
  <si>
    <t>TY</t>
  </si>
  <si>
    <t>Sara</t>
  </si>
  <si>
    <t>F</t>
  </si>
  <si>
    <t>Gita</t>
  </si>
  <si>
    <t>Jinal</t>
  </si>
  <si>
    <t>Kavita</t>
  </si>
  <si>
    <t>Minal</t>
  </si>
  <si>
    <t>Karan</t>
  </si>
  <si>
    <t>Abhay</t>
  </si>
  <si>
    <t>Bina</t>
  </si>
  <si>
    <t>Seema</t>
  </si>
  <si>
    <t>Naresh</t>
  </si>
  <si>
    <t>Rima</t>
  </si>
  <si>
    <t>Gajendra</t>
  </si>
  <si>
    <t>a) Female students from Reserved category</t>
  </si>
  <si>
    <t>b) Male students from TY</t>
  </si>
  <si>
    <t>c) Open category students paying fees &gt; 3000</t>
  </si>
  <si>
    <t>&gt;3000</t>
  </si>
  <si>
    <t xml:space="preserve">Q2 A.  Calculate Total Marks  </t>
  </si>
  <si>
    <t>SUB 3</t>
  </si>
  <si>
    <t>TOTAL MARKS</t>
  </si>
  <si>
    <t>a) 3D Pie Chart for Total marks</t>
  </si>
  <si>
    <t>b) 2D Line Chart for Subject 1 and Subject 3</t>
  </si>
  <si>
    <t>c) 2D Column Chart</t>
  </si>
  <si>
    <t>d) 2D Stacked Column Chart</t>
  </si>
  <si>
    <t xml:space="preserve">Excel Practical -4 </t>
  </si>
  <si>
    <t>a) Machinery increases to 80,000 , carriage increases to 9000 &amp; Postage increases to 8000</t>
  </si>
  <si>
    <t>b) Carriage increases to 10,000 Office equipment increases to 7000 and postage increases to 9000</t>
  </si>
  <si>
    <t>Items</t>
  </si>
  <si>
    <t>Costs</t>
  </si>
  <si>
    <t>Machinery</t>
  </si>
  <si>
    <t>Carriage</t>
  </si>
  <si>
    <t>Transport</t>
  </si>
  <si>
    <t>Office equipment</t>
  </si>
  <si>
    <t>Postage</t>
  </si>
  <si>
    <t>Miscellaneous</t>
  </si>
  <si>
    <t>Generator</t>
  </si>
  <si>
    <t>Total</t>
  </si>
  <si>
    <t xml:space="preserve">Q1.  Prepare Scenarios where : </t>
  </si>
  <si>
    <t xml:space="preserve">Q2. Obtain the solution for the cost price so that the profit will be 20000     </t>
  </si>
  <si>
    <t>CP</t>
  </si>
  <si>
    <t>ADVT</t>
  </si>
  <si>
    <t>SP</t>
  </si>
  <si>
    <t>PROFIT</t>
  </si>
  <si>
    <t>Q3. Maximize the profit for the following</t>
  </si>
  <si>
    <t>Scenario Summary</t>
  </si>
  <si>
    <t>Current Values:</t>
  </si>
  <si>
    <t xml:space="preserve"> Current Expenses</t>
  </si>
  <si>
    <t>Increase in carriage and office equipment</t>
  </si>
  <si>
    <t>Created by HP on 29-06-2025</t>
  </si>
  <si>
    <t>Changing Cells:</t>
  </si>
  <si>
    <t>$C$8</t>
  </si>
  <si>
    <t>$C$9</t>
  </si>
  <si>
    <t>$C$10</t>
  </si>
  <si>
    <t>$C$11</t>
  </si>
  <si>
    <t>$C$12</t>
  </si>
  <si>
    <t>$C$13</t>
  </si>
  <si>
    <t>$C$14</t>
  </si>
  <si>
    <t>Result Cells:</t>
  </si>
  <si>
    <t>$C$15</t>
  </si>
  <si>
    <t>Notes:  Current Values column represents values of changing cells at</t>
  </si>
  <si>
    <t>time Scenario Summary Report was created.  Changing cells for each</t>
  </si>
  <si>
    <t>scenario are highlighted in gray.</t>
  </si>
  <si>
    <t>Microsoft Excel 16.0 Answer Report</t>
  </si>
  <si>
    <t>Worksheet: [Excel Assignment.xlsx]Sheet5</t>
  </si>
  <si>
    <t>Result: Solver found a solution.  All Constraints and optimality conditions are satisfied.</t>
  </si>
  <si>
    <t>Solver Engine</t>
  </si>
  <si>
    <t>Engine: GRG Nonlinear</t>
  </si>
  <si>
    <t>Solution Time: 0.031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</si>
  <si>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</si>
  <si>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</si>
  <si>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</si>
  <si>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</si>
  <si>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</si>
  <si>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</si>
  <si>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</si>
  <si>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</si>
  <si>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</si>
  <si>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</si>
  <si>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$E$27</t>
  </si>
  <si>
    <t>Variable Cells</t>
  </si>
  <si>
    <t>Integer</t>
  </si>
  <si>
    <t>$B$27</t>
  </si>
  <si>
    <t>Contin</t>
  </si>
  <si>
    <t>$C$27</t>
  </si>
  <si>
    <t>Constraints</t>
  </si>
  <si>
    <t>Cell Value</t>
  </si>
  <si>
    <t>Formula</t>
  </si>
  <si>
    <t>Status</t>
  </si>
  <si>
    <t>Slack</t>
  </si>
  <si>
    <t>$B$27&lt;=12000</t>
  </si>
  <si>
    <t>Not Binding</t>
  </si>
  <si>
    <t>$B$27&gt;=9000</t>
  </si>
  <si>
    <t>Binding</t>
  </si>
  <si>
    <t>$C$27&lt;=1000</t>
  </si>
  <si>
    <t>$C$27&gt;=400</t>
  </si>
  <si>
    <t>Report Created: 4-07-2025 22:16:01</t>
  </si>
  <si>
    <t>senario summary'!A1</t>
  </si>
  <si>
    <t>ANSWER REPORT'!A1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</si>
</sst>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name val="Calibri"/>
    </font>
    <font>
      <b/>
      <u/>
      <sz val="14"/>
      <name val="Calibri"/>
    </font>
    <font>
      <sz val="11"/>
      <name val="Calibri"/>
    </font>
    <font>
      <sz val="11"/>
      <name val="Aptos Narrow"/>
      <scheme val="minor"/>
    </font>
    <font>
      <b/>
      <sz val="12"/>
      <color rgb="FF525252"/>
      <name val="Calibri"/>
    </font>
    <font>
      <b/>
      <sz val="16"/>
      <color theme="2" tint="-0.89999084444715716"/>
      <name val="Aptos Narrow"/>
      <family val="2"/>
      <scheme val="minor"/>
    </font>
    <font>
      <sz val="11"/>
      <color theme="1"/>
      <name val="Calibri"/>
      <family val="2"/>
    </font>
    <font>
      <u/>
      <sz val="14"/>
      <color theme="1"/>
      <name val="Calibri"/>
      <family val="2"/>
    </font>
    <font>
      <u/>
      <sz val="11"/>
      <color theme="10"/>
      <name val="Aptos Narrow"/>
      <family val="2"/>
      <scheme val="minor"/>
    </font>
    <font>
      <u/>
      <sz val="11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sz val="10"/>
      <color rgb="FFFFFFFF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</font>
    <font>
      <b/>
      <sz val="11"/>
      <color rgb="FF000080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C0C0C0"/>
        <bgColor rgb="FFC0C0C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/>
      <top style="thin">
        <color rgb="FF808080"/>
      </top>
      <bottom style="medium">
        <color rgb="FF808080"/>
      </bottom>
      <diagonal/>
    </border>
    <border>
      <left/>
      <right/>
      <top style="thin">
        <color rgb="FF808080"/>
      </top>
      <bottom/>
      <diagonal/>
    </border>
  </borders>
  <cellStyleXfs count="3">
    <xf numFmtId="0" fontId="0" fillId="0" borderId="0"/>
    <xf numFmtId="0" fontId="5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7" fillId="0" borderId="0" xfId="0" applyFont="1"/>
    <xf numFmtId="0" fontId="4" fillId="0" borderId="4" xfId="0" applyFont="1" applyBorder="1" applyAlignment="1">
      <alignment horizontal="center"/>
    </xf>
    <xf numFmtId="0" fontId="8" fillId="0" borderId="0" xfId="0" applyFont="1"/>
    <xf numFmtId="0" fontId="5" fillId="0" borderId="0" xfId="1"/>
    <xf numFmtId="0" fontId="4" fillId="0" borderId="3" xfId="1" applyFont="1" applyBorder="1" applyAlignment="1">
      <alignment horizontal="center"/>
    </xf>
    <xf numFmtId="0" fontId="5" fillId="0" borderId="0" xfId="1"/>
    <xf numFmtId="0" fontId="6" fillId="0" borderId="0" xfId="1" applyFont="1"/>
    <xf numFmtId="0" fontId="6" fillId="0" borderId="0" xfId="1" applyFont="1"/>
    <xf numFmtId="0" fontId="6" fillId="0" borderId="0" xfId="1" applyFont="1"/>
    <xf numFmtId="0" fontId="6" fillId="0" borderId="0" xfId="1" applyFont="1"/>
    <xf numFmtId="0" fontId="9" fillId="0" borderId="0" xfId="0" applyFont="1"/>
    <xf numFmtId="0" fontId="11" fillId="0" borderId="0" xfId="0" applyFont="1"/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14" fillId="2" borderId="5" xfId="0" applyFont="1" applyFill="1" applyBorder="1" applyAlignment="1">
      <alignment horizontal="right"/>
    </xf>
    <xf numFmtId="0" fontId="13" fillId="2" borderId="6" xfId="0" applyFont="1" applyFill="1" applyBorder="1" applyAlignment="1">
      <alignment horizontal="left"/>
    </xf>
    <xf numFmtId="0" fontId="14" fillId="2" borderId="6" xfId="0" applyFont="1" applyFill="1" applyBorder="1" applyAlignment="1">
      <alignment horizontal="right"/>
    </xf>
    <xf numFmtId="0" fontId="15" fillId="3" borderId="0" xfId="0" applyFont="1" applyFill="1" applyAlignment="1">
      <alignment horizontal="left"/>
    </xf>
    <xf numFmtId="0" fontId="12" fillId="0" borderId="0" xfId="0" applyFont="1"/>
    <xf numFmtId="0" fontId="16" fillId="0" borderId="0" xfId="0" applyFont="1" applyAlignment="1">
      <alignment vertical="top" wrapText="1"/>
    </xf>
    <xf numFmtId="0" fontId="17" fillId="3" borderId="7" xfId="0" applyFont="1" applyFill="1" applyBorder="1" applyAlignment="1">
      <alignment horizontal="left"/>
    </xf>
    <xf numFmtId="0" fontId="12" fillId="0" borderId="7" xfId="0" applyFont="1" applyBorder="1"/>
    <xf numFmtId="0" fontId="12" fillId="3" borderId="0" xfId="0" applyFont="1" applyFill="1"/>
    <xf numFmtId="0" fontId="15" fillId="3" borderId="8" xfId="0" applyFont="1" applyFill="1" applyBorder="1" applyAlignment="1">
      <alignment horizontal="left"/>
    </xf>
    <xf numFmtId="0" fontId="12" fillId="0" borderId="8" xfId="0" applyFont="1" applyBorder="1"/>
    <xf numFmtId="0" fontId="18" fillId="0" borderId="0" xfId="0" applyFont="1"/>
    <xf numFmtId="0" fontId="17" fillId="0" borderId="9" xfId="0" applyFont="1" applyBorder="1" applyAlignment="1">
      <alignment horizontal="center"/>
    </xf>
    <xf numFmtId="0" fontId="12" fillId="0" borderId="10" xfId="0" applyFont="1" applyBorder="1"/>
    <xf numFmtId="0" fontId="12" fillId="0" borderId="11" xfId="0" applyFont="1" applyBorder="1"/>
    <xf numFmtId="0" fontId="10" fillId="0" borderId="0" xfId="2" quotePrefix="1"/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</cellXfs>
  <cellStyles count="3">
    <cellStyle name="Hyperlink" xfId="2" builtinId="8"/>
    <cellStyle name="Normal" xfId="0" builtinId="0"/>
    <cellStyle name="Normal 2" xfId="1" xr:uid="{2F8A63F6-81EC-483E-924B-3301F211E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3D</a:t>
            </a:r>
            <a:r>
              <a:rPr lang="en-US" baseline="0"/>
              <a:t> PIE CHART FOR TOTAL 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00000000001E-2"/>
          <c:y val="0.17634259259259263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'SHEET 4'!$F$4</c:f>
              <c:strCache>
                <c:ptCount val="1"/>
                <c:pt idx="0">
                  <c:v>TOTAL MARKS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'SHEET 4'!$B$5:$B$14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'SHEET 4'!$F$5:$F$14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2-44D1-9DF1-EC433723C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LINE CHART FOR SUBJECT 1 AND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7171296296296298"/>
          <c:w val="0.90297462817147855"/>
          <c:h val="0.6153546952464275"/>
        </c:manualLayout>
      </c:layout>
      <c:lineChart>
        <c:grouping val="standard"/>
        <c:varyColors val="0"/>
        <c:ser>
          <c:idx val="0"/>
          <c:order val="0"/>
          <c:tx>
            <c:strRef>
              <c:f>'SHEET 4'!$C$4</c:f>
              <c:strCache>
                <c:ptCount val="1"/>
                <c:pt idx="0">
                  <c:v>SUB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'SHEET 4'!$B$5:$B$14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'SHEET 4'!$C$5:$C$14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7-440D-91B3-23A1BF897335}"/>
            </c:ext>
          </c:extLst>
        </c:ser>
        <c:ser>
          <c:idx val="1"/>
          <c:order val="1"/>
          <c:tx>
            <c:strRef>
              <c:f>'SHEET 4'!$E$4</c:f>
              <c:strCache>
                <c:ptCount val="1"/>
                <c:pt idx="0">
                  <c:v>SUB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'SHEET 4'!$B$5:$B$14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'SHEET 4'!$E$5:$E$14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7-440D-91B3-23A1BF897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00528"/>
        <c:axId val="605500888"/>
      </c:lineChart>
      <c:catAx>
        <c:axId val="60550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00888"/>
        <c:crosses val="autoZero"/>
        <c:auto val="1"/>
        <c:lblAlgn val="ctr"/>
        <c:lblOffset val="100"/>
        <c:noMultiLvlLbl val="0"/>
      </c:catAx>
      <c:valAx>
        <c:axId val="6055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COLUMN</a:t>
            </a:r>
            <a:r>
              <a:rPr lang="en-IN" baseline="0"/>
              <a:t> CHART FOR SUBJECT 1,2,3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4'!$C$4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4'!$B$5:$B$14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'SHEET 4'!$C$5:$C$14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F-4052-8406-737C15E5B0EA}"/>
            </c:ext>
          </c:extLst>
        </c:ser>
        <c:ser>
          <c:idx val="1"/>
          <c:order val="1"/>
          <c:tx>
            <c:strRef>
              <c:f>'SHEET 4'!$D$4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4'!$B$5:$B$14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'SHEET 4'!$D$5:$D$14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F-4052-8406-737C15E5B0EA}"/>
            </c:ext>
          </c:extLst>
        </c:ser>
        <c:ser>
          <c:idx val="2"/>
          <c:order val="2"/>
          <c:tx>
            <c:strRef>
              <c:f>'SHEET 4'!$E$4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4'!$B$5:$B$14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'SHEET 4'!$E$5:$E$14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F-4052-8406-737C15E5B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126560"/>
        <c:axId val="545129440"/>
      </c:barChart>
      <c:catAx>
        <c:axId val="54512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  <a:r>
                  <a:rPr lang="en-IN" baseline="0"/>
                  <a:t>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29440"/>
        <c:crosses val="autoZero"/>
        <c:auto val="1"/>
        <c:lblAlgn val="ctr"/>
        <c:lblOffset val="100"/>
        <c:noMultiLvlLbl val="0"/>
      </c:catAx>
      <c:valAx>
        <c:axId val="54512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2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STACKED</a:t>
            </a:r>
            <a:r>
              <a:rPr lang="en-IN" baseline="0"/>
              <a:t> COLUMNS CHART FOR SUBJECT 1,2,3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 4'!$C$4</c:f>
              <c:strCache>
                <c:ptCount val="1"/>
                <c:pt idx="0">
                  <c:v>SUB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4'!$B$5:$B$14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'SHEET 4'!$C$5:$C$14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3AE-AB11-C302B5B8CD78}"/>
            </c:ext>
          </c:extLst>
        </c:ser>
        <c:ser>
          <c:idx val="1"/>
          <c:order val="1"/>
          <c:tx>
            <c:strRef>
              <c:f>'SHEET 4'!$D$4</c:f>
              <c:strCache>
                <c:ptCount val="1"/>
                <c:pt idx="0">
                  <c:v>SUB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 4'!$B$5:$B$14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'SHEET 4'!$D$5:$D$14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B-43AE-AB11-C302B5B8CD78}"/>
            </c:ext>
          </c:extLst>
        </c:ser>
        <c:ser>
          <c:idx val="2"/>
          <c:order val="2"/>
          <c:tx>
            <c:strRef>
              <c:f>'SHEET 4'!$E$4</c:f>
              <c:strCache>
                <c:ptCount val="1"/>
                <c:pt idx="0">
                  <c:v>SUB 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 4'!$B$5:$B$14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'SHEET 4'!$E$5:$E$14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1B-43AE-AB11-C302B5B8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142040"/>
        <c:axId val="545134480"/>
      </c:barChart>
      <c:catAx>
        <c:axId val="54514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STUDENT</a:t>
                </a:r>
                <a:r>
                  <a:rPr lang="en-IN" baseline="0"/>
                  <a:t> NAMES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34480"/>
        <c:crosses val="autoZero"/>
        <c:auto val="1"/>
        <c:lblAlgn val="ctr"/>
        <c:lblOffset val="100"/>
        <c:noMultiLvlLbl val="0"/>
      </c:catAx>
      <c:valAx>
        <c:axId val="54513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4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3</xdr:row>
      <xdr:rowOff>176212</xdr:rowOff>
    </xdr:from>
    <xdr:to>
      <xdr:col>14</xdr:col>
      <xdr:colOff>333375</xdr:colOff>
      <xdr:row>18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6B7DD5-8386-5DB4-2B00-9D2D31956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276225</xdr:colOff>
      <xdr:row>20</xdr:row>
      <xdr:rowOff>4761</xdr:rowOff>
    </xdr:from>
    <xdr:to>
      <xdr:col>9</xdr:col>
      <xdr:colOff>171450</xdr:colOff>
      <xdr:row>34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4A75C8-D71C-4895-9EEF-2B5DA2C0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37</xdr:row>
      <xdr:rowOff>147636</xdr:rowOff>
    </xdr:from>
    <xdr:to>
      <xdr:col>8</xdr:col>
      <xdr:colOff>342900</xdr:colOff>
      <xdr:row>52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DD4F7E-738E-4B9F-5AAE-EAA295EBC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390525</xdr:colOff>
      <xdr:row>22</xdr:row>
      <xdr:rowOff>71437</xdr:rowOff>
    </xdr:from>
    <xdr:to>
      <xdr:col>18</xdr:col>
      <xdr:colOff>85725</xdr:colOff>
      <xdr:row>36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A4B9EE-7BC2-A643-C3D9-33FC966D5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9404-136F-4E8A-A83D-6B9204BDFEA2}">
  <dimension ref="A1:K39"/>
  <sheetViews>
    <sheetView tabSelected="1" topLeftCell="A10" workbookViewId="0">
      <selection activeCell="H16" sqref="H16"/>
    </sheetView>
  </sheetViews>
  <sheetFormatPr defaultRowHeight="15" x14ac:dyDescent="0.2"/>
  <cols>
    <col min="2" max="2" width="37.26171875" bestFit="1" customWidth="1"/>
  </cols>
  <sheetData>
    <row r="1" spans="1:11" x14ac:dyDescent="0.2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11" x14ac:dyDescent="0.2">
      <c r="A2" s="2">
        <v>110</v>
      </c>
      <c r="B2" s="2">
        <v>45</v>
      </c>
      <c r="C2" s="2">
        <v>56</v>
      </c>
      <c r="D2" s="2">
        <v>67</v>
      </c>
      <c r="E2" s="2">
        <v>78</v>
      </c>
      <c r="F2" s="2">
        <v>60</v>
      </c>
    </row>
    <row r="3" spans="1:11" ht="18.75" x14ac:dyDescent="0.25">
      <c r="A3" s="2" t="s">
        <v>1</v>
      </c>
      <c r="B3" s="2">
        <f>HLOOKUP(B2,B8:E9,2)</f>
        <v>3</v>
      </c>
      <c r="C3" s="2">
        <f t="shared" ref="C3:E3" si="0">HLOOKUP(C2,C8:F9,2)</f>
        <v>2</v>
      </c>
      <c r="D3" s="2">
        <f t="shared" si="0"/>
        <v>1</v>
      </c>
      <c r="E3" s="2">
        <f t="shared" si="0"/>
        <v>1</v>
      </c>
      <c r="F3" s="2">
        <v>1</v>
      </c>
      <c r="I3" s="43" t="s">
        <v>25</v>
      </c>
      <c r="J3" s="44"/>
      <c r="K3" s="44"/>
    </row>
    <row r="5" spans="1:11" x14ac:dyDescent="0.2">
      <c r="A5" t="s">
        <v>9</v>
      </c>
    </row>
    <row r="8" spans="1:11" x14ac:dyDescent="0.2">
      <c r="A8" s="1" t="s">
        <v>7</v>
      </c>
      <c r="B8" s="1">
        <v>0</v>
      </c>
      <c r="C8" s="1">
        <v>40</v>
      </c>
      <c r="D8" s="1">
        <v>50</v>
      </c>
      <c r="E8" s="1">
        <v>60</v>
      </c>
    </row>
    <row r="9" spans="1:11" x14ac:dyDescent="0.2">
      <c r="A9" s="1" t="s">
        <v>8</v>
      </c>
      <c r="B9" s="1">
        <v>4</v>
      </c>
      <c r="C9" s="1">
        <v>3</v>
      </c>
      <c r="D9" s="1">
        <v>2</v>
      </c>
      <c r="E9" s="1">
        <v>1</v>
      </c>
    </row>
    <row r="13" spans="1:11" x14ac:dyDescent="0.2">
      <c r="B13" t="s">
        <v>10</v>
      </c>
    </row>
    <row r="15" spans="1:11" x14ac:dyDescent="0.2">
      <c r="A15" s="4" t="s">
        <v>11</v>
      </c>
      <c r="B15" s="4" t="s">
        <v>22</v>
      </c>
      <c r="C15" s="4" t="s">
        <v>23</v>
      </c>
      <c r="D15" s="42"/>
      <c r="E15" s="42"/>
      <c r="F15" s="42"/>
      <c r="G15" s="42"/>
      <c r="H15" s="42">
        <v>0</v>
      </c>
      <c r="I15" s="42">
        <v>0</v>
      </c>
    </row>
    <row r="16" spans="1:11" x14ac:dyDescent="0.2">
      <c r="A16" s="2" t="s">
        <v>12</v>
      </c>
      <c r="B16" s="2">
        <v>30000</v>
      </c>
      <c r="C16" s="2">
        <f>VLOOKUP(B16,H15:I21,2)</f>
        <v>3000</v>
      </c>
      <c r="D16" s="2"/>
      <c r="E16" s="2"/>
      <c r="F16" s="2"/>
      <c r="G16" s="2"/>
      <c r="H16" s="2">
        <v>30000</v>
      </c>
      <c r="I16" s="2">
        <v>3000</v>
      </c>
    </row>
    <row r="17" spans="1:9" x14ac:dyDescent="0.2">
      <c r="A17" s="2" t="s">
        <v>13</v>
      </c>
      <c r="B17" s="2">
        <v>40000</v>
      </c>
      <c r="C17" s="2">
        <f t="shared" ref="C17:C18" si="1">VLOOKUP(B17,H16:I22,2)</f>
        <v>4000</v>
      </c>
      <c r="D17" s="2"/>
      <c r="E17" s="2"/>
      <c r="F17" s="2"/>
      <c r="G17" s="2"/>
      <c r="H17" s="2">
        <v>40000</v>
      </c>
      <c r="I17" s="2">
        <v>4000</v>
      </c>
    </row>
    <row r="18" spans="1:9" x14ac:dyDescent="0.2">
      <c r="A18" s="2" t="s">
        <v>14</v>
      </c>
      <c r="B18" s="2">
        <v>45000</v>
      </c>
      <c r="C18" s="2">
        <f t="shared" si="1"/>
        <v>4000</v>
      </c>
      <c r="D18" s="2"/>
      <c r="E18" s="2"/>
      <c r="F18" s="2"/>
      <c r="G18" s="2"/>
      <c r="H18" s="2">
        <v>50000</v>
      </c>
      <c r="I18" s="2">
        <v>5000</v>
      </c>
    </row>
    <row r="19" spans="1:9" x14ac:dyDescent="0.2">
      <c r="A19" s="2" t="s">
        <v>15</v>
      </c>
      <c r="B19" s="2">
        <v>48000</v>
      </c>
      <c r="C19" s="2">
        <f>VLOOKUP(B19,H15:I21,2)</f>
        <v>4000</v>
      </c>
      <c r="D19" s="2"/>
      <c r="E19" s="2"/>
      <c r="F19" s="2"/>
      <c r="G19" s="2"/>
      <c r="H19" s="2">
        <v>60000</v>
      </c>
      <c r="I19" s="2">
        <v>6000</v>
      </c>
    </row>
    <row r="20" spans="1:9" x14ac:dyDescent="0.2">
      <c r="A20" s="2" t="s">
        <v>16</v>
      </c>
      <c r="B20" s="2">
        <v>55000</v>
      </c>
      <c r="C20" s="2">
        <f t="shared" ref="C20:C22" si="2">VLOOKUP(B20,H16:I22,2)</f>
        <v>5000</v>
      </c>
      <c r="D20" s="2"/>
      <c r="E20" s="2"/>
      <c r="F20" s="2"/>
      <c r="G20" s="2"/>
      <c r="H20" s="2">
        <v>70000</v>
      </c>
      <c r="I20" s="2">
        <v>7000</v>
      </c>
    </row>
    <row r="21" spans="1:9" x14ac:dyDescent="0.2">
      <c r="A21" s="2" t="s">
        <v>17</v>
      </c>
      <c r="B21" s="2">
        <v>32000</v>
      </c>
      <c r="C21" s="2">
        <f>VLOOKUP(B21,H15:I21,2)</f>
        <v>3000</v>
      </c>
      <c r="D21" s="2"/>
      <c r="E21" s="2"/>
      <c r="F21" s="2"/>
      <c r="G21" s="2"/>
      <c r="H21" s="2">
        <v>80000</v>
      </c>
      <c r="I21" s="2">
        <v>8000</v>
      </c>
    </row>
    <row r="22" spans="1:9" x14ac:dyDescent="0.2">
      <c r="A22" s="2" t="s">
        <v>18</v>
      </c>
      <c r="B22" s="2">
        <v>66000</v>
      </c>
      <c r="C22" s="2">
        <f t="shared" si="2"/>
        <v>6000</v>
      </c>
      <c r="D22" s="2"/>
      <c r="E22" s="2"/>
      <c r="F22" s="2"/>
      <c r="G22" s="2"/>
      <c r="H22" s="2"/>
      <c r="I22" s="2"/>
    </row>
    <row r="23" spans="1:9" x14ac:dyDescent="0.2">
      <c r="A23" s="2" t="s">
        <v>19</v>
      </c>
      <c r="B23" s="2">
        <v>23000</v>
      </c>
      <c r="C23" s="2">
        <f>VLOOKUP(B23,H15:I21,2)</f>
        <v>0</v>
      </c>
      <c r="D23" s="2"/>
      <c r="E23" s="2"/>
      <c r="F23" s="2"/>
      <c r="G23" s="2"/>
      <c r="H23" s="2"/>
      <c r="I23" s="2"/>
    </row>
    <row r="24" spans="1:9" x14ac:dyDescent="0.2">
      <c r="A24" s="2" t="s">
        <v>20</v>
      </c>
      <c r="B24" s="2">
        <v>43000</v>
      </c>
      <c r="C24" s="2">
        <f>VLOOKUP(B24,H15:I21,2)</f>
        <v>4000</v>
      </c>
      <c r="D24" s="2"/>
      <c r="E24" s="2"/>
      <c r="F24" s="2"/>
      <c r="G24" s="2"/>
      <c r="H24" s="2"/>
      <c r="I24" s="2"/>
    </row>
    <row r="25" spans="1:9" x14ac:dyDescent="0.2">
      <c r="A25" s="2" t="s">
        <v>21</v>
      </c>
      <c r="B25" s="2">
        <v>37000</v>
      </c>
      <c r="C25" s="2">
        <f>VLOOKUP(B25,H15:I21,2)</f>
        <v>3000</v>
      </c>
      <c r="D25" s="2"/>
      <c r="E25" s="2"/>
      <c r="F25" s="2"/>
      <c r="G25" s="2"/>
      <c r="H25" s="2"/>
      <c r="I25" s="2"/>
    </row>
    <row r="27" spans="1:9" x14ac:dyDescent="0.2">
      <c r="A27" t="s">
        <v>24</v>
      </c>
    </row>
    <row r="29" spans="1:9" x14ac:dyDescent="0.2">
      <c r="A29" s="3" t="s">
        <v>26</v>
      </c>
      <c r="B29" s="3" t="s">
        <v>27</v>
      </c>
      <c r="C29" s="3" t="s">
        <v>28</v>
      </c>
      <c r="D29" s="3" t="s">
        <v>29</v>
      </c>
      <c r="E29" s="3"/>
      <c r="F29" s="3"/>
      <c r="G29" s="3"/>
      <c r="H29" s="3" t="s">
        <v>30</v>
      </c>
      <c r="I29" s="3" t="s">
        <v>28</v>
      </c>
    </row>
    <row r="30" spans="1:9" x14ac:dyDescent="0.2">
      <c r="A30" s="1">
        <v>1101</v>
      </c>
      <c r="B30" s="1">
        <v>340</v>
      </c>
      <c r="C30" s="1">
        <f>LOOKUP(B30,H29:H32,I29:I32)</f>
        <v>6</v>
      </c>
      <c r="D30" s="1">
        <f>B30*C30</f>
        <v>2040</v>
      </c>
      <c r="E30" s="1"/>
      <c r="F30" s="1"/>
      <c r="G30" s="1"/>
      <c r="H30" s="1">
        <v>0</v>
      </c>
      <c r="I30" s="1">
        <v>3</v>
      </c>
    </row>
    <row r="31" spans="1:9" x14ac:dyDescent="0.2">
      <c r="A31" s="1">
        <v>1102</v>
      </c>
      <c r="B31" s="1">
        <v>180</v>
      </c>
      <c r="C31" s="1">
        <f t="shared" ref="C31:C33" si="3">LOOKUP(B31,H30:H33,I30:I33)</f>
        <v>3</v>
      </c>
      <c r="D31" s="1">
        <f t="shared" ref="D31:D39" si="4">B31*C31</f>
        <v>540</v>
      </c>
      <c r="E31" s="1"/>
      <c r="F31" s="1"/>
      <c r="G31" s="1"/>
      <c r="H31" s="1">
        <v>200</v>
      </c>
      <c r="I31" s="1">
        <v>6</v>
      </c>
    </row>
    <row r="32" spans="1:9" x14ac:dyDescent="0.2">
      <c r="A32" s="1">
        <v>1103</v>
      </c>
      <c r="B32" s="1">
        <v>400</v>
      </c>
      <c r="C32" s="1">
        <f t="shared" si="3"/>
        <v>6</v>
      </c>
      <c r="D32" s="1">
        <f t="shared" si="4"/>
        <v>2400</v>
      </c>
      <c r="E32" s="1"/>
      <c r="F32" s="1"/>
      <c r="G32" s="1"/>
      <c r="H32" s="1">
        <v>500</v>
      </c>
      <c r="I32" s="1">
        <v>8</v>
      </c>
    </row>
    <row r="33" spans="1:9" x14ac:dyDescent="0.2">
      <c r="A33" s="1">
        <v>1104</v>
      </c>
      <c r="B33" s="1">
        <v>600</v>
      </c>
      <c r="C33" s="1">
        <f t="shared" si="3"/>
        <v>8</v>
      </c>
      <c r="D33" s="1">
        <f t="shared" si="4"/>
        <v>4800</v>
      </c>
      <c r="E33" s="1"/>
      <c r="F33" s="1"/>
      <c r="G33" s="1"/>
      <c r="H33" s="1"/>
      <c r="I33" s="1"/>
    </row>
    <row r="34" spans="1:9" x14ac:dyDescent="0.2">
      <c r="A34" s="1">
        <v>1105</v>
      </c>
      <c r="B34" s="1">
        <v>350</v>
      </c>
      <c r="C34" s="1">
        <f>LOOKUP(B34,H29:H32,I29:I32)</f>
        <v>6</v>
      </c>
      <c r="D34" s="1">
        <f t="shared" si="4"/>
        <v>2100</v>
      </c>
      <c r="E34" s="1"/>
      <c r="F34" s="1"/>
      <c r="G34" s="1"/>
      <c r="H34" s="1"/>
      <c r="I34" s="1"/>
    </row>
    <row r="35" spans="1:9" x14ac:dyDescent="0.2">
      <c r="A35" s="1">
        <v>1106</v>
      </c>
      <c r="B35" s="1">
        <v>470</v>
      </c>
      <c r="C35" s="1">
        <f>LOOKUP(B35,H29:H32,I29:I32)</f>
        <v>6</v>
      </c>
      <c r="D35" s="1">
        <f t="shared" si="4"/>
        <v>2820</v>
      </c>
      <c r="E35" s="1"/>
      <c r="F35" s="1"/>
      <c r="G35" s="1"/>
      <c r="H35" s="1"/>
      <c r="I35" s="1"/>
    </row>
    <row r="36" spans="1:9" x14ac:dyDescent="0.2">
      <c r="A36" s="1">
        <v>1107</v>
      </c>
      <c r="B36" s="1">
        <v>890</v>
      </c>
      <c r="C36" s="1">
        <f>LOOKUP(B36,H29:H32,I29:I32)</f>
        <v>8</v>
      </c>
      <c r="D36" s="1">
        <f t="shared" si="4"/>
        <v>7120</v>
      </c>
      <c r="E36" s="1"/>
      <c r="F36" s="1"/>
      <c r="G36" s="1"/>
      <c r="H36" s="1"/>
      <c r="I36" s="1"/>
    </row>
    <row r="37" spans="1:9" x14ac:dyDescent="0.2">
      <c r="A37" s="1">
        <v>1108</v>
      </c>
      <c r="B37" s="1">
        <v>200</v>
      </c>
      <c r="C37" s="1">
        <f>LOOKUP(B37,H29:H32,I29:I32)</f>
        <v>6</v>
      </c>
      <c r="D37" s="1">
        <f t="shared" si="4"/>
        <v>1200</v>
      </c>
      <c r="E37" s="1"/>
      <c r="F37" s="1"/>
      <c r="G37" s="1"/>
      <c r="H37" s="1"/>
      <c r="I37" s="1"/>
    </row>
    <row r="38" spans="1:9" x14ac:dyDescent="0.2">
      <c r="A38" s="1">
        <v>1109</v>
      </c>
      <c r="B38" s="1">
        <v>500</v>
      </c>
      <c r="C38" s="1">
        <f>LOOKUP(B38,H29:H32,I29:I32)</f>
        <v>8</v>
      </c>
      <c r="D38" s="1">
        <f t="shared" si="4"/>
        <v>4000</v>
      </c>
      <c r="E38" s="1"/>
      <c r="F38" s="1"/>
      <c r="G38" s="1"/>
      <c r="H38" s="1"/>
      <c r="I38" s="1"/>
    </row>
    <row r="39" spans="1:9" x14ac:dyDescent="0.2">
      <c r="A39" s="1">
        <v>1110</v>
      </c>
      <c r="B39" s="1">
        <v>360</v>
      </c>
      <c r="C39" s="1">
        <f>LOOKUP(B39,H29:H32,I29:I32)</f>
        <v>6</v>
      </c>
      <c r="D39" s="1">
        <f t="shared" si="4"/>
        <v>2160</v>
      </c>
      <c r="E39" s="1"/>
      <c r="F39" s="1"/>
      <c r="G39" s="1"/>
      <c r="H39" s="1"/>
      <c r="I39" s="1"/>
    </row>
  </sheetData>
  <mergeCells count="1">
    <mergeCell ref="I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111D-7CF7-40BC-B01D-DAAD0D376352}">
  <dimension ref="A2:N30"/>
  <sheetViews>
    <sheetView workbookViewId="0">
      <selection activeCell="H18" sqref="H18"/>
    </sheetView>
  </sheetViews>
  <sheetFormatPr defaultRowHeight="15" x14ac:dyDescent="0.2"/>
  <cols>
    <col min="3" max="3" width="5.91796875" bestFit="1" customWidth="1"/>
    <col min="4" max="4" width="13.1796875" bestFit="1" customWidth="1"/>
    <col min="10" max="10" width="8.609375" bestFit="1" customWidth="1"/>
    <col min="11" max="11" width="16.54296875" bestFit="1" customWidth="1"/>
    <col min="12" max="12" width="12.10546875" bestFit="1" customWidth="1"/>
    <col min="13" max="13" width="11.56640625" bestFit="1" customWidth="1"/>
    <col min="14" max="14" width="10.35546875" bestFit="1" customWidth="1"/>
  </cols>
  <sheetData>
    <row r="2" spans="1:14" x14ac:dyDescent="0.2">
      <c r="B2" t="s">
        <v>37</v>
      </c>
      <c r="I2" t="s">
        <v>50</v>
      </c>
    </row>
    <row r="4" spans="1:14" x14ac:dyDescent="0.2">
      <c r="A4" s="5" t="s">
        <v>31</v>
      </c>
      <c r="B4" s="5" t="s">
        <v>32</v>
      </c>
      <c r="C4" s="5" t="s">
        <v>33</v>
      </c>
      <c r="D4" s="5" t="s">
        <v>34</v>
      </c>
      <c r="E4" s="5" t="s">
        <v>35</v>
      </c>
      <c r="F4" s="5" t="s">
        <v>36</v>
      </c>
      <c r="I4" s="8"/>
      <c r="J4" s="8" t="s">
        <v>11</v>
      </c>
      <c r="K4" s="8" t="s">
        <v>51</v>
      </c>
      <c r="L4" s="8" t="s">
        <v>52</v>
      </c>
      <c r="M4" s="8" t="s">
        <v>53</v>
      </c>
      <c r="N4" s="8" t="s">
        <v>54</v>
      </c>
    </row>
    <row r="5" spans="1:14" x14ac:dyDescent="0.2">
      <c r="A5" s="1">
        <v>1</v>
      </c>
      <c r="B5" s="2">
        <v>20</v>
      </c>
      <c r="C5" s="2">
        <v>33</v>
      </c>
      <c r="D5" s="2">
        <f>AVERAGE(B5:C5)</f>
        <v>26.5</v>
      </c>
      <c r="E5" s="2" t="str">
        <f>IF(AND(B5&gt;=40,C5&gt;=40),"PASS","FAIL")</f>
        <v>FAIL</v>
      </c>
      <c r="F5" s="2" t="str">
        <f>IF(E5="FAIL","IV",IF(D5&gt;=60,"I",IF(D5&gt;=50,"II","III")))</f>
        <v>IV</v>
      </c>
      <c r="I5" s="2">
        <v>1</v>
      </c>
      <c r="J5" s="2" t="s">
        <v>42</v>
      </c>
      <c r="K5" s="9">
        <v>150000</v>
      </c>
      <c r="L5" s="2">
        <f>IF(K5&lt;150000,0,IF(K5&lt;=250000,(K5-150000)*10%,IF(K5&lt;=32500,10000+(K5-250000)*20%,25000+(K5-325000)*30%)))</f>
        <v>0</v>
      </c>
      <c r="M5" s="2">
        <f>IF(K5&lt;500000, 0,L5*3%)</f>
        <v>0</v>
      </c>
      <c r="N5" s="2">
        <f>L5+M5</f>
        <v>0</v>
      </c>
    </row>
    <row r="6" spans="1:14" x14ac:dyDescent="0.2">
      <c r="A6" s="1">
        <v>2</v>
      </c>
      <c r="B6" s="2">
        <v>33</v>
      </c>
      <c r="C6" s="2">
        <v>44</v>
      </c>
      <c r="D6" s="2">
        <f t="shared" ref="D6:D16" si="0">AVERAGE(B6:C6)</f>
        <v>38.5</v>
      </c>
      <c r="E6" s="2" t="str">
        <f t="shared" ref="E6:E16" si="1">IF(AND(B6&gt;=40,C6&gt;=40),"PASS","FAIL")</f>
        <v>FAIL</v>
      </c>
      <c r="F6" s="2" t="str">
        <f t="shared" ref="F6:F16" si="2">IF(E6="FAIL","IV",IF(D6&gt;=60,"I",IF(D6&gt;=50,"II","III")))</f>
        <v>IV</v>
      </c>
      <c r="I6" s="2">
        <v>2</v>
      </c>
      <c r="J6" s="2" t="s">
        <v>43</v>
      </c>
      <c r="K6" s="9">
        <v>100000</v>
      </c>
      <c r="L6" s="2">
        <f t="shared" ref="L6:L16" si="3">IF(K6&lt;150000,0,IF(K6&lt;=250000,(K6-150000)*10%,IF(K6&lt;=32500,10000+(K6-250000)*20%,25000+(K6-325000)*30%)))</f>
        <v>0</v>
      </c>
      <c r="M6" s="2">
        <f t="shared" ref="M6:M16" si="4">IF(K6&lt;500000, 0,L6*3%)</f>
        <v>0</v>
      </c>
      <c r="N6" s="2">
        <f t="shared" ref="N6:N16" si="5">L6+M6</f>
        <v>0</v>
      </c>
    </row>
    <row r="7" spans="1:14" x14ac:dyDescent="0.2">
      <c r="A7" s="1">
        <v>3</v>
      </c>
      <c r="B7" s="2">
        <v>45</v>
      </c>
      <c r="C7" s="2">
        <v>55</v>
      </c>
      <c r="D7" s="2">
        <f t="shared" si="0"/>
        <v>50</v>
      </c>
      <c r="E7" s="2" t="str">
        <f t="shared" si="1"/>
        <v>PASS</v>
      </c>
      <c r="F7" s="2" t="str">
        <f t="shared" si="2"/>
        <v>II</v>
      </c>
      <c r="I7" s="2">
        <v>3</v>
      </c>
      <c r="J7" s="2" t="s">
        <v>44</v>
      </c>
      <c r="K7" s="9">
        <v>75000</v>
      </c>
      <c r="L7" s="2">
        <f t="shared" si="3"/>
        <v>0</v>
      </c>
      <c r="M7" s="2">
        <f t="shared" si="4"/>
        <v>0</v>
      </c>
      <c r="N7" s="2">
        <f t="shared" si="5"/>
        <v>0</v>
      </c>
    </row>
    <row r="8" spans="1:14" x14ac:dyDescent="0.2">
      <c r="A8" s="1">
        <v>4</v>
      </c>
      <c r="B8" s="2">
        <v>67</v>
      </c>
      <c r="C8" s="2">
        <v>66</v>
      </c>
      <c r="D8" s="2">
        <f t="shared" si="0"/>
        <v>66.5</v>
      </c>
      <c r="E8" s="2" t="str">
        <f t="shared" si="1"/>
        <v>PASS</v>
      </c>
      <c r="F8" s="2" t="str">
        <f t="shared" si="2"/>
        <v>I</v>
      </c>
      <c r="I8" s="2">
        <v>4</v>
      </c>
      <c r="J8" s="2" t="s">
        <v>55</v>
      </c>
      <c r="K8" s="9">
        <v>250000</v>
      </c>
      <c r="L8" s="2">
        <f t="shared" si="3"/>
        <v>10000</v>
      </c>
      <c r="M8" s="2">
        <f t="shared" si="4"/>
        <v>0</v>
      </c>
      <c r="N8" s="2">
        <f t="shared" si="5"/>
        <v>10000</v>
      </c>
    </row>
    <row r="9" spans="1:14" x14ac:dyDescent="0.2">
      <c r="A9" s="1">
        <v>5</v>
      </c>
      <c r="B9" s="2">
        <v>89</v>
      </c>
      <c r="C9" s="2">
        <v>77</v>
      </c>
      <c r="D9" s="2">
        <f t="shared" si="0"/>
        <v>83</v>
      </c>
      <c r="E9" s="2" t="str">
        <f t="shared" si="1"/>
        <v>PASS</v>
      </c>
      <c r="F9" s="2" t="str">
        <f t="shared" si="2"/>
        <v>I</v>
      </c>
      <c r="I9" s="2">
        <v>5</v>
      </c>
      <c r="J9" s="2" t="s">
        <v>56</v>
      </c>
      <c r="K9" s="9">
        <v>300000</v>
      </c>
      <c r="L9" s="2">
        <f t="shared" si="3"/>
        <v>17500</v>
      </c>
      <c r="M9" s="2">
        <f t="shared" si="4"/>
        <v>0</v>
      </c>
      <c r="N9" s="2">
        <f t="shared" si="5"/>
        <v>17500</v>
      </c>
    </row>
    <row r="10" spans="1:14" x14ac:dyDescent="0.2">
      <c r="A10" s="1">
        <v>6</v>
      </c>
      <c r="B10" s="2">
        <v>66</v>
      </c>
      <c r="C10" s="2">
        <v>88</v>
      </c>
      <c r="D10" s="2">
        <f t="shared" si="0"/>
        <v>77</v>
      </c>
      <c r="E10" s="2" t="str">
        <f t="shared" si="1"/>
        <v>PASS</v>
      </c>
      <c r="F10" s="2" t="str">
        <f t="shared" si="2"/>
        <v>I</v>
      </c>
      <c r="I10" s="2">
        <v>6</v>
      </c>
      <c r="J10" s="2" t="s">
        <v>45</v>
      </c>
      <c r="K10" s="9">
        <v>500000</v>
      </c>
      <c r="L10" s="2">
        <f t="shared" si="3"/>
        <v>77500</v>
      </c>
      <c r="M10" s="2">
        <f t="shared" si="4"/>
        <v>2325</v>
      </c>
      <c r="N10" s="2">
        <f t="shared" si="5"/>
        <v>79825</v>
      </c>
    </row>
    <row r="11" spans="1:14" x14ac:dyDescent="0.2">
      <c r="A11" s="1">
        <v>7</v>
      </c>
      <c r="B11" s="2">
        <v>77</v>
      </c>
      <c r="C11" s="2">
        <v>99</v>
      </c>
      <c r="D11" s="2">
        <f t="shared" si="0"/>
        <v>88</v>
      </c>
      <c r="E11" s="2" t="str">
        <f t="shared" si="1"/>
        <v>PASS</v>
      </c>
      <c r="F11" s="2" t="str">
        <f t="shared" si="2"/>
        <v>I</v>
      </c>
      <c r="I11" s="2">
        <v>7</v>
      </c>
      <c r="J11" s="2" t="s">
        <v>46</v>
      </c>
      <c r="K11" s="9">
        <v>1200000</v>
      </c>
      <c r="L11" s="2">
        <f t="shared" si="3"/>
        <v>287500</v>
      </c>
      <c r="M11" s="2">
        <f t="shared" si="4"/>
        <v>8625</v>
      </c>
      <c r="N11" s="2">
        <f t="shared" si="5"/>
        <v>296125</v>
      </c>
    </row>
    <row r="12" spans="1:14" x14ac:dyDescent="0.2">
      <c r="A12" s="1">
        <v>8</v>
      </c>
      <c r="B12" s="2">
        <v>92</v>
      </c>
      <c r="C12" s="2">
        <v>45</v>
      </c>
      <c r="D12" s="2">
        <f t="shared" si="0"/>
        <v>68.5</v>
      </c>
      <c r="E12" s="2" t="str">
        <f t="shared" si="1"/>
        <v>PASS</v>
      </c>
      <c r="F12" s="2" t="str">
        <f t="shared" si="2"/>
        <v>I</v>
      </c>
      <c r="I12" s="2">
        <v>8</v>
      </c>
      <c r="J12" s="2" t="s">
        <v>47</v>
      </c>
      <c r="K12" s="9">
        <v>400000</v>
      </c>
      <c r="L12" s="2">
        <f t="shared" si="3"/>
        <v>47500</v>
      </c>
      <c r="M12" s="2">
        <f t="shared" si="4"/>
        <v>0</v>
      </c>
      <c r="N12" s="2">
        <f t="shared" si="5"/>
        <v>47500</v>
      </c>
    </row>
    <row r="13" spans="1:14" x14ac:dyDescent="0.2">
      <c r="A13" s="1">
        <v>9</v>
      </c>
      <c r="B13" s="2">
        <v>81</v>
      </c>
      <c r="C13" s="2">
        <v>67</v>
      </c>
      <c r="D13" s="2">
        <f t="shared" si="0"/>
        <v>74</v>
      </c>
      <c r="E13" s="2" t="str">
        <f t="shared" si="1"/>
        <v>PASS</v>
      </c>
      <c r="F13" s="2" t="str">
        <f t="shared" si="2"/>
        <v>I</v>
      </c>
      <c r="I13" s="2">
        <v>9</v>
      </c>
      <c r="J13" s="2" t="s">
        <v>48</v>
      </c>
      <c r="K13" s="9">
        <v>500000</v>
      </c>
      <c r="L13" s="2">
        <f t="shared" si="3"/>
        <v>77500</v>
      </c>
      <c r="M13" s="2">
        <f t="shared" si="4"/>
        <v>2325</v>
      </c>
      <c r="N13" s="2">
        <f t="shared" si="5"/>
        <v>79825</v>
      </c>
    </row>
    <row r="14" spans="1:14" x14ac:dyDescent="0.2">
      <c r="A14" s="1">
        <v>10</v>
      </c>
      <c r="B14" s="2">
        <v>30</v>
      </c>
      <c r="C14" s="2">
        <v>84</v>
      </c>
      <c r="D14" s="2">
        <f t="shared" si="0"/>
        <v>57</v>
      </c>
      <c r="E14" s="2" t="str">
        <f t="shared" si="1"/>
        <v>FAIL</v>
      </c>
      <c r="F14" s="2" t="str">
        <f t="shared" si="2"/>
        <v>IV</v>
      </c>
      <c r="I14" s="2">
        <v>10</v>
      </c>
      <c r="J14" s="2" t="s">
        <v>49</v>
      </c>
      <c r="K14" s="9">
        <v>650000</v>
      </c>
      <c r="L14" s="2">
        <f t="shared" si="3"/>
        <v>122500</v>
      </c>
      <c r="M14" s="2">
        <f t="shared" si="4"/>
        <v>3675</v>
      </c>
      <c r="N14" s="2">
        <f t="shared" si="5"/>
        <v>126175</v>
      </c>
    </row>
    <row r="15" spans="1:14" x14ac:dyDescent="0.2">
      <c r="A15" s="1" t="s">
        <v>38</v>
      </c>
      <c r="B15" s="2" t="s">
        <v>38</v>
      </c>
      <c r="C15" s="2" t="s">
        <v>39</v>
      </c>
      <c r="D15" s="2" t="s">
        <v>38</v>
      </c>
      <c r="E15" s="2" t="s">
        <v>38</v>
      </c>
      <c r="F15" s="2" t="s">
        <v>38</v>
      </c>
      <c r="I15" s="2" t="s">
        <v>38</v>
      </c>
      <c r="J15" s="2"/>
      <c r="K15" s="8" t="s">
        <v>38</v>
      </c>
      <c r="L15" s="2" t="s">
        <v>38</v>
      </c>
      <c r="M15" s="2" t="s">
        <v>38</v>
      </c>
      <c r="N15" s="2" t="s">
        <v>38</v>
      </c>
    </row>
    <row r="16" spans="1:14" x14ac:dyDescent="0.2">
      <c r="A16" s="1">
        <v>50</v>
      </c>
      <c r="B16" s="2">
        <v>52</v>
      </c>
      <c r="C16" s="2">
        <v>67</v>
      </c>
      <c r="D16" s="2">
        <f t="shared" si="0"/>
        <v>59.5</v>
      </c>
      <c r="E16" s="2" t="str">
        <f t="shared" si="1"/>
        <v>PASS</v>
      </c>
      <c r="F16" s="2" t="str">
        <f t="shared" si="2"/>
        <v>II</v>
      </c>
      <c r="I16" s="2">
        <v>50</v>
      </c>
      <c r="J16" s="2" t="s">
        <v>57</v>
      </c>
      <c r="K16" s="9">
        <v>800000</v>
      </c>
      <c r="L16" s="2">
        <f t="shared" si="3"/>
        <v>167500</v>
      </c>
      <c r="M16" s="2">
        <f t="shared" si="4"/>
        <v>5025</v>
      </c>
      <c r="N16" s="2">
        <f t="shared" si="5"/>
        <v>172525</v>
      </c>
    </row>
    <row r="18" spans="1:4" x14ac:dyDescent="0.2">
      <c r="A18" t="s">
        <v>40</v>
      </c>
    </row>
    <row r="20" spans="1:4" x14ac:dyDescent="0.2">
      <c r="A20" s="6"/>
      <c r="B20" s="6" t="s">
        <v>11</v>
      </c>
      <c r="C20" s="6" t="s">
        <v>22</v>
      </c>
      <c r="D20" s="6" t="s">
        <v>41</v>
      </c>
    </row>
    <row r="21" spans="1:4" x14ac:dyDescent="0.2">
      <c r="A21" s="1">
        <v>1</v>
      </c>
      <c r="B21" s="2" t="s">
        <v>42</v>
      </c>
      <c r="C21" s="6">
        <v>30000</v>
      </c>
      <c r="D21" s="2">
        <f>IF(C21&lt;30000,C21*5%,IF(C21&lt;=70000,1500+(C21-30000)*10%,1500+4000+(C21-70000)*15%))</f>
        <v>1500</v>
      </c>
    </row>
    <row r="22" spans="1:4" x14ac:dyDescent="0.2">
      <c r="A22" s="1">
        <v>2</v>
      </c>
      <c r="B22" s="2" t="s">
        <v>43</v>
      </c>
      <c r="C22" s="6">
        <v>40000</v>
      </c>
      <c r="D22" s="2">
        <f t="shared" ref="D22:D30" si="6">IF(C22&lt;30000,C22*5%,IF(C22&lt;=70000,1500+(C22-30000)*10%,1500+4000+(C22-70000)*15%))</f>
        <v>2500</v>
      </c>
    </row>
    <row r="23" spans="1:4" x14ac:dyDescent="0.2">
      <c r="A23" s="1">
        <v>3</v>
      </c>
      <c r="B23" s="2" t="s">
        <v>44</v>
      </c>
      <c r="C23" s="6">
        <v>70000</v>
      </c>
      <c r="D23" s="2">
        <f t="shared" si="6"/>
        <v>5500</v>
      </c>
    </row>
    <row r="24" spans="1:4" x14ac:dyDescent="0.2">
      <c r="A24" s="1">
        <v>4</v>
      </c>
      <c r="B24" s="2" t="s">
        <v>55</v>
      </c>
      <c r="C24" s="6">
        <v>80000</v>
      </c>
      <c r="D24" s="2">
        <f t="shared" si="6"/>
        <v>7000</v>
      </c>
    </row>
    <row r="25" spans="1:4" x14ac:dyDescent="0.2">
      <c r="A25" s="1">
        <v>5</v>
      </c>
      <c r="B25" s="2" t="s">
        <v>56</v>
      </c>
      <c r="C25" s="6">
        <v>90000</v>
      </c>
      <c r="D25" s="2">
        <f t="shared" si="6"/>
        <v>8500</v>
      </c>
    </row>
    <row r="26" spans="1:4" x14ac:dyDescent="0.2">
      <c r="A26" s="1">
        <v>6</v>
      </c>
      <c r="B26" s="2" t="s">
        <v>45</v>
      </c>
      <c r="C26" s="6">
        <v>20000</v>
      </c>
      <c r="D26" s="2">
        <f t="shared" si="6"/>
        <v>1000</v>
      </c>
    </row>
    <row r="27" spans="1:4" x14ac:dyDescent="0.2">
      <c r="A27" s="1">
        <v>7</v>
      </c>
      <c r="B27" s="2" t="s">
        <v>46</v>
      </c>
      <c r="C27" s="6">
        <v>45000</v>
      </c>
      <c r="D27" s="2">
        <f t="shared" si="6"/>
        <v>3000</v>
      </c>
    </row>
    <row r="28" spans="1:4" x14ac:dyDescent="0.2">
      <c r="A28" s="1">
        <v>8</v>
      </c>
      <c r="B28" s="2" t="s">
        <v>47</v>
      </c>
      <c r="C28" s="6">
        <v>59000</v>
      </c>
      <c r="D28" s="2">
        <f t="shared" si="6"/>
        <v>4400</v>
      </c>
    </row>
    <row r="29" spans="1:4" x14ac:dyDescent="0.2">
      <c r="A29" s="1">
        <v>9</v>
      </c>
      <c r="B29" s="2" t="s">
        <v>48</v>
      </c>
      <c r="C29" s="6">
        <v>28000</v>
      </c>
      <c r="D29" s="2">
        <f t="shared" si="6"/>
        <v>1400</v>
      </c>
    </row>
    <row r="30" spans="1:4" x14ac:dyDescent="0.2">
      <c r="A30" s="1">
        <v>10</v>
      </c>
      <c r="B30" s="2" t="s">
        <v>49</v>
      </c>
      <c r="C30" s="6">
        <v>99000</v>
      </c>
      <c r="D30" s="2">
        <f t="shared" si="6"/>
        <v>9850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5D5A-E9CB-4254-8029-4EF83CB49216}">
  <dimension ref="A2:N35"/>
  <sheetViews>
    <sheetView workbookViewId="0">
      <selection activeCell="J13" sqref="J13"/>
    </sheetView>
  </sheetViews>
  <sheetFormatPr defaultRowHeight="15" x14ac:dyDescent="0.2"/>
  <sheetData>
    <row r="2" spans="1:14" ht="21" x14ac:dyDescent="0.3">
      <c r="F2" s="10" t="s">
        <v>58</v>
      </c>
    </row>
    <row r="3" spans="1:14" x14ac:dyDescent="0.2">
      <c r="A3" t="s">
        <v>59</v>
      </c>
      <c r="J3" t="s">
        <v>86</v>
      </c>
    </row>
    <row r="5" spans="1:14" x14ac:dyDescent="0.2">
      <c r="A5" s="7"/>
      <c r="B5" s="7" t="s">
        <v>11</v>
      </c>
      <c r="C5" s="7" t="s">
        <v>60</v>
      </c>
      <c r="D5" s="7" t="s">
        <v>61</v>
      </c>
      <c r="E5" s="7" t="s">
        <v>62</v>
      </c>
      <c r="F5" s="7" t="s">
        <v>63</v>
      </c>
      <c r="I5" s="11"/>
      <c r="J5" s="8" t="s">
        <v>11</v>
      </c>
      <c r="K5" s="8" t="s">
        <v>60</v>
      </c>
      <c r="L5" s="8" t="s">
        <v>61</v>
      </c>
      <c r="M5" s="8" t="s">
        <v>62</v>
      </c>
      <c r="N5" s="8" t="s">
        <v>63</v>
      </c>
    </row>
    <row r="6" spans="1:14" x14ac:dyDescent="0.2">
      <c r="A6" s="7">
        <v>1</v>
      </c>
      <c r="B6" s="7" t="s">
        <v>64</v>
      </c>
      <c r="C6" s="7" t="s">
        <v>65</v>
      </c>
      <c r="D6" s="7" t="s">
        <v>66</v>
      </c>
      <c r="E6" s="7" t="s">
        <v>67</v>
      </c>
      <c r="F6" s="7">
        <v>3000</v>
      </c>
      <c r="J6" s="1"/>
      <c r="K6" s="1" t="s">
        <v>74</v>
      </c>
      <c r="L6" s="1"/>
      <c r="M6" s="1" t="s">
        <v>70</v>
      </c>
      <c r="N6" s="1"/>
    </row>
    <row r="7" spans="1:14" x14ac:dyDescent="0.2">
      <c r="A7" s="7">
        <v>2</v>
      </c>
      <c r="B7" s="7" t="s">
        <v>68</v>
      </c>
      <c r="C7" s="7" t="s">
        <v>65</v>
      </c>
      <c r="D7" s="7" t="s">
        <v>69</v>
      </c>
      <c r="E7" s="7" t="s">
        <v>70</v>
      </c>
      <c r="F7" s="7">
        <v>1000</v>
      </c>
      <c r="J7" s="1"/>
      <c r="K7" s="1"/>
      <c r="L7" s="1"/>
      <c r="M7" s="1"/>
      <c r="N7" s="1"/>
    </row>
    <row r="8" spans="1:14" x14ac:dyDescent="0.2">
      <c r="A8" s="7">
        <v>3</v>
      </c>
      <c r="B8" s="7" t="s">
        <v>71</v>
      </c>
      <c r="C8" s="7" t="s">
        <v>65</v>
      </c>
      <c r="D8" s="7" t="s">
        <v>72</v>
      </c>
      <c r="E8" s="7" t="s">
        <v>70</v>
      </c>
      <c r="F8" s="7">
        <v>1000</v>
      </c>
      <c r="I8" s="11"/>
      <c r="J8" s="8" t="s">
        <v>11</v>
      </c>
      <c r="K8" s="8" t="s">
        <v>60</v>
      </c>
      <c r="L8" s="8" t="s">
        <v>61</v>
      </c>
      <c r="M8" s="8" t="s">
        <v>62</v>
      </c>
      <c r="N8" s="8" t="s">
        <v>63</v>
      </c>
    </row>
    <row r="9" spans="1:14" x14ac:dyDescent="0.2">
      <c r="A9" s="7">
        <v>4</v>
      </c>
      <c r="B9" s="7" t="s">
        <v>73</v>
      </c>
      <c r="C9" s="7" t="s">
        <v>74</v>
      </c>
      <c r="D9" s="7" t="s">
        <v>66</v>
      </c>
      <c r="E9" s="7" t="s">
        <v>70</v>
      </c>
      <c r="F9" s="7">
        <v>500</v>
      </c>
      <c r="I9" s="11"/>
      <c r="J9" s="8" t="s">
        <v>73</v>
      </c>
      <c r="K9" s="8" t="s">
        <v>74</v>
      </c>
      <c r="L9" s="8" t="s">
        <v>66</v>
      </c>
      <c r="M9" s="8" t="s">
        <v>70</v>
      </c>
      <c r="N9" s="8">
        <v>500</v>
      </c>
    </row>
    <row r="10" spans="1:14" x14ac:dyDescent="0.2">
      <c r="A10" s="7">
        <v>5</v>
      </c>
      <c r="B10" s="7" t="s">
        <v>75</v>
      </c>
      <c r="C10" s="7" t="s">
        <v>74</v>
      </c>
      <c r="D10" s="7" t="s">
        <v>66</v>
      </c>
      <c r="E10" s="7" t="s">
        <v>67</v>
      </c>
      <c r="F10" s="7">
        <v>3000</v>
      </c>
      <c r="I10" s="11"/>
      <c r="J10" s="8" t="s">
        <v>78</v>
      </c>
      <c r="K10" s="8" t="s">
        <v>74</v>
      </c>
      <c r="L10" s="8" t="s">
        <v>69</v>
      </c>
      <c r="M10" s="8" t="s">
        <v>70</v>
      </c>
      <c r="N10" s="8">
        <v>1000</v>
      </c>
    </row>
    <row r="11" spans="1:14" x14ac:dyDescent="0.2">
      <c r="A11" s="7">
        <v>6</v>
      </c>
      <c r="B11" s="7" t="s">
        <v>76</v>
      </c>
      <c r="C11" s="7" t="s">
        <v>74</v>
      </c>
      <c r="D11" s="7" t="s">
        <v>72</v>
      </c>
      <c r="E11" s="7" t="s">
        <v>67</v>
      </c>
      <c r="F11" s="7">
        <v>5000</v>
      </c>
      <c r="I11" s="11"/>
      <c r="J11" s="8" t="s">
        <v>82</v>
      </c>
      <c r="K11" s="8" t="s">
        <v>74</v>
      </c>
      <c r="L11" s="8" t="s">
        <v>66</v>
      </c>
      <c r="M11" s="8" t="s">
        <v>70</v>
      </c>
      <c r="N11" s="8">
        <v>500</v>
      </c>
    </row>
    <row r="12" spans="1:14" x14ac:dyDescent="0.2">
      <c r="A12" s="7">
        <v>7</v>
      </c>
      <c r="B12" s="7" t="s">
        <v>77</v>
      </c>
      <c r="C12" s="7" t="s">
        <v>74</v>
      </c>
      <c r="D12" s="7" t="s">
        <v>69</v>
      </c>
      <c r="E12" s="7" t="s">
        <v>67</v>
      </c>
      <c r="F12" s="7">
        <v>4000</v>
      </c>
    </row>
    <row r="13" spans="1:14" x14ac:dyDescent="0.2">
      <c r="A13" s="7">
        <v>8</v>
      </c>
      <c r="B13" s="7" t="s">
        <v>78</v>
      </c>
      <c r="C13" s="7" t="s">
        <v>74</v>
      </c>
      <c r="D13" s="7" t="s">
        <v>69</v>
      </c>
      <c r="E13" s="7" t="s">
        <v>70</v>
      </c>
      <c r="F13" s="7">
        <v>1000</v>
      </c>
    </row>
    <row r="14" spans="1:14" x14ac:dyDescent="0.2">
      <c r="A14" s="7">
        <v>9</v>
      </c>
      <c r="B14" s="7" t="s">
        <v>79</v>
      </c>
      <c r="C14" s="7" t="s">
        <v>65</v>
      </c>
      <c r="D14" s="7" t="s">
        <v>72</v>
      </c>
      <c r="E14" s="7" t="s">
        <v>70</v>
      </c>
      <c r="F14" s="7">
        <v>1000</v>
      </c>
    </row>
    <row r="15" spans="1:14" x14ac:dyDescent="0.2">
      <c r="A15" s="7">
        <v>10</v>
      </c>
      <c r="B15" s="7" t="s">
        <v>80</v>
      </c>
      <c r="C15" s="7" t="s">
        <v>65</v>
      </c>
      <c r="D15" s="7" t="s">
        <v>72</v>
      </c>
      <c r="E15" s="7" t="s">
        <v>67</v>
      </c>
      <c r="F15" s="7">
        <v>5000</v>
      </c>
      <c r="I15" t="s">
        <v>87</v>
      </c>
    </row>
    <row r="16" spans="1:14" x14ac:dyDescent="0.2">
      <c r="A16" s="7">
        <v>11</v>
      </c>
      <c r="B16" s="7" t="s">
        <v>81</v>
      </c>
      <c r="C16" s="7" t="s">
        <v>74</v>
      </c>
      <c r="D16" s="7" t="s">
        <v>66</v>
      </c>
      <c r="E16" s="7" t="s">
        <v>67</v>
      </c>
      <c r="F16" s="7">
        <v>3000</v>
      </c>
    </row>
    <row r="17" spans="1:13" x14ac:dyDescent="0.2">
      <c r="A17" s="7">
        <v>12</v>
      </c>
      <c r="B17" s="7" t="s">
        <v>82</v>
      </c>
      <c r="C17" s="7" t="s">
        <v>74</v>
      </c>
      <c r="D17" s="7" t="s">
        <v>66</v>
      </c>
      <c r="E17" s="7" t="s">
        <v>70</v>
      </c>
      <c r="F17" s="7">
        <v>500</v>
      </c>
      <c r="I17" s="7" t="s">
        <v>11</v>
      </c>
      <c r="J17" s="7" t="s">
        <v>60</v>
      </c>
      <c r="K17" s="7" t="s">
        <v>61</v>
      </c>
      <c r="L17" s="7" t="s">
        <v>62</v>
      </c>
      <c r="M17" s="7" t="s">
        <v>63</v>
      </c>
    </row>
    <row r="18" spans="1:13" x14ac:dyDescent="0.2">
      <c r="A18" s="7">
        <v>13</v>
      </c>
      <c r="B18" s="7" t="s">
        <v>83</v>
      </c>
      <c r="C18" s="7" t="s">
        <v>65</v>
      </c>
      <c r="D18" s="7" t="s">
        <v>66</v>
      </c>
      <c r="E18" s="7" t="s">
        <v>70</v>
      </c>
      <c r="F18" s="7">
        <v>500</v>
      </c>
      <c r="I18" s="7"/>
      <c r="J18" s="7" t="s">
        <v>65</v>
      </c>
      <c r="K18" s="7" t="s">
        <v>72</v>
      </c>
      <c r="L18" s="7"/>
      <c r="M18" s="7"/>
    </row>
    <row r="19" spans="1:13" x14ac:dyDescent="0.2">
      <c r="A19" s="7">
        <v>14</v>
      </c>
      <c r="B19" s="7" t="s">
        <v>84</v>
      </c>
      <c r="C19" s="7" t="s">
        <v>74</v>
      </c>
      <c r="D19" s="7" t="s">
        <v>72</v>
      </c>
      <c r="E19" s="7" t="s">
        <v>67</v>
      </c>
      <c r="F19" s="7">
        <v>5000</v>
      </c>
    </row>
    <row r="20" spans="1:13" x14ac:dyDescent="0.2">
      <c r="A20" s="7">
        <v>15</v>
      </c>
      <c r="B20" s="7" t="s">
        <v>85</v>
      </c>
      <c r="C20" s="7" t="s">
        <v>65</v>
      </c>
      <c r="D20" s="7" t="s">
        <v>69</v>
      </c>
      <c r="E20" s="7" t="s">
        <v>67</v>
      </c>
      <c r="F20" s="7">
        <v>4000</v>
      </c>
      <c r="I20" s="7" t="s">
        <v>11</v>
      </c>
      <c r="J20" s="7" t="s">
        <v>60</v>
      </c>
      <c r="K20" s="7" t="s">
        <v>61</v>
      </c>
      <c r="L20" s="7" t="s">
        <v>62</v>
      </c>
      <c r="M20" s="7" t="s">
        <v>63</v>
      </c>
    </row>
    <row r="21" spans="1:13" x14ac:dyDescent="0.2">
      <c r="I21" s="7" t="s">
        <v>71</v>
      </c>
      <c r="J21" s="7" t="s">
        <v>65</v>
      </c>
      <c r="K21" s="7" t="s">
        <v>72</v>
      </c>
      <c r="L21" s="7" t="s">
        <v>70</v>
      </c>
      <c r="M21" s="7">
        <v>1000</v>
      </c>
    </row>
    <row r="22" spans="1:13" x14ac:dyDescent="0.2">
      <c r="I22" s="7" t="s">
        <v>79</v>
      </c>
      <c r="J22" s="7" t="s">
        <v>65</v>
      </c>
      <c r="K22" s="7" t="s">
        <v>72</v>
      </c>
      <c r="L22" s="7" t="s">
        <v>70</v>
      </c>
      <c r="M22" s="7">
        <v>1000</v>
      </c>
    </row>
    <row r="23" spans="1:13" x14ac:dyDescent="0.2">
      <c r="I23" s="7" t="s">
        <v>80</v>
      </c>
      <c r="J23" s="7" t="s">
        <v>65</v>
      </c>
      <c r="K23" s="7" t="s">
        <v>72</v>
      </c>
      <c r="L23" s="7" t="s">
        <v>67</v>
      </c>
      <c r="M23" s="7">
        <v>5000</v>
      </c>
    </row>
    <row r="25" spans="1:13" x14ac:dyDescent="0.2">
      <c r="A25" t="s">
        <v>88</v>
      </c>
    </row>
    <row r="27" spans="1:13" x14ac:dyDescent="0.2">
      <c r="A27" s="7" t="s">
        <v>11</v>
      </c>
      <c r="B27" s="7" t="s">
        <v>60</v>
      </c>
      <c r="C27" s="7" t="s">
        <v>61</v>
      </c>
      <c r="D27" s="7" t="s">
        <v>62</v>
      </c>
      <c r="E27" s="7" t="s">
        <v>63</v>
      </c>
    </row>
    <row r="28" spans="1:13" x14ac:dyDescent="0.2">
      <c r="A28" s="7"/>
      <c r="B28" s="7"/>
      <c r="C28" s="7"/>
      <c r="D28" s="7" t="s">
        <v>67</v>
      </c>
      <c r="E28" s="7" t="s">
        <v>89</v>
      </c>
    </row>
    <row r="30" spans="1:13" x14ac:dyDescent="0.2">
      <c r="A30" s="7" t="s">
        <v>11</v>
      </c>
      <c r="B30" s="7" t="s">
        <v>60</v>
      </c>
      <c r="C30" s="7" t="s">
        <v>61</v>
      </c>
      <c r="D30" s="7" t="s">
        <v>62</v>
      </c>
      <c r="E30" s="7" t="s">
        <v>63</v>
      </c>
    </row>
    <row r="31" spans="1:13" x14ac:dyDescent="0.2">
      <c r="A31" s="7" t="s">
        <v>76</v>
      </c>
      <c r="B31" s="7" t="s">
        <v>74</v>
      </c>
      <c r="C31" s="7" t="s">
        <v>72</v>
      </c>
      <c r="D31" s="7" t="s">
        <v>67</v>
      </c>
      <c r="E31" s="7">
        <v>5000</v>
      </c>
    </row>
    <row r="32" spans="1:13" x14ac:dyDescent="0.2">
      <c r="A32" s="7" t="s">
        <v>77</v>
      </c>
      <c r="B32" s="7" t="s">
        <v>74</v>
      </c>
      <c r="C32" s="7" t="s">
        <v>69</v>
      </c>
      <c r="D32" s="7" t="s">
        <v>67</v>
      </c>
      <c r="E32" s="7">
        <v>4000</v>
      </c>
    </row>
    <row r="33" spans="1:5" x14ac:dyDescent="0.2">
      <c r="A33" s="7" t="s">
        <v>80</v>
      </c>
      <c r="B33" s="7" t="s">
        <v>65</v>
      </c>
      <c r="C33" s="7" t="s">
        <v>72</v>
      </c>
      <c r="D33" s="7" t="s">
        <v>67</v>
      </c>
      <c r="E33" s="7">
        <v>5000</v>
      </c>
    </row>
    <row r="34" spans="1:5" x14ac:dyDescent="0.2">
      <c r="A34" s="7" t="s">
        <v>84</v>
      </c>
      <c r="B34" s="7" t="s">
        <v>74</v>
      </c>
      <c r="C34" s="7" t="s">
        <v>72</v>
      </c>
      <c r="D34" s="7" t="s">
        <v>67</v>
      </c>
      <c r="E34" s="7">
        <v>5000</v>
      </c>
    </row>
    <row r="35" spans="1:5" x14ac:dyDescent="0.2">
      <c r="A35" s="7" t="s">
        <v>85</v>
      </c>
      <c r="B35" s="7" t="s">
        <v>65</v>
      </c>
      <c r="C35" s="7" t="s">
        <v>69</v>
      </c>
      <c r="D35" s="7" t="s">
        <v>67</v>
      </c>
      <c r="E35" s="7">
        <v>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C1D03-0665-4CAA-B921-BBF389C8A891}">
  <dimension ref="A2:L55"/>
  <sheetViews>
    <sheetView topLeftCell="E1" workbookViewId="0">
      <selection activeCell="O40" sqref="O40"/>
    </sheetView>
  </sheetViews>
  <sheetFormatPr defaultRowHeight="15" x14ac:dyDescent="0.2"/>
  <cols>
    <col min="5" max="5" width="5.91796875" bestFit="1" customWidth="1"/>
    <col min="6" max="6" width="13.44921875" bestFit="1" customWidth="1"/>
  </cols>
  <sheetData>
    <row r="2" spans="1:12" x14ac:dyDescent="0.2">
      <c r="B2" s="13" t="s">
        <v>90</v>
      </c>
      <c r="C2" s="13"/>
      <c r="D2" s="13"/>
    </row>
    <row r="3" spans="1:12" x14ac:dyDescent="0.2">
      <c r="I3" s="16" t="s">
        <v>93</v>
      </c>
      <c r="J3" s="15"/>
      <c r="K3" s="15"/>
      <c r="L3" s="15"/>
    </row>
    <row r="4" spans="1:12" x14ac:dyDescent="0.2">
      <c r="A4" s="14"/>
      <c r="B4" s="14" t="s">
        <v>11</v>
      </c>
      <c r="C4" s="14" t="s">
        <v>32</v>
      </c>
      <c r="D4" s="14" t="s">
        <v>33</v>
      </c>
      <c r="E4" s="14" t="s">
        <v>91</v>
      </c>
      <c r="F4" s="14" t="s">
        <v>92</v>
      </c>
    </row>
    <row r="5" spans="1:12" x14ac:dyDescent="0.2">
      <c r="A5" s="14">
        <v>1</v>
      </c>
      <c r="B5" s="14" t="s">
        <v>64</v>
      </c>
      <c r="C5" s="14">
        <v>30</v>
      </c>
      <c r="D5" s="14">
        <v>34</v>
      </c>
      <c r="E5" s="14">
        <v>44</v>
      </c>
      <c r="F5" s="14">
        <f>C5+D5+E5</f>
        <v>108</v>
      </c>
    </row>
    <row r="6" spans="1:12" x14ac:dyDescent="0.2">
      <c r="A6" s="14">
        <v>2</v>
      </c>
      <c r="B6" s="14" t="s">
        <v>68</v>
      </c>
      <c r="C6" s="14">
        <v>40</v>
      </c>
      <c r="D6" s="14">
        <v>35</v>
      </c>
      <c r="E6" s="14">
        <v>45</v>
      </c>
      <c r="F6" s="14">
        <f t="shared" ref="F6:F14" si="0">C6+D6+E6</f>
        <v>120</v>
      </c>
    </row>
    <row r="7" spans="1:12" x14ac:dyDescent="0.2">
      <c r="A7" s="14">
        <v>3</v>
      </c>
      <c r="B7" s="14" t="s">
        <v>71</v>
      </c>
      <c r="C7" s="14">
        <v>45</v>
      </c>
      <c r="D7" s="14">
        <v>36</v>
      </c>
      <c r="E7" s="14">
        <v>47</v>
      </c>
      <c r="F7" s="14">
        <f t="shared" si="0"/>
        <v>128</v>
      </c>
    </row>
    <row r="8" spans="1:12" x14ac:dyDescent="0.2">
      <c r="A8" s="14">
        <v>4</v>
      </c>
      <c r="B8" s="14" t="s">
        <v>73</v>
      </c>
      <c r="C8" s="14">
        <v>48</v>
      </c>
      <c r="D8" s="14">
        <v>32</v>
      </c>
      <c r="E8" s="14">
        <v>50</v>
      </c>
      <c r="F8" s="14">
        <f t="shared" si="0"/>
        <v>130</v>
      </c>
    </row>
    <row r="9" spans="1:12" x14ac:dyDescent="0.2">
      <c r="A9" s="14">
        <v>5</v>
      </c>
      <c r="B9" s="14" t="s">
        <v>75</v>
      </c>
      <c r="C9" s="14">
        <v>35</v>
      </c>
      <c r="D9" s="14">
        <v>32</v>
      </c>
      <c r="E9" s="14">
        <v>43</v>
      </c>
      <c r="F9" s="14">
        <f t="shared" si="0"/>
        <v>110</v>
      </c>
    </row>
    <row r="10" spans="1:12" x14ac:dyDescent="0.2">
      <c r="A10" s="14">
        <v>6</v>
      </c>
      <c r="B10" s="14" t="s">
        <v>76</v>
      </c>
      <c r="C10" s="14">
        <v>32</v>
      </c>
      <c r="D10" s="14">
        <v>31</v>
      </c>
      <c r="E10" s="14">
        <v>37</v>
      </c>
      <c r="F10" s="14">
        <f t="shared" si="0"/>
        <v>100</v>
      </c>
    </row>
    <row r="11" spans="1:12" x14ac:dyDescent="0.2">
      <c r="A11" s="14">
        <v>7</v>
      </c>
      <c r="B11" s="14" t="s">
        <v>77</v>
      </c>
      <c r="C11" s="14">
        <v>36</v>
      </c>
      <c r="D11" s="14">
        <v>28</v>
      </c>
      <c r="E11" s="14">
        <v>38</v>
      </c>
      <c r="F11" s="14">
        <f t="shared" si="0"/>
        <v>102</v>
      </c>
    </row>
    <row r="12" spans="1:12" x14ac:dyDescent="0.2">
      <c r="A12" s="14">
        <v>8</v>
      </c>
      <c r="B12" s="14" t="s">
        <v>78</v>
      </c>
      <c r="C12" s="14">
        <v>23</v>
      </c>
      <c r="D12" s="14">
        <v>25</v>
      </c>
      <c r="E12" s="14">
        <v>40</v>
      </c>
      <c r="F12" s="14">
        <f t="shared" si="0"/>
        <v>88</v>
      </c>
    </row>
    <row r="13" spans="1:12" x14ac:dyDescent="0.2">
      <c r="A13" s="14">
        <v>9</v>
      </c>
      <c r="B13" s="14" t="s">
        <v>83</v>
      </c>
      <c r="C13" s="14">
        <v>43</v>
      </c>
      <c r="D13" s="14">
        <v>27</v>
      </c>
      <c r="E13" s="14">
        <v>50</v>
      </c>
      <c r="F13" s="14">
        <f t="shared" si="0"/>
        <v>120</v>
      </c>
    </row>
    <row r="14" spans="1:12" x14ac:dyDescent="0.2">
      <c r="A14" s="14">
        <v>10</v>
      </c>
      <c r="B14" s="14" t="s">
        <v>84</v>
      </c>
      <c r="C14" s="14">
        <v>37</v>
      </c>
      <c r="D14" s="14">
        <v>44</v>
      </c>
      <c r="E14" s="14">
        <v>46</v>
      </c>
      <c r="F14" s="14">
        <f t="shared" si="0"/>
        <v>127</v>
      </c>
    </row>
    <row r="19" spans="3:12" x14ac:dyDescent="0.2">
      <c r="C19" s="17" t="s">
        <v>94</v>
      </c>
    </row>
    <row r="21" spans="3:12" x14ac:dyDescent="0.2">
      <c r="L21" s="19" t="s">
        <v>96</v>
      </c>
    </row>
    <row r="37" spans="2:2" x14ac:dyDescent="0.2">
      <c r="B37" s="18" t="s">
        <v>95</v>
      </c>
    </row>
    <row r="55" spans="2:2" x14ac:dyDescent="0.2">
      <c r="B55" s="1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F54B1-2B23-4930-A2CD-A802207B4FEE}">
  <dimension ref="A1:L25"/>
  <sheetViews>
    <sheetView topLeftCell="A7" workbookViewId="0">
      <selection activeCell="K21" sqref="K21"/>
    </sheetView>
  </sheetViews>
  <sheetFormatPr defaultRowHeight="15" x14ac:dyDescent="0.2"/>
  <sheetData>
    <row r="1" spans="1:12" ht="18.75" x14ac:dyDescent="0.25">
      <c r="A1" s="20" t="s">
        <v>97</v>
      </c>
      <c r="B1" s="20"/>
    </row>
    <row r="2" spans="1:12" x14ac:dyDescent="0.2">
      <c r="I2" t="s">
        <v>98</v>
      </c>
    </row>
    <row r="3" spans="1:12" x14ac:dyDescent="0.2">
      <c r="A3" t="s">
        <v>110</v>
      </c>
      <c r="I3" s="41" t="s">
        <v>169</v>
      </c>
      <c r="L3" s="21"/>
    </row>
    <row r="4" spans="1:12" x14ac:dyDescent="0.2">
      <c r="B4" s="22" t="s">
        <v>100</v>
      </c>
      <c r="C4" s="22" t="s">
        <v>101</v>
      </c>
      <c r="D4" s="12"/>
    </row>
    <row r="5" spans="1:12" x14ac:dyDescent="0.2">
      <c r="B5" s="23" t="s">
        <v>102</v>
      </c>
      <c r="C5" s="23">
        <v>60000</v>
      </c>
      <c r="I5" t="s">
        <v>99</v>
      </c>
    </row>
    <row r="6" spans="1:12" x14ac:dyDescent="0.2">
      <c r="B6" s="23" t="s">
        <v>103</v>
      </c>
      <c r="C6" s="23">
        <v>8000</v>
      </c>
      <c r="I6" s="41" t="s">
        <v>169</v>
      </c>
    </row>
    <row r="7" spans="1:12" x14ac:dyDescent="0.2">
      <c r="B7" s="23" t="s">
        <v>104</v>
      </c>
      <c r="C7" s="23">
        <v>30000</v>
      </c>
    </row>
    <row r="8" spans="1:12" x14ac:dyDescent="0.2">
      <c r="B8" s="23" t="s">
        <v>105</v>
      </c>
      <c r="C8" s="23">
        <v>6000</v>
      </c>
    </row>
    <row r="9" spans="1:12" x14ac:dyDescent="0.2">
      <c r="B9" s="23" t="s">
        <v>106</v>
      </c>
      <c r="C9" s="23">
        <v>7000</v>
      </c>
    </row>
    <row r="10" spans="1:12" x14ac:dyDescent="0.2">
      <c r="B10" s="23" t="s">
        <v>107</v>
      </c>
      <c r="C10" s="23">
        <v>3000</v>
      </c>
    </row>
    <row r="11" spans="1:12" x14ac:dyDescent="0.2">
      <c r="B11" s="23" t="s">
        <v>108</v>
      </c>
      <c r="C11" s="23">
        <v>5000</v>
      </c>
    </row>
    <row r="12" spans="1:12" x14ac:dyDescent="0.2">
      <c r="B12" s="22" t="s">
        <v>109</v>
      </c>
      <c r="C12" s="22">
        <v>119000</v>
      </c>
    </row>
    <row r="14" spans="1:12" x14ac:dyDescent="0.2">
      <c r="A14" t="s">
        <v>111</v>
      </c>
    </row>
    <row r="16" spans="1:12" x14ac:dyDescent="0.2">
      <c r="B16" s="24" t="s">
        <v>112</v>
      </c>
      <c r="C16" s="24" t="s">
        <v>113</v>
      </c>
      <c r="D16" s="24" t="s">
        <v>114</v>
      </c>
      <c r="E16" s="24" t="s">
        <v>115</v>
      </c>
    </row>
    <row r="17" spans="1:5" x14ac:dyDescent="0.2">
      <c r="B17" s="24">
        <v>1100</v>
      </c>
      <c r="C17" s="24">
        <v>900</v>
      </c>
      <c r="D17" s="24">
        <v>22000</v>
      </c>
      <c r="E17" s="24">
        <f>D17-B17-C17</f>
        <v>20000</v>
      </c>
    </row>
    <row r="20" spans="1:5" x14ac:dyDescent="0.2">
      <c r="A20" t="s">
        <v>116</v>
      </c>
    </row>
    <row r="22" spans="1:5" x14ac:dyDescent="0.2">
      <c r="A22" s="24" t="s">
        <v>112</v>
      </c>
      <c r="B22" s="24" t="s">
        <v>113</v>
      </c>
      <c r="C22" s="24" t="s">
        <v>114</v>
      </c>
      <c r="D22" s="24" t="s">
        <v>115</v>
      </c>
    </row>
    <row r="23" spans="1:5" x14ac:dyDescent="0.2">
      <c r="A23" s="24">
        <v>9000</v>
      </c>
      <c r="B23" s="24">
        <v>400</v>
      </c>
      <c r="C23" s="24">
        <v>22000</v>
      </c>
      <c r="D23" s="24">
        <f>C23-A23-B23</f>
        <v>12600</v>
      </c>
    </row>
    <row r="25" spans="1:5" x14ac:dyDescent="0.2">
      <c r="B25" s="41" t="s">
        <v>170</v>
      </c>
    </row>
  </sheetData>
  <hyperlinks>
    <hyperlink ref="I3" location="'senario summary'!A1" display="'senario summary'!A1" xr:uid="{05A6642C-ABAE-4A9C-B92B-1D1407967EEE}"/>
    <hyperlink ref="I6" location="'senario summary'!A1" display="'senario summary'!A1" xr:uid="{ABD3FFB3-B0A9-4011-AD21-DFE5FD067DD9}"/>
    <hyperlink ref="B25" location="'ANSWER REPORT'!A1" display="'ANSWER REPORT'!A1" xr:uid="{2274CE73-5B8A-4920-9E14-A8BD918AA8E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495A-6AF5-4D2B-A17F-9A87CE708C9A}">
  <dimension ref="B1:F17"/>
  <sheetViews>
    <sheetView workbookViewId="0"/>
  </sheetViews>
  <sheetFormatPr defaultRowHeight="15" x14ac:dyDescent="0.2"/>
  <cols>
    <col min="3" max="3" width="6.1875" bestFit="1" customWidth="1"/>
    <col min="4" max="4" width="13.1796875" bestFit="1" customWidth="1"/>
    <col min="5" max="5" width="14.9296875" bestFit="1" customWidth="1"/>
    <col min="6" max="6" width="34.5703125" bestFit="1" customWidth="1"/>
  </cols>
  <sheetData>
    <row r="1" spans="2:6" ht="15.75" thickBot="1" x14ac:dyDescent="0.25"/>
    <row r="2" spans="2:6" x14ac:dyDescent="0.2">
      <c r="B2" s="25" t="s">
        <v>117</v>
      </c>
      <c r="C2" s="25"/>
      <c r="D2" s="26"/>
      <c r="E2" s="26"/>
      <c r="F2" s="26"/>
    </row>
    <row r="3" spans="2:6" x14ac:dyDescent="0.2">
      <c r="B3" s="27"/>
      <c r="C3" s="27"/>
      <c r="D3" s="28" t="s">
        <v>118</v>
      </c>
      <c r="E3" s="28" t="s">
        <v>119</v>
      </c>
      <c r="F3" s="28" t="s">
        <v>120</v>
      </c>
    </row>
    <row r="4" spans="2:6" ht="21" x14ac:dyDescent="0.2">
      <c r="B4" s="29"/>
      <c r="C4" s="29"/>
      <c r="D4" s="30"/>
      <c r="E4" s="31" t="s">
        <v>121</v>
      </c>
      <c r="F4" s="31" t="s">
        <v>121</v>
      </c>
    </row>
    <row r="5" spans="2:6" x14ac:dyDescent="0.2">
      <c r="B5" s="32" t="s">
        <v>122</v>
      </c>
      <c r="C5" s="32"/>
      <c r="D5" s="33"/>
      <c r="E5" s="33"/>
      <c r="F5" s="33"/>
    </row>
    <row r="6" spans="2:6" x14ac:dyDescent="0.2">
      <c r="B6" s="29"/>
      <c r="C6" s="29" t="s">
        <v>123</v>
      </c>
      <c r="D6" s="30">
        <v>60000</v>
      </c>
      <c r="E6" s="34">
        <v>80000</v>
      </c>
      <c r="F6" s="34">
        <v>60000</v>
      </c>
    </row>
    <row r="7" spans="2:6" x14ac:dyDescent="0.2">
      <c r="B7" s="29"/>
      <c r="C7" s="29" t="s">
        <v>124</v>
      </c>
      <c r="D7" s="30">
        <v>8000</v>
      </c>
      <c r="E7" s="34">
        <v>9000</v>
      </c>
      <c r="F7" s="34">
        <v>10000</v>
      </c>
    </row>
    <row r="8" spans="2:6" x14ac:dyDescent="0.2">
      <c r="B8" s="29"/>
      <c r="C8" s="29" t="s">
        <v>125</v>
      </c>
      <c r="D8" s="30">
        <v>30000</v>
      </c>
      <c r="E8" s="34">
        <v>30000</v>
      </c>
      <c r="F8" s="34">
        <v>30000</v>
      </c>
    </row>
    <row r="9" spans="2:6" x14ac:dyDescent="0.2">
      <c r="B9" s="29"/>
      <c r="C9" s="29" t="s">
        <v>126</v>
      </c>
      <c r="D9" s="30">
        <v>6000</v>
      </c>
      <c r="E9" s="34">
        <v>6000</v>
      </c>
      <c r="F9" s="34">
        <v>7000</v>
      </c>
    </row>
    <row r="10" spans="2:6" x14ac:dyDescent="0.2">
      <c r="B10" s="29"/>
      <c r="C10" s="29" t="s">
        <v>127</v>
      </c>
      <c r="D10" s="30">
        <v>7000</v>
      </c>
      <c r="E10" s="34">
        <v>8000</v>
      </c>
      <c r="F10" s="34">
        <v>9000</v>
      </c>
    </row>
    <row r="11" spans="2:6" x14ac:dyDescent="0.2">
      <c r="B11" s="29"/>
      <c r="C11" s="29" t="s">
        <v>128</v>
      </c>
      <c r="D11" s="30">
        <v>3000</v>
      </c>
      <c r="E11" s="34">
        <v>3000</v>
      </c>
      <c r="F11" s="34">
        <v>3000</v>
      </c>
    </row>
    <row r="12" spans="2:6" x14ac:dyDescent="0.2">
      <c r="B12" s="29"/>
      <c r="C12" s="29" t="s">
        <v>129</v>
      </c>
      <c r="D12" s="30">
        <v>5000</v>
      </c>
      <c r="E12" s="34">
        <v>5000</v>
      </c>
      <c r="F12" s="34">
        <v>5000</v>
      </c>
    </row>
    <row r="13" spans="2:6" x14ac:dyDescent="0.2">
      <c r="B13" s="32" t="s">
        <v>130</v>
      </c>
      <c r="C13" s="32"/>
      <c r="D13" s="33"/>
      <c r="E13" s="33"/>
      <c r="F13" s="33"/>
    </row>
    <row r="14" spans="2:6" ht="15.75" thickBot="1" x14ac:dyDescent="0.25">
      <c r="B14" s="35"/>
      <c r="C14" s="35" t="s">
        <v>131</v>
      </c>
      <c r="D14" s="36">
        <v>119000</v>
      </c>
      <c r="E14" s="36">
        <v>119000</v>
      </c>
      <c r="F14" s="36">
        <v>119000</v>
      </c>
    </row>
    <row r="15" spans="2:6" x14ac:dyDescent="0.2">
      <c r="B15" t="s">
        <v>132</v>
      </c>
    </row>
    <row r="16" spans="2:6" x14ac:dyDescent="0.2">
      <c r="B16" t="s">
        <v>133</v>
      </c>
    </row>
    <row r="17" spans="2:2" x14ac:dyDescent="0.2">
      <c r="B17" t="s">
        <v>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714A-78D5-4C77-A33F-61D44FE34A27}">
  <dimension ref="A1:G30"/>
  <sheetViews>
    <sheetView workbookViewId="0">
      <selection activeCell="K9" sqref="K9"/>
    </sheetView>
  </sheetViews>
  <sheetFormatPr defaultRowHeight="15" x14ac:dyDescent="0.2"/>
  <cols>
    <col min="3" max="3" width="9.81640625" customWidth="1"/>
    <col min="4" max="4" width="15.19921875" customWidth="1"/>
    <col min="5" max="5" width="11.8359375" customWidth="1"/>
  </cols>
  <sheetData>
    <row r="1" spans="1:5" x14ac:dyDescent="0.2">
      <c r="A1" s="37" t="s">
        <v>135</v>
      </c>
    </row>
    <row r="2" spans="1:5" x14ac:dyDescent="0.2">
      <c r="A2" s="37" t="s">
        <v>136</v>
      </c>
    </row>
    <row r="3" spans="1:5" x14ac:dyDescent="0.2">
      <c r="A3" s="37" t="s">
        <v>168</v>
      </c>
    </row>
    <row r="4" spans="1:5" x14ac:dyDescent="0.2">
      <c r="A4" s="37" t="s">
        <v>137</v>
      </c>
    </row>
    <row r="5" spans="1:5" x14ac:dyDescent="0.2">
      <c r="A5" s="37" t="s">
        <v>138</v>
      </c>
    </row>
    <row r="6" spans="1:5" x14ac:dyDescent="0.2">
      <c r="A6" s="37"/>
      <c r="B6" t="s">
        <v>139</v>
      </c>
    </row>
    <row r="7" spans="1:5" x14ac:dyDescent="0.2">
      <c r="A7" s="37"/>
      <c r="B7" t="s">
        <v>140</v>
      </c>
    </row>
    <row r="8" spans="1:5" x14ac:dyDescent="0.2">
      <c r="A8" s="37"/>
      <c r="B8" t="s">
        <v>141</v>
      </c>
    </row>
    <row r="9" spans="1:5" x14ac:dyDescent="0.2">
      <c r="A9" s="37" t="s">
        <v>142</v>
      </c>
    </row>
    <row r="10" spans="1:5" x14ac:dyDescent="0.2">
      <c r="B10" t="s">
        <v>143</v>
      </c>
    </row>
    <row r="11" spans="1:5" x14ac:dyDescent="0.2">
      <c r="B11" t="s">
        <v>144</v>
      </c>
    </row>
    <row r="12" spans="1:5" x14ac:dyDescent="0.2">
      <c r="B12" t="s">
        <v>145</v>
      </c>
    </row>
    <row r="14" spans="1:5" ht="15.75" thickBot="1" x14ac:dyDescent="0.25">
      <c r="A14" t="s">
        <v>146</v>
      </c>
    </row>
    <row r="15" spans="1:5" ht="15.75" thickBot="1" x14ac:dyDescent="0.25">
      <c r="B15" s="38" t="s">
        <v>147</v>
      </c>
      <c r="C15" s="38" t="s">
        <v>148</v>
      </c>
      <c r="D15" s="38" t="s">
        <v>149</v>
      </c>
      <c r="E15" s="38" t="s">
        <v>150</v>
      </c>
    </row>
    <row r="16" spans="1:5" ht="15.75" thickBot="1" x14ac:dyDescent="0.25">
      <c r="B16" s="39" t="s">
        <v>151</v>
      </c>
      <c r="C16" s="39" t="s">
        <v>115</v>
      </c>
      <c r="D16" s="39">
        <v>12600</v>
      </c>
      <c r="E16" s="39">
        <v>12600</v>
      </c>
    </row>
    <row r="19" spans="1:7" ht="15.75" thickBot="1" x14ac:dyDescent="0.25">
      <c r="A19" t="s">
        <v>152</v>
      </c>
    </row>
    <row r="20" spans="1:7" ht="15.75" thickBot="1" x14ac:dyDescent="0.25">
      <c r="B20" s="38" t="s">
        <v>147</v>
      </c>
      <c r="C20" s="38" t="s">
        <v>148</v>
      </c>
      <c r="D20" s="38" t="s">
        <v>149</v>
      </c>
      <c r="E20" s="38" t="s">
        <v>150</v>
      </c>
      <c r="F20" s="38" t="s">
        <v>153</v>
      </c>
    </row>
    <row r="21" spans="1:7" x14ac:dyDescent="0.2">
      <c r="B21" s="40" t="s">
        <v>154</v>
      </c>
      <c r="C21" s="40" t="s">
        <v>112</v>
      </c>
      <c r="D21" s="40">
        <v>9000</v>
      </c>
      <c r="E21" s="40">
        <v>9000</v>
      </c>
      <c r="F21" s="40" t="s">
        <v>155</v>
      </c>
    </row>
    <row r="22" spans="1:7" ht="15.75" thickBot="1" x14ac:dyDescent="0.25">
      <c r="B22" s="39" t="s">
        <v>156</v>
      </c>
      <c r="C22" s="39" t="s">
        <v>113</v>
      </c>
      <c r="D22" s="39">
        <v>400</v>
      </c>
      <c r="E22" s="39">
        <v>400</v>
      </c>
      <c r="F22" s="39" t="s">
        <v>155</v>
      </c>
    </row>
    <row r="25" spans="1:7" ht="15.75" thickBot="1" x14ac:dyDescent="0.25">
      <c r="A25" t="s">
        <v>157</v>
      </c>
    </row>
    <row r="26" spans="1:7" ht="15.75" thickBot="1" x14ac:dyDescent="0.25">
      <c r="B26" s="38" t="s">
        <v>147</v>
      </c>
      <c r="C26" s="38" t="s">
        <v>148</v>
      </c>
      <c r="D26" s="38" t="s">
        <v>158</v>
      </c>
      <c r="E26" s="38" t="s">
        <v>159</v>
      </c>
      <c r="F26" s="38" t="s">
        <v>160</v>
      </c>
      <c r="G26" s="38" t="s">
        <v>161</v>
      </c>
    </row>
    <row r="27" spans="1:7" x14ac:dyDescent="0.2">
      <c r="B27" s="40" t="s">
        <v>154</v>
      </c>
      <c r="C27" s="40" t="s">
        <v>112</v>
      </c>
      <c r="D27" s="40">
        <v>9000</v>
      </c>
      <c r="E27" s="40" t="s">
        <v>162</v>
      </c>
      <c r="F27" s="40" t="s">
        <v>163</v>
      </c>
      <c r="G27" s="40">
        <v>3000</v>
      </c>
    </row>
    <row r="28" spans="1:7" x14ac:dyDescent="0.2">
      <c r="B28" s="40" t="s">
        <v>154</v>
      </c>
      <c r="C28" s="40" t="s">
        <v>112</v>
      </c>
      <c r="D28" s="40">
        <v>9000</v>
      </c>
      <c r="E28" s="40" t="s">
        <v>164</v>
      </c>
      <c r="F28" s="40" t="s">
        <v>165</v>
      </c>
      <c r="G28" s="40">
        <v>0</v>
      </c>
    </row>
    <row r="29" spans="1:7" x14ac:dyDescent="0.2">
      <c r="B29" s="40" t="s">
        <v>156</v>
      </c>
      <c r="C29" s="40" t="s">
        <v>113</v>
      </c>
      <c r="D29" s="40">
        <v>400</v>
      </c>
      <c r="E29" s="40" t="s">
        <v>166</v>
      </c>
      <c r="F29" s="40" t="s">
        <v>163</v>
      </c>
      <c r="G29" s="40">
        <v>600</v>
      </c>
    </row>
    <row r="30" spans="1:7" ht="15.75" thickBot="1" x14ac:dyDescent="0.25">
      <c r="B30" s="39" t="s">
        <v>156</v>
      </c>
      <c r="C30" s="39" t="s">
        <v>113</v>
      </c>
      <c r="D30" s="39">
        <v>400</v>
      </c>
      <c r="E30" s="39" t="s">
        <v>167</v>
      </c>
      <c r="F30" s="39" t="s">
        <v>165</v>
      </c>
      <c r="G30" s="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 1</vt:lpstr>
      <vt:lpstr>SHEET2</vt:lpstr>
      <vt:lpstr>SHEET 3</vt:lpstr>
      <vt:lpstr>SHEET 4</vt:lpstr>
      <vt:lpstr>SHEET 5</vt:lpstr>
      <vt:lpstr>SENARIO SUMMARY</vt:lpstr>
      <vt:lpstr>ANSWER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anjum azra</dc:creator>
  <cp:lastModifiedBy>anjum azra</cp:lastModifiedBy>
  <dcterms:created xsi:type="dcterms:W3CDTF">2025-07-01T15:04:11Z</dcterms:created>
  <dcterms:modified xsi:type="dcterms:W3CDTF">2025-07-05T06:24:59Z</dcterms:modified>
</cp:coreProperties>
</file>