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Yusuke_Fujita\Desktop\Subversion\trunk\Master\"/>
    </mc:Choice>
  </mc:AlternateContent>
  <bookViews>
    <workbookView xWindow="-15" yWindow="-15" windowWidth="19230" windowHeight="7245" activeTab="1"/>
  </bookViews>
  <sheets>
    <sheet name="解説" sheetId="5" r:id="rId1"/>
    <sheet name="見積条件マスタ" sheetId="1" r:id="rId2"/>
    <sheet name="見積条件表示タイプ詳細設定マスタ" sheetId="6" r:id="rId3"/>
    <sheet name="見積条件タイプマスタ" sheetId="3" r:id="rId4"/>
    <sheet name="品名マスタ" sheetId="4" r:id="rId5"/>
  </sheets>
  <externalReferences>
    <externalReference r:id="rId6"/>
  </externalReferences>
  <definedNames>
    <definedName name="見積条件タイプID">見積条件タイプマスタ[qt_condition_type_id]</definedName>
    <definedName name="品名タイプID">品名マスタ[article_type_id]</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8" i="1" l="1"/>
  <c r="E208" i="1"/>
  <c r="F208" i="1"/>
  <c r="H208" i="1"/>
  <c r="C183" i="1"/>
  <c r="E183" i="1"/>
  <c r="F183" i="1"/>
  <c r="H183" i="1"/>
  <c r="C184" i="1"/>
  <c r="E184" i="1"/>
  <c r="F184" i="1"/>
  <c r="H184" i="1"/>
  <c r="C185" i="1"/>
  <c r="E185" i="1"/>
  <c r="F185" i="1"/>
  <c r="H185" i="1"/>
  <c r="C172" i="1"/>
  <c r="E172" i="1"/>
  <c r="F172" i="1"/>
  <c r="H172" i="1"/>
  <c r="C173" i="1"/>
  <c r="E173" i="1"/>
  <c r="F173" i="1"/>
  <c r="H173" i="1"/>
  <c r="C174" i="1"/>
  <c r="E174" i="1"/>
  <c r="F174" i="1"/>
  <c r="H174" i="1"/>
  <c r="C175" i="1"/>
  <c r="E175" i="1"/>
  <c r="F175" i="1"/>
  <c r="H175" i="1"/>
  <c r="C176" i="1"/>
  <c r="E176" i="1"/>
  <c r="F176" i="1"/>
  <c r="H176" i="1"/>
  <c r="C177" i="1"/>
  <c r="E177" i="1"/>
  <c r="F177" i="1"/>
  <c r="H177" i="1"/>
  <c r="C178" i="1"/>
  <c r="E178" i="1"/>
  <c r="F178" i="1"/>
  <c r="H178" i="1"/>
  <c r="H443" i="1" l="1"/>
  <c r="H444" i="1"/>
  <c r="H445" i="1"/>
  <c r="H446" i="1"/>
  <c r="H447" i="1"/>
  <c r="H448" i="1"/>
  <c r="H449" i="1"/>
  <c r="H450" i="1"/>
  <c r="H451"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H441" i="1"/>
  <c r="H442"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685"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667" i="1" l="1"/>
  <c r="C666" i="1"/>
  <c r="E666" i="1"/>
  <c r="E667" i="1"/>
  <c r="H666" i="1"/>
  <c r="H667" i="1"/>
  <c r="C661" i="1"/>
  <c r="C660" i="1"/>
  <c r="E660" i="1"/>
  <c r="E661" i="1"/>
  <c r="H660" i="1"/>
  <c r="H661" i="1"/>
  <c r="C420" i="1"/>
  <c r="C419" i="1"/>
  <c r="C414" i="1"/>
  <c r="C413" i="1"/>
  <c r="E413" i="1"/>
  <c r="F413" i="1"/>
  <c r="H413" i="1"/>
  <c r="E414" i="1"/>
  <c r="F414" i="1"/>
  <c r="H414" i="1"/>
  <c r="E419" i="1" l="1"/>
  <c r="E420" i="1"/>
  <c r="F419" i="1"/>
  <c r="F420" i="1"/>
  <c r="H419" i="1"/>
  <c r="H420" i="1"/>
  <c r="K181" i="6" l="1"/>
  <c r="J181" i="6"/>
  <c r="I181" i="6"/>
  <c r="H181" i="6"/>
  <c r="F181" i="6"/>
  <c r="E181" i="6"/>
  <c r="C181" i="6"/>
  <c r="K180" i="6"/>
  <c r="J180" i="6"/>
  <c r="I180" i="6"/>
  <c r="H180" i="6"/>
  <c r="F180" i="6"/>
  <c r="E180" i="6"/>
  <c r="C180" i="6"/>
  <c r="K179" i="6"/>
  <c r="J179" i="6"/>
  <c r="I179" i="6"/>
  <c r="H179" i="6"/>
  <c r="F179" i="6"/>
  <c r="E179" i="6"/>
  <c r="C179" i="6"/>
  <c r="K178" i="6"/>
  <c r="J178" i="6"/>
  <c r="I178" i="6"/>
  <c r="H178" i="6"/>
  <c r="F178" i="6"/>
  <c r="E178" i="6"/>
  <c r="C178" i="6"/>
  <c r="K177" i="6"/>
  <c r="J177" i="6"/>
  <c r="I177" i="6"/>
  <c r="H177" i="6"/>
  <c r="F177" i="6"/>
  <c r="E177" i="6"/>
  <c r="C177" i="6"/>
  <c r="K176" i="6"/>
  <c r="J176" i="6"/>
  <c r="I176" i="6"/>
  <c r="H176" i="6"/>
  <c r="F176" i="6"/>
  <c r="E176" i="6"/>
  <c r="C176" i="6"/>
  <c r="K175" i="6"/>
  <c r="J175" i="6"/>
  <c r="I175" i="6"/>
  <c r="H175" i="6"/>
  <c r="F175" i="6"/>
  <c r="E175" i="6"/>
  <c r="C175" i="6"/>
  <c r="K174" i="6"/>
  <c r="J174" i="6"/>
  <c r="I174" i="6"/>
  <c r="H174" i="6"/>
  <c r="F174" i="6"/>
  <c r="E174" i="6"/>
  <c r="C174" i="6"/>
  <c r="K173" i="6"/>
  <c r="J173" i="6"/>
  <c r="I173" i="6"/>
  <c r="H173" i="6"/>
  <c r="F173" i="6"/>
  <c r="E173" i="6"/>
  <c r="C173" i="6"/>
  <c r="K172" i="6"/>
  <c r="J172" i="6"/>
  <c r="I172" i="6"/>
  <c r="H172" i="6"/>
  <c r="F172" i="6"/>
  <c r="E172" i="6"/>
  <c r="C172" i="6"/>
  <c r="K171" i="6"/>
  <c r="J171" i="6"/>
  <c r="I171" i="6"/>
  <c r="H171" i="6"/>
  <c r="F171" i="6"/>
  <c r="E171" i="6"/>
  <c r="C171" i="6"/>
  <c r="K170" i="6"/>
  <c r="J170" i="6"/>
  <c r="I170" i="6"/>
  <c r="H170" i="6"/>
  <c r="F170" i="6"/>
  <c r="E170" i="6"/>
  <c r="C170" i="6"/>
  <c r="K169" i="6"/>
  <c r="J169" i="6"/>
  <c r="I169" i="6"/>
  <c r="H169" i="6"/>
  <c r="F169" i="6"/>
  <c r="E169" i="6"/>
  <c r="C169" i="6"/>
  <c r="K168" i="6"/>
  <c r="J168" i="6"/>
  <c r="I168" i="6"/>
  <c r="H168" i="6"/>
  <c r="F168" i="6"/>
  <c r="E168" i="6"/>
  <c r="C168" i="6"/>
  <c r="K167" i="6"/>
  <c r="J167" i="6"/>
  <c r="I167" i="6"/>
  <c r="H167" i="6"/>
  <c r="F167" i="6"/>
  <c r="E167" i="6"/>
  <c r="C167" i="6"/>
  <c r="K166" i="6"/>
  <c r="J166" i="6"/>
  <c r="I166" i="6"/>
  <c r="H166" i="6"/>
  <c r="F166" i="6"/>
  <c r="E166" i="6"/>
  <c r="C166" i="6"/>
  <c r="K165" i="6"/>
  <c r="J165" i="6"/>
  <c r="I165" i="6"/>
  <c r="H165" i="6"/>
  <c r="F165" i="6"/>
  <c r="E165" i="6"/>
  <c r="C165" i="6"/>
  <c r="K164" i="6"/>
  <c r="J164" i="6"/>
  <c r="I164" i="6"/>
  <c r="H164" i="6"/>
  <c r="F164" i="6"/>
  <c r="E164" i="6"/>
  <c r="C164" i="6"/>
  <c r="K163" i="6"/>
  <c r="J163" i="6"/>
  <c r="I163" i="6"/>
  <c r="H163" i="6"/>
  <c r="F163" i="6"/>
  <c r="E163" i="6"/>
  <c r="C163" i="6"/>
  <c r="K162" i="6"/>
  <c r="J162" i="6"/>
  <c r="I162" i="6"/>
  <c r="H162" i="6"/>
  <c r="F162" i="6"/>
  <c r="E162" i="6"/>
  <c r="C162" i="6"/>
  <c r="K161" i="6"/>
  <c r="J161" i="6"/>
  <c r="I161" i="6"/>
  <c r="H161" i="6"/>
  <c r="F161" i="6"/>
  <c r="E161" i="6"/>
  <c r="C161" i="6"/>
  <c r="K160" i="6"/>
  <c r="J160" i="6"/>
  <c r="I160" i="6"/>
  <c r="H160" i="6"/>
  <c r="F160" i="6"/>
  <c r="E160" i="6"/>
  <c r="C160" i="6"/>
  <c r="K159" i="6"/>
  <c r="J159" i="6"/>
  <c r="I159" i="6"/>
  <c r="H159" i="6"/>
  <c r="F159" i="6"/>
  <c r="E159" i="6"/>
  <c r="C159" i="6"/>
  <c r="K158" i="6"/>
  <c r="J158" i="6"/>
  <c r="I158" i="6"/>
  <c r="H158" i="6"/>
  <c r="F158" i="6"/>
  <c r="E158" i="6"/>
  <c r="C158" i="6"/>
  <c r="K157" i="6"/>
  <c r="J157" i="6"/>
  <c r="I157" i="6"/>
  <c r="H157" i="6"/>
  <c r="F157" i="6"/>
  <c r="E157" i="6"/>
  <c r="C157" i="6"/>
  <c r="K156" i="6"/>
  <c r="J156" i="6"/>
  <c r="I156" i="6"/>
  <c r="H156" i="6"/>
  <c r="F156" i="6"/>
  <c r="E156" i="6"/>
  <c r="C156" i="6"/>
  <c r="K155" i="6"/>
  <c r="J155" i="6"/>
  <c r="I155" i="6"/>
  <c r="H155" i="6"/>
  <c r="F155" i="6"/>
  <c r="E155" i="6"/>
  <c r="C155" i="6"/>
  <c r="K154" i="6"/>
  <c r="J154" i="6"/>
  <c r="I154" i="6"/>
  <c r="H154" i="6"/>
  <c r="F154" i="6"/>
  <c r="E154" i="6"/>
  <c r="C154" i="6"/>
  <c r="K153" i="6"/>
  <c r="J153" i="6"/>
  <c r="I153" i="6"/>
  <c r="H153" i="6"/>
  <c r="F153" i="6"/>
  <c r="E153" i="6"/>
  <c r="C153" i="6"/>
  <c r="K152" i="6"/>
  <c r="J152" i="6"/>
  <c r="I152" i="6"/>
  <c r="H152" i="6"/>
  <c r="F152" i="6"/>
  <c r="E152" i="6"/>
  <c r="C152" i="6"/>
  <c r="K151" i="6"/>
  <c r="J151" i="6"/>
  <c r="I151" i="6"/>
  <c r="H151" i="6"/>
  <c r="F151" i="6"/>
  <c r="E151" i="6"/>
  <c r="C151" i="6"/>
  <c r="K150" i="6"/>
  <c r="J150" i="6"/>
  <c r="I150" i="6"/>
  <c r="H150" i="6"/>
  <c r="F150" i="6"/>
  <c r="E150" i="6"/>
  <c r="C150" i="6"/>
  <c r="K149" i="6"/>
  <c r="J149" i="6"/>
  <c r="I149" i="6"/>
  <c r="H149" i="6"/>
  <c r="F149" i="6"/>
  <c r="E149" i="6"/>
  <c r="C149" i="6"/>
  <c r="K148" i="6"/>
  <c r="J148" i="6"/>
  <c r="I148" i="6"/>
  <c r="H148" i="6"/>
  <c r="F148" i="6"/>
  <c r="E148" i="6"/>
  <c r="C148" i="6"/>
  <c r="K147" i="6"/>
  <c r="J147" i="6"/>
  <c r="I147" i="6"/>
  <c r="H147" i="6"/>
  <c r="F147" i="6"/>
  <c r="E147" i="6"/>
  <c r="C147" i="6"/>
  <c r="K146" i="6"/>
  <c r="J146" i="6"/>
  <c r="I146" i="6"/>
  <c r="H146" i="6"/>
  <c r="F146" i="6"/>
  <c r="E146" i="6"/>
  <c r="C146" i="6"/>
  <c r="K145" i="6"/>
  <c r="J145" i="6"/>
  <c r="I145" i="6"/>
  <c r="H145" i="6"/>
  <c r="F145" i="6"/>
  <c r="E145" i="6"/>
  <c r="C145" i="6"/>
  <c r="K144" i="6"/>
  <c r="J144" i="6"/>
  <c r="I144" i="6"/>
  <c r="H144" i="6"/>
  <c r="F144" i="6"/>
  <c r="E144" i="6"/>
  <c r="C144" i="6"/>
  <c r="K143" i="6"/>
  <c r="J143" i="6"/>
  <c r="I143" i="6"/>
  <c r="H143" i="6"/>
  <c r="F143" i="6"/>
  <c r="E143" i="6"/>
  <c r="C143" i="6"/>
  <c r="K142" i="6"/>
  <c r="J142" i="6"/>
  <c r="I142" i="6"/>
  <c r="H142" i="6"/>
  <c r="F142" i="6"/>
  <c r="E142" i="6"/>
  <c r="C142" i="6"/>
  <c r="K141" i="6"/>
  <c r="J141" i="6"/>
  <c r="I141" i="6"/>
  <c r="H141" i="6"/>
  <c r="F141" i="6"/>
  <c r="E141" i="6"/>
  <c r="C141" i="6"/>
  <c r="K140" i="6"/>
  <c r="J140" i="6"/>
  <c r="I140" i="6"/>
  <c r="H140" i="6"/>
  <c r="F140" i="6"/>
  <c r="E140" i="6"/>
  <c r="C140" i="6"/>
  <c r="K139" i="6"/>
  <c r="J139" i="6"/>
  <c r="I139" i="6"/>
  <c r="H139" i="6"/>
  <c r="F139" i="6"/>
  <c r="E139" i="6"/>
  <c r="C139" i="6"/>
  <c r="K138" i="6"/>
  <c r="J138" i="6"/>
  <c r="I138" i="6"/>
  <c r="H138" i="6"/>
  <c r="F138" i="6"/>
  <c r="E138" i="6"/>
  <c r="C138" i="6"/>
  <c r="K137" i="6"/>
  <c r="J137" i="6"/>
  <c r="I137" i="6"/>
  <c r="H137" i="6"/>
  <c r="F137" i="6"/>
  <c r="E137" i="6"/>
  <c r="C137" i="6"/>
  <c r="K136" i="6"/>
  <c r="J136" i="6"/>
  <c r="I136" i="6"/>
  <c r="H136" i="6"/>
  <c r="F136" i="6"/>
  <c r="E136" i="6"/>
  <c r="C136" i="6"/>
  <c r="K135" i="6"/>
  <c r="J135" i="6"/>
  <c r="I135" i="6"/>
  <c r="H135" i="6"/>
  <c r="F135" i="6"/>
  <c r="E135" i="6"/>
  <c r="C135" i="6"/>
  <c r="K134" i="6"/>
  <c r="J134" i="6"/>
  <c r="I134" i="6"/>
  <c r="H134" i="6"/>
  <c r="F134" i="6"/>
  <c r="E134" i="6"/>
  <c r="C134" i="6"/>
  <c r="K133" i="6"/>
  <c r="J133" i="6"/>
  <c r="I133" i="6"/>
  <c r="H133" i="6"/>
  <c r="F133" i="6"/>
  <c r="E133" i="6"/>
  <c r="C133" i="6"/>
  <c r="K132" i="6"/>
  <c r="J132" i="6"/>
  <c r="I132" i="6"/>
  <c r="H132" i="6"/>
  <c r="F132" i="6"/>
  <c r="E132" i="6"/>
  <c r="C132" i="6"/>
  <c r="K131" i="6"/>
  <c r="J131" i="6"/>
  <c r="I131" i="6"/>
  <c r="H131" i="6"/>
  <c r="F131" i="6"/>
  <c r="E131" i="6"/>
  <c r="C131" i="6"/>
  <c r="K130" i="6"/>
  <c r="J130" i="6"/>
  <c r="I130" i="6"/>
  <c r="H130" i="6"/>
  <c r="F130" i="6"/>
  <c r="E130" i="6"/>
  <c r="C130" i="6"/>
  <c r="K129" i="6"/>
  <c r="J129" i="6"/>
  <c r="I129" i="6"/>
  <c r="H129" i="6"/>
  <c r="F129" i="6"/>
  <c r="E129" i="6"/>
  <c r="C129" i="6"/>
  <c r="K128" i="6"/>
  <c r="J128" i="6"/>
  <c r="I128" i="6"/>
  <c r="H128" i="6"/>
  <c r="F128" i="6"/>
  <c r="E128" i="6"/>
  <c r="C128" i="6"/>
  <c r="K127" i="6"/>
  <c r="J127" i="6"/>
  <c r="I127" i="6"/>
  <c r="H127" i="6"/>
  <c r="F127" i="6"/>
  <c r="E127" i="6"/>
  <c r="C127" i="6"/>
  <c r="K126" i="6"/>
  <c r="J126" i="6"/>
  <c r="I126" i="6"/>
  <c r="H126" i="6"/>
  <c r="F126" i="6"/>
  <c r="E126" i="6"/>
  <c r="C126" i="6"/>
  <c r="K125" i="6"/>
  <c r="J125" i="6"/>
  <c r="I125" i="6"/>
  <c r="H125" i="6"/>
  <c r="F125" i="6"/>
  <c r="E125" i="6"/>
  <c r="C125" i="6"/>
  <c r="K124" i="6"/>
  <c r="J124" i="6"/>
  <c r="I124" i="6"/>
  <c r="H124" i="6"/>
  <c r="F124" i="6"/>
  <c r="E124" i="6"/>
  <c r="C124" i="6"/>
  <c r="K123" i="6"/>
  <c r="J123" i="6"/>
  <c r="I123" i="6"/>
  <c r="H123" i="6"/>
  <c r="F123" i="6"/>
  <c r="E123" i="6"/>
  <c r="C123" i="6"/>
  <c r="K122" i="6"/>
  <c r="J122" i="6"/>
  <c r="I122" i="6"/>
  <c r="H122" i="6"/>
  <c r="F122" i="6"/>
  <c r="E122" i="6"/>
  <c r="C122" i="6"/>
  <c r="K121" i="6"/>
  <c r="J121" i="6"/>
  <c r="I121" i="6"/>
  <c r="H121" i="6"/>
  <c r="F121" i="6"/>
  <c r="E121" i="6"/>
  <c r="C121" i="6"/>
  <c r="K120" i="6"/>
  <c r="J120" i="6"/>
  <c r="I120" i="6"/>
  <c r="H120" i="6"/>
  <c r="F120" i="6"/>
  <c r="E120" i="6"/>
  <c r="C120" i="6"/>
  <c r="K119" i="6"/>
  <c r="J119" i="6"/>
  <c r="I119" i="6"/>
  <c r="H119" i="6"/>
  <c r="F119" i="6"/>
  <c r="E119" i="6"/>
  <c r="C119" i="6"/>
  <c r="C182" i="6"/>
  <c r="E182" i="6"/>
  <c r="F182" i="6"/>
  <c r="H182" i="6"/>
  <c r="C183" i="6"/>
  <c r="E183" i="6"/>
  <c r="F183" i="6"/>
  <c r="H183" i="6"/>
  <c r="C184" i="6"/>
  <c r="E184" i="6"/>
  <c r="F184" i="6"/>
  <c r="H184" i="6"/>
  <c r="C185" i="6"/>
  <c r="E185" i="6"/>
  <c r="F185" i="6"/>
  <c r="H185" i="6"/>
  <c r="C186" i="6"/>
  <c r="E186" i="6"/>
  <c r="F186" i="6"/>
  <c r="H186" i="6"/>
  <c r="C187" i="6"/>
  <c r="E187" i="6"/>
  <c r="F187" i="6"/>
  <c r="H187" i="6"/>
  <c r="C188" i="6"/>
  <c r="E188" i="6"/>
  <c r="F188" i="6"/>
  <c r="H188" i="6"/>
  <c r="C189" i="6"/>
  <c r="E189" i="6"/>
  <c r="F189" i="6"/>
  <c r="H189" i="6"/>
  <c r="C190" i="6"/>
  <c r="E190" i="6"/>
  <c r="F190" i="6"/>
  <c r="H190" i="6"/>
  <c r="C191" i="6"/>
  <c r="E191" i="6"/>
  <c r="F191" i="6"/>
  <c r="H191" i="6"/>
  <c r="C192" i="6"/>
  <c r="E192" i="6"/>
  <c r="F192" i="6"/>
  <c r="H192" i="6"/>
  <c r="C193" i="6"/>
  <c r="E193" i="6"/>
  <c r="F193" i="6"/>
  <c r="H193" i="6"/>
  <c r="C194" i="6"/>
  <c r="E194" i="6"/>
  <c r="F194" i="6"/>
  <c r="H194" i="6"/>
  <c r="C195" i="6"/>
  <c r="E195" i="6"/>
  <c r="F195" i="6"/>
  <c r="H195" i="6"/>
  <c r="C196" i="6"/>
  <c r="E196" i="6"/>
  <c r="F196" i="6"/>
  <c r="H196" i="6"/>
  <c r="C197" i="6"/>
  <c r="E197" i="6"/>
  <c r="F197" i="6"/>
  <c r="H197" i="6"/>
  <c r="C198" i="6"/>
  <c r="E198" i="6"/>
  <c r="F198" i="6"/>
  <c r="H198" i="6"/>
  <c r="C199" i="6"/>
  <c r="E199" i="6"/>
  <c r="F199" i="6"/>
  <c r="H199" i="6"/>
  <c r="C200" i="6"/>
  <c r="E200" i="6"/>
  <c r="F200" i="6"/>
  <c r="H200" i="6"/>
  <c r="C201" i="6"/>
  <c r="E201" i="6"/>
  <c r="F201" i="6"/>
  <c r="H201" i="6"/>
  <c r="C202" i="6"/>
  <c r="E202" i="6"/>
  <c r="F202" i="6"/>
  <c r="H202" i="6"/>
  <c r="C203" i="6"/>
  <c r="E203" i="6"/>
  <c r="F203" i="6"/>
  <c r="H203" i="6"/>
  <c r="C204" i="6"/>
  <c r="E204" i="6"/>
  <c r="F204" i="6"/>
  <c r="H204" i="6"/>
  <c r="C205" i="6"/>
  <c r="E205" i="6"/>
  <c r="F205" i="6"/>
  <c r="H205" i="6"/>
  <c r="C206" i="6"/>
  <c r="E206" i="6"/>
  <c r="F206" i="6"/>
  <c r="H206" i="6"/>
  <c r="C207" i="6"/>
  <c r="E207" i="6"/>
  <c r="F207" i="6"/>
  <c r="H207" i="6"/>
  <c r="C208" i="6"/>
  <c r="E208" i="6"/>
  <c r="F208" i="6"/>
  <c r="H208" i="6"/>
  <c r="C209" i="6"/>
  <c r="E209" i="6"/>
  <c r="F209" i="6"/>
  <c r="H209" i="6"/>
  <c r="C210" i="6"/>
  <c r="E210" i="6"/>
  <c r="F210" i="6"/>
  <c r="H210" i="6"/>
  <c r="C211" i="6"/>
  <c r="E211" i="6"/>
  <c r="F211" i="6"/>
  <c r="H211" i="6"/>
  <c r="C212" i="6"/>
  <c r="E212" i="6"/>
  <c r="F212" i="6"/>
  <c r="H212" i="6"/>
  <c r="C213" i="6"/>
  <c r="E213" i="6"/>
  <c r="F213" i="6"/>
  <c r="H213" i="6"/>
  <c r="C214" i="6"/>
  <c r="E214" i="6"/>
  <c r="F214" i="6"/>
  <c r="H214" i="6"/>
  <c r="C215" i="6"/>
  <c r="E215" i="6"/>
  <c r="F215" i="6"/>
  <c r="H215" i="6"/>
  <c r="C216" i="6"/>
  <c r="E216" i="6"/>
  <c r="F216" i="6"/>
  <c r="H216" i="6"/>
  <c r="C217" i="6"/>
  <c r="E217" i="6"/>
  <c r="F217" i="6"/>
  <c r="H217" i="6"/>
  <c r="C218" i="6"/>
  <c r="E218" i="6"/>
  <c r="F218" i="6"/>
  <c r="H218" i="6"/>
  <c r="C219" i="6"/>
  <c r="E219" i="6"/>
  <c r="F219" i="6"/>
  <c r="H219" i="6"/>
  <c r="C220" i="6"/>
  <c r="E220" i="6"/>
  <c r="F220" i="6"/>
  <c r="H220" i="6"/>
  <c r="C221" i="6"/>
  <c r="E221" i="6"/>
  <c r="F221" i="6"/>
  <c r="H221" i="6"/>
  <c r="C222" i="6"/>
  <c r="E222" i="6"/>
  <c r="F222" i="6"/>
  <c r="H222" i="6"/>
  <c r="C223" i="6"/>
  <c r="E223" i="6"/>
  <c r="F223" i="6"/>
  <c r="H223" i="6"/>
  <c r="C224" i="6"/>
  <c r="E224" i="6"/>
  <c r="F224" i="6"/>
  <c r="H224" i="6"/>
  <c r="C225" i="6"/>
  <c r="E225" i="6"/>
  <c r="F225" i="6"/>
  <c r="H225" i="6"/>
  <c r="C226" i="6"/>
  <c r="E226" i="6"/>
  <c r="F226" i="6"/>
  <c r="H226" i="6"/>
  <c r="C227" i="6"/>
  <c r="E227" i="6"/>
  <c r="F227" i="6"/>
  <c r="H227" i="6"/>
  <c r="C228" i="6"/>
  <c r="E228" i="6"/>
  <c r="F228" i="6"/>
  <c r="H228" i="6"/>
  <c r="C229" i="6"/>
  <c r="E229" i="6"/>
  <c r="F229" i="6"/>
  <c r="H229" i="6"/>
  <c r="C230" i="6"/>
  <c r="E230" i="6"/>
  <c r="F230" i="6"/>
  <c r="H230" i="6"/>
  <c r="C231" i="6"/>
  <c r="E231" i="6"/>
  <c r="F231" i="6"/>
  <c r="H231" i="6"/>
  <c r="C232" i="6"/>
  <c r="E232" i="6"/>
  <c r="F232" i="6"/>
  <c r="H232" i="6"/>
  <c r="C233" i="6"/>
  <c r="E233" i="6"/>
  <c r="F233" i="6"/>
  <c r="H233" i="6"/>
  <c r="C234" i="6"/>
  <c r="E234" i="6"/>
  <c r="F234" i="6"/>
  <c r="H234" i="6"/>
  <c r="C235" i="6"/>
  <c r="E235" i="6"/>
  <c r="F235" i="6"/>
  <c r="H235" i="6"/>
  <c r="C236" i="6"/>
  <c r="E236" i="6"/>
  <c r="F236" i="6"/>
  <c r="H236" i="6"/>
  <c r="C237" i="6"/>
  <c r="E237" i="6"/>
  <c r="F237" i="6"/>
  <c r="H237" i="6"/>
  <c r="C238" i="6"/>
  <c r="E238" i="6"/>
  <c r="F238" i="6"/>
  <c r="H238" i="6"/>
  <c r="C239" i="6"/>
  <c r="E239" i="6"/>
  <c r="F239" i="6"/>
  <c r="H239" i="6"/>
  <c r="C240" i="6"/>
  <c r="E240" i="6"/>
  <c r="F240" i="6"/>
  <c r="H240" i="6"/>
  <c r="C241" i="6"/>
  <c r="E241" i="6"/>
  <c r="F241" i="6"/>
  <c r="H241" i="6"/>
  <c r="C242" i="6"/>
  <c r="E242" i="6"/>
  <c r="F242" i="6"/>
  <c r="H242" i="6"/>
  <c r="C243" i="6"/>
  <c r="E243" i="6"/>
  <c r="F243" i="6"/>
  <c r="H243" i="6"/>
  <c r="C244" i="6"/>
  <c r="E244" i="6"/>
  <c r="F244" i="6"/>
  <c r="H244"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232" i="1"/>
  <c r="F232" i="1"/>
  <c r="E232" i="1"/>
  <c r="C232" i="1"/>
  <c r="H231" i="1"/>
  <c r="F231" i="1"/>
  <c r="E231" i="1"/>
  <c r="C231" i="1"/>
  <c r="H230" i="1"/>
  <c r="F230" i="1"/>
  <c r="E230" i="1"/>
  <c r="C230" i="1"/>
  <c r="H229" i="1"/>
  <c r="F229" i="1"/>
  <c r="E229" i="1"/>
  <c r="C229" i="1"/>
  <c r="H228" i="1"/>
  <c r="F228" i="1"/>
  <c r="E228" i="1"/>
  <c r="C228" i="1"/>
  <c r="H227" i="1"/>
  <c r="F227" i="1"/>
  <c r="E227" i="1"/>
  <c r="C227" i="1"/>
  <c r="H226" i="1"/>
  <c r="F226" i="1"/>
  <c r="E226" i="1"/>
  <c r="C226" i="1"/>
  <c r="H225" i="1"/>
  <c r="F225" i="1"/>
  <c r="E225" i="1"/>
  <c r="C225" i="1"/>
  <c r="H224" i="1"/>
  <c r="F224" i="1"/>
  <c r="E224" i="1"/>
  <c r="C224" i="1"/>
  <c r="H223" i="1"/>
  <c r="F223" i="1"/>
  <c r="E223" i="1"/>
  <c r="C223" i="1"/>
  <c r="H222" i="1"/>
  <c r="F222" i="1"/>
  <c r="E222" i="1"/>
  <c r="C222" i="1"/>
  <c r="H221" i="1"/>
  <c r="F221" i="1"/>
  <c r="E221" i="1"/>
  <c r="C221" i="1"/>
  <c r="H220" i="1"/>
  <c r="F220" i="1"/>
  <c r="E220" i="1"/>
  <c r="C220" i="1"/>
  <c r="H219" i="1"/>
  <c r="F219" i="1"/>
  <c r="E219" i="1"/>
  <c r="C219" i="1"/>
  <c r="H218" i="1"/>
  <c r="F218" i="1"/>
  <c r="E218" i="1"/>
  <c r="C218" i="1"/>
  <c r="H217" i="1"/>
  <c r="F217" i="1"/>
  <c r="E217" i="1"/>
  <c r="C217" i="1"/>
  <c r="H216" i="1"/>
  <c r="F216" i="1"/>
  <c r="E216" i="1"/>
  <c r="C216" i="1"/>
  <c r="H215" i="1"/>
  <c r="F215" i="1"/>
  <c r="E215" i="1"/>
  <c r="C215" i="1"/>
  <c r="H214" i="1"/>
  <c r="F214" i="1"/>
  <c r="E214" i="1"/>
  <c r="C214" i="1"/>
  <c r="H213" i="1"/>
  <c r="F213" i="1"/>
  <c r="E213" i="1"/>
  <c r="C213" i="1"/>
  <c r="H212" i="1"/>
  <c r="F212" i="1"/>
  <c r="E212" i="1"/>
  <c r="C212" i="1"/>
  <c r="H211" i="1"/>
  <c r="F211" i="1"/>
  <c r="E211" i="1"/>
  <c r="C211" i="1"/>
  <c r="H210" i="1"/>
  <c r="F210" i="1"/>
  <c r="E210" i="1"/>
  <c r="C210" i="1"/>
  <c r="H209" i="1"/>
  <c r="F209" i="1"/>
  <c r="E209" i="1"/>
  <c r="C209" i="1"/>
  <c r="H207" i="1"/>
  <c r="F207" i="1"/>
  <c r="E207" i="1"/>
  <c r="C207" i="1"/>
  <c r="H206" i="1"/>
  <c r="F206" i="1"/>
  <c r="E206" i="1"/>
  <c r="C206" i="1"/>
  <c r="H205" i="1"/>
  <c r="F205" i="1"/>
  <c r="E205" i="1"/>
  <c r="C205" i="1"/>
  <c r="H204" i="1"/>
  <c r="F204" i="1"/>
  <c r="E204" i="1"/>
  <c r="C204" i="1"/>
  <c r="H203" i="1"/>
  <c r="F203" i="1"/>
  <c r="E203" i="1"/>
  <c r="C203" i="1"/>
  <c r="H202" i="1"/>
  <c r="F202" i="1"/>
  <c r="E202" i="1"/>
  <c r="C202" i="1"/>
  <c r="H201" i="1"/>
  <c r="F201" i="1"/>
  <c r="E201" i="1"/>
  <c r="C201" i="1"/>
  <c r="H200" i="1"/>
  <c r="F200" i="1"/>
  <c r="E200" i="1"/>
  <c r="C200" i="1"/>
  <c r="H199" i="1"/>
  <c r="F199" i="1"/>
  <c r="E199" i="1"/>
  <c r="C199" i="1"/>
  <c r="H198" i="1"/>
  <c r="F198" i="1"/>
  <c r="E198" i="1"/>
  <c r="C198" i="1"/>
  <c r="H197" i="1"/>
  <c r="F197" i="1"/>
  <c r="E197" i="1"/>
  <c r="C197" i="1"/>
  <c r="H196" i="1"/>
  <c r="F196" i="1"/>
  <c r="E196" i="1"/>
  <c r="C196" i="1"/>
  <c r="H195" i="1"/>
  <c r="F195" i="1"/>
  <c r="E195" i="1"/>
  <c r="C195" i="1"/>
  <c r="H194" i="1"/>
  <c r="F194" i="1"/>
  <c r="E194" i="1"/>
  <c r="C194" i="1"/>
  <c r="H193" i="1"/>
  <c r="F193" i="1"/>
  <c r="E193" i="1"/>
  <c r="C193" i="1"/>
  <c r="H192" i="1"/>
  <c r="F192" i="1"/>
  <c r="E192" i="1"/>
  <c r="C192" i="1"/>
  <c r="H191" i="1"/>
  <c r="F191" i="1"/>
  <c r="E191" i="1"/>
  <c r="C191" i="1"/>
  <c r="H190" i="1"/>
  <c r="F190" i="1"/>
  <c r="E190" i="1"/>
  <c r="C190" i="1"/>
  <c r="H189" i="1"/>
  <c r="F189" i="1"/>
  <c r="E189" i="1"/>
  <c r="C189" i="1"/>
  <c r="H188" i="1"/>
  <c r="F188" i="1"/>
  <c r="E188" i="1"/>
  <c r="C188" i="1"/>
  <c r="H187" i="1"/>
  <c r="F187" i="1"/>
  <c r="E187" i="1"/>
  <c r="C187" i="1"/>
  <c r="H186" i="1"/>
  <c r="F186" i="1"/>
  <c r="E186" i="1"/>
  <c r="C186" i="1"/>
  <c r="H182" i="1"/>
  <c r="F182" i="1"/>
  <c r="E182" i="1"/>
  <c r="C182" i="1"/>
  <c r="H181" i="1"/>
  <c r="F181" i="1"/>
  <c r="E181" i="1"/>
  <c r="C181" i="1"/>
  <c r="H180" i="1"/>
  <c r="F180" i="1"/>
  <c r="E180" i="1"/>
  <c r="C180" i="1"/>
  <c r="H179" i="1"/>
  <c r="F179" i="1"/>
  <c r="E179" i="1"/>
  <c r="C179" i="1"/>
  <c r="H171" i="1"/>
  <c r="F171" i="1"/>
  <c r="E171" i="1"/>
  <c r="C171" i="1"/>
  <c r="H170" i="1"/>
  <c r="F170" i="1"/>
  <c r="E170" i="1"/>
  <c r="C170" i="1"/>
  <c r="H169" i="1"/>
  <c r="F169" i="1"/>
  <c r="E169" i="1"/>
  <c r="C169" i="1"/>
  <c r="H168" i="1"/>
  <c r="F168" i="1"/>
  <c r="E168" i="1"/>
  <c r="C168" i="1"/>
  <c r="H167" i="1"/>
  <c r="F167" i="1"/>
  <c r="E167" i="1"/>
  <c r="C167" i="1"/>
  <c r="H166" i="1"/>
  <c r="F166" i="1"/>
  <c r="E166" i="1"/>
  <c r="C166" i="1"/>
  <c r="H165" i="1"/>
  <c r="F165" i="1"/>
  <c r="E165" i="1"/>
  <c r="C165" i="1"/>
  <c r="H164" i="1"/>
  <c r="F164" i="1"/>
  <c r="E164" i="1"/>
  <c r="C164" i="1"/>
  <c r="H163" i="1"/>
  <c r="F163" i="1"/>
  <c r="E163" i="1"/>
  <c r="C163" i="1"/>
  <c r="H162" i="1"/>
  <c r="F162" i="1"/>
  <c r="E162" i="1"/>
  <c r="C162" i="1"/>
  <c r="H161" i="1"/>
  <c r="F161" i="1"/>
  <c r="E161" i="1"/>
  <c r="C161" i="1"/>
  <c r="H160" i="1"/>
  <c r="F160" i="1"/>
  <c r="E160" i="1"/>
  <c r="C160" i="1"/>
  <c r="H159" i="1"/>
  <c r="F159" i="1"/>
  <c r="E159" i="1"/>
  <c r="C159" i="1"/>
  <c r="H158" i="1"/>
  <c r="F158" i="1"/>
  <c r="E158" i="1"/>
  <c r="C158" i="1"/>
  <c r="H157" i="1"/>
  <c r="F157" i="1"/>
  <c r="E157" i="1"/>
  <c r="C157" i="1"/>
  <c r="H156" i="1"/>
  <c r="F156" i="1"/>
  <c r="E156" i="1"/>
  <c r="C156" i="1"/>
  <c r="H155" i="1"/>
  <c r="F155" i="1"/>
  <c r="E155" i="1"/>
  <c r="C155" i="1"/>
  <c r="H154" i="1"/>
  <c r="F154" i="1"/>
  <c r="E154" i="1"/>
  <c r="C154" i="1"/>
  <c r="H153" i="1"/>
  <c r="F153" i="1"/>
  <c r="E153" i="1"/>
  <c r="C153" i="1"/>
  <c r="H152" i="1"/>
  <c r="F152" i="1"/>
  <c r="E152" i="1"/>
  <c r="C152" i="1"/>
  <c r="H151" i="1"/>
  <c r="F151" i="1"/>
  <c r="E151" i="1"/>
  <c r="C151" i="1"/>
  <c r="H150" i="1"/>
  <c r="F150" i="1"/>
  <c r="E150" i="1"/>
  <c r="C150" i="1"/>
  <c r="H149" i="1"/>
  <c r="F149" i="1"/>
  <c r="E149" i="1"/>
  <c r="C149" i="1"/>
  <c r="H148" i="1"/>
  <c r="F148" i="1"/>
  <c r="E148" i="1"/>
  <c r="C148" i="1"/>
  <c r="H147" i="1"/>
  <c r="F147" i="1"/>
  <c r="E147" i="1"/>
  <c r="C147" i="1"/>
  <c r="H146" i="1"/>
  <c r="F146" i="1"/>
  <c r="E146" i="1"/>
  <c r="C146" i="1"/>
  <c r="H145" i="1"/>
  <c r="F145" i="1"/>
  <c r="E145" i="1"/>
  <c r="C145" i="1"/>
  <c r="H144" i="1"/>
  <c r="F144" i="1"/>
  <c r="E144" i="1"/>
  <c r="C144" i="1"/>
  <c r="H143" i="1"/>
  <c r="F143" i="1"/>
  <c r="E143" i="1"/>
  <c r="C143" i="1"/>
  <c r="H142" i="1"/>
  <c r="F142" i="1"/>
  <c r="E142" i="1"/>
  <c r="C142" i="1"/>
  <c r="H141" i="1"/>
  <c r="F141" i="1"/>
  <c r="E141" i="1"/>
  <c r="C141" i="1"/>
  <c r="H140" i="1"/>
  <c r="F140" i="1"/>
  <c r="E140" i="1"/>
  <c r="C140" i="1"/>
  <c r="H139" i="1"/>
  <c r="F139" i="1"/>
  <c r="E139" i="1"/>
  <c r="C139" i="1"/>
  <c r="H138" i="1"/>
  <c r="F138" i="1"/>
  <c r="E138" i="1"/>
  <c r="C138" i="1"/>
  <c r="H137" i="1"/>
  <c r="F137" i="1"/>
  <c r="E137" i="1"/>
  <c r="C137" i="1"/>
  <c r="H136" i="1"/>
  <c r="F136" i="1"/>
  <c r="E136" i="1"/>
  <c r="C136" i="1"/>
  <c r="H135" i="1"/>
  <c r="F135" i="1"/>
  <c r="E135" i="1"/>
  <c r="C135" i="1"/>
  <c r="H134" i="1"/>
  <c r="F134" i="1"/>
  <c r="E134" i="1"/>
  <c r="C134" i="1"/>
  <c r="H133" i="1"/>
  <c r="F133" i="1"/>
  <c r="E133" i="1"/>
  <c r="C133" i="1"/>
  <c r="H132" i="1"/>
  <c r="F132" i="1"/>
  <c r="E132" i="1"/>
  <c r="C132" i="1"/>
  <c r="H131" i="1"/>
  <c r="F131" i="1"/>
  <c r="E131" i="1"/>
  <c r="C131" i="1"/>
  <c r="H130" i="1"/>
  <c r="F130" i="1"/>
  <c r="E130" i="1"/>
  <c r="C130" i="1"/>
  <c r="H129" i="1"/>
  <c r="F129" i="1"/>
  <c r="E129" i="1"/>
  <c r="C129" i="1"/>
  <c r="H128" i="1"/>
  <c r="F128" i="1"/>
  <c r="E128" i="1"/>
  <c r="C128" i="1"/>
  <c r="H127" i="1"/>
  <c r="F127" i="1"/>
  <c r="E127" i="1"/>
  <c r="C127" i="1"/>
  <c r="H126" i="1"/>
  <c r="F126" i="1"/>
  <c r="E126" i="1"/>
  <c r="C126" i="1"/>
  <c r="H125" i="1"/>
  <c r="F125" i="1"/>
  <c r="E125" i="1"/>
  <c r="C125" i="1"/>
  <c r="H124" i="1"/>
  <c r="F124" i="1"/>
  <c r="E124" i="1"/>
  <c r="C124" i="1"/>
  <c r="H123" i="1"/>
  <c r="F123" i="1"/>
  <c r="E123" i="1"/>
  <c r="C123" i="1"/>
  <c r="H122" i="1"/>
  <c r="F122" i="1"/>
  <c r="E122" i="1"/>
  <c r="C122" i="1"/>
  <c r="H121" i="1"/>
  <c r="F121" i="1"/>
  <c r="E121" i="1"/>
  <c r="C121" i="1"/>
  <c r="H120" i="1"/>
  <c r="F120" i="1"/>
  <c r="E120" i="1"/>
  <c r="C120" i="1"/>
  <c r="H119" i="1"/>
  <c r="F119" i="1"/>
  <c r="E119" i="1"/>
  <c r="C119" i="1"/>
  <c r="H118" i="1"/>
  <c r="F118" i="1"/>
  <c r="E118" i="1"/>
  <c r="C118" i="1"/>
  <c r="H117" i="1"/>
  <c r="F117" i="1"/>
  <c r="E117" i="1"/>
  <c r="C117" i="1"/>
  <c r="H116" i="1"/>
  <c r="F116" i="1"/>
  <c r="E116" i="1"/>
  <c r="C116" i="1"/>
  <c r="H115" i="1"/>
  <c r="F115" i="1"/>
  <c r="E115" i="1"/>
  <c r="C115" i="1"/>
  <c r="H114" i="1"/>
  <c r="F114" i="1"/>
  <c r="E114" i="1"/>
  <c r="C114" i="1"/>
  <c r="H113" i="1"/>
  <c r="F113" i="1"/>
  <c r="E113" i="1"/>
  <c r="C113" i="1"/>
  <c r="H112" i="1"/>
  <c r="F112" i="1"/>
  <c r="E112" i="1"/>
  <c r="C112" i="1"/>
  <c r="H111" i="1"/>
  <c r="F111" i="1"/>
  <c r="E111" i="1"/>
  <c r="C111" i="1"/>
  <c r="H110" i="1"/>
  <c r="F110" i="1"/>
  <c r="E110" i="1"/>
  <c r="C110" i="1"/>
  <c r="H109" i="1"/>
  <c r="F109" i="1"/>
  <c r="E109" i="1"/>
  <c r="C109" i="1"/>
  <c r="H108" i="1"/>
  <c r="F108" i="1"/>
  <c r="E108" i="1"/>
  <c r="C108" i="1"/>
  <c r="H107" i="1"/>
  <c r="F107" i="1"/>
  <c r="E107" i="1"/>
  <c r="C107" i="1"/>
  <c r="H106" i="1"/>
  <c r="F106" i="1"/>
  <c r="E106" i="1"/>
  <c r="C106" i="1"/>
  <c r="H105" i="1"/>
  <c r="F105" i="1"/>
  <c r="E105" i="1"/>
  <c r="C105" i="1"/>
  <c r="H104" i="1"/>
  <c r="F104" i="1"/>
  <c r="E104" i="1"/>
  <c r="C104" i="1"/>
  <c r="H103" i="1"/>
  <c r="F103" i="1"/>
  <c r="E103" i="1"/>
  <c r="C103" i="1"/>
  <c r="H102" i="1"/>
  <c r="F102" i="1"/>
  <c r="E102" i="1"/>
  <c r="C102" i="1"/>
  <c r="H101" i="1"/>
  <c r="F101" i="1"/>
  <c r="E101" i="1"/>
  <c r="C101" i="1"/>
  <c r="H100" i="1"/>
  <c r="F100" i="1"/>
  <c r="E100" i="1"/>
  <c r="C100" i="1"/>
  <c r="H99" i="1"/>
  <c r="F99" i="1"/>
  <c r="E99" i="1"/>
  <c r="C99" i="1"/>
  <c r="H98" i="1"/>
  <c r="F98" i="1"/>
  <c r="E98" i="1"/>
  <c r="C98" i="1"/>
  <c r="H97" i="1"/>
  <c r="F97" i="1"/>
  <c r="E97" i="1"/>
  <c r="C97" i="1"/>
  <c r="H96" i="1"/>
  <c r="F96" i="1"/>
  <c r="E96" i="1"/>
  <c r="C96" i="1"/>
  <c r="H95" i="1"/>
  <c r="F95" i="1"/>
  <c r="E95" i="1"/>
  <c r="C95" i="1"/>
  <c r="H94" i="1"/>
  <c r="F94" i="1"/>
  <c r="E94" i="1"/>
  <c r="C94" i="1"/>
  <c r="H93" i="1"/>
  <c r="F93" i="1"/>
  <c r="E93" i="1"/>
  <c r="C93" i="1"/>
  <c r="H92" i="1"/>
  <c r="F92" i="1"/>
  <c r="E92" i="1"/>
  <c r="C92" i="1"/>
  <c r="H91" i="1"/>
  <c r="F91" i="1"/>
  <c r="E91" i="1"/>
  <c r="C91" i="1"/>
  <c r="H90" i="1"/>
  <c r="F90" i="1"/>
  <c r="E90" i="1"/>
  <c r="C90" i="1"/>
  <c r="H89" i="1"/>
  <c r="F89" i="1"/>
  <c r="E89" i="1"/>
  <c r="C89" i="1"/>
  <c r="H88" i="1"/>
  <c r="F88" i="1"/>
  <c r="E88" i="1"/>
  <c r="C88" i="1"/>
  <c r="H87" i="1"/>
  <c r="F87" i="1"/>
  <c r="E87" i="1"/>
  <c r="C87" i="1"/>
  <c r="E388" i="1" l="1"/>
  <c r="C579" i="1" l="1"/>
  <c r="E579" i="1"/>
  <c r="H579" i="1"/>
  <c r="E641" i="1"/>
  <c r="E670" i="1" l="1"/>
  <c r="H1025" i="1" l="1"/>
  <c r="H1024" i="1"/>
  <c r="H1023" i="1"/>
  <c r="H1022" i="1"/>
  <c r="C1023" i="1"/>
  <c r="E1023" i="1"/>
  <c r="F1023" i="1"/>
  <c r="C1024" i="1"/>
  <c r="E1024" i="1"/>
  <c r="F1024" i="1"/>
  <c r="C1036" i="1"/>
  <c r="E1036" i="1"/>
  <c r="F1036" i="1"/>
  <c r="H1036" i="1"/>
  <c r="C1034" i="1"/>
  <c r="E1034" i="1"/>
  <c r="F1034" i="1"/>
  <c r="H1034" i="1"/>
  <c r="C1035" i="1"/>
  <c r="E1035" i="1"/>
  <c r="F1035" i="1"/>
  <c r="H1035" i="1"/>
  <c r="H1030" i="1"/>
  <c r="F1030" i="1"/>
  <c r="E1030" i="1"/>
  <c r="H1029" i="1"/>
  <c r="F1029" i="1"/>
  <c r="E1029" i="1"/>
  <c r="H1028" i="1"/>
  <c r="F1028" i="1"/>
  <c r="E1028" i="1"/>
  <c r="H1027" i="1"/>
  <c r="F1027" i="1"/>
  <c r="E1027" i="1"/>
  <c r="H1026" i="1"/>
  <c r="F1026" i="1"/>
  <c r="E1026" i="1"/>
  <c r="C1029" i="1"/>
  <c r="C1030" i="1"/>
  <c r="F836" i="1" l="1"/>
  <c r="C885" i="1" l="1"/>
  <c r="E885" i="1"/>
  <c r="F885" i="1"/>
  <c r="H885" i="1"/>
  <c r="C886" i="1"/>
  <c r="E886" i="1"/>
  <c r="F886" i="1"/>
  <c r="H886" i="1"/>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5" i="1"/>
  <c r="H416" i="1"/>
  <c r="H417" i="1"/>
  <c r="H418" i="1"/>
  <c r="H421" i="1"/>
  <c r="H422" i="1"/>
  <c r="H423" i="1"/>
  <c r="H424" i="1"/>
  <c r="H425" i="1"/>
  <c r="H426" i="1"/>
  <c r="H427" i="1"/>
  <c r="H428" i="1"/>
  <c r="H429" i="1"/>
  <c r="H430" i="1"/>
  <c r="H431" i="1"/>
  <c r="H432" i="1"/>
  <c r="H433" i="1"/>
  <c r="H434" i="1"/>
  <c r="H435" i="1"/>
  <c r="H436" i="1"/>
  <c r="H437" i="1"/>
  <c r="H438" i="1"/>
  <c r="H439" i="1"/>
  <c r="H440" i="1"/>
  <c r="H576" i="1"/>
  <c r="H577" i="1"/>
  <c r="H578"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2" i="1"/>
  <c r="H663" i="1"/>
  <c r="H664" i="1"/>
  <c r="H665" i="1"/>
  <c r="H668" i="1"/>
  <c r="H669" i="1"/>
  <c r="H670" i="1"/>
  <c r="H671" i="1"/>
  <c r="H672" i="1"/>
  <c r="H673" i="1"/>
  <c r="H674" i="1"/>
  <c r="H675" i="1"/>
  <c r="H676" i="1"/>
  <c r="H677" i="1"/>
  <c r="H678" i="1"/>
  <c r="H679" i="1"/>
  <c r="H680" i="1"/>
  <c r="H681"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75" i="1"/>
  <c r="H869" i="1"/>
  <c r="H870" i="1"/>
  <c r="H871" i="1"/>
  <c r="H872" i="1"/>
  <c r="H873" i="1"/>
  <c r="H874" i="1"/>
  <c r="H876" i="1"/>
  <c r="H877" i="1"/>
  <c r="H878" i="1"/>
  <c r="H879" i="1"/>
  <c r="H880" i="1"/>
  <c r="H881" i="1"/>
  <c r="H882" i="1"/>
  <c r="H883" i="1"/>
  <c r="H884"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31" i="1"/>
  <c r="H1032" i="1"/>
  <c r="H1033"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5" i="1"/>
  <c r="F416" i="1"/>
  <c r="F417" i="1"/>
  <c r="F418" i="1"/>
  <c r="F421" i="1"/>
  <c r="F422" i="1"/>
  <c r="F423" i="1"/>
  <c r="F424" i="1"/>
  <c r="F425" i="1"/>
  <c r="F426" i="1"/>
  <c r="F427" i="1"/>
  <c r="F826" i="1"/>
  <c r="F827" i="1"/>
  <c r="F828" i="1"/>
  <c r="F829" i="1"/>
  <c r="F830" i="1"/>
  <c r="F831" i="1"/>
  <c r="F832" i="1"/>
  <c r="F833" i="1"/>
  <c r="F834" i="1"/>
  <c r="F835"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75" i="1"/>
  <c r="F869" i="1"/>
  <c r="F870" i="1"/>
  <c r="F871" i="1"/>
  <c r="F872" i="1"/>
  <c r="F873" i="1"/>
  <c r="F874" i="1"/>
  <c r="F876" i="1"/>
  <c r="F877" i="1"/>
  <c r="F878" i="1"/>
  <c r="F879" i="1"/>
  <c r="F880" i="1"/>
  <c r="F881" i="1"/>
  <c r="F882" i="1"/>
  <c r="F883" i="1"/>
  <c r="F884"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5" i="1"/>
  <c r="F1031" i="1"/>
  <c r="F1032" i="1"/>
  <c r="F1033"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6"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9" i="1"/>
  <c r="E390" i="1"/>
  <c r="E391" i="1"/>
  <c r="E392" i="1"/>
  <c r="E393" i="1"/>
  <c r="E394" i="1"/>
  <c r="E395" i="1"/>
  <c r="E396" i="1"/>
  <c r="E397" i="1"/>
  <c r="E398" i="1"/>
  <c r="E399" i="1"/>
  <c r="E400" i="1"/>
  <c r="E401" i="1"/>
  <c r="E402" i="1"/>
  <c r="E403" i="1"/>
  <c r="E404" i="1"/>
  <c r="E405" i="1"/>
  <c r="E406" i="1"/>
  <c r="E407" i="1"/>
  <c r="E408" i="1"/>
  <c r="E409" i="1"/>
  <c r="E410" i="1"/>
  <c r="E411" i="1"/>
  <c r="E412" i="1"/>
  <c r="E415" i="1"/>
  <c r="E416" i="1"/>
  <c r="E417" i="1"/>
  <c r="E418" i="1"/>
  <c r="E421" i="1"/>
  <c r="E422" i="1"/>
  <c r="E423" i="1"/>
  <c r="E424" i="1"/>
  <c r="E425" i="1"/>
  <c r="E426" i="1"/>
  <c r="E427" i="1"/>
  <c r="E428" i="1"/>
  <c r="E429" i="1"/>
  <c r="E430" i="1"/>
  <c r="E431" i="1"/>
  <c r="E432" i="1"/>
  <c r="E433" i="1"/>
  <c r="E434" i="1"/>
  <c r="E435" i="1"/>
  <c r="E436" i="1"/>
  <c r="E437" i="1"/>
  <c r="E438" i="1"/>
  <c r="E439" i="1"/>
  <c r="E576" i="1"/>
  <c r="E577" i="1"/>
  <c r="E578"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2" i="1"/>
  <c r="E643" i="1"/>
  <c r="E644" i="1"/>
  <c r="E645" i="1"/>
  <c r="E646" i="1"/>
  <c r="E647" i="1"/>
  <c r="E648" i="1"/>
  <c r="E649" i="1"/>
  <c r="E650" i="1"/>
  <c r="E651" i="1"/>
  <c r="E652" i="1"/>
  <c r="E653" i="1"/>
  <c r="E654" i="1"/>
  <c r="E655" i="1"/>
  <c r="E656" i="1"/>
  <c r="E657" i="1"/>
  <c r="E658" i="1"/>
  <c r="E659" i="1"/>
  <c r="E662" i="1"/>
  <c r="E663" i="1"/>
  <c r="E664" i="1"/>
  <c r="E665" i="1"/>
  <c r="E668" i="1"/>
  <c r="E669" i="1"/>
  <c r="E671" i="1"/>
  <c r="E672" i="1"/>
  <c r="E673" i="1"/>
  <c r="E674" i="1"/>
  <c r="E675" i="1"/>
  <c r="E676" i="1"/>
  <c r="E677" i="1"/>
  <c r="E678" i="1"/>
  <c r="E679" i="1"/>
  <c r="E680" i="1"/>
  <c r="E681" i="1"/>
  <c r="E682" i="1"/>
  <c r="E683" i="1"/>
  <c r="E684"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75" i="1"/>
  <c r="E869" i="1"/>
  <c r="E870" i="1"/>
  <c r="E871" i="1"/>
  <c r="E872" i="1"/>
  <c r="E873" i="1"/>
  <c r="E874" i="1"/>
  <c r="E876" i="1"/>
  <c r="E877" i="1"/>
  <c r="E878" i="1"/>
  <c r="E879" i="1"/>
  <c r="E880" i="1"/>
  <c r="E881" i="1"/>
  <c r="E882" i="1"/>
  <c r="E883" i="1"/>
  <c r="E884"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5" i="1"/>
  <c r="E1031" i="1"/>
  <c r="E1032" i="1"/>
  <c r="E1033"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5" i="1"/>
  <c r="C416" i="1"/>
  <c r="C417" i="1"/>
  <c r="C418" i="1"/>
  <c r="C421" i="1"/>
  <c r="C422" i="1"/>
  <c r="C423" i="1"/>
  <c r="C424" i="1"/>
  <c r="C425" i="1"/>
  <c r="C426" i="1"/>
  <c r="C427" i="1"/>
  <c r="C428" i="1"/>
  <c r="C429" i="1"/>
  <c r="C430" i="1"/>
  <c r="C431" i="1"/>
  <c r="C432" i="1"/>
  <c r="C433" i="1"/>
  <c r="C434" i="1"/>
  <c r="C435" i="1"/>
  <c r="C436" i="1"/>
  <c r="C437" i="1"/>
  <c r="C438" i="1"/>
  <c r="C439" i="1"/>
  <c r="C440" i="1"/>
  <c r="C441" i="1"/>
  <c r="C442" i="1"/>
  <c r="C576" i="1"/>
  <c r="C577" i="1"/>
  <c r="C578"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2" i="1"/>
  <c r="C663" i="1"/>
  <c r="C664" i="1"/>
  <c r="C665" i="1"/>
  <c r="C668" i="1"/>
  <c r="C669" i="1"/>
  <c r="C670" i="1"/>
  <c r="C671" i="1"/>
  <c r="C672" i="1"/>
  <c r="C673" i="1"/>
  <c r="C674" i="1"/>
  <c r="C675" i="1"/>
  <c r="C676" i="1"/>
  <c r="C677" i="1"/>
  <c r="C678" i="1"/>
  <c r="C679" i="1"/>
  <c r="C680" i="1"/>
  <c r="C681" i="1"/>
  <c r="C682" i="1"/>
  <c r="C683" i="1"/>
  <c r="C684"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75" i="1"/>
  <c r="C869" i="1"/>
  <c r="C870" i="1"/>
  <c r="C871" i="1"/>
  <c r="C872" i="1"/>
  <c r="C873" i="1"/>
  <c r="C874" i="1"/>
  <c r="C876" i="1"/>
  <c r="C877" i="1"/>
  <c r="C878" i="1"/>
  <c r="C879" i="1"/>
  <c r="C880" i="1"/>
  <c r="C881" i="1"/>
  <c r="C882" i="1"/>
  <c r="C883" i="1"/>
  <c r="C884"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5" i="1"/>
  <c r="C1026" i="1"/>
  <c r="C1027" i="1"/>
  <c r="C1028" i="1"/>
  <c r="C1031" i="1"/>
  <c r="C1032" i="1"/>
  <c r="C1033"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6" i="1"/>
  <c r="I184" i="6" l="1"/>
  <c r="J194" i="6"/>
  <c r="J197" i="6"/>
  <c r="I200" i="6"/>
  <c r="J210" i="6"/>
  <c r="J213" i="6"/>
  <c r="I216" i="6"/>
  <c r="J226" i="6"/>
  <c r="J229" i="6"/>
  <c r="I232" i="6"/>
  <c r="J242" i="6"/>
  <c r="I10" i="6"/>
  <c r="I18" i="6"/>
  <c r="I26" i="6"/>
  <c r="I34" i="6"/>
  <c r="I42" i="6"/>
  <c r="I50" i="6"/>
  <c r="I58" i="6"/>
  <c r="I66" i="6"/>
  <c r="I74" i="6"/>
  <c r="I82" i="6"/>
  <c r="I90" i="6"/>
  <c r="I98" i="6"/>
  <c r="I106" i="6"/>
  <c r="I114" i="6"/>
  <c r="I248" i="6"/>
  <c r="I256" i="6"/>
  <c r="I264" i="6"/>
  <c r="I273" i="6"/>
  <c r="I281" i="6"/>
  <c r="I289" i="6"/>
  <c r="I297" i="6"/>
  <c r="I305" i="6"/>
  <c r="I313" i="6"/>
  <c r="I321" i="6"/>
  <c r="I329" i="6"/>
  <c r="I413" i="6"/>
  <c r="I421" i="6"/>
  <c r="I429" i="6"/>
  <c r="I437" i="6"/>
  <c r="I445" i="6"/>
  <c r="I453" i="6"/>
  <c r="I461" i="6"/>
  <c r="I469" i="6"/>
  <c r="I477" i="6"/>
  <c r="I485" i="6"/>
  <c r="I493" i="6"/>
  <c r="I570" i="6"/>
  <c r="I578" i="6"/>
  <c r="I586" i="6"/>
  <c r="I594" i="6"/>
  <c r="I602" i="6"/>
  <c r="I610" i="6"/>
  <c r="I618" i="6"/>
  <c r="I626" i="6"/>
  <c r="I634" i="6"/>
  <c r="K184" i="6"/>
  <c r="I190" i="6"/>
  <c r="K194" i="6"/>
  <c r="K200" i="6"/>
  <c r="I206" i="6"/>
  <c r="K210" i="6"/>
  <c r="K216" i="6"/>
  <c r="I222" i="6"/>
  <c r="K226" i="6"/>
  <c r="K232" i="6"/>
  <c r="I238" i="6"/>
  <c r="K242" i="6"/>
  <c r="I11" i="6"/>
  <c r="I19" i="6"/>
  <c r="I27" i="6"/>
  <c r="I35" i="6"/>
  <c r="I43" i="6"/>
  <c r="I51" i="6"/>
  <c r="I59" i="6"/>
  <c r="I67" i="6"/>
  <c r="I75" i="6"/>
  <c r="I83" i="6"/>
  <c r="I91" i="6"/>
  <c r="I99" i="6"/>
  <c r="I107" i="6"/>
  <c r="I115" i="6"/>
  <c r="I249" i="6"/>
  <c r="I257" i="6"/>
  <c r="I266" i="6"/>
  <c r="I274" i="6"/>
  <c r="I282" i="6"/>
  <c r="I290" i="6"/>
  <c r="I298" i="6"/>
  <c r="I306" i="6"/>
  <c r="I314" i="6"/>
  <c r="I322" i="6"/>
  <c r="I330" i="6"/>
  <c r="I414" i="6"/>
  <c r="I422" i="6"/>
  <c r="I430" i="6"/>
  <c r="I438" i="6"/>
  <c r="I446" i="6"/>
  <c r="I454" i="6"/>
  <c r="I462" i="6"/>
  <c r="I470" i="6"/>
  <c r="I478" i="6"/>
  <c r="I486" i="6"/>
  <c r="I494" i="6"/>
  <c r="I571" i="6"/>
  <c r="I579" i="6"/>
  <c r="I587" i="6"/>
  <c r="I595" i="6"/>
  <c r="I603" i="6"/>
  <c r="I611" i="6"/>
  <c r="I619" i="6"/>
  <c r="I627" i="6"/>
  <c r="J190" i="6"/>
  <c r="J193" i="6"/>
  <c r="I196" i="6"/>
  <c r="J206" i="6"/>
  <c r="J209" i="6"/>
  <c r="I212" i="6"/>
  <c r="J222" i="6"/>
  <c r="J225" i="6"/>
  <c r="I228" i="6"/>
  <c r="J238" i="6"/>
  <c r="J241" i="6"/>
  <c r="I244" i="6"/>
  <c r="I12" i="6"/>
  <c r="I20" i="6"/>
  <c r="I28" i="6"/>
  <c r="I36" i="6"/>
  <c r="I44" i="6"/>
  <c r="I52" i="6"/>
  <c r="I60" i="6"/>
  <c r="I68" i="6"/>
  <c r="I76" i="6"/>
  <c r="I84" i="6"/>
  <c r="I92" i="6"/>
  <c r="I100" i="6"/>
  <c r="I108" i="6"/>
  <c r="I116" i="6"/>
  <c r="I250" i="6"/>
  <c r="I258" i="6"/>
  <c r="I267" i="6"/>
  <c r="I275" i="6"/>
  <c r="I283" i="6"/>
  <c r="I291" i="6"/>
  <c r="I299" i="6"/>
  <c r="I307" i="6"/>
  <c r="I315" i="6"/>
  <c r="I323" i="6"/>
  <c r="I331" i="6"/>
  <c r="I407" i="6"/>
  <c r="I415" i="6"/>
  <c r="I423" i="6"/>
  <c r="I431" i="6"/>
  <c r="I439" i="6"/>
  <c r="I447" i="6"/>
  <c r="I455" i="6"/>
  <c r="I463" i="6"/>
  <c r="I471" i="6"/>
  <c r="I479" i="6"/>
  <c r="I487" i="6"/>
  <c r="I495" i="6"/>
  <c r="I572" i="6"/>
  <c r="I580" i="6"/>
  <c r="I588" i="6"/>
  <c r="I596" i="6"/>
  <c r="I604" i="6"/>
  <c r="I612" i="6"/>
  <c r="I620" i="6"/>
  <c r="I628" i="6"/>
  <c r="I636" i="6"/>
  <c r="I644" i="6"/>
  <c r="I192" i="6"/>
  <c r="I202" i="6"/>
  <c r="K208" i="6"/>
  <c r="J218" i="6"/>
  <c r="J221" i="6"/>
  <c r="I226" i="6"/>
  <c r="K234" i="6"/>
  <c r="K244" i="6"/>
  <c r="I16" i="6"/>
  <c r="I30" i="6"/>
  <c r="I41" i="6"/>
  <c r="I55" i="6"/>
  <c r="I69" i="6"/>
  <c r="I80" i="6"/>
  <c r="I94" i="6"/>
  <c r="I105" i="6"/>
  <c r="I245" i="6"/>
  <c r="I259" i="6"/>
  <c r="I186" i="6"/>
  <c r="K192" i="6"/>
  <c r="J202" i="6"/>
  <c r="J205" i="6"/>
  <c r="I210" i="6"/>
  <c r="K218" i="6"/>
  <c r="K228" i="6"/>
  <c r="J233" i="6"/>
  <c r="I236" i="6"/>
  <c r="I6" i="6"/>
  <c r="I17" i="6"/>
  <c r="I31" i="6"/>
  <c r="I45" i="6"/>
  <c r="I56" i="6"/>
  <c r="I70" i="6"/>
  <c r="I81" i="6"/>
  <c r="I95" i="6"/>
  <c r="I109" i="6"/>
  <c r="I246" i="6"/>
  <c r="J185" i="6"/>
  <c r="I188" i="6"/>
  <c r="I198" i="6"/>
  <c r="K204" i="6"/>
  <c r="J214" i="6"/>
  <c r="K230" i="6"/>
  <c r="K238" i="6"/>
  <c r="I9" i="6"/>
  <c r="I23" i="6"/>
  <c r="I37" i="6"/>
  <c r="I48" i="6"/>
  <c r="I62" i="6"/>
  <c r="I73" i="6"/>
  <c r="I87" i="6"/>
  <c r="I101" i="6"/>
  <c r="I112" i="6"/>
  <c r="I252" i="6"/>
  <c r="I263" i="6"/>
  <c r="I278" i="6"/>
  <c r="I292" i="6"/>
  <c r="I303" i="6"/>
  <c r="I317" i="6"/>
  <c r="I328" i="6"/>
  <c r="I410" i="6"/>
  <c r="I424" i="6"/>
  <c r="I435" i="6"/>
  <c r="I449" i="6"/>
  <c r="I460" i="6"/>
  <c r="I474" i="6"/>
  <c r="I488" i="6"/>
  <c r="I576" i="6"/>
  <c r="I590" i="6"/>
  <c r="I601" i="6"/>
  <c r="I615" i="6"/>
  <c r="I629" i="6"/>
  <c r="I639" i="6"/>
  <c r="I648" i="6"/>
  <c r="I656" i="6"/>
  <c r="I664" i="6"/>
  <c r="I672" i="6"/>
  <c r="I680" i="6"/>
  <c r="I688" i="6"/>
  <c r="I696" i="6"/>
  <c r="I704" i="6"/>
  <c r="I712" i="6"/>
  <c r="J9" i="6"/>
  <c r="J17" i="6"/>
  <c r="J25" i="6"/>
  <c r="J33" i="6"/>
  <c r="J41" i="6"/>
  <c r="J49" i="6"/>
  <c r="J57" i="6"/>
  <c r="J65" i="6"/>
  <c r="J73" i="6"/>
  <c r="J81" i="6"/>
  <c r="J89" i="6"/>
  <c r="J97" i="6"/>
  <c r="J105" i="6"/>
  <c r="J113" i="6"/>
  <c r="J247" i="6"/>
  <c r="J255" i="6"/>
  <c r="J263" i="6"/>
  <c r="J271" i="6"/>
  <c r="J279" i="6"/>
  <c r="J287" i="6"/>
  <c r="J295" i="6"/>
  <c r="J303" i="6"/>
  <c r="J311" i="6"/>
  <c r="J319" i="6"/>
  <c r="J327" i="6"/>
  <c r="J186" i="6"/>
  <c r="K198" i="6"/>
  <c r="K214" i="6"/>
  <c r="I230" i="6"/>
  <c r="I242" i="6"/>
  <c r="I24" i="6"/>
  <c r="I46" i="6"/>
  <c r="I64" i="6"/>
  <c r="I86" i="6"/>
  <c r="I104" i="6"/>
  <c r="K186" i="6"/>
  <c r="J230" i="6"/>
  <c r="J237" i="6"/>
  <c r="I204" i="6"/>
  <c r="I220" i="6"/>
  <c r="J234" i="6"/>
  <c r="J182" i="6"/>
  <c r="K196" i="6"/>
  <c r="K212" i="6"/>
  <c r="I224" i="6"/>
  <c r="I240" i="6"/>
  <c r="I21" i="6"/>
  <c r="I39" i="6"/>
  <c r="I61" i="6"/>
  <c r="I79" i="6"/>
  <c r="I102" i="6"/>
  <c r="I247" i="6"/>
  <c r="I268" i="6"/>
  <c r="I280" i="6"/>
  <c r="I295" i="6"/>
  <c r="I310" i="6"/>
  <c r="I325" i="6"/>
  <c r="I417" i="6"/>
  <c r="I432" i="6"/>
  <c r="I444" i="6"/>
  <c r="I459" i="6"/>
  <c r="I475" i="6"/>
  <c r="I490" i="6"/>
  <c r="I575" i="6"/>
  <c r="I591" i="6"/>
  <c r="I606" i="6"/>
  <c r="I621" i="6"/>
  <c r="I633" i="6"/>
  <c r="I645" i="6"/>
  <c r="I654" i="6"/>
  <c r="I663" i="6"/>
  <c r="I673" i="6"/>
  <c r="I682" i="6"/>
  <c r="I691" i="6"/>
  <c r="I700" i="6"/>
  <c r="I709" i="6"/>
  <c r="J7" i="6"/>
  <c r="J16" i="6"/>
  <c r="J26" i="6"/>
  <c r="J35" i="6"/>
  <c r="J44" i="6"/>
  <c r="J53" i="6"/>
  <c r="J62" i="6"/>
  <c r="J71" i="6"/>
  <c r="J80" i="6"/>
  <c r="J90" i="6"/>
  <c r="J99" i="6"/>
  <c r="J108" i="6"/>
  <c r="J117" i="6"/>
  <c r="J252" i="6"/>
  <c r="J261" i="6"/>
  <c r="J270" i="6"/>
  <c r="J280" i="6"/>
  <c r="J289" i="6"/>
  <c r="J298" i="6"/>
  <c r="J307" i="6"/>
  <c r="J316" i="6"/>
  <c r="J325" i="6"/>
  <c r="J412" i="6"/>
  <c r="J420" i="6"/>
  <c r="J428" i="6"/>
  <c r="J436" i="6"/>
  <c r="J444" i="6"/>
  <c r="J452" i="6"/>
  <c r="J460" i="6"/>
  <c r="J468" i="6"/>
  <c r="J476" i="6"/>
  <c r="J484" i="6"/>
  <c r="J201" i="6"/>
  <c r="I214" i="6"/>
  <c r="K240" i="6"/>
  <c r="I29" i="6"/>
  <c r="I54" i="6"/>
  <c r="I85" i="6"/>
  <c r="I111" i="6"/>
  <c r="I260" i="6"/>
  <c r="I277" i="6"/>
  <c r="I294" i="6"/>
  <c r="I311" i="6"/>
  <c r="I327" i="6"/>
  <c r="I416" i="6"/>
  <c r="I433" i="6"/>
  <c r="I450" i="6"/>
  <c r="I466" i="6"/>
  <c r="I482" i="6"/>
  <c r="I581" i="6"/>
  <c r="I597" i="6"/>
  <c r="I613" i="6"/>
  <c r="I630" i="6"/>
  <c r="I642" i="6"/>
  <c r="I653" i="6"/>
  <c r="I665" i="6"/>
  <c r="I675" i="6"/>
  <c r="I685" i="6"/>
  <c r="I695" i="6"/>
  <c r="I706" i="6"/>
  <c r="I716" i="6"/>
  <c r="J15" i="6"/>
  <c r="J27" i="6"/>
  <c r="J37" i="6"/>
  <c r="J47" i="6"/>
  <c r="J58" i="6"/>
  <c r="J68" i="6"/>
  <c r="J78" i="6"/>
  <c r="J88" i="6"/>
  <c r="J100" i="6"/>
  <c r="J110" i="6"/>
  <c r="J246" i="6"/>
  <c r="J257" i="6"/>
  <c r="J267" i="6"/>
  <c r="J277" i="6"/>
  <c r="J288" i="6"/>
  <c r="J299" i="6"/>
  <c r="J309" i="6"/>
  <c r="J320" i="6"/>
  <c r="J330" i="6"/>
  <c r="J409" i="6"/>
  <c r="J418" i="6"/>
  <c r="J427" i="6"/>
  <c r="J437" i="6"/>
  <c r="J446" i="6"/>
  <c r="J455" i="6"/>
  <c r="J464" i="6"/>
  <c r="J473" i="6"/>
  <c r="J482" i="6"/>
  <c r="J491" i="6"/>
  <c r="J576" i="6"/>
  <c r="J584" i="6"/>
  <c r="J592" i="6"/>
  <c r="J600" i="6"/>
  <c r="K190" i="6"/>
  <c r="I7" i="6"/>
  <c r="I32" i="6"/>
  <c r="I57" i="6"/>
  <c r="I88" i="6"/>
  <c r="I113" i="6"/>
  <c r="I261" i="6"/>
  <c r="I279" i="6"/>
  <c r="I296" i="6"/>
  <c r="I312" i="6"/>
  <c r="I418" i="6"/>
  <c r="I434" i="6"/>
  <c r="I451" i="6"/>
  <c r="I467" i="6"/>
  <c r="I483" i="6"/>
  <c r="I582" i="6"/>
  <c r="I598" i="6"/>
  <c r="I614" i="6"/>
  <c r="I631" i="6"/>
  <c r="I643" i="6"/>
  <c r="I655" i="6"/>
  <c r="I666" i="6"/>
  <c r="I676" i="6"/>
  <c r="I686" i="6"/>
  <c r="I697" i="6"/>
  <c r="I707" i="6"/>
  <c r="J6" i="6"/>
  <c r="J18" i="6"/>
  <c r="J28" i="6"/>
  <c r="J38" i="6"/>
  <c r="J48" i="6"/>
  <c r="J59" i="6"/>
  <c r="J69" i="6"/>
  <c r="J79" i="6"/>
  <c r="J91" i="6"/>
  <c r="J101" i="6"/>
  <c r="J111" i="6"/>
  <c r="J248" i="6"/>
  <c r="J258" i="6"/>
  <c r="J268" i="6"/>
  <c r="J278" i="6"/>
  <c r="J290" i="6"/>
  <c r="J300" i="6"/>
  <c r="J310" i="6"/>
  <c r="J321" i="6"/>
  <c r="J331" i="6"/>
  <c r="J410" i="6"/>
  <c r="J419" i="6"/>
  <c r="J429" i="6"/>
  <c r="J438" i="6"/>
  <c r="J447" i="6"/>
  <c r="J456" i="6"/>
  <c r="J465" i="6"/>
  <c r="J474" i="6"/>
  <c r="J483" i="6"/>
  <c r="J492" i="6"/>
  <c r="J577" i="6"/>
  <c r="K182" i="6"/>
  <c r="K206" i="6"/>
  <c r="I234" i="6"/>
  <c r="I22" i="6"/>
  <c r="I49" i="6"/>
  <c r="I77" i="6"/>
  <c r="I103" i="6"/>
  <c r="I254" i="6"/>
  <c r="I272" i="6"/>
  <c r="I288" i="6"/>
  <c r="I308" i="6"/>
  <c r="I324" i="6"/>
  <c r="I411" i="6"/>
  <c r="I427" i="6"/>
  <c r="I443" i="6"/>
  <c r="I464" i="6"/>
  <c r="I480" i="6"/>
  <c r="I574" i="6"/>
  <c r="I592" i="6"/>
  <c r="I608" i="6"/>
  <c r="I624" i="6"/>
  <c r="I640" i="6"/>
  <c r="I651" i="6"/>
  <c r="I661" i="6"/>
  <c r="I671" i="6"/>
  <c r="I683" i="6"/>
  <c r="I693" i="6"/>
  <c r="I703" i="6"/>
  <c r="I714" i="6"/>
  <c r="J13" i="6"/>
  <c r="J23" i="6"/>
  <c r="J34" i="6"/>
  <c r="J45" i="6"/>
  <c r="J55" i="6"/>
  <c r="J66" i="6"/>
  <c r="J76" i="6"/>
  <c r="J86" i="6"/>
  <c r="J96" i="6"/>
  <c r="J107" i="6"/>
  <c r="J118" i="6"/>
  <c r="J254" i="6"/>
  <c r="J265" i="6"/>
  <c r="J275" i="6"/>
  <c r="J285" i="6"/>
  <c r="J296" i="6"/>
  <c r="J306" i="6"/>
  <c r="J317" i="6"/>
  <c r="J328" i="6"/>
  <c r="J407" i="6"/>
  <c r="J416" i="6"/>
  <c r="J425" i="6"/>
  <c r="J434" i="6"/>
  <c r="J443" i="6"/>
  <c r="J453" i="6"/>
  <c r="J462" i="6"/>
  <c r="J471" i="6"/>
  <c r="J480" i="6"/>
  <c r="J489" i="6"/>
  <c r="J574" i="6"/>
  <c r="J582" i="6"/>
  <c r="J590" i="6"/>
  <c r="J598" i="6"/>
  <c r="J606" i="6"/>
  <c r="J614" i="6"/>
  <c r="J622" i="6"/>
  <c r="J630" i="6"/>
  <c r="J638" i="6"/>
  <c r="J646" i="6"/>
  <c r="J654" i="6"/>
  <c r="J662" i="6"/>
  <c r="J670" i="6"/>
  <c r="J678" i="6"/>
  <c r="J686" i="6"/>
  <c r="J694" i="6"/>
  <c r="J702" i="6"/>
  <c r="J710" i="6"/>
  <c r="K7" i="6"/>
  <c r="K15" i="6"/>
  <c r="K23" i="6"/>
  <c r="K31" i="6"/>
  <c r="K39" i="6"/>
  <c r="K47" i="6"/>
  <c r="K55" i="6"/>
  <c r="K63" i="6"/>
  <c r="K71" i="6"/>
  <c r="K79" i="6"/>
  <c r="K87" i="6"/>
  <c r="K95" i="6"/>
  <c r="K103" i="6"/>
  <c r="K111" i="6"/>
  <c r="K245" i="6"/>
  <c r="K253" i="6"/>
  <c r="K261" i="6"/>
  <c r="K269" i="6"/>
  <c r="K277" i="6"/>
  <c r="K285" i="6"/>
  <c r="K293" i="6"/>
  <c r="K301" i="6"/>
  <c r="K309" i="6"/>
  <c r="K317" i="6"/>
  <c r="K325" i="6"/>
  <c r="K409" i="6"/>
  <c r="K417" i="6"/>
  <c r="K425" i="6"/>
  <c r="K433" i="6"/>
  <c r="K441" i="6"/>
  <c r="K449" i="6"/>
  <c r="K457" i="6"/>
  <c r="K465" i="6"/>
  <c r="K473" i="6"/>
  <c r="K481" i="6"/>
  <c r="K489" i="6"/>
  <c r="K574" i="6"/>
  <c r="K582" i="6"/>
  <c r="K590" i="6"/>
  <c r="K598" i="6"/>
  <c r="K606" i="6"/>
  <c r="K614" i="6"/>
  <c r="K622" i="6"/>
  <c r="K630" i="6"/>
  <c r="K638" i="6"/>
  <c r="I194" i="6"/>
  <c r="J217" i="6"/>
  <c r="K224" i="6"/>
  <c r="I38" i="6"/>
  <c r="I78" i="6"/>
  <c r="I251" i="6"/>
  <c r="I284" i="6"/>
  <c r="I304" i="6"/>
  <c r="I419" i="6"/>
  <c r="I442" i="6"/>
  <c r="I472" i="6"/>
  <c r="I589" i="6"/>
  <c r="I617" i="6"/>
  <c r="I641" i="6"/>
  <c r="I659" i="6"/>
  <c r="I677" i="6"/>
  <c r="I692" i="6"/>
  <c r="I710" i="6"/>
  <c r="J14" i="6"/>
  <c r="J31" i="6"/>
  <c r="J50" i="6"/>
  <c r="J64" i="6"/>
  <c r="J83" i="6"/>
  <c r="J98" i="6"/>
  <c r="J115" i="6"/>
  <c r="J259" i="6"/>
  <c r="J274" i="6"/>
  <c r="J292" i="6"/>
  <c r="J308" i="6"/>
  <c r="J324" i="6"/>
  <c r="J421" i="6"/>
  <c r="J433" i="6"/>
  <c r="J449" i="6"/>
  <c r="J463" i="6"/>
  <c r="J478" i="6"/>
  <c r="J493" i="6"/>
  <c r="J570" i="6"/>
  <c r="J581" i="6"/>
  <c r="J593" i="6"/>
  <c r="J603" i="6"/>
  <c r="J612" i="6"/>
  <c r="J621" i="6"/>
  <c r="J631" i="6"/>
  <c r="J640" i="6"/>
  <c r="J649" i="6"/>
  <c r="J658" i="6"/>
  <c r="J667" i="6"/>
  <c r="J676" i="6"/>
  <c r="J685" i="6"/>
  <c r="J695" i="6"/>
  <c r="J704" i="6"/>
  <c r="J713" i="6"/>
  <c r="K11" i="6"/>
  <c r="K20" i="6"/>
  <c r="K29" i="6"/>
  <c r="K38" i="6"/>
  <c r="K48" i="6"/>
  <c r="K57" i="6"/>
  <c r="K66" i="6"/>
  <c r="K75" i="6"/>
  <c r="K84" i="6"/>
  <c r="K93" i="6"/>
  <c r="K102" i="6"/>
  <c r="K112" i="6"/>
  <c r="K247" i="6"/>
  <c r="K256" i="6"/>
  <c r="K265" i="6"/>
  <c r="K274" i="6"/>
  <c r="K283" i="6"/>
  <c r="K292" i="6"/>
  <c r="K302" i="6"/>
  <c r="K311" i="6"/>
  <c r="K320" i="6"/>
  <c r="K329" i="6"/>
  <c r="K415" i="6"/>
  <c r="K424" i="6"/>
  <c r="K434" i="6"/>
  <c r="K443" i="6"/>
  <c r="K452" i="6"/>
  <c r="K461" i="6"/>
  <c r="K470" i="6"/>
  <c r="K479" i="6"/>
  <c r="K488" i="6"/>
  <c r="K575" i="6"/>
  <c r="K584" i="6"/>
  <c r="K593" i="6"/>
  <c r="K602" i="6"/>
  <c r="K611" i="6"/>
  <c r="K620" i="6"/>
  <c r="K629" i="6"/>
  <c r="K639" i="6"/>
  <c r="K647" i="6"/>
  <c r="K655" i="6"/>
  <c r="K663" i="6"/>
  <c r="K671" i="6"/>
  <c r="K679" i="6"/>
  <c r="K687" i="6"/>
  <c r="K695" i="6"/>
  <c r="K703" i="6"/>
  <c r="K711" i="6"/>
  <c r="J198" i="6"/>
  <c r="K236" i="6"/>
  <c r="I40" i="6"/>
  <c r="I89" i="6"/>
  <c r="I253" i="6"/>
  <c r="I285" i="6"/>
  <c r="I309" i="6"/>
  <c r="I420" i="6"/>
  <c r="I448" i="6"/>
  <c r="I473" i="6"/>
  <c r="I593" i="6"/>
  <c r="I622" i="6"/>
  <c r="I646" i="6"/>
  <c r="I660" i="6"/>
  <c r="I678" i="6"/>
  <c r="I694" i="6"/>
  <c r="I711" i="6"/>
  <c r="J19" i="6"/>
  <c r="J32" i="6"/>
  <c r="J51" i="6"/>
  <c r="J67" i="6"/>
  <c r="J84" i="6"/>
  <c r="J102" i="6"/>
  <c r="J116" i="6"/>
  <c r="J260" i="6"/>
  <c r="J276" i="6"/>
  <c r="J293" i="6"/>
  <c r="J312" i="6"/>
  <c r="J326" i="6"/>
  <c r="J422" i="6"/>
  <c r="J435" i="6"/>
  <c r="J450" i="6"/>
  <c r="J466" i="6"/>
  <c r="J479" i="6"/>
  <c r="J494" i="6"/>
  <c r="J571" i="6"/>
  <c r="J583" i="6"/>
  <c r="J594" i="6"/>
  <c r="J604" i="6"/>
  <c r="J613" i="6"/>
  <c r="J623" i="6"/>
  <c r="J632" i="6"/>
  <c r="J641" i="6"/>
  <c r="J650" i="6"/>
  <c r="J659" i="6"/>
  <c r="J668" i="6"/>
  <c r="J677" i="6"/>
  <c r="J687" i="6"/>
  <c r="J696" i="6"/>
  <c r="J705" i="6"/>
  <c r="J714" i="6"/>
  <c r="K12" i="6"/>
  <c r="K21" i="6"/>
  <c r="K30" i="6"/>
  <c r="K40" i="6"/>
  <c r="K49" i="6"/>
  <c r="K58" i="6"/>
  <c r="K67" i="6"/>
  <c r="K76" i="6"/>
  <c r="K85" i="6"/>
  <c r="K94" i="6"/>
  <c r="K104" i="6"/>
  <c r="K113" i="6"/>
  <c r="K248" i="6"/>
  <c r="K257" i="6"/>
  <c r="K266" i="6"/>
  <c r="K275" i="6"/>
  <c r="K284" i="6"/>
  <c r="K294" i="6"/>
  <c r="K202" i="6"/>
  <c r="I8" i="6"/>
  <c r="I47" i="6"/>
  <c r="I93" i="6"/>
  <c r="I255" i="6"/>
  <c r="I286" i="6"/>
  <c r="I316" i="6"/>
  <c r="I425" i="6"/>
  <c r="I452" i="6"/>
  <c r="I476" i="6"/>
  <c r="I599" i="6"/>
  <c r="I623" i="6"/>
  <c r="I647" i="6"/>
  <c r="I662" i="6"/>
  <c r="I679" i="6"/>
  <c r="I698" i="6"/>
  <c r="I713" i="6"/>
  <c r="J20" i="6"/>
  <c r="J36" i="6"/>
  <c r="J52" i="6"/>
  <c r="J70" i="6"/>
  <c r="J85" i="6"/>
  <c r="J103" i="6"/>
  <c r="J245" i="6"/>
  <c r="J262" i="6"/>
  <c r="J281" i="6"/>
  <c r="J294" i="6"/>
  <c r="J313" i="6"/>
  <c r="J329" i="6"/>
  <c r="J408" i="6"/>
  <c r="J423" i="6"/>
  <c r="J439" i="6"/>
  <c r="J451" i="6"/>
  <c r="J467" i="6"/>
  <c r="J481" i="6"/>
  <c r="J495" i="6"/>
  <c r="J572" i="6"/>
  <c r="J585" i="6"/>
  <c r="J595" i="6"/>
  <c r="J605" i="6"/>
  <c r="J615" i="6"/>
  <c r="J624" i="6"/>
  <c r="J633" i="6"/>
  <c r="J642" i="6"/>
  <c r="J651" i="6"/>
  <c r="J660" i="6"/>
  <c r="J669" i="6"/>
  <c r="J679" i="6"/>
  <c r="J688" i="6"/>
  <c r="J697" i="6"/>
  <c r="J706" i="6"/>
  <c r="J715" i="6"/>
  <c r="K13" i="6"/>
  <c r="K22" i="6"/>
  <c r="K32" i="6"/>
  <c r="K41" i="6"/>
  <c r="K50" i="6"/>
  <c r="K59" i="6"/>
  <c r="K68" i="6"/>
  <c r="K77" i="6"/>
  <c r="K86" i="6"/>
  <c r="K96" i="6"/>
  <c r="K105" i="6"/>
  <c r="K114" i="6"/>
  <c r="K249" i="6"/>
  <c r="K258" i="6"/>
  <c r="K267" i="6"/>
  <c r="K276" i="6"/>
  <c r="K286" i="6"/>
  <c r="K295" i="6"/>
  <c r="K188" i="6"/>
  <c r="K220" i="6"/>
  <c r="I25" i="6"/>
  <c r="I71" i="6"/>
  <c r="I117" i="6"/>
  <c r="I271" i="6"/>
  <c r="I301" i="6"/>
  <c r="I326" i="6"/>
  <c r="I409" i="6"/>
  <c r="I440" i="6"/>
  <c r="I465" i="6"/>
  <c r="I491" i="6"/>
  <c r="I584" i="6"/>
  <c r="I609" i="6"/>
  <c r="I637" i="6"/>
  <c r="I657" i="6"/>
  <c r="I670" i="6"/>
  <c r="I689" i="6"/>
  <c r="I705" i="6"/>
  <c r="J11" i="6"/>
  <c r="J29" i="6"/>
  <c r="J43" i="6"/>
  <c r="J61" i="6"/>
  <c r="J77" i="6"/>
  <c r="J94" i="6"/>
  <c r="J112" i="6"/>
  <c r="J253" i="6"/>
  <c r="J272" i="6"/>
  <c r="J286" i="6"/>
  <c r="J304" i="6"/>
  <c r="J322" i="6"/>
  <c r="J415" i="6"/>
  <c r="J431" i="6"/>
  <c r="J445" i="6"/>
  <c r="J459" i="6"/>
  <c r="J475" i="6"/>
  <c r="J488" i="6"/>
  <c r="J579" i="6"/>
  <c r="J589" i="6"/>
  <c r="J601" i="6"/>
  <c r="J610" i="6"/>
  <c r="J619" i="6"/>
  <c r="J628" i="6"/>
  <c r="J637" i="6"/>
  <c r="J647" i="6"/>
  <c r="J656" i="6"/>
  <c r="J665" i="6"/>
  <c r="J674" i="6"/>
  <c r="J683" i="6"/>
  <c r="J692" i="6"/>
  <c r="J701" i="6"/>
  <c r="J711" i="6"/>
  <c r="K9" i="6"/>
  <c r="K18" i="6"/>
  <c r="K27" i="6"/>
  <c r="K36" i="6"/>
  <c r="K45" i="6"/>
  <c r="K54" i="6"/>
  <c r="K64" i="6"/>
  <c r="K73" i="6"/>
  <c r="K82" i="6"/>
  <c r="K91" i="6"/>
  <c r="K100" i="6"/>
  <c r="K109" i="6"/>
  <c r="K118" i="6"/>
  <c r="K254" i="6"/>
  <c r="K263" i="6"/>
  <c r="K272" i="6"/>
  <c r="K281" i="6"/>
  <c r="K290" i="6"/>
  <c r="K299" i="6"/>
  <c r="K308" i="6"/>
  <c r="K318" i="6"/>
  <c r="K327" i="6"/>
  <c r="K413" i="6"/>
  <c r="K422" i="6"/>
  <c r="K431" i="6"/>
  <c r="K440" i="6"/>
  <c r="K450" i="6"/>
  <c r="K459" i="6"/>
  <c r="K468" i="6"/>
  <c r="K477" i="6"/>
  <c r="K486" i="6"/>
  <c r="K495" i="6"/>
  <c r="K572" i="6"/>
  <c r="K581" i="6"/>
  <c r="K591" i="6"/>
  <c r="K600" i="6"/>
  <c r="K609" i="6"/>
  <c r="K618" i="6"/>
  <c r="K627" i="6"/>
  <c r="K636" i="6"/>
  <c r="K645" i="6"/>
  <c r="K653" i="6"/>
  <c r="K661" i="6"/>
  <c r="K669" i="6"/>
  <c r="K677" i="6"/>
  <c r="K685" i="6"/>
  <c r="K693" i="6"/>
  <c r="K701" i="6"/>
  <c r="K709" i="6"/>
  <c r="K222" i="6"/>
  <c r="I33" i="6"/>
  <c r="I72" i="6"/>
  <c r="I118" i="6"/>
  <c r="I276" i="6"/>
  <c r="I302" i="6"/>
  <c r="I412" i="6"/>
  <c r="I441" i="6"/>
  <c r="I468" i="6"/>
  <c r="I492" i="6"/>
  <c r="I218" i="6"/>
  <c r="I97" i="6"/>
  <c r="I318" i="6"/>
  <c r="I457" i="6"/>
  <c r="I605" i="6"/>
  <c r="I650" i="6"/>
  <c r="I684" i="6"/>
  <c r="J8" i="6"/>
  <c r="J40" i="6"/>
  <c r="J74" i="6"/>
  <c r="J106" i="6"/>
  <c r="J266" i="6"/>
  <c r="J301" i="6"/>
  <c r="J426" i="6"/>
  <c r="J457" i="6"/>
  <c r="J486" i="6"/>
  <c r="J575" i="6"/>
  <c r="J597" i="6"/>
  <c r="J617" i="6"/>
  <c r="J635" i="6"/>
  <c r="J653" i="6"/>
  <c r="J672" i="6"/>
  <c r="J690" i="6"/>
  <c r="J708" i="6"/>
  <c r="K16" i="6"/>
  <c r="K34" i="6"/>
  <c r="K52" i="6"/>
  <c r="K70" i="6"/>
  <c r="K89" i="6"/>
  <c r="K107" i="6"/>
  <c r="K251" i="6"/>
  <c r="K270" i="6"/>
  <c r="K288" i="6"/>
  <c r="K304" i="6"/>
  <c r="K315" i="6"/>
  <c r="K328" i="6"/>
  <c r="K418" i="6"/>
  <c r="K429" i="6"/>
  <c r="K442" i="6"/>
  <c r="K454" i="6"/>
  <c r="K466" i="6"/>
  <c r="K478" i="6"/>
  <c r="K491" i="6"/>
  <c r="K577" i="6"/>
  <c r="K588" i="6"/>
  <c r="K601" i="6"/>
  <c r="K613" i="6"/>
  <c r="K625" i="6"/>
  <c r="K637" i="6"/>
  <c r="K649" i="6"/>
  <c r="K659" i="6"/>
  <c r="K670" i="6"/>
  <c r="K681" i="6"/>
  <c r="K691" i="6"/>
  <c r="K702" i="6"/>
  <c r="K713" i="6"/>
  <c r="I13" i="6"/>
  <c r="I110" i="6"/>
  <c r="I319" i="6"/>
  <c r="I458" i="6"/>
  <c r="I607" i="6"/>
  <c r="I652" i="6"/>
  <c r="I687" i="6"/>
  <c r="J10" i="6"/>
  <c r="J42" i="6"/>
  <c r="J75" i="6"/>
  <c r="J109" i="6"/>
  <c r="J269" i="6"/>
  <c r="J302" i="6"/>
  <c r="J430" i="6"/>
  <c r="J458" i="6"/>
  <c r="J487" i="6"/>
  <c r="J578" i="6"/>
  <c r="J599" i="6"/>
  <c r="J618" i="6"/>
  <c r="J636" i="6"/>
  <c r="J655" i="6"/>
  <c r="J673" i="6"/>
  <c r="J691" i="6"/>
  <c r="J709" i="6"/>
  <c r="K17" i="6"/>
  <c r="K35" i="6"/>
  <c r="K53" i="6"/>
  <c r="K72" i="6"/>
  <c r="K90" i="6"/>
  <c r="K108" i="6"/>
  <c r="K252" i="6"/>
  <c r="K271" i="6"/>
  <c r="K289" i="6"/>
  <c r="K305" i="6"/>
  <c r="K316" i="6"/>
  <c r="K330" i="6"/>
  <c r="K407" i="6"/>
  <c r="K419" i="6"/>
  <c r="K430" i="6"/>
  <c r="K444" i="6"/>
  <c r="K455" i="6"/>
  <c r="K467" i="6"/>
  <c r="K480" i="6"/>
  <c r="K492" i="6"/>
  <c r="K578" i="6"/>
  <c r="K589" i="6"/>
  <c r="K603" i="6"/>
  <c r="K615" i="6"/>
  <c r="K626" i="6"/>
  <c r="K640" i="6"/>
  <c r="K650" i="6"/>
  <c r="K660" i="6"/>
  <c r="K672" i="6"/>
  <c r="K682" i="6"/>
  <c r="K692" i="6"/>
  <c r="K704" i="6"/>
  <c r="K714" i="6"/>
  <c r="K469" i="6"/>
  <c r="K493" i="6"/>
  <c r="K579" i="6"/>
  <c r="K604" i="6"/>
  <c r="K628" i="6"/>
  <c r="K651" i="6"/>
  <c r="K662" i="6"/>
  <c r="K683" i="6"/>
  <c r="K705" i="6"/>
  <c r="J189" i="6"/>
  <c r="I14" i="6"/>
  <c r="I262" i="6"/>
  <c r="I320" i="6"/>
  <c r="I481" i="6"/>
  <c r="I616" i="6"/>
  <c r="I658" i="6"/>
  <c r="I690" i="6"/>
  <c r="J12" i="6"/>
  <c r="J46" i="6"/>
  <c r="J82" i="6"/>
  <c r="J114" i="6"/>
  <c r="J273" i="6"/>
  <c r="J305" i="6"/>
  <c r="J432" i="6"/>
  <c r="J461" i="6"/>
  <c r="J490" i="6"/>
  <c r="J580" i="6"/>
  <c r="J602" i="6"/>
  <c r="J620" i="6"/>
  <c r="J639" i="6"/>
  <c r="J657" i="6"/>
  <c r="J675" i="6"/>
  <c r="J693" i="6"/>
  <c r="J712" i="6"/>
  <c r="K19" i="6"/>
  <c r="K37" i="6"/>
  <c r="K56" i="6"/>
  <c r="K74" i="6"/>
  <c r="K92" i="6"/>
  <c r="K110" i="6"/>
  <c r="K255" i="6"/>
  <c r="K273" i="6"/>
  <c r="K291" i="6"/>
  <c r="K306" i="6"/>
  <c r="K319" i="6"/>
  <c r="K331" i="6"/>
  <c r="K408" i="6"/>
  <c r="K420" i="6"/>
  <c r="K432" i="6"/>
  <c r="K445" i="6"/>
  <c r="K456" i="6"/>
  <c r="K482" i="6"/>
  <c r="K592" i="6"/>
  <c r="K616" i="6"/>
  <c r="K641" i="6"/>
  <c r="K673" i="6"/>
  <c r="K694" i="6"/>
  <c r="K715" i="6"/>
  <c r="I15" i="6"/>
  <c r="I269" i="6"/>
  <c r="I408" i="6"/>
  <c r="I484" i="6"/>
  <c r="I573" i="6"/>
  <c r="I625" i="6"/>
  <c r="I667" i="6"/>
  <c r="I699" i="6"/>
  <c r="J21" i="6"/>
  <c r="J54" i="6"/>
  <c r="J87" i="6"/>
  <c r="J249" i="6"/>
  <c r="J282" i="6"/>
  <c r="J314" i="6"/>
  <c r="J411" i="6"/>
  <c r="J440" i="6"/>
  <c r="J469" i="6"/>
  <c r="J586" i="6"/>
  <c r="J607" i="6"/>
  <c r="J625" i="6"/>
  <c r="J643" i="6"/>
  <c r="J661" i="6"/>
  <c r="J680" i="6"/>
  <c r="J698" i="6"/>
  <c r="J716" i="6"/>
  <c r="K24" i="6"/>
  <c r="K42" i="6"/>
  <c r="K60" i="6"/>
  <c r="K78" i="6"/>
  <c r="K97" i="6"/>
  <c r="K115" i="6"/>
  <c r="K259" i="6"/>
  <c r="K278" i="6"/>
  <c r="K296" i="6"/>
  <c r="K307" i="6"/>
  <c r="K321" i="6"/>
  <c r="K410" i="6"/>
  <c r="K421" i="6"/>
  <c r="K435" i="6"/>
  <c r="K446" i="6"/>
  <c r="K458" i="6"/>
  <c r="K471" i="6"/>
  <c r="K483" i="6"/>
  <c r="K494" i="6"/>
  <c r="K580" i="6"/>
  <c r="K594" i="6"/>
  <c r="K605" i="6"/>
  <c r="K617" i="6"/>
  <c r="K631" i="6"/>
  <c r="K642" i="6"/>
  <c r="K652" i="6"/>
  <c r="K664" i="6"/>
  <c r="K674" i="6"/>
  <c r="K684" i="6"/>
  <c r="K696" i="6"/>
  <c r="K706" i="6"/>
  <c r="K716" i="6"/>
  <c r="I53" i="6"/>
  <c r="I270" i="6"/>
  <c r="I489" i="6"/>
  <c r="I632" i="6"/>
  <c r="I668" i="6"/>
  <c r="J22" i="6"/>
  <c r="J56" i="6"/>
  <c r="J92" i="6"/>
  <c r="J250" i="6"/>
  <c r="I65" i="6"/>
  <c r="I426" i="6"/>
  <c r="I583" i="6"/>
  <c r="I681" i="6"/>
  <c r="J60" i="6"/>
  <c r="J264" i="6"/>
  <c r="J454" i="6"/>
  <c r="J573" i="6"/>
  <c r="J616" i="6"/>
  <c r="J652" i="6"/>
  <c r="J689" i="6"/>
  <c r="K14" i="6"/>
  <c r="K51" i="6"/>
  <c r="K88" i="6"/>
  <c r="K250" i="6"/>
  <c r="K287" i="6"/>
  <c r="K314" i="6"/>
  <c r="K416" i="6"/>
  <c r="K439" i="6"/>
  <c r="K464" i="6"/>
  <c r="K490" i="6"/>
  <c r="K576" i="6"/>
  <c r="K599" i="6"/>
  <c r="K624" i="6"/>
  <c r="K648" i="6"/>
  <c r="K668" i="6"/>
  <c r="K690" i="6"/>
  <c r="K712" i="6"/>
  <c r="J424" i="6"/>
  <c r="K69" i="6"/>
  <c r="K303" i="6"/>
  <c r="K476" i="6"/>
  <c r="K587" i="6"/>
  <c r="K680" i="6"/>
  <c r="J24" i="6"/>
  <c r="J608" i="6"/>
  <c r="K43" i="6"/>
  <c r="K310" i="6"/>
  <c r="K411" i="6"/>
  <c r="K484" i="6"/>
  <c r="K595" i="6"/>
  <c r="K686" i="6"/>
  <c r="I208" i="6"/>
  <c r="K44" i="6"/>
  <c r="K312" i="6"/>
  <c r="K485" i="6"/>
  <c r="K596" i="6"/>
  <c r="K688" i="6"/>
  <c r="I674" i="6"/>
  <c r="J611" i="6"/>
  <c r="K10" i="6"/>
  <c r="K282" i="6"/>
  <c r="K487" i="6"/>
  <c r="K623" i="6"/>
  <c r="K710" i="6"/>
  <c r="I96" i="6"/>
  <c r="I428" i="6"/>
  <c r="I585" i="6"/>
  <c r="I701" i="6"/>
  <c r="J63" i="6"/>
  <c r="J283" i="6"/>
  <c r="J413" i="6"/>
  <c r="J470" i="6"/>
  <c r="J587" i="6"/>
  <c r="J626" i="6"/>
  <c r="J663" i="6"/>
  <c r="J699" i="6"/>
  <c r="K25" i="6"/>
  <c r="K61" i="6"/>
  <c r="K98" i="6"/>
  <c r="K260" i="6"/>
  <c r="K297" i="6"/>
  <c r="K322" i="6"/>
  <c r="K423" i="6"/>
  <c r="K447" i="6"/>
  <c r="K472" i="6"/>
  <c r="K583" i="6"/>
  <c r="K607" i="6"/>
  <c r="K632" i="6"/>
  <c r="K654" i="6"/>
  <c r="K675" i="6"/>
  <c r="K697" i="6"/>
  <c r="J485" i="6"/>
  <c r="K106" i="6"/>
  <c r="K453" i="6"/>
  <c r="K635" i="6"/>
  <c r="J315" i="6"/>
  <c r="J681" i="6"/>
  <c r="K116" i="6"/>
  <c r="K460" i="6"/>
  <c r="K570" i="6"/>
  <c r="K665" i="6"/>
  <c r="I669" i="6"/>
  <c r="J318" i="6"/>
  <c r="J609" i="6"/>
  <c r="K8" i="6"/>
  <c r="K280" i="6"/>
  <c r="K412" i="6"/>
  <c r="K644" i="6"/>
  <c r="I577" i="6"/>
  <c r="J256" i="6"/>
  <c r="J684" i="6"/>
  <c r="K246" i="6"/>
  <c r="K463" i="6"/>
  <c r="K573" i="6"/>
  <c r="K689" i="6"/>
  <c r="I287" i="6"/>
  <c r="I436" i="6"/>
  <c r="I600" i="6"/>
  <c r="I702" i="6"/>
  <c r="J72" i="6"/>
  <c r="J284" i="6"/>
  <c r="J414" i="6"/>
  <c r="J472" i="6"/>
  <c r="J588" i="6"/>
  <c r="J627" i="6"/>
  <c r="J664" i="6"/>
  <c r="J700" i="6"/>
  <c r="K26" i="6"/>
  <c r="K62" i="6"/>
  <c r="K99" i="6"/>
  <c r="K262" i="6"/>
  <c r="K298" i="6"/>
  <c r="K323" i="6"/>
  <c r="K426" i="6"/>
  <c r="K448" i="6"/>
  <c r="K474" i="6"/>
  <c r="K585" i="6"/>
  <c r="K608" i="6"/>
  <c r="K633" i="6"/>
  <c r="K656" i="6"/>
  <c r="K676" i="6"/>
  <c r="K698" i="6"/>
  <c r="J297" i="6"/>
  <c r="K33" i="6"/>
  <c r="K326" i="6"/>
  <c r="K428" i="6"/>
  <c r="K612" i="6"/>
  <c r="K700" i="6"/>
  <c r="J104" i="6"/>
  <c r="J441" i="6"/>
  <c r="J644" i="6"/>
  <c r="K80" i="6"/>
  <c r="K436" i="6"/>
  <c r="K643" i="6"/>
  <c r="J30" i="6"/>
  <c r="J682" i="6"/>
  <c r="K117" i="6"/>
  <c r="K462" i="6"/>
  <c r="K571" i="6"/>
  <c r="K666" i="6"/>
  <c r="I63" i="6"/>
  <c r="J39" i="6"/>
  <c r="J448" i="6"/>
  <c r="J648" i="6"/>
  <c r="K83" i="6"/>
  <c r="K438" i="6"/>
  <c r="K646" i="6"/>
  <c r="I293" i="6"/>
  <c r="I456" i="6"/>
  <c r="I635" i="6"/>
  <c r="I708" i="6"/>
  <c r="J93" i="6"/>
  <c r="J291" i="6"/>
  <c r="J417" i="6"/>
  <c r="J477" i="6"/>
  <c r="J591" i="6"/>
  <c r="J629" i="6"/>
  <c r="J666" i="6"/>
  <c r="J703" i="6"/>
  <c r="K28" i="6"/>
  <c r="K65" i="6"/>
  <c r="K101" i="6"/>
  <c r="K264" i="6"/>
  <c r="K300" i="6"/>
  <c r="K324" i="6"/>
  <c r="K427" i="6"/>
  <c r="K451" i="6"/>
  <c r="K475" i="6"/>
  <c r="K586" i="6"/>
  <c r="K610" i="6"/>
  <c r="K634" i="6"/>
  <c r="K657" i="6"/>
  <c r="K678" i="6"/>
  <c r="K699" i="6"/>
  <c r="I300" i="6"/>
  <c r="I638" i="6"/>
  <c r="I715" i="6"/>
  <c r="J95" i="6"/>
  <c r="J596" i="6"/>
  <c r="J634" i="6"/>
  <c r="J671" i="6"/>
  <c r="J707" i="6"/>
  <c r="K268" i="6"/>
  <c r="K658" i="6"/>
  <c r="I182" i="6"/>
  <c r="I649" i="6"/>
  <c r="K6" i="6"/>
  <c r="K279" i="6"/>
  <c r="K619" i="6"/>
  <c r="K707" i="6"/>
  <c r="J251" i="6"/>
  <c r="J442" i="6"/>
  <c r="J645" i="6"/>
  <c r="K81" i="6"/>
  <c r="K437" i="6"/>
  <c r="K621" i="6"/>
  <c r="K708" i="6"/>
  <c r="J323" i="6"/>
  <c r="K46" i="6"/>
  <c r="K313" i="6"/>
  <c r="K414" i="6"/>
  <c r="K597" i="6"/>
  <c r="K667" i="6"/>
  <c r="I243" i="6"/>
  <c r="J184" i="6"/>
  <c r="K237" i="6"/>
  <c r="I227" i="6"/>
  <c r="K233" i="6"/>
  <c r="K225" i="6"/>
  <c r="K243" i="6"/>
  <c r="K227" i="6"/>
  <c r="K211" i="6"/>
  <c r="K195" i="6"/>
  <c r="J239" i="6"/>
  <c r="J207" i="6"/>
  <c r="I235" i="6"/>
  <c r="K199" i="6"/>
  <c r="K197" i="6"/>
  <c r="I187" i="6"/>
  <c r="J243" i="6"/>
  <c r="K201" i="6"/>
  <c r="J192" i="6"/>
  <c r="K221" i="6"/>
  <c r="I223" i="6"/>
  <c r="I231" i="6"/>
  <c r="I219" i="6"/>
  <c r="I241" i="6"/>
  <c r="I225" i="6"/>
  <c r="I209" i="6"/>
  <c r="I193" i="6"/>
  <c r="J235" i="6"/>
  <c r="J203" i="6"/>
  <c r="K193" i="6"/>
  <c r="J215" i="6"/>
  <c r="J232" i="6"/>
  <c r="I229" i="6"/>
  <c r="I199" i="6"/>
  <c r="K229" i="6"/>
  <c r="J216" i="6"/>
  <c r="J220" i="6"/>
  <c r="K205" i="6"/>
  <c r="J212" i="6"/>
  <c r="K239" i="6"/>
  <c r="K223" i="6"/>
  <c r="K207" i="6"/>
  <c r="K191" i="6"/>
  <c r="J231" i="6"/>
  <c r="J199" i="6"/>
  <c r="I239" i="6"/>
  <c r="K183" i="6"/>
  <c r="J188" i="6"/>
  <c r="J228" i="6"/>
  <c r="I197" i="6"/>
  <c r="J224" i="6"/>
  <c r="K185" i="6"/>
  <c r="I207" i="6"/>
  <c r="K217" i="6"/>
  <c r="I265" i="6"/>
  <c r="K209" i="6"/>
  <c r="I237" i="6"/>
  <c r="I221" i="6"/>
  <c r="I205" i="6"/>
  <c r="I189" i="6"/>
  <c r="J227" i="6"/>
  <c r="J195" i="6"/>
  <c r="K213" i="6"/>
  <c r="I183" i="6"/>
  <c r="J200" i="6"/>
  <c r="I215" i="6"/>
  <c r="J244" i="6"/>
  <c r="I203" i="6"/>
  <c r="K235" i="6"/>
  <c r="K219" i="6"/>
  <c r="K203" i="6"/>
  <c r="K187" i="6"/>
  <c r="J223" i="6"/>
  <c r="J191" i="6"/>
  <c r="J204" i="6"/>
  <c r="I211" i="6"/>
  <c r="I191" i="6"/>
  <c r="K189" i="6"/>
  <c r="K241" i="6"/>
  <c r="J196" i="6"/>
  <c r="I233" i="6"/>
  <c r="I217" i="6"/>
  <c r="I201" i="6"/>
  <c r="I185" i="6"/>
  <c r="J219" i="6"/>
  <c r="J187" i="6"/>
  <c r="J208" i="6"/>
  <c r="I195" i="6"/>
  <c r="J240" i="6"/>
  <c r="K231" i="6"/>
  <c r="K215" i="6"/>
  <c r="J183" i="6"/>
  <c r="J236" i="6"/>
  <c r="I213" i="6"/>
  <c r="J211" i="6"/>
</calcChain>
</file>

<file path=xl/sharedStrings.xml><?xml version="1.0" encoding="utf-8"?>
<sst xmlns="http://schemas.openxmlformats.org/spreadsheetml/2006/main" count="7476" uniqueCount="1104">
  <si>
    <t>SKH51</t>
  </si>
  <si>
    <t>article_type_id</t>
  </si>
  <si>
    <t>qt_condition_type_id</t>
  </si>
  <si>
    <t>qt_condition_type_define_id</t>
  </si>
  <si>
    <t>arg_value</t>
  </si>
  <si>
    <t>arg_option</t>
  </si>
  <si>
    <t>name</t>
  </si>
  <si>
    <t>display_index</t>
  </si>
  <si>
    <t>58_60</t>
  </si>
  <si>
    <t>SKH51 (58～60HRC)</t>
  </si>
  <si>
    <t>SKD61</t>
  </si>
  <si>
    <t>48_52</t>
  </si>
  <si>
    <t>SKD61 (48～52HRC)</t>
  </si>
  <si>
    <t>NAK80</t>
  </si>
  <si>
    <t>37_43</t>
  </si>
  <si>
    <t>NAK80 (37～43HRC)</t>
  </si>
  <si>
    <t>DH2F</t>
  </si>
  <si>
    <t>38_42</t>
  </si>
  <si>
    <t>STAVAX</t>
  </si>
  <si>
    <t>50_54</t>
  </si>
  <si>
    <t>C1720</t>
  </si>
  <si>
    <t>38_45</t>
  </si>
  <si>
    <t>SKD61_PRE</t>
  </si>
  <si>
    <t>40_45</t>
  </si>
  <si>
    <t>SKD61プリハードン (40～45HRC)</t>
  </si>
  <si>
    <t>SKD61_EPP</t>
  </si>
  <si>
    <t>50_55</t>
  </si>
  <si>
    <t>SKD61_ESV</t>
  </si>
  <si>
    <t>DAC_DC_1</t>
  </si>
  <si>
    <t>41_45</t>
  </si>
  <si>
    <t>DAC_DC_2</t>
  </si>
  <si>
    <t>44_46</t>
  </si>
  <si>
    <t>DAC_DC_3</t>
  </si>
  <si>
    <t>46_48</t>
  </si>
  <si>
    <t>HARD_CHROME_PLATING</t>
  </si>
  <si>
    <t>NITRIDING</t>
  </si>
  <si>
    <t>表示順</t>
    <rPh sb="0" eb="2">
      <t>ヒョウジ</t>
    </rPh>
    <rPh sb="2" eb="3">
      <t>ジュン</t>
    </rPh>
    <phoneticPr fontId="1"/>
  </si>
  <si>
    <t>表示名</t>
    <rPh sb="0" eb="2">
      <t>ヒョウジ</t>
    </rPh>
    <rPh sb="2" eb="3">
      <t>メイ</t>
    </rPh>
    <phoneticPr fontId="1"/>
  </si>
  <si>
    <t>内部値</t>
    <rPh sb="0" eb="2">
      <t>ナイブ</t>
    </rPh>
    <rPh sb="2" eb="3">
      <t>チ</t>
    </rPh>
    <phoneticPr fontId="1"/>
  </si>
  <si>
    <t>内部オプション</t>
    <rPh sb="0" eb="2">
      <t>ナイブ</t>
    </rPh>
    <phoneticPr fontId="1"/>
  </si>
  <si>
    <t>見積条件選択肢ID</t>
    <rPh sb="0" eb="2">
      <t>ミツモリ</t>
    </rPh>
    <rPh sb="2" eb="4">
      <t>ジョウケン</t>
    </rPh>
    <rPh sb="4" eb="7">
      <t>センタクシ</t>
    </rPh>
    <phoneticPr fontId="1"/>
  </si>
  <si>
    <t>見積条件ID</t>
    <rPh sb="0" eb="2">
      <t>ミツモリ</t>
    </rPh>
    <rPh sb="2" eb="4">
      <t>ジョウケン</t>
    </rPh>
    <phoneticPr fontId="1"/>
  </si>
  <si>
    <t>品名ID</t>
    <rPh sb="0" eb="2">
      <t>ヒンメイ</t>
    </rPh>
    <phoneticPr fontId="1"/>
  </si>
  <si>
    <t>qt_condition_argument_kind</t>
  </si>
  <si>
    <t>code</t>
  </si>
  <si>
    <t>qt_condition_category_id</t>
  </si>
  <si>
    <t>fits_tolerance_class_type_id</t>
  </si>
  <si>
    <t>SIMPLE_TEXT</t>
  </si>
  <si>
    <t>MATERIALTYPE</t>
  </si>
  <si>
    <t>SOLID</t>
  </si>
  <si>
    <t>材質</t>
  </si>
  <si>
    <t>SURFACETYPE</t>
  </si>
  <si>
    <t>表面処理</t>
  </si>
  <si>
    <t>HARDNESS</t>
  </si>
  <si>
    <t>硬度</t>
  </si>
  <si>
    <t>TOLERANCE.THICKNESS</t>
  </si>
  <si>
    <t>板厚公差</t>
  </si>
  <si>
    <t>TOLERANCE.LENGTH</t>
  </si>
  <si>
    <t>長手公差</t>
  </si>
  <si>
    <t>TOLERANCE.WIDTH</t>
  </si>
  <si>
    <t>短手公差</t>
  </si>
  <si>
    <t>FINISHING.SLIDE</t>
  </si>
  <si>
    <t>摺動仕上面</t>
  </si>
  <si>
    <t>材料</t>
  </si>
  <si>
    <t>仕上げ</t>
  </si>
  <si>
    <t>希望納期</t>
  </si>
  <si>
    <t>TOLERANCE</t>
  </si>
  <si>
    <t>TOLERANCE.HEAD.DIAMETER</t>
  </si>
  <si>
    <t>SOLID_FEATURE</t>
  </si>
  <si>
    <t>ツバ径公差</t>
  </si>
  <si>
    <t>TOLERANCE.HEAD.LENGTH</t>
  </si>
  <si>
    <t>ツバ厚公差</t>
  </si>
  <si>
    <t>TOLERANCE.TIP.LENGTH</t>
  </si>
  <si>
    <t>全長公差</t>
  </si>
  <si>
    <t>TOLERANCE.TIP.MIN.DIAMETER</t>
  </si>
  <si>
    <t>先端径公差</t>
  </si>
  <si>
    <t>TOLERANCE.SHANK.DIAMETER</t>
  </si>
  <si>
    <t>シャンク径公差</t>
  </si>
  <si>
    <t>TOLERANCE.SHANK.LENGTH</t>
  </si>
  <si>
    <t>シャンク長公差</t>
  </si>
  <si>
    <t>TOLERANCE.FLAT.DISTANCE</t>
  </si>
  <si>
    <t>ツバカット位置公差</t>
  </si>
  <si>
    <t>TOLERANCE.SLOT_OTH.WIDTH_A</t>
  </si>
  <si>
    <t>ツバ裏溝 溝幅A公差</t>
  </si>
  <si>
    <t>TOLERANCE.SLOT_OTH.WIDTH_B</t>
  </si>
  <si>
    <t>ツバ裏溝 溝幅B公差</t>
  </si>
  <si>
    <t>TOLERANCE.COUNTERBORE_OTH.DIAMETER</t>
  </si>
  <si>
    <t>ザグリ穴径公差</t>
  </si>
  <si>
    <t>TOLERANCE.COUNTERBORE_OTH.DEPTH</t>
  </si>
  <si>
    <t>ザグリ穴深さ公差</t>
  </si>
  <si>
    <t>TOLERANCE.BLINDHOLE_OTH.DIAMETER</t>
  </si>
  <si>
    <t>止まり穴径公差</t>
  </si>
  <si>
    <t>TOLERANCE.BLINDHOLE_OTH.DEPTH</t>
  </si>
  <si>
    <t>止まり穴深さ公差</t>
  </si>
  <si>
    <t>FINISHING.BEZEL</t>
  </si>
  <si>
    <t>先端カット 仕上げ面</t>
  </si>
  <si>
    <t>TOLERANCE.BEZEL.LENGTH</t>
  </si>
  <si>
    <t>先端カット 全長</t>
  </si>
  <si>
    <t>FINISHING.NONAXISYMMETRIC_TIP</t>
  </si>
  <si>
    <t>先端(非軸対称) 仕上げ面</t>
  </si>
  <si>
    <t>TOLERANCE.NONAXISYMMETRIC_TIP.LENGTH</t>
  </si>
  <si>
    <t>先端(非軸対称) 全長L公差</t>
  </si>
  <si>
    <t>FINISHING.EDM_FACE</t>
  </si>
  <si>
    <t>先端異形状 仕上げ面</t>
  </si>
  <si>
    <t>TOLERANCE.EDM_FACE.LENGTH</t>
  </si>
  <si>
    <t>先端異形状 全長L公差</t>
  </si>
  <si>
    <t>TOLERANCE.EJECTORPIN_HOLE.DIAMETER</t>
  </si>
  <si>
    <t>エジェクタピン穴径公差</t>
  </si>
  <si>
    <t>TOLERANCE.TIP.WIDTH_P</t>
  </si>
  <si>
    <t>角ピン幅P公差</t>
  </si>
  <si>
    <t>TOLERANCE.TIP.WIDTH_W</t>
  </si>
  <si>
    <t>角ピン幅W公差</t>
  </si>
  <si>
    <t>CONCENTRICITY.EJECTORPIN_HOLE</t>
  </si>
  <si>
    <t>エジェクタピン穴径同軸度</t>
  </si>
  <si>
    <t>FINISHING.EJECTORPIN_HOLE</t>
  </si>
  <si>
    <t>エジェクタピン穴仕上面</t>
  </si>
  <si>
    <t>EJECTORPIN_HOLE.EFFECTIVE_DEPTH</t>
  </si>
  <si>
    <t>エジェクタピン穴有効長さ</t>
  </si>
  <si>
    <t>EJECTORPIN_HOLE.CLEARANCE_DIAMETER</t>
  </si>
  <si>
    <t>エジェクタピン逃し穴径</t>
  </si>
  <si>
    <t>CLEARANCE_SHAPE.EJECTORPIN_HOLE</t>
  </si>
  <si>
    <t>エジェクタピン逃し穴形状</t>
  </si>
  <si>
    <t>TOLERANCE.AXIAL_THROUGH_HOLE.DIAMETER</t>
  </si>
  <si>
    <t>貫通穴径公差</t>
  </si>
  <si>
    <t>TOLERANCE.BASE_SHANK.DIAMETER</t>
  </si>
  <si>
    <t>保持径公差</t>
  </si>
  <si>
    <t>TOLERANCE.BASE_SHANK.LENGTH</t>
  </si>
  <si>
    <t>保持長公差</t>
  </si>
  <si>
    <t>TOLERANCE.EJECTORPIN_HOLE.EFFECTIVE_DEPTH</t>
  </si>
  <si>
    <t>エジェクタピン穴有効長さ公差</t>
  </si>
  <si>
    <t>PIN_TYPE.DOWEL_PIN</t>
  </si>
  <si>
    <t>ノックピン種類</t>
  </si>
  <si>
    <t>エジェクタピン段付穴有効長さ</t>
  </si>
  <si>
    <t>TOLERANCE.EJECTORPIN_HOLE.STEPPED_EFFECTIVE_DEPTH</t>
  </si>
  <si>
    <t>エジェクタピン段付穴有効長さ公差</t>
  </si>
  <si>
    <t>FINISHING.PIN</t>
  </si>
  <si>
    <t>軸対称部仕上面</t>
  </si>
  <si>
    <t>TAP.COUNTERBORE_OTH</t>
  </si>
  <si>
    <t>ザグリ穴タップ加工</t>
  </si>
  <si>
    <t>TOLERANCE.PLATE.THICKNESS</t>
  </si>
  <si>
    <t>TOLERANCE.PLATE.LENGTH</t>
  </si>
  <si>
    <t>TOLERANCE.PLATE.WIDTH</t>
  </si>
  <si>
    <t>FINISHING.PLATE</t>
  </si>
  <si>
    <t>仕上面</t>
  </si>
  <si>
    <t>BOOLEAN</t>
  </si>
  <si>
    <t>SHANK.TRN</t>
  </si>
  <si>
    <t>SOLID_OPTION</t>
  </si>
  <si>
    <t>ツバ部逃げ加工を設定する事</t>
  </si>
  <si>
    <t>TEXT_LENGTH</t>
  </si>
  <si>
    <t>HEAD.NUMBERING</t>
  </si>
  <si>
    <t>ツバ裏ナンバリング加工を設定する事</t>
  </si>
  <si>
    <t>HEAD.CHAMFER</t>
  </si>
  <si>
    <t>ツバ部面取り不可</t>
  </si>
  <si>
    <t>WITHOUT.BEZEL_AND_EDM_FACE</t>
  </si>
  <si>
    <t>先端カットおよび先端異形状は加工不要</t>
  </si>
  <si>
    <t>NUMBER</t>
  </si>
  <si>
    <t>CUTTING_MARGIN</t>
  </si>
  <si>
    <t>取り代指定</t>
  </si>
  <si>
    <t>WITHOUT.MARKING_OTH</t>
  </si>
  <si>
    <t>3Dモデル上のツバ裏ナンバリングは加工不要</t>
  </si>
  <si>
    <t>OTHER_SPECIAL</t>
  </si>
  <si>
    <t>その他指示</t>
  </si>
  <si>
    <t>NO_TREATMENT</t>
  </si>
  <si>
    <t>なし</t>
  </si>
  <si>
    <t>窒化処理</t>
  </si>
  <si>
    <t>硬質クロムメッキ</t>
  </si>
  <si>
    <t>TUFFTRIDE</t>
  </si>
  <si>
    <t>GAS_SOFT_NITRIDING</t>
  </si>
  <si>
    <t>NEW_KANUC</t>
  </si>
  <si>
    <t>ALCRONA PRO</t>
  </si>
  <si>
    <t>ALCRONA PRO DUPLEX</t>
  </si>
  <si>
    <t>LUMENA</t>
  </si>
  <si>
    <t>LUMENA DUPLEX</t>
  </si>
  <si>
    <t>CrN</t>
  </si>
  <si>
    <t>TiN</t>
  </si>
  <si>
    <t>TiALN</t>
  </si>
  <si>
    <t>29_35</t>
  </si>
  <si>
    <t>29～35HRC</t>
  </si>
  <si>
    <t>37～43HRC</t>
  </si>
  <si>
    <t>38～42HRC</t>
  </si>
  <si>
    <t>38～45HRC</t>
  </si>
  <si>
    <t>48～52HRC</t>
  </si>
  <si>
    <t>50～54HRC</t>
  </si>
  <si>
    <t>52_54</t>
  </si>
  <si>
    <t>52～54HRC</t>
  </si>
  <si>
    <t>56_58</t>
  </si>
  <si>
    <t>56～58HRC</t>
  </si>
  <si>
    <t>56_60</t>
  </si>
  <si>
    <t>56～60HRC</t>
  </si>
  <si>
    <t>58～60HRC</t>
  </si>
  <si>
    <t>40～45HRC</t>
  </si>
  <si>
    <t>50～55HRC</t>
  </si>
  <si>
    <t>41～45HRC</t>
  </si>
  <si>
    <t>44～46HRC</t>
  </si>
  <si>
    <t>46～48HRC</t>
  </si>
  <si>
    <t>0/-0.02</t>
  </si>
  <si>
    <t>0/-0.3</t>
  </si>
  <si>
    <t>0/-0.05</t>
  </si>
  <si>
    <t>+0.05/0</t>
  </si>
  <si>
    <t>+0.02/0</t>
  </si>
  <si>
    <t>+0.01/0</t>
  </si>
  <si>
    <t>0.5/0</t>
  </si>
  <si>
    <t>+0.5/0</t>
  </si>
  <si>
    <t>0/-0.1</t>
  </si>
  <si>
    <t>0.05/0</t>
  </si>
  <si>
    <t>+0.05/0 (Oリング用)</t>
  </si>
  <si>
    <t>0.10/0</t>
  </si>
  <si>
    <t>+0.10/0 (Oリング用)</t>
  </si>
  <si>
    <t>0.2/0.1</t>
  </si>
  <si>
    <t>+0.2/+0.1</t>
  </si>
  <si>
    <t>0.3/0</t>
  </si>
  <si>
    <t>+0.3/0</t>
  </si>
  <si>
    <t>0/-0.1 (Oリング用)</t>
  </si>
  <si>
    <t>0.05/-0.05</t>
  </si>
  <si>
    <t>±0.05 (Oリング用)</t>
  </si>
  <si>
    <t>0.02/0</t>
  </si>
  <si>
    <t>0.1/-0.1</t>
  </si>
  <si>
    <t>±0.1</t>
  </si>
  <si>
    <t>+0.1/0</t>
  </si>
  <si>
    <t>0.5/-0.5</t>
  </si>
  <si>
    <t>±0.5</t>
  </si>
  <si>
    <t>1.0/0</t>
  </si>
  <si>
    <t>+1.0/0</t>
  </si>
  <si>
    <t>0/-1.0</t>
  </si>
  <si>
    <t>EDW</t>
  </si>
  <si>
    <t>ワイヤー仕上</t>
  </si>
  <si>
    <t>GRINDING</t>
  </si>
  <si>
    <t>研磨仕上</t>
  </si>
  <si>
    <t>EDM</t>
  </si>
  <si>
    <t>放電仕上</t>
  </si>
  <si>
    <t>EDW_SIMPLIFIED_0.1</t>
  </si>
  <si>
    <t>ワイヤー仕上(近似ギャップ値:0.1mm以内)</t>
  </si>
  <si>
    <t>EDW_SIMPLIFIED_0.2</t>
  </si>
  <si>
    <t>ワイヤー仕上(近似ギャップ値:0.2mm以内)</t>
  </si>
  <si>
    <t>EDW_SIMPLIFIED_0.5</t>
  </si>
  <si>
    <t>ワイヤー仕上(近似ギャップ値:0.5mm以内)</t>
  </si>
  <si>
    <t>0.01/0</t>
  </si>
  <si>
    <t>0.005/0</t>
  </si>
  <si>
    <t>+0.005/0</t>
  </si>
  <si>
    <t>0.012/0</t>
  </si>
  <si>
    <t>0.015/0</t>
  </si>
  <si>
    <t>0.018/0</t>
  </si>
  <si>
    <t>0.021/0</t>
  </si>
  <si>
    <t>0/-0.005</t>
  </si>
  <si>
    <t>0.06</t>
  </si>
  <si>
    <t>同軸度0.06(リーマ加工)</t>
  </si>
  <si>
    <t>0.01</t>
  </si>
  <si>
    <t>同軸度0.01(ワイヤーカット)</t>
  </si>
  <si>
    <t>3xV</t>
  </si>
  <si>
    <t>3x穴径</t>
  </si>
  <si>
    <t>5xV</t>
  </si>
  <si>
    <t>5x穴径</t>
  </si>
  <si>
    <t>10xV</t>
  </si>
  <si>
    <t>10x穴径</t>
  </si>
  <si>
    <t>10DEG_STEP</t>
  </si>
  <si>
    <t>逃げ穴ストレート+10度テーパつなぎ</t>
  </si>
  <si>
    <t>0.1/0</t>
  </si>
  <si>
    <t>5/0</t>
  </si>
  <si>
    <t>+5.0/0</t>
  </si>
  <si>
    <t>3/0</t>
  </si>
  <si>
    <t>+3.0/0</t>
  </si>
  <si>
    <t>MS</t>
  </si>
  <si>
    <t>ノックピン</t>
  </si>
  <si>
    <t>WMS</t>
  </si>
  <si>
    <t>スプリングピン</t>
  </si>
  <si>
    <t>NONE</t>
  </si>
  <si>
    <t>TRN</t>
  </si>
  <si>
    <t>ON</t>
  </si>
  <si>
    <t>OFF</t>
  </si>
  <si>
    <t>NHC</t>
  </si>
  <si>
    <t>DONT_CHAMFERING</t>
  </si>
  <si>
    <t>TRUE</t>
  </si>
  <si>
    <t>FALSE</t>
  </si>
  <si>
    <t>decimal_effective_digits</t>
  </si>
  <si>
    <t>decimal_effective_digits</t>
    <phoneticPr fontId="1"/>
  </si>
  <si>
    <t>#品名</t>
    <rPh sb="1" eb="3">
      <t>ヒンメイ</t>
    </rPh>
    <phoneticPr fontId="1"/>
  </si>
  <si>
    <t>#見積条件</t>
    <rPh sb="1" eb="3">
      <t>ミツモリ</t>
    </rPh>
    <rPh sb="3" eb="5">
      <t>ジョウケン</t>
    </rPh>
    <phoneticPr fontId="1"/>
  </si>
  <si>
    <t>品名</t>
    <rPh sb="0" eb="2">
      <t>ヒンメイ</t>
    </rPh>
    <phoneticPr fontId="1"/>
  </si>
  <si>
    <t>見積条件</t>
    <rPh sb="0" eb="2">
      <t>ミツモリ</t>
    </rPh>
    <rPh sb="2" eb="4">
      <t>ジョウケン</t>
    </rPh>
    <phoneticPr fontId="1"/>
  </si>
  <si>
    <t>小数点以下桁数</t>
    <rPh sb="0" eb="2">
      <t>ショウスウ</t>
    </rPh>
    <rPh sb="2" eb="3">
      <t>テン</t>
    </rPh>
    <rPh sb="3" eb="5">
      <t>イカ</t>
    </rPh>
    <rPh sb="5" eb="7">
      <t>ケタスウ</t>
    </rPh>
    <phoneticPr fontId="1"/>
  </si>
  <si>
    <t>表示分類</t>
    <rPh sb="0" eb="2">
      <t>ヒョウジ</t>
    </rPh>
    <rPh sb="2" eb="4">
      <t>ブンルイ</t>
    </rPh>
    <phoneticPr fontId="1"/>
  </si>
  <si>
    <t>visible</t>
  </si>
  <si>
    <t>service_id</t>
  </si>
  <si>
    <t>article_type_cd</t>
  </si>
  <si>
    <t>internal_name</t>
  </si>
  <si>
    <t>price_db_path</t>
  </si>
  <si>
    <t>is_visible</t>
  </si>
  <si>
    <t>___</t>
  </si>
  <si>
    <t>その他</t>
  </si>
  <si>
    <t>dmp</t>
  </si>
  <si>
    <t>CORE_PIN</t>
  </si>
  <si>
    <t>CRP</t>
  </si>
  <si>
    <t>コアピン</t>
  </si>
  <si>
    <t>common/common.tsv</t>
  </si>
  <si>
    <t>EJECTOR_PIN</t>
  </si>
  <si>
    <t>EPP</t>
  </si>
  <si>
    <t>エジェクタピン</t>
  </si>
  <si>
    <t>RECTANGULAR_PIN</t>
  </si>
  <si>
    <t>REP</t>
  </si>
  <si>
    <t>角エジェクタピン</t>
  </si>
  <si>
    <t>EJECTOR_SLEEVE</t>
  </si>
  <si>
    <t>ESV</t>
  </si>
  <si>
    <t>STEPPED_EJECTOR_PIN</t>
  </si>
  <si>
    <t>EPPS</t>
  </si>
  <si>
    <t>STEPPED_EJECTOR_SLEEVE</t>
  </si>
  <si>
    <t>ESVS</t>
  </si>
  <si>
    <t>HEAT_INSULATION_SHEETS</t>
  </si>
  <si>
    <t>HIP</t>
  </si>
  <si>
    <t>断熱板</t>
  </si>
  <si>
    <t>SLIDE_SURROUND_PARTS</t>
  </si>
  <si>
    <t>GDL</t>
  </si>
  <si>
    <t>スライド周辺部品</t>
  </si>
  <si>
    <t>SLIDE_PLATE</t>
  </si>
  <si>
    <t>SLP</t>
  </si>
  <si>
    <t>スライドプレート</t>
  </si>
  <si>
    <t>SLIDE_ADJUST_PLATE</t>
  </si>
  <si>
    <t>スライド調整プレート</t>
  </si>
  <si>
    <t>GUIDE_RAIL</t>
  </si>
  <si>
    <t>GDR</t>
  </si>
  <si>
    <t>ガイドレール</t>
  </si>
  <si>
    <t>CENTER_RAIL</t>
  </si>
  <si>
    <t>CTR</t>
  </si>
  <si>
    <t>センターレール</t>
  </si>
  <si>
    <t>LOCKING_BLOCK</t>
  </si>
  <si>
    <t>LOKB</t>
  </si>
  <si>
    <t>ロッキングブロック</t>
  </si>
  <si>
    <t>DIE_CAST_CORE_PIN</t>
  </si>
  <si>
    <t>DCP</t>
  </si>
  <si>
    <t>鋳抜きピン</t>
  </si>
  <si>
    <t>STEEL_PLATE</t>
  </si>
  <si>
    <t>PLT</t>
  </si>
  <si>
    <t>スチールプレート</t>
  </si>
  <si>
    <t>mgt</t>
  </si>
  <si>
    <t>MACHINING</t>
  </si>
  <si>
    <t>MCN</t>
  </si>
  <si>
    <t>マシニング</t>
  </si>
  <si>
    <t>tgt</t>
  </si>
  <si>
    <t>LATHE</t>
  </si>
  <si>
    <t>LT</t>
  </si>
  <si>
    <t>旋盤</t>
  </si>
  <si>
    <t>品名マスタ 170731_AA</t>
    <rPh sb="0" eb="2">
      <t>ヒンメイ</t>
    </rPh>
    <phoneticPr fontId="1"/>
  </si>
  <si>
    <t>マスタ名</t>
    <rPh sb="3" eb="4">
      <t>メイ</t>
    </rPh>
    <phoneticPr fontId="8"/>
  </si>
  <si>
    <t>mst_qt_condition_type_defines / 見積条件マスタ</t>
    <rPh sb="32" eb="34">
      <t>ミツモリ</t>
    </rPh>
    <rPh sb="34" eb="36">
      <t>ジョウケン</t>
    </rPh>
    <phoneticPr fontId="8"/>
  </si>
  <si>
    <t>品名タイプID</t>
    <rPh sb="0" eb="2">
      <t>ヒンメイ</t>
    </rPh>
    <phoneticPr fontId="1"/>
  </si>
  <si>
    <t>見積条件タイプID</t>
    <rPh sb="0" eb="2">
      <t>ミツモリ</t>
    </rPh>
    <rPh sb="2" eb="4">
      <t>ジョウケン</t>
    </rPh>
    <phoneticPr fontId="1"/>
  </si>
  <si>
    <t>No.</t>
  </si>
  <si>
    <t>物理名</t>
  </si>
  <si>
    <t>論理名</t>
  </si>
  <si>
    <t>型</t>
  </si>
  <si>
    <t>桁数</t>
  </si>
  <si>
    <t>必須</t>
  </si>
  <si>
    <t>解説</t>
  </si>
  <si>
    <t>name</t>
    <phoneticPr fontId="1"/>
  </si>
  <si>
    <t>display_index</t>
    <phoneticPr fontId="1"/>
  </si>
  <si>
    <t>小数点以下桁数</t>
    <rPh sb="0" eb="2">
      <t>ショウスウ</t>
    </rPh>
    <rPh sb="2" eb="3">
      <t>テン</t>
    </rPh>
    <rPh sb="3" eb="5">
      <t>イカ</t>
    </rPh>
    <rPh sb="5" eb="6">
      <t>ケタ</t>
    </rPh>
    <rPh sb="6" eb="7">
      <t>スウ</t>
    </rPh>
    <phoneticPr fontId="1"/>
  </si>
  <si>
    <t>表示タイプ</t>
    <rPh sb="0" eb="2">
      <t>ヒョウジ</t>
    </rPh>
    <phoneticPr fontId="1"/>
  </si>
  <si>
    <t>整数</t>
    <rPh sb="0" eb="2">
      <t>セイスウ</t>
    </rPh>
    <phoneticPr fontId="1"/>
  </si>
  <si>
    <t>見積条件マスタ</t>
    <rPh sb="0" eb="2">
      <t>ミツモリ</t>
    </rPh>
    <rPh sb="2" eb="4">
      <t>ジョウケン</t>
    </rPh>
    <phoneticPr fontId="1"/>
  </si>
  <si>
    <t>0.2/0</t>
  </si>
  <si>
    <t>+0.2/0</t>
  </si>
  <si>
    <t>0.005/-0.005</t>
  </si>
  <si>
    <t>±0.005</t>
  </si>
  <si>
    <t>0.01/-0.01</t>
  </si>
  <si>
    <t>±0.01</t>
  </si>
  <si>
    <t>0.015/-0.015</t>
  </si>
  <si>
    <t>±0.015</t>
  </si>
  <si>
    <t>-0.01/-0.03</t>
  </si>
  <si>
    <t>-0.01/-0.02</t>
  </si>
  <si>
    <t>0/-0.002</t>
  </si>
  <si>
    <t>0.03</t>
  </si>
  <si>
    <t>同軸度0.03(リーマ加工)</t>
  </si>
  <si>
    <t>0.005</t>
  </si>
  <si>
    <t>同軸度0.005(研削加工)</t>
  </si>
  <si>
    <t>ACTUAL_VALUE</t>
  </si>
  <si>
    <t>実寸</t>
  </si>
  <si>
    <t>#見積条件型</t>
    <rPh sb="1" eb="3">
      <t>ミツモリ</t>
    </rPh>
    <rPh sb="3" eb="5">
      <t>ジョウケン</t>
    </rPh>
    <rPh sb="5" eb="6">
      <t>カタ</t>
    </rPh>
    <phoneticPr fontId="1"/>
  </si>
  <si>
    <t>見積条件タイプマスタ 170731_AA</t>
    <rPh sb="0" eb="2">
      <t>ミツモリ</t>
    </rPh>
    <rPh sb="2" eb="4">
      <t>ジョウケン</t>
    </rPh>
    <phoneticPr fontId="1"/>
  </si>
  <si>
    <t>材質</t>
    <rPh sb="0" eb="2">
      <t>ザイシツ</t>
    </rPh>
    <phoneticPr fontId="1"/>
  </si>
  <si>
    <t>MATERIALTYPE</t>
    <phoneticPr fontId="1"/>
  </si>
  <si>
    <t>SURFACETYPE</t>
    <phoneticPr fontId="1"/>
  </si>
  <si>
    <t>表面処理</t>
    <rPh sb="0" eb="2">
      <t>ヒョウメン</t>
    </rPh>
    <rPh sb="2" eb="4">
      <t>ショリ</t>
    </rPh>
    <phoneticPr fontId="1"/>
  </si>
  <si>
    <t>条件式</t>
    <rPh sb="0" eb="2">
      <t>ジョウケン</t>
    </rPh>
    <rPh sb="2" eb="3">
      <t>シキ</t>
    </rPh>
    <phoneticPr fontId="1"/>
  </si>
  <si>
    <t>NO_TREATMENT</t>
    <phoneticPr fontId="1"/>
  </si>
  <si>
    <t>NITRIDING</t>
    <phoneticPr fontId="1"/>
  </si>
  <si>
    <t>SKH51</t>
    <phoneticPr fontId="1"/>
  </si>
  <si>
    <t>SKD61_ESV</t>
    <phoneticPr fontId="1"/>
  </si>
  <si>
    <t>#unique_id</t>
    <phoneticPr fontId="1"/>
  </si>
  <si>
    <t>#unique_id</t>
    <phoneticPr fontId="1"/>
  </si>
  <si>
    <t>Advanced</t>
  </si>
  <si>
    <t>Advanced</t>
    <phoneticPr fontId="1"/>
  </si>
  <si>
    <t>見積条件表示タイプ詳細設定マスタ</t>
    <rPh sb="0" eb="2">
      <t>ミツモリ</t>
    </rPh>
    <rPh sb="2" eb="4">
      <t>ジョウケン</t>
    </rPh>
    <rPh sb="4" eb="6">
      <t>ヒョウジ</t>
    </rPh>
    <rPh sb="9" eb="11">
      <t>ショウサイ</t>
    </rPh>
    <rPh sb="11" eb="13">
      <t>セッテイ</t>
    </rPh>
    <phoneticPr fontId="1"/>
  </si>
  <si>
    <t>整数</t>
    <rPh sb="0" eb="2">
      <t>セイスウ</t>
    </rPh>
    <phoneticPr fontId="1"/>
  </si>
  <si>
    <t>品名タイプのID、品名マスタで詳細を定義</t>
    <rPh sb="0" eb="2">
      <t>ヒンメイ</t>
    </rPh>
    <rPh sb="9" eb="11">
      <t>ヒンメイ</t>
    </rPh>
    <rPh sb="15" eb="17">
      <t>ショウサイ</t>
    </rPh>
    <rPh sb="18" eb="20">
      <t>テイギ</t>
    </rPh>
    <phoneticPr fontId="1"/>
  </si>
  <si>
    <t>見積条件項目のID、見積条件マスタで詳細を定義</t>
    <rPh sb="0" eb="2">
      <t>ミツモリ</t>
    </rPh>
    <rPh sb="2" eb="4">
      <t>ジョウケン</t>
    </rPh>
    <rPh sb="4" eb="6">
      <t>コウモク</t>
    </rPh>
    <rPh sb="10" eb="12">
      <t>ミツモリ</t>
    </rPh>
    <rPh sb="12" eb="14">
      <t>ジョウケン</t>
    </rPh>
    <rPh sb="18" eb="20">
      <t>ショウサイ</t>
    </rPh>
    <rPh sb="21" eb="23">
      <t>テイギ</t>
    </rPh>
    <phoneticPr fontId="1"/>
  </si>
  <si>
    <t>必須</t>
    <rPh sb="0" eb="2">
      <t>ヒッス</t>
    </rPh>
    <phoneticPr fontId="1"/>
  </si>
  <si>
    <t>見積条件の選択肢のID、当マスタで詳細を定義</t>
    <rPh sb="0" eb="2">
      <t>ミツモリ</t>
    </rPh>
    <rPh sb="2" eb="4">
      <t>ジョウケン</t>
    </rPh>
    <rPh sb="5" eb="8">
      <t>センタクシ</t>
    </rPh>
    <rPh sb="12" eb="13">
      <t>トウ</t>
    </rPh>
    <rPh sb="17" eb="19">
      <t>ショウサイ</t>
    </rPh>
    <rPh sb="20" eb="22">
      <t>テイギ</t>
    </rPh>
    <phoneticPr fontId="1"/>
  </si>
  <si>
    <t>任意</t>
    <rPh sb="0" eb="2">
      <t>ニンイ</t>
    </rPh>
    <phoneticPr fontId="1"/>
  </si>
  <si>
    <t>見積条件型TOLERANCE:###/###
見積条件型SIMPLE_TEXT:テキスト
見積条件型BOOLEAN:TRUE,FALSE</t>
    <rPh sb="0" eb="2">
      <t>ミツモリ</t>
    </rPh>
    <rPh sb="2" eb="4">
      <t>ジョウケン</t>
    </rPh>
    <rPh sb="4" eb="5">
      <t>カタ</t>
    </rPh>
    <phoneticPr fontId="1"/>
  </si>
  <si>
    <t>価格DBに返す値を定義
見積条件型がTOLERANCEの場合は、/の左側をUPPERに、/の右側をLOWERに代入</t>
    <rPh sb="0" eb="2">
      <t>カカク</t>
    </rPh>
    <rPh sb="5" eb="6">
      <t>カエ</t>
    </rPh>
    <rPh sb="7" eb="8">
      <t>アタイ</t>
    </rPh>
    <rPh sb="9" eb="11">
      <t>テイギ</t>
    </rPh>
    <rPh sb="12" eb="14">
      <t>ミツモリ</t>
    </rPh>
    <rPh sb="14" eb="16">
      <t>ジョウケン</t>
    </rPh>
    <rPh sb="16" eb="17">
      <t>カタ</t>
    </rPh>
    <rPh sb="28" eb="30">
      <t>バアイ</t>
    </rPh>
    <rPh sb="34" eb="36">
      <t>ヒダリガワ</t>
    </rPh>
    <rPh sb="46" eb="48">
      <t>ミギガワ</t>
    </rPh>
    <rPh sb="55" eb="57">
      <t>ダイニュウ</t>
    </rPh>
    <phoneticPr fontId="1"/>
  </si>
  <si>
    <t>内部オプション</t>
    <rPh sb="0" eb="2">
      <t>ナイブ</t>
    </rPh>
    <phoneticPr fontId="1"/>
  </si>
  <si>
    <t>テキスト</t>
    <phoneticPr fontId="1"/>
  </si>
  <si>
    <t>選択肢</t>
    <rPh sb="0" eb="3">
      <t>センタクシ</t>
    </rPh>
    <phoneticPr fontId="1"/>
  </si>
  <si>
    <t>11</t>
  </si>
  <si>
    <t>FC12</t>
  </si>
  <si>
    <t>CUTTING</t>
  </si>
  <si>
    <t>BEAD_BLASTING</t>
  </si>
  <si>
    <t>DUMMY</t>
  </si>
  <si>
    <t>FC19</t>
  </si>
  <si>
    <t>FC30</t>
  </si>
  <si>
    <t>FC32</t>
  </si>
  <si>
    <t>FC47</t>
  </si>
  <si>
    <t>FC2</t>
  </si>
  <si>
    <t>FC3</t>
  </si>
  <si>
    <t>FC23</t>
  </si>
  <si>
    <t>FC25</t>
  </si>
  <si>
    <t>FC13</t>
  </si>
  <si>
    <t>FC5</t>
  </si>
  <si>
    <t>FC16</t>
  </si>
  <si>
    <t>FC15</t>
  </si>
  <si>
    <t>FC11</t>
  </si>
  <si>
    <t>FC6</t>
  </si>
  <si>
    <t>FC27</t>
  </si>
  <si>
    <t>FC22</t>
  </si>
  <si>
    <t>FC7</t>
  </si>
  <si>
    <t>FC33</t>
  </si>
  <si>
    <t>FC8</t>
  </si>
  <si>
    <t>FC37</t>
  </si>
  <si>
    <t>FC1</t>
  </si>
  <si>
    <t>FC4</t>
  </si>
  <si>
    <t>FC9</t>
  </si>
  <si>
    <t>FC14</t>
  </si>
  <si>
    <t>FC17</t>
  </si>
  <si>
    <t>FC10</t>
  </si>
  <si>
    <t>FC48</t>
  </si>
  <si>
    <t>FC45</t>
  </si>
  <si>
    <t>FC49</t>
  </si>
  <si>
    <t>FC51</t>
  </si>
  <si>
    <t>FC52</t>
  </si>
  <si>
    <t>―</t>
  </si>
  <si>
    <t>切削加工のまま（ツールマークが目視可）</t>
  </si>
  <si>
    <t>軽いビーズブラスト（標準）</t>
  </si>
  <si>
    <t>3 営業日で出荷</t>
  </si>
  <si>
    <t>0/-0.003</t>
  </si>
  <si>
    <t>0/-0.01</t>
  </si>
  <si>
    <t>V+0.1</t>
  </si>
  <si>
    <t>穴径+0.1</t>
  </si>
  <si>
    <t>V+0.2</t>
  </si>
  <si>
    <t>穴径+0.2</t>
  </si>
  <si>
    <t>V+0.3</t>
  </si>
  <si>
    <t>穴径+0.3</t>
  </si>
  <si>
    <t>研磨加工</t>
  </si>
  <si>
    <t>旋盤加工</t>
  </si>
  <si>
    <t>HIPS</t>
  </si>
  <si>
    <t>HIPHS</t>
  </si>
  <si>
    <t>HIPXS</t>
  </si>
  <si>
    <t>HIPXTS</t>
  </si>
  <si>
    <t>HIPLS</t>
  </si>
  <si>
    <t>HIPGS</t>
  </si>
  <si>
    <t>HIPGTS</t>
  </si>
  <si>
    <t>HIPPS</t>
  </si>
  <si>
    <t>HIPCS</t>
  </si>
  <si>
    <t>ニコライト NL-SG</t>
    <phoneticPr fontId="1"/>
  </si>
  <si>
    <t>+0.05/-0.05</t>
    <phoneticPr fontId="1"/>
  </si>
  <si>
    <t>+0.01/-0.01</t>
    <phoneticPr fontId="1"/>
  </si>
  <si>
    <t>ANY</t>
  </si>
  <si>
    <t>ANY</t>
    <phoneticPr fontId="1"/>
  </si>
  <si>
    <t>HIPCS</t>
    <phoneticPr fontId="1"/>
  </si>
  <si>
    <t>#arg_value</t>
    <phoneticPr fontId="1"/>
  </si>
  <si>
    <t>#arg_option</t>
    <phoneticPr fontId="1"/>
  </si>
  <si>
    <t>#name</t>
    <phoneticPr fontId="1"/>
  </si>
  <si>
    <t>商品タイプID</t>
    <rPh sb="0" eb="2">
      <t>ショウヒン</t>
    </rPh>
    <phoneticPr fontId="1"/>
  </si>
  <si>
    <t>priority</t>
    <phoneticPr fontId="1"/>
  </si>
  <si>
    <t>優先順位</t>
    <phoneticPr fontId="1"/>
  </si>
  <si>
    <t>HIPNLSG</t>
    <phoneticPr fontId="1"/>
  </si>
  <si>
    <t>Advanced</t>
    <phoneticPr fontId="1"/>
  </si>
  <si>
    <t>5/+0.1</t>
  </si>
  <si>
    <t>+5/+0.1</t>
  </si>
  <si>
    <t>-0.01/-0.04</t>
  </si>
  <si>
    <t>-0.01/-0.05</t>
  </si>
  <si>
    <t>0/-5</t>
  </si>
  <si>
    <t>0/-3</t>
  </si>
  <si>
    <t>-0.02/-0.04</t>
  </si>
  <si>
    <t>SKS3</t>
  </si>
  <si>
    <t>HPM2T</t>
  </si>
  <si>
    <t>S50C</t>
  </si>
  <si>
    <t>S45C</t>
  </si>
  <si>
    <t>SKD11</t>
  </si>
  <si>
    <t>OTHERS</t>
  </si>
  <si>
    <t>±0.025</t>
  </si>
  <si>
    <t>+0.05/+0.03</t>
  </si>
  <si>
    <t>6F</t>
  </si>
  <si>
    <t>2G</t>
  </si>
  <si>
    <t>4G-LT</t>
  </si>
  <si>
    <t>2G-L</t>
  </si>
  <si>
    <t>4G_LT</t>
  </si>
  <si>
    <t>0.03/-0.03</t>
  </si>
  <si>
    <t>0.02/-0.02</t>
  </si>
  <si>
    <t>-0.02/-0.03</t>
  </si>
  <si>
    <t>-0.004/-0.012</t>
  </si>
  <si>
    <t>-0.005/-0.014</t>
  </si>
  <si>
    <t>-0.006/-0.017</t>
  </si>
  <si>
    <t>-0.007/-0.02</t>
  </si>
  <si>
    <t>0/-0.012</t>
  </si>
  <si>
    <t>0/-0.015</t>
  </si>
  <si>
    <t>0/-0.018</t>
  </si>
  <si>
    <t>0/-0.021</t>
  </si>
  <si>
    <t>0.04/0</t>
  </si>
  <si>
    <t>0.03/0</t>
  </si>
  <si>
    <t>0.1/0.05</t>
  </si>
  <si>
    <t>0/-1</t>
  </si>
  <si>
    <t>0/-0.5</t>
  </si>
  <si>
    <t>PT1/16</t>
  </si>
  <si>
    <t>PT1/8</t>
  </si>
  <si>
    <t>PT1/4</t>
  </si>
  <si>
    <t>PT3/8</t>
  </si>
  <si>
    <t>M5×0.8</t>
  </si>
  <si>
    <t>M6×1.0</t>
  </si>
  <si>
    <t>M8×1.25</t>
  </si>
  <si>
    <t>M10×1.5</t>
  </si>
  <si>
    <t>M12×1.75</t>
  </si>
  <si>
    <t>M5×0.5</t>
  </si>
  <si>
    <t>M6×0.75</t>
  </si>
  <si>
    <t>M8×1.0</t>
  </si>
  <si>
    <t>M8×0.75</t>
  </si>
  <si>
    <t>M10×1.25</t>
  </si>
  <si>
    <t>M10×1.0　</t>
  </si>
  <si>
    <t>M10×0.75</t>
  </si>
  <si>
    <t>M12×1.5</t>
  </si>
  <si>
    <t>M12×1.25</t>
  </si>
  <si>
    <t>M12×1.0</t>
  </si>
  <si>
    <t>-0.1/-0.2</t>
  </si>
  <si>
    <t>±0.3</t>
  </si>
  <si>
    <t>-0.05/-0.1</t>
  </si>
  <si>
    <t>2G-W</t>
  </si>
  <si>
    <t>4G-LW</t>
  </si>
  <si>
    <t>6G</t>
  </si>
  <si>
    <t>S50C生材</t>
  </si>
  <si>
    <t>S45C生材</t>
  </si>
  <si>
    <t>±0.05</t>
  </si>
  <si>
    <t>±0.03</t>
  </si>
  <si>
    <t>±0.02</t>
  </si>
  <si>
    <t>g6 -0.004/-0.012</t>
  </si>
  <si>
    <t>g6 -0.005/-0.014</t>
  </si>
  <si>
    <t>g6 -0.006/-0.017</t>
  </si>
  <si>
    <t>g6 -0.007/-0.02</t>
  </si>
  <si>
    <t>h7 0/-0.012</t>
  </si>
  <si>
    <t>h7 0/-0.015</t>
  </si>
  <si>
    <t>h7 0/-0.018</t>
  </si>
  <si>
    <t>h7 0/-0.021</t>
  </si>
  <si>
    <t>+0.04/0</t>
  </si>
  <si>
    <t>+0.03/0</t>
  </si>
  <si>
    <t>+0.1/+0.05</t>
  </si>
  <si>
    <t>ANY</t>
    <phoneticPr fontId="1"/>
  </si>
  <si>
    <t>ガス軟窒化</t>
    <phoneticPr fontId="1"/>
  </si>
  <si>
    <t>ニューカナック</t>
    <phoneticPr fontId="1"/>
  </si>
  <si>
    <t>ALCRONA PRO</t>
    <phoneticPr fontId="1"/>
  </si>
  <si>
    <t>ALCRONA PRO DUPLEX【窒化+ ALCRONA】</t>
    <phoneticPr fontId="1"/>
  </si>
  <si>
    <t>LUMENA</t>
    <phoneticPr fontId="1"/>
  </si>
  <si>
    <t>LUMENA DUPLEX 【窒化+ LUMENA】</t>
    <phoneticPr fontId="1"/>
  </si>
  <si>
    <t>CrN</t>
    <phoneticPr fontId="1"/>
  </si>
  <si>
    <t>TiN</t>
    <phoneticPr fontId="1"/>
  </si>
  <si>
    <t>TiALN【PVD】</t>
    <phoneticPr fontId="1"/>
  </si>
  <si>
    <t>+0.2/-0.2</t>
    <phoneticPr fontId="1"/>
  </si>
  <si>
    <t>標準公差(±0.2)</t>
    <rPh sb="0" eb="2">
      <t>ヒョウジュン</t>
    </rPh>
    <rPh sb="2" eb="4">
      <t>コウサ</t>
    </rPh>
    <phoneticPr fontId="1"/>
  </si>
  <si>
    <t>+0.3/-0.3</t>
    <phoneticPr fontId="1"/>
  </si>
  <si>
    <t>標準公差(±0.3)</t>
    <rPh sb="0" eb="2">
      <t>ヒョウジュン</t>
    </rPh>
    <rPh sb="2" eb="4">
      <t>コウサ</t>
    </rPh>
    <phoneticPr fontId="1"/>
  </si>
  <si>
    <t>+0.45/-0.45</t>
    <phoneticPr fontId="1"/>
  </si>
  <si>
    <t>標準公差(±0.45)</t>
    <rPh sb="0" eb="2">
      <t>ヒョウジュン</t>
    </rPh>
    <rPh sb="2" eb="4">
      <t>コウサ</t>
    </rPh>
    <phoneticPr fontId="1"/>
  </si>
  <si>
    <t>+0.55/-0.55</t>
    <phoneticPr fontId="1"/>
  </si>
  <si>
    <t>標準公差(±0.55)</t>
    <rPh sb="0" eb="2">
      <t>ヒョウジュン</t>
    </rPh>
    <rPh sb="2" eb="4">
      <t>コウサ</t>
    </rPh>
    <phoneticPr fontId="1"/>
  </si>
  <si>
    <t>+0.4/-0.4</t>
    <phoneticPr fontId="1"/>
  </si>
  <si>
    <t>標準公差(±0.4)</t>
    <rPh sb="0" eb="2">
      <t>ヒョウジュン</t>
    </rPh>
    <rPh sb="2" eb="4">
      <t>コウサ</t>
    </rPh>
    <phoneticPr fontId="1"/>
  </si>
  <si>
    <t>+0.65/-0.65</t>
    <phoneticPr fontId="1"/>
  </si>
  <si>
    <t>標準公差(±0.65)</t>
    <rPh sb="0" eb="2">
      <t>ヒョウジュン</t>
    </rPh>
    <rPh sb="2" eb="4">
      <t>コウサ</t>
    </rPh>
    <phoneticPr fontId="1"/>
  </si>
  <si>
    <t>+0.8/-0.8</t>
    <phoneticPr fontId="1"/>
  </si>
  <si>
    <t>標準公差(±0.8)</t>
    <rPh sb="0" eb="2">
      <t>ヒョウジュン</t>
    </rPh>
    <rPh sb="2" eb="4">
      <t>コウサ</t>
    </rPh>
    <phoneticPr fontId="1"/>
  </si>
  <si>
    <t>HIPPS</t>
    <phoneticPr fontId="1"/>
  </si>
  <si>
    <t>+0.35/-0.35</t>
    <phoneticPr fontId="1"/>
  </si>
  <si>
    <t>標準公差(±0.35)</t>
    <rPh sb="0" eb="2">
      <t>ヒョウジュン</t>
    </rPh>
    <rPh sb="2" eb="4">
      <t>コウサ</t>
    </rPh>
    <phoneticPr fontId="1"/>
  </si>
  <si>
    <t>+0.55/-0.55</t>
    <phoneticPr fontId="1"/>
  </si>
  <si>
    <t>+0.8/-0.8</t>
    <phoneticPr fontId="1"/>
  </si>
  <si>
    <t>+1.1/-1.1</t>
    <phoneticPr fontId="1"/>
  </si>
  <si>
    <t>標準公差(±1.1)</t>
    <rPh sb="0" eb="2">
      <t>ヒョウジュン</t>
    </rPh>
    <rPh sb="2" eb="4">
      <t>コウサ</t>
    </rPh>
    <phoneticPr fontId="1"/>
  </si>
  <si>
    <t>HIPNLSG</t>
    <phoneticPr fontId="1"/>
  </si>
  <si>
    <t>NO_TREATMENT</t>
    <phoneticPr fontId="1"/>
  </si>
  <si>
    <t>NITRIDING</t>
    <phoneticPr fontId="1"/>
  </si>
  <si>
    <t>SKH51</t>
    <phoneticPr fontId="1"/>
  </si>
  <si>
    <t>SKD61</t>
    <phoneticPr fontId="1"/>
  </si>
  <si>
    <t>NAK80</t>
    <phoneticPr fontId="1"/>
  </si>
  <si>
    <t>DH2F</t>
    <phoneticPr fontId="1"/>
  </si>
  <si>
    <t>(@BEZEL.SHAPE_TYPE = "PLANE")</t>
    <phoneticPr fontId="1"/>
  </si>
  <si>
    <t>(@BEZEL.SHAPE_TYPE = "CYLINDER")</t>
    <phoneticPr fontId="1"/>
  </si>
  <si>
    <t>(@BEZEL.SHAPE_TYPE = "TWOPLANES")</t>
    <phoneticPr fontId="1"/>
  </si>
  <si>
    <t>(@BEZEL.SHAPE_TYPE = "OHTERS")</t>
    <phoneticPr fontId="1"/>
  </si>
  <si>
    <t>(@EDM_FACE.BEZEL_SIMPLIFIED_ACHIEVED &lt;= 0.1)</t>
    <phoneticPr fontId="1"/>
  </si>
  <si>
    <t>(@EDM_FACE.BEZEL_SIMPLIFIED_ACHIEVED &lt;= 0.5)</t>
    <phoneticPr fontId="1"/>
  </si>
  <si>
    <t>(@EDM_FACE.BEZEL_SIMPLIFIED_ACHIEVED &lt;= 0.2)</t>
    <phoneticPr fontId="1"/>
  </si>
  <si>
    <t>Advanced</t>
    <phoneticPr fontId="1"/>
  </si>
  <si>
    <t>Advanced</t>
    <phoneticPr fontId="1"/>
  </si>
  <si>
    <t>HARD_CHROME_PLATING</t>
    <phoneticPr fontId="1"/>
  </si>
  <si>
    <t>@HEAD.LENGTH &lt;= 4</t>
    <phoneticPr fontId="1"/>
  </si>
  <si>
    <t>!(@HEAD.LENGTH &lt;= 4)</t>
    <phoneticPr fontId="1"/>
  </si>
  <si>
    <t>SKD61_PRE</t>
    <phoneticPr fontId="1"/>
  </si>
  <si>
    <t>SKD61_EPP</t>
    <phoneticPr fontId="1"/>
  </si>
  <si>
    <t>@LENGTH &lt;= 300</t>
    <phoneticPr fontId="1"/>
  </si>
  <si>
    <t>!(@LENGTH &lt;= 300)</t>
    <phoneticPr fontId="1"/>
  </si>
  <si>
    <t>SKH51</t>
    <phoneticPr fontId="1"/>
  </si>
  <si>
    <t>SKD61</t>
    <phoneticPr fontId="1"/>
  </si>
  <si>
    <t>NAK80</t>
    <phoneticPr fontId="1"/>
  </si>
  <si>
    <t>ANY</t>
    <phoneticPr fontId="1"/>
  </si>
  <si>
    <t>HARD_CHROME_PLATING</t>
    <phoneticPr fontId="1"/>
  </si>
  <si>
    <t>NotSupported</t>
  </si>
  <si>
    <t>Recommended</t>
  </si>
  <si>
    <t>NotRecommended</t>
  </si>
  <si>
    <t>IsRecommended</t>
    <phoneticPr fontId="1"/>
  </si>
  <si>
    <t>NotRecommended</t>
    <phoneticPr fontId="1"/>
  </si>
  <si>
    <t>DH2F</t>
    <phoneticPr fontId="1"/>
  </si>
  <si>
    <t>DH2F(SKD61系プリハードン鋼)</t>
    <rPh sb="10" eb="11">
      <t>ケイ</t>
    </rPh>
    <rPh sb="17" eb="18">
      <t>ハガネ</t>
    </rPh>
    <phoneticPr fontId="1"/>
  </si>
  <si>
    <t>STAVAX ESR 焼入鋼</t>
    <rPh sb="13" eb="14">
      <t>ハガネ</t>
    </rPh>
    <phoneticPr fontId="1"/>
  </si>
  <si>
    <t>SKD61プリハードン</t>
    <phoneticPr fontId="1"/>
  </si>
  <si>
    <t>SKD61プリハードン (38～42HRC) スリーブピン用</t>
    <phoneticPr fontId="1"/>
  </si>
  <si>
    <t>SKD61 (50～55HRC)</t>
    <phoneticPr fontId="1"/>
  </si>
  <si>
    <t>SKD61 (50～55HRC) エジェクタピン用</t>
    <phoneticPr fontId="1"/>
  </si>
  <si>
    <t>SKD61プリハードン (38～42HRC)</t>
    <phoneticPr fontId="1"/>
  </si>
  <si>
    <t>SKD61 (48～52HRC)</t>
    <phoneticPr fontId="1"/>
  </si>
  <si>
    <t>DH2F(SKD61系プリハードン鋼) (38～42HRC)</t>
    <phoneticPr fontId="1"/>
  </si>
  <si>
    <t>38_42</t>
    <phoneticPr fontId="1"/>
  </si>
  <si>
    <t>STAVAX ESR 焼入鋼 (50～54HRC)</t>
    <rPh sb="13" eb="14">
      <t>ハガネ</t>
    </rPh>
    <phoneticPr fontId="1"/>
  </si>
  <si>
    <t>DAC (41～45HRC) 鋳抜きピン用</t>
  </si>
  <si>
    <t>DAC (44～46HRC) 鋳抜きピン用</t>
  </si>
  <si>
    <t>DAC (46～48HRC) 鋳抜きピン用</t>
  </si>
  <si>
    <t>ベリリウム銅(C1720)</t>
    <phoneticPr fontId="1"/>
  </si>
  <si>
    <t>ベリリウム銅(C1720) (38～45HRC)</t>
    <phoneticPr fontId="1"/>
  </si>
  <si>
    <t>DAC (41～45HRC) 鋳抜きピン用</t>
    <phoneticPr fontId="1"/>
  </si>
  <si>
    <t>タフトライド (鋳抜きピン用)</t>
    <phoneticPr fontId="1"/>
  </si>
  <si>
    <t>タフトライド</t>
    <phoneticPr fontId="1"/>
  </si>
  <si>
    <t>ガス軟窒化 (鋳抜きピン用)</t>
    <phoneticPr fontId="1"/>
  </si>
  <si>
    <t>ニューカナック (鋳抜きピン用)</t>
    <phoneticPr fontId="1"/>
  </si>
  <si>
    <t>ALCRONA PRO (鋳抜きピン用)</t>
    <phoneticPr fontId="1"/>
  </si>
  <si>
    <t>ALCRONA PRO DUPLEX【窒化+ ALCRONA】 (鋳抜きピン用)</t>
    <phoneticPr fontId="1"/>
  </si>
  <si>
    <t>LUMENA (鋳抜きピン用)</t>
    <phoneticPr fontId="1"/>
  </si>
  <si>
    <t>LUMENA DUPLEX 【窒化+ LUMENA】 (鋳抜きピン用)</t>
    <phoneticPr fontId="1"/>
  </si>
  <si>
    <t>CrN (鋳抜きピン用)</t>
    <phoneticPr fontId="1"/>
  </si>
  <si>
    <t>TiN (鋳抜きピン用)</t>
    <phoneticPr fontId="1"/>
  </si>
  <si>
    <t>TiALN【PVD】 (鋳抜きピン用)</t>
    <phoneticPr fontId="1"/>
  </si>
  <si>
    <t>SKS3 (53～56HRC)</t>
    <phoneticPr fontId="1"/>
  </si>
  <si>
    <t>53_56</t>
    <phoneticPr fontId="1"/>
  </si>
  <si>
    <t>37_41</t>
    <phoneticPr fontId="1"/>
  </si>
  <si>
    <t>HPM2T (37～41HRC)</t>
    <phoneticPr fontId="1"/>
  </si>
  <si>
    <t>6F(6面フライス仕上)</t>
    <phoneticPr fontId="1"/>
  </si>
  <si>
    <t>2G(上下面研磨仕上)</t>
    <phoneticPr fontId="1"/>
  </si>
  <si>
    <t>2G(長手側面研磨仕上)</t>
    <phoneticPr fontId="1"/>
  </si>
  <si>
    <t>2G(短手側面研磨仕上)</t>
    <phoneticPr fontId="1"/>
  </si>
  <si>
    <t>4G(側面研磨仕上)</t>
    <phoneticPr fontId="1"/>
  </si>
  <si>
    <t>6G(6面研磨仕上)</t>
    <phoneticPr fontId="1"/>
  </si>
  <si>
    <t>その他(コメント欄に記入ください)</t>
    <phoneticPr fontId="1"/>
  </si>
  <si>
    <t>M5×0.8(並目)</t>
    <phoneticPr fontId="1"/>
  </si>
  <si>
    <t>M6×1.0(並目)</t>
    <phoneticPr fontId="1"/>
  </si>
  <si>
    <t>M8×1.25(並目)</t>
    <phoneticPr fontId="1"/>
  </si>
  <si>
    <t>M10×1.5(並目)</t>
    <phoneticPr fontId="1"/>
  </si>
  <si>
    <t>M12×1.75(並目)</t>
    <phoneticPr fontId="1"/>
  </si>
  <si>
    <t>M5×0.5(細目)</t>
    <phoneticPr fontId="1"/>
  </si>
  <si>
    <t>M6×0.75(細目)</t>
    <phoneticPr fontId="1"/>
  </si>
  <si>
    <t>M8×1.0(細目)</t>
    <phoneticPr fontId="1"/>
  </si>
  <si>
    <t>M8×0.75(細目)</t>
    <phoneticPr fontId="1"/>
  </si>
  <si>
    <t>M10×1.25(細目)</t>
    <phoneticPr fontId="1"/>
  </si>
  <si>
    <t>M10×1.0(細目)</t>
    <phoneticPr fontId="1"/>
  </si>
  <si>
    <t>M10×0.75(細目)</t>
    <phoneticPr fontId="1"/>
  </si>
  <si>
    <t>M12×1.5(細目)</t>
    <phoneticPr fontId="1"/>
  </si>
  <si>
    <t>M12×1.25(細目)</t>
    <phoneticPr fontId="1"/>
  </si>
  <si>
    <t>M12×1.0(細目)</t>
    <phoneticPr fontId="1"/>
  </si>
  <si>
    <t>Recommended</t>
    <phoneticPr fontId="1"/>
  </si>
  <si>
    <t>NotSupported</t>
    <phoneticPr fontId="1"/>
  </si>
  <si>
    <t>4.13 &lt;= @DIAMETER.COUNTERBORE_OTH &amp; @DIAMETER.COUNTERBORE_OTH &lt;=5.1</t>
    <phoneticPr fontId="1"/>
  </si>
  <si>
    <t>4.92 &lt;= @DIAMETER.COUNTERBORE_OTH &amp; @DIAMETER.COUNTERBORE_OTH &lt;=6.1</t>
    <phoneticPr fontId="1"/>
  </si>
  <si>
    <t>6.65 &lt;= @DIAMETER.COUNTERBORE_OTH &amp; @DIAMETER.COUNTERBORE_OTH &lt;=8.1</t>
    <phoneticPr fontId="1"/>
  </si>
  <si>
    <t>8.38 &lt;= @DIAMETER.COUNTERBORE_OTH &amp; @DIAMETER.COUNTERBORE_OTH &lt;=10.1</t>
    <phoneticPr fontId="1"/>
  </si>
  <si>
    <t>10.11 &lt;= @DIAMETER.COUNTERBORE_OTH &amp; @DIAMETER.COUNTERBORE_OTH &lt;=12.1</t>
    <phoneticPr fontId="1"/>
  </si>
  <si>
    <t>4.46 &lt;= @DIAMETER.COUNTERBORE_OTH &amp; @DIAMETER.COUNTERBORE_OTH &lt;=5.1</t>
    <phoneticPr fontId="1"/>
  </si>
  <si>
    <t>10.92 &lt;= @DIAMETER.COUNTERBORE_OTH &amp; @DIAMETER.COUNTERBORE_OTH &lt;=12.1</t>
    <phoneticPr fontId="1"/>
  </si>
  <si>
    <t>10.65 &lt;= @DIAMETER.COUNTERBORE_OTH &amp; @DIAMETER.COUNTERBORE_OTH &lt;=12.1</t>
    <phoneticPr fontId="1"/>
  </si>
  <si>
    <t>10.38 &lt;= @DIAMETER.COUNTERBORE_OTH &amp; @DIAMETER.COUNTERBORE_OTH &lt;=12.1</t>
    <phoneticPr fontId="1"/>
  </si>
  <si>
    <t>9.19 &lt;= @DIAMETER.COUNTERBORE_OTH &amp; @DIAMETER.COUNTERBORE_OTH &lt;=10.1</t>
    <phoneticPr fontId="1"/>
  </si>
  <si>
    <t>8.92 &lt;= @DIAMETER.COUNTERBORE_OTH &amp; @DIAMETER.COUNTERBORE_OTH &lt;=10.1</t>
    <phoneticPr fontId="1"/>
  </si>
  <si>
    <t>8.65 &lt;= @DIAMETER.COUNTERBORE_OTH &amp; @DIAMETER.COUNTERBORE_OTH &lt;=10.1</t>
    <phoneticPr fontId="1"/>
  </si>
  <si>
    <t>7.19 &lt;= @DIAMETER.COUNTERBORE_OTH &amp; @DIAMETER.COUNTERBORE_OTH &lt;=8.1</t>
    <phoneticPr fontId="1"/>
  </si>
  <si>
    <t>6.92 &lt;= @DIAMETER.COUNTERBORE_OTH &amp; @DIAMETER.COUNTERBORE_OTH &lt;=8.1</t>
    <phoneticPr fontId="1"/>
  </si>
  <si>
    <t>5.19 &lt;= @DIAMETER.COUNTERBORE_OTH &amp; @DIAMETER.COUNTERBORE_OTH &lt;=6.1</t>
    <phoneticPr fontId="1"/>
  </si>
  <si>
    <t>Recommended</t>
    <phoneticPr fontId="1"/>
  </si>
  <si>
    <t>NITRIDING</t>
    <phoneticPr fontId="1"/>
  </si>
  <si>
    <t>窒化処理</t>
    <phoneticPr fontId="1"/>
  </si>
  <si>
    <t>4G(長手側面+上下面研磨仕上)</t>
    <phoneticPr fontId="1"/>
  </si>
  <si>
    <t>SKD11 (58～60HRC)</t>
    <phoneticPr fontId="1"/>
  </si>
  <si>
    <t>58_60</t>
    <phoneticPr fontId="1"/>
  </si>
  <si>
    <t>スタンダード(HIPS) ミオレックス PMX573A</t>
    <phoneticPr fontId="1"/>
  </si>
  <si>
    <t>耐熱(HIPHS) ミオレックス PMX561A</t>
    <phoneticPr fontId="1"/>
  </si>
  <si>
    <t>高強度(HIPXS) PGE6771</t>
    <phoneticPr fontId="1"/>
  </si>
  <si>
    <t>高強度板厚高精度(HIPXTS) PGE6771</t>
    <phoneticPr fontId="1"/>
  </si>
  <si>
    <t>高温耐久(HIPLS) ロスナボード</t>
    <phoneticPr fontId="1"/>
  </si>
  <si>
    <t>高温耐久(HIPGS) ミオレックス PGX595</t>
    <phoneticPr fontId="1"/>
  </si>
  <si>
    <t>高温耐久板厚高精度(HIPGTS) ミオレックス PGX595</t>
    <phoneticPr fontId="1"/>
  </si>
  <si>
    <t>紙ベーク(HIPPS)</t>
    <phoneticPr fontId="1"/>
  </si>
  <si>
    <t>布ベーク(HIPCS)</t>
    <phoneticPr fontId="1"/>
  </si>
  <si>
    <t>±0.05</t>
    <phoneticPr fontId="1"/>
  </si>
  <si>
    <t>HIPXTS</t>
    <phoneticPr fontId="1"/>
  </si>
  <si>
    <t>HIPGTS</t>
    <phoneticPr fontId="1"/>
  </si>
  <si>
    <t>ANY</t>
    <phoneticPr fontId="1"/>
  </si>
  <si>
    <t>round(THICKNESS,2)=3</t>
  </si>
  <si>
    <t>round(THICKNESS,2)=3</t>
    <phoneticPr fontId="1"/>
  </si>
  <si>
    <t>round(THICKNESS,2)=5</t>
  </si>
  <si>
    <t>round(THICKNESS,2)=5</t>
    <phoneticPr fontId="1"/>
  </si>
  <si>
    <t>round(THICKNESS,2)=10</t>
  </si>
  <si>
    <t>round(THICKNESS,2)=10</t>
    <phoneticPr fontId="1"/>
  </si>
  <si>
    <t>round(THICKNESS,2)=15</t>
  </si>
  <si>
    <t>round(THICKNESS,2)=15</t>
    <phoneticPr fontId="1"/>
  </si>
  <si>
    <t>±0.01</t>
    <phoneticPr fontId="1"/>
  </si>
  <si>
    <t>備考</t>
    <rPh sb="0" eb="2">
      <t>ビコウ</t>
    </rPh>
    <phoneticPr fontId="1"/>
  </si>
  <si>
    <t>#comment</t>
    <phoneticPr fontId="1"/>
  </si>
  <si>
    <t>新規追加 18年1月</t>
    <rPh sb="0" eb="2">
      <t>シンキ</t>
    </rPh>
    <rPh sb="2" eb="4">
      <t>ツイカ</t>
    </rPh>
    <rPh sb="7" eb="8">
      <t>ネン</t>
    </rPh>
    <rPh sb="9" eb="10">
      <t>ガツ</t>
    </rPh>
    <phoneticPr fontId="1"/>
  </si>
  <si>
    <t>HIPNC⇒HIPNLSGへ変更</t>
    <rPh sb="14" eb="16">
      <t>ヘンコウ</t>
    </rPh>
    <phoneticPr fontId="1"/>
  </si>
  <si>
    <t>スリーブ</t>
    <phoneticPr fontId="1"/>
  </si>
  <si>
    <t>段付エジェクタピン</t>
    <phoneticPr fontId="1"/>
  </si>
  <si>
    <t>段付スリーブ</t>
    <phoneticPr fontId="1"/>
  </si>
  <si>
    <t>SKH51</t>
    <phoneticPr fontId="1"/>
  </si>
  <si>
    <t>SKD61_PRE</t>
    <phoneticPr fontId="1"/>
  </si>
  <si>
    <t>@LENGTH &lt;= 300</t>
    <phoneticPr fontId="1"/>
  </si>
  <si>
    <t>300 &lt; @LENGTH</t>
    <phoneticPr fontId="1"/>
  </si>
  <si>
    <t>@LENGTH &lt;= 200</t>
    <phoneticPr fontId="1"/>
  </si>
  <si>
    <t>200 &lt; @LENGTH &amp; @LENGTH &lt;= 500</t>
    <phoneticPr fontId="1"/>
  </si>
  <si>
    <t>500 &lt; @LENGTH</t>
    <phoneticPr fontId="1"/>
  </si>
  <si>
    <t>@LENGTH &lt;= 500</t>
    <phoneticPr fontId="1"/>
  </si>
  <si>
    <t>Recommended</t>
    <phoneticPr fontId="1"/>
  </si>
  <si>
    <t>TUFFTRIDE、GAS_SOFT_NITRIDING、NEW_KANUC、ALCRONA PRO DUPLEX、LUMENA DUPLEXはNotSupported</t>
    <phoneticPr fontId="1"/>
  </si>
  <si>
    <t>ALCRONA PRO</t>
    <phoneticPr fontId="1"/>
  </si>
  <si>
    <t>ALCRONA PRO、ALCRONA PRO DUPLEX、LUMENA、LUMENA DUPLEXはNotSupported</t>
    <phoneticPr fontId="1"/>
  </si>
  <si>
    <t>ANY</t>
    <phoneticPr fontId="1"/>
  </si>
  <si>
    <t>TUFFTRIDE</t>
    <phoneticPr fontId="1"/>
  </si>
  <si>
    <t>GAS_SOFT_NITRIDING</t>
    <phoneticPr fontId="1"/>
  </si>
  <si>
    <t>NEW_KANUC</t>
    <phoneticPr fontId="1"/>
  </si>
  <si>
    <t>ALCRONA PRO DUPLEX</t>
    <phoneticPr fontId="1"/>
  </si>
  <si>
    <t>LUMENA DUPLEX</t>
    <phoneticPr fontId="1"/>
  </si>
  <si>
    <t>NotSupported</t>
    <phoneticPr fontId="1"/>
  </si>
  <si>
    <t>LUMENA</t>
    <phoneticPr fontId="1"/>
  </si>
  <si>
    <t>ANT</t>
    <phoneticPr fontId="1"/>
  </si>
  <si>
    <t>3 &lt; @SHANK.DIAMETER &amp; @SHANK.DIAMETER &lt;=6</t>
    <phoneticPr fontId="1"/>
  </si>
  <si>
    <t>6 &lt; @SHANK.DIAMETER &amp; @SHANK.DIAMETER &lt;=10</t>
    <phoneticPr fontId="1"/>
  </si>
  <si>
    <t>10 &lt; @SHANK.DIAMETER &amp; @SHANK.DIAMETER &lt;=18</t>
    <phoneticPr fontId="1"/>
  </si>
  <si>
    <t>18 &lt; @SHANK.DIAMETER &amp; @SHANK.DIAMETER &lt;=30</t>
    <phoneticPr fontId="1"/>
  </si>
  <si>
    <t>3 &lt; @SHANK.DIAMETER &amp; @SHANK.DIAMETER &lt;=6</t>
    <phoneticPr fontId="1"/>
  </si>
  <si>
    <t>NotSupported</t>
    <phoneticPr fontId="1"/>
  </si>
  <si>
    <t>H7(+0.015/0)</t>
    <phoneticPr fontId="1"/>
  </si>
  <si>
    <t>H7(+0.018/0)</t>
    <phoneticPr fontId="1"/>
  </si>
  <si>
    <t>H7(+0.021/0)</t>
    <phoneticPr fontId="1"/>
  </si>
  <si>
    <t>H7(+0.012/0)</t>
    <phoneticPr fontId="1"/>
  </si>
  <si>
    <t>ANY</t>
    <phoneticPr fontId="1"/>
  </si>
  <si>
    <t>3 &lt; @EJECTORPIN_HOLE.DIAMETER &amp; EJECTORPIN_HOLE.DIAMETER &lt;= 6</t>
    <phoneticPr fontId="1"/>
  </si>
  <si>
    <t>6 &lt; @EJECTORPIN_HOLE.DIAMETER &amp; EJECTORPIN_HOLE.DIAMETER &lt;= 10</t>
    <phoneticPr fontId="1"/>
  </si>
  <si>
    <t>10 &lt; @EJECTORPIN_HOLE.DIAMETER &amp; EJECTORPIN_HOLE.DIAMETER &lt;= 18</t>
    <phoneticPr fontId="1"/>
  </si>
  <si>
    <t>18 &lt; @EJECTORPIN_HOLE.DIAMETER &amp; EJECTORPIN_HOLE.DIAMETER &lt;= 30</t>
    <phoneticPr fontId="1"/>
  </si>
  <si>
    <t>NotRecommended</t>
    <phoneticPr fontId="1"/>
  </si>
  <si>
    <t>有効長20</t>
    <rPh sb="0" eb="2">
      <t>ユウコウ</t>
    </rPh>
    <rPh sb="2" eb="3">
      <t>ナガ</t>
    </rPh>
    <phoneticPr fontId="1"/>
  </si>
  <si>
    <t>穴全体</t>
    <rPh sb="0" eb="1">
      <t>アナ</t>
    </rPh>
    <rPh sb="1" eb="3">
      <t>ゼンタイ</t>
    </rPh>
    <phoneticPr fontId="1"/>
  </si>
  <si>
    <t>S=20</t>
    <phoneticPr fontId="1"/>
  </si>
  <si>
    <t>S=L</t>
    <phoneticPr fontId="1"/>
  </si>
  <si>
    <t>エジェクタピン穴径 x 材質によって、選べる深さを制御したいならAdvancedの設定が必要</t>
    <rPh sb="7" eb="8">
      <t>アナ</t>
    </rPh>
    <rPh sb="8" eb="9">
      <t>ケイ</t>
    </rPh>
    <rPh sb="12" eb="14">
      <t>ザイシツ</t>
    </rPh>
    <rPh sb="19" eb="20">
      <t>エラ</t>
    </rPh>
    <rPh sb="22" eb="23">
      <t>フカ</t>
    </rPh>
    <rPh sb="25" eb="27">
      <t>セイギョ</t>
    </rPh>
    <rPh sb="41" eb="43">
      <t>セッテイ</t>
    </rPh>
    <rPh sb="44" eb="46">
      <t>ヒツヨウ</t>
    </rPh>
    <phoneticPr fontId="1"/>
  </si>
  <si>
    <t>V+0.5</t>
  </si>
  <si>
    <t>V+0.5</t>
    <phoneticPr fontId="1"/>
  </si>
  <si>
    <t>穴径+0.5</t>
    <phoneticPr fontId="1"/>
  </si>
  <si>
    <t>ACTUAL_VALUE</t>
    <phoneticPr fontId="1"/>
  </si>
  <si>
    <t>実寸</t>
    <phoneticPr fontId="1"/>
  </si>
  <si>
    <t>←これも非表示かな？</t>
    <rPh sb="4" eb="7">
      <t>ヒヒョウジ</t>
    </rPh>
    <phoneticPr fontId="1"/>
  </si>
  <si>
    <t>45DEG_STEP</t>
    <phoneticPr fontId="1"/>
  </si>
  <si>
    <t>逃げ穴ストレート+45度テーパつなぎ</t>
    <phoneticPr fontId="1"/>
  </si>
  <si>
    <t>コアピンと同じで仮設定</t>
    <rPh sb="5" eb="6">
      <t>オナ</t>
    </rPh>
    <rPh sb="8" eb="9">
      <t>カリ</t>
    </rPh>
    <rPh sb="9" eb="11">
      <t>セッテイ</t>
    </rPh>
    <phoneticPr fontId="1"/>
  </si>
  <si>
    <t>ツバサイズでRecommended/NotRecommendedを分けたいところ</t>
    <rPh sb="33" eb="34">
      <t>ワ</t>
    </rPh>
    <phoneticPr fontId="1"/>
  </si>
  <si>
    <t>Recommended</t>
    <phoneticPr fontId="1"/>
  </si>
  <si>
    <t>Recommended</t>
    <phoneticPr fontId="1"/>
  </si>
  <si>
    <t>NotSupported</t>
    <phoneticPr fontId="1"/>
  </si>
  <si>
    <t>←これってNotRecommendedでなくていい？</t>
    <phoneticPr fontId="1"/>
  </si>
  <si>
    <t>Advanced</t>
    <phoneticPr fontId="1"/>
  </si>
  <si>
    <t>←この公差に対応できる？</t>
    <rPh sb="3" eb="5">
      <t>コウサ</t>
    </rPh>
    <rPh sb="6" eb="8">
      <t>タイオウ</t>
    </rPh>
    <phoneticPr fontId="1"/>
  </si>
  <si>
    <t>ANY</t>
    <phoneticPr fontId="1"/>
  </si>
  <si>
    <t>NotRecommended</t>
    <phoneticPr fontId="1"/>
  </si>
  <si>
    <t>SKD61_PRE</t>
    <phoneticPr fontId="1"/>
  </si>
  <si>
    <t>SKD61_EPP</t>
    <phoneticPr fontId="1"/>
  </si>
  <si>
    <t>6 &lt;= @DIAMETER.COUNTERBORE_OTH &amp; @DIAMETER.COUNTERBORE_OTH &lt;= 7</t>
    <phoneticPr fontId="1"/>
  </si>
  <si>
    <t>8 &lt;= @DIAMETER.COUNTERBORE_OTH &amp; @DIAMETER.COUNTERBORE_OTH &lt;= 9</t>
    <phoneticPr fontId="1"/>
  </si>
  <si>
    <t>10 &lt;= @DIAMETER.COUNTERBORE_OTH &amp; @DIAMETER.COUNTERBORE_OTH &lt;= 12</t>
    <phoneticPr fontId="1"/>
  </si>
  <si>
    <t>14 &lt;= @DIAMETER.COUNTERBORE_OTH &amp; @DIAMETER.COUNTERBORE_OTH &lt;= 15</t>
    <phoneticPr fontId="1"/>
  </si>
  <si>
    <t>SKH51</t>
    <phoneticPr fontId="1"/>
  </si>
  <si>
    <t>@LENGTH &lt;= 150</t>
  </si>
  <si>
    <t>!(@LENGTH &lt;= 150)</t>
  </si>
  <si>
    <t>@LENGTH &lt;= 500 &amp; @SHANK.DIAMETER &lt;= 12</t>
  </si>
  <si>
    <t>!(@LENGTH &lt;= 500 &amp; @SHANK.DIAMETER &lt;= 12)</t>
  </si>
  <si>
    <t>@LENGTH &lt;= 500 &amp; 12 &lt; @SHANK.DIAMETER &amp; @SHANK.DIAMETER &lt; 25</t>
  </si>
  <si>
    <t>500 &lt; @LENGTH &amp; @SHANK.DIAMETER &lt; 25</t>
  </si>
  <si>
    <t>25 &lt;= @SHANK.DIAMETER</t>
  </si>
  <si>
    <t>@LENGTH &lt;= 500 &amp; 25 &lt;= @SHANK.DIAMETER</t>
  </si>
  <si>
    <t>!(@LENGTH &lt;= 500 &amp; 25 &lt;= @SHANK.DIAMETER)</t>
  </si>
  <si>
    <t>500 &lt; @LENGTH &amp; 25 &lt;= @SHANK.DIAMETER</t>
  </si>
  <si>
    <t>!(500 &lt; @LENGTH &amp; 25 &lt;= @SHANK.DIAMETER)</t>
  </si>
  <si>
    <t>@LENGTH &lt;= 500 &amp; @BASE_SHANK.DIAMETER &lt; 10</t>
  </si>
  <si>
    <t>!(@LENGTH &lt;= 500 &amp; @BASE_SHANK.DIAMETER &lt; 10)</t>
  </si>
  <si>
    <t>@LENGTH &lt;= 500 &amp; 10 &lt;= @BASE_SHANK.DIAMETER</t>
  </si>
  <si>
    <t>500 &lt; @LENGTH &amp; @BASE_SHANK.DIAMETER &lt; 10</t>
  </si>
  <si>
    <t>500 &lt; @LENGTH &amp; 10 &lt;= @BASE_SHANK.DIAMETER</t>
  </si>
  <si>
    <t>!(500 &lt; @LENGTH &amp; 10 &lt;= @BASE_SHANK.DIAMETER)</t>
  </si>
  <si>
    <t>SKH51</t>
    <phoneticPr fontId="1"/>
  </si>
  <si>
    <t>NO_TREATMENT</t>
    <phoneticPr fontId="1"/>
  </si>
  <si>
    <t>NotRecommended</t>
    <phoneticPr fontId="1"/>
  </si>
  <si>
    <t>ANY</t>
    <phoneticPr fontId="1"/>
  </si>
  <si>
    <t>Advanced</t>
    <phoneticPr fontId="1"/>
  </si>
  <si>
    <t>NotRecommended</t>
    <phoneticPr fontId="1"/>
  </si>
  <si>
    <t>NotRecommended</t>
    <phoneticPr fontId="1"/>
  </si>
  <si>
    <t>Recommended→NotRecommended（1167でこの公差対応可能なのはCRPとEPPのみなので）</t>
    <rPh sb="34" eb="36">
      <t>コウサ</t>
    </rPh>
    <rPh sb="36" eb="38">
      <t>タイオウ</t>
    </rPh>
    <rPh sb="38" eb="40">
      <t>カノウ</t>
    </rPh>
    <phoneticPr fontId="1"/>
  </si>
  <si>
    <t>Advanced</t>
    <phoneticPr fontId="1"/>
  </si>
  <si>
    <t>NotRecommended→Advanced</t>
    <phoneticPr fontId="1"/>
  </si>
  <si>
    <t>Recommended</t>
    <phoneticPr fontId="1"/>
  </si>
  <si>
    <t>NotRecommended→Recommended</t>
    <phoneticPr fontId="1"/>
  </si>
  <si>
    <t>追加</t>
    <rPh sb="0" eb="2">
      <t>ツイカ</t>
    </rPh>
    <phoneticPr fontId="1"/>
  </si>
  <si>
    <t>Recommended</t>
    <phoneticPr fontId="1"/>
  </si>
  <si>
    <t>NotSupported:非表示
NotRecommended:表示(自動見積できる見込みはない)
Recommended:表示(自動見積できる可能性あり)
Advanced:表示タイプ詳細設定マスタで定義</t>
    <rPh sb="13" eb="16">
      <t>ヒヒョウジ</t>
    </rPh>
    <rPh sb="32" eb="34">
      <t>ヒョウジ</t>
    </rPh>
    <rPh sb="35" eb="37">
      <t>ジドウ</t>
    </rPh>
    <rPh sb="37" eb="39">
      <t>ミツモリ</t>
    </rPh>
    <rPh sb="42" eb="44">
      <t>ミコ</t>
    </rPh>
    <rPh sb="62" eb="64">
      <t>ヒョウジ</t>
    </rPh>
    <rPh sb="65" eb="67">
      <t>ジドウ</t>
    </rPh>
    <rPh sb="67" eb="69">
      <t>ミツモリ</t>
    </rPh>
    <rPh sb="72" eb="75">
      <t>カノウセイ</t>
    </rPh>
    <rPh sb="88" eb="90">
      <t>ヒョウジ</t>
    </rPh>
    <rPh sb="93" eb="95">
      <t>ショウサイ</t>
    </rPh>
    <rPh sb="95" eb="97">
      <t>セッテイ</t>
    </rPh>
    <rPh sb="101" eb="103">
      <t>テイギ</t>
    </rPh>
    <phoneticPr fontId="1"/>
  </si>
  <si>
    <t>NotSupported</t>
    <phoneticPr fontId="1"/>
  </si>
  <si>
    <t>NotSupported</t>
    <phoneticPr fontId="1"/>
  </si>
  <si>
    <t>NotRecommended→NotSupported</t>
    <phoneticPr fontId="1"/>
  </si>
  <si>
    <t>変更</t>
    <rPh sb="0" eb="2">
      <t>ヘンコウ</t>
    </rPh>
    <phoneticPr fontId="1"/>
  </si>
  <si>
    <t>NITRIDING</t>
    <phoneticPr fontId="1"/>
  </si>
  <si>
    <t>8 &lt; @HEAD.LENGTH</t>
    <phoneticPr fontId="1"/>
  </si>
  <si>
    <t>追加（ダイカスト）</t>
    <rPh sb="0" eb="2">
      <t>ツイカ</t>
    </rPh>
    <phoneticPr fontId="1"/>
  </si>
  <si>
    <t>ANY</t>
    <phoneticPr fontId="1"/>
  </si>
  <si>
    <t>SKH51</t>
    <phoneticPr fontId="1"/>
  </si>
  <si>
    <t>HARD_CHROME_PLATING</t>
    <phoneticPr fontId="1"/>
  </si>
  <si>
    <t>ANY</t>
    <phoneticPr fontId="1"/>
  </si>
  <si>
    <t>#Remarks</t>
    <phoneticPr fontId="1"/>
  </si>
  <si>
    <t>NotRecommended</t>
    <phoneticPr fontId="1"/>
  </si>
  <si>
    <t>表面処理の選択結果によっては材質も表面処理も何も選択できなくなってしまうことを回避するため (芝田 18/02/06)</t>
    <rPh sb="0" eb="2">
      <t>ヒョウメン</t>
    </rPh>
    <rPh sb="2" eb="4">
      <t>ショリ</t>
    </rPh>
    <rPh sb="5" eb="7">
      <t>センタク</t>
    </rPh>
    <rPh sb="7" eb="9">
      <t>ケッカ</t>
    </rPh>
    <rPh sb="14" eb="16">
      <t>ザイシツ</t>
    </rPh>
    <rPh sb="17" eb="19">
      <t>ヒョウメン</t>
    </rPh>
    <rPh sb="19" eb="21">
      <t>ショリ</t>
    </rPh>
    <rPh sb="22" eb="23">
      <t>ナニ</t>
    </rPh>
    <rPh sb="24" eb="26">
      <t>センタク</t>
    </rPh>
    <rPh sb="39" eb="41">
      <t>カイヒ</t>
    </rPh>
    <rPh sb="47" eb="49">
      <t>シバタ</t>
    </rPh>
    <phoneticPr fontId="1"/>
  </si>
  <si>
    <t>NotRecommendedだとNG？ (芝田 18/02/06)</t>
    <rPh sb="21" eb="23">
      <t>シバタ</t>
    </rPh>
    <phoneticPr fontId="1"/>
  </si>
  <si>
    <t>空欄はNotSupported扱い</t>
    <rPh sb="0" eb="2">
      <t>クウラン</t>
    </rPh>
    <rPh sb="15" eb="16">
      <t>アツカ</t>
    </rPh>
    <phoneticPr fontId="1"/>
  </si>
  <si>
    <t>Recommended</t>
    <phoneticPr fontId="1"/>
  </si>
  <si>
    <t>材質を選択すれば自動的に選択されるものなのでRecommendedにしておく(芝田 18/02/07)</t>
    <rPh sb="0" eb="2">
      <t>ザイシツ</t>
    </rPh>
    <rPh sb="3" eb="5">
      <t>センタク</t>
    </rPh>
    <rPh sb="8" eb="11">
      <t>ジドウテキ</t>
    </rPh>
    <rPh sb="12" eb="14">
      <t>センタク</t>
    </rPh>
    <rPh sb="39" eb="41">
      <t>シバタ</t>
    </rPh>
    <phoneticPr fontId="1"/>
  </si>
  <si>
    <t>!(@HAS_TOP_PLANE)</t>
  </si>
  <si>
    <t>!(@HAS_TOP_PLANE)</t>
    <phoneticPr fontId="1"/>
  </si>
  <si>
    <t>(@HAS_TOP_PLANE) &amp; @LENGTH &lt;= 200</t>
    <phoneticPr fontId="1"/>
  </si>
  <si>
    <t>(@HAS_TOP_PLANE) &amp; !(@LENGTH &lt;= 200)</t>
    <phoneticPr fontId="1"/>
  </si>
  <si>
    <t>(@HAS_TOP_PLANE) &amp; @LENGTH &lt;= 150</t>
  </si>
  <si>
    <t>(@HAS_TOP_PLANE) &amp; @LENGTH &lt;= 150</t>
    <phoneticPr fontId="1"/>
  </si>
  <si>
    <t>(@HAS_TOP_PLANE) &amp; !(@LENGTH &lt;= 150)</t>
  </si>
  <si>
    <t>(@HAS_TOP_PLANE) &amp; !(@LENGTH &lt;= 150)</t>
    <phoneticPr fontId="1"/>
  </si>
  <si>
    <t>(@HAS_TOP_PLANE) &amp; 500 &lt; @LENGTH</t>
  </si>
  <si>
    <t>(@HAS_TOP_PLANE) &amp; 500 &lt; @LENGTH</t>
    <phoneticPr fontId="1"/>
  </si>
  <si>
    <t>(@HAS_TOP_PLANE) &amp; !(500 &lt; @LENGTH)</t>
  </si>
  <si>
    <t>(@HAS_TOP_PLANE) &amp; !(500 &lt; @LENGTH)</t>
    <phoneticPr fontId="1"/>
  </si>
  <si>
    <t>Supported</t>
  </si>
  <si>
    <t>EJECTORPIN_HOLE.STEPPED_EFFECTIVE_DEPTH</t>
    <phoneticPr fontId="1"/>
  </si>
  <si>
    <t>SOLID_FEATURE</t>
    <phoneticPr fontId="1"/>
  </si>
  <si>
    <t>TOLERANCE.BLINDHOLE_OTH.BASE_DIAMETER</t>
  </si>
  <si>
    <t>止まり穴径2段目公差</t>
    <rPh sb="6" eb="8">
      <t>ダンメ</t>
    </rPh>
    <phoneticPr fontId="1"/>
  </si>
  <si>
    <t>TOLERANCE.BLINDHOLE_OTH.BASE_DEPTH</t>
  </si>
  <si>
    <t>止まり穴深さ2段目公差</t>
    <rPh sb="7" eb="9">
      <t>ダンメ</t>
    </rPh>
    <phoneticPr fontId="1"/>
  </si>
  <si>
    <t>TOLERANCE.EJECTORPIN_HOLE.STEPPED_CLEARANCE_DIAMETER</t>
    <phoneticPr fontId="1"/>
  </si>
  <si>
    <t>エジェクタピン逃し穴径公差</t>
    <rPh sb="7" eb="8">
      <t>ニガ</t>
    </rPh>
    <rPh sb="9" eb="10">
      <t>アナ</t>
    </rPh>
    <rPh sb="10" eb="11">
      <t>ケイ</t>
    </rPh>
    <rPh sb="11" eb="13">
      <t>コウサ</t>
    </rPh>
    <phoneticPr fontId="1"/>
  </si>
  <si>
    <t>visibility</t>
    <phoneticPr fontId="1"/>
  </si>
  <si>
    <t>TOLERANCE.SHANK.DIAMETER.UPPER = 0 &amp; TOLERANCE.SHANK.DIAMETER.LOWER = -0.002</t>
    <phoneticPr fontId="1"/>
  </si>
  <si>
    <t>SKD61_PRE</t>
    <phoneticPr fontId="1"/>
  </si>
  <si>
    <t>ANY</t>
    <phoneticPr fontId="1"/>
  </si>
  <si>
    <t>SKD61_PRE</t>
    <phoneticPr fontId="1"/>
  </si>
  <si>
    <t>ANY</t>
    <phoneticPr fontId="1"/>
  </si>
  <si>
    <t>NotRecommended</t>
    <phoneticPr fontId="1"/>
  </si>
  <si>
    <t>(@HAS_TOP_PLANE) &amp; @LENGTH &lt;= 150</t>
    <phoneticPr fontId="1"/>
  </si>
  <si>
    <t>(@HAS_TOP_PLANE) &amp; @LENGTH &lt;= 200</t>
    <phoneticPr fontId="1"/>
  </si>
  <si>
    <t>(@HAS_TOP_PLANE) &amp; 200 &lt; @LENGTH</t>
    <phoneticPr fontId="1"/>
  </si>
  <si>
    <t>(@HAS_TOP_PLANE) &amp; 150 &lt; @LENGTH</t>
    <phoneticPr fontId="1"/>
  </si>
  <si>
    <t>!(@HAS_TOP_PLANE) &amp; @LENGTH &lt;= 200</t>
    <phoneticPr fontId="1"/>
  </si>
  <si>
    <t>!(@HAS_TOP_PLANE) &amp; 200 &lt; @LENGTH</t>
    <phoneticPr fontId="1"/>
  </si>
  <si>
    <t>NITRIDING</t>
    <phoneticPr fontId="1"/>
  </si>
  <si>
    <t>8 &lt; @HEAD.LENGTH &amp; @LENGTH &lt;= 500</t>
    <phoneticPr fontId="1"/>
  </si>
  <si>
    <t>Recommended</t>
    <phoneticPr fontId="1"/>
  </si>
  <si>
    <t>ANY</t>
    <phoneticPr fontId="1"/>
  </si>
  <si>
    <t>(@HAS_TOP_PLANE) &amp; 200 &lt; @LENGTH &amp; @LENGTH &lt;= 500</t>
    <phoneticPr fontId="1"/>
  </si>
  <si>
    <t>Recommended</t>
    <phoneticPr fontId="1"/>
  </si>
  <si>
    <t>(@HAS_TOP_PLANE) &amp; !(200 &lt; @LENGTH &amp; @LENGTH &lt;= 500)</t>
    <phoneticPr fontId="1"/>
  </si>
  <si>
    <t>!(@HAS_TOP_PLANE)</t>
    <phoneticPr fontId="1"/>
  </si>
  <si>
    <t>8 &lt; @HEAD.LENGTH &amp; 500 &lt; @LENGTH</t>
    <phoneticPr fontId="1"/>
  </si>
  <si>
    <t>(@HAS_TOP_PLANE) &amp; 500 &lt; @LENGTH</t>
    <phoneticPr fontId="1"/>
  </si>
  <si>
    <t>(@HAS_TOP_PLANE) &amp; !(500 &lt; @LENGTH)</t>
    <phoneticPr fontId="1"/>
  </si>
  <si>
    <t>NotRecommended</t>
    <phoneticPr fontId="1"/>
  </si>
  <si>
    <t>!(@HAS_TOP_PLANE)</t>
    <phoneticPr fontId="1"/>
  </si>
  <si>
    <t>150 &lt; @LENGTH</t>
    <phoneticPr fontId="1"/>
  </si>
  <si>
    <t>!(@LENGTH &lt;= 500 &amp; 10 &lt;= @BASE_SHANK.DIAMETER)</t>
    <phoneticPr fontId="1"/>
  </si>
  <si>
    <t>!(500 &lt; @LENGTH &amp; @BASE_SHANK.DIAMETER &lt; 10)</t>
    <phoneticPr fontId="1"/>
  </si>
  <si>
    <t>Advanced</t>
    <phoneticPr fontId="1"/>
  </si>
  <si>
    <t>SKD61 (48～52HRC)</t>
    <phoneticPr fontId="1"/>
  </si>
  <si>
    <t>SKD61プリハードン (38～42HRC)</t>
    <phoneticPr fontId="1"/>
  </si>
  <si>
    <t>タフトライド (鋳抜きピン用)</t>
    <phoneticPr fontId="1"/>
  </si>
  <si>
    <t>LUMENA (鋳抜きピン用)</t>
    <phoneticPr fontId="1"/>
  </si>
  <si>
    <t>LUMENA DUPLEX 【窒化+ LUMENA】 (鋳抜きピン用)</t>
    <phoneticPr fontId="1"/>
  </si>
  <si>
    <t>TiALN【PVD】 (鋳抜きピン用)</t>
    <phoneticPr fontId="1"/>
  </si>
  <si>
    <t>Advanced</t>
    <phoneticPr fontId="1"/>
  </si>
  <si>
    <t>0/-0.5</t>
    <phoneticPr fontId="1"/>
  </si>
  <si>
    <t>H7(+0.012/0)</t>
    <phoneticPr fontId="1"/>
  </si>
  <si>
    <t>H7(+0.015/0)</t>
    <phoneticPr fontId="1"/>
  </si>
  <si>
    <t>H7(+0.018/0)</t>
    <phoneticPr fontId="1"/>
  </si>
  <si>
    <t>H7(+0.021/0)</t>
    <phoneticPr fontId="1"/>
  </si>
  <si>
    <t>NotRecommended</t>
    <phoneticPr fontId="1"/>
  </si>
  <si>
    <t>V+0.5</t>
    <phoneticPr fontId="1"/>
  </si>
  <si>
    <t>穴径+0.5</t>
    <phoneticPr fontId="1"/>
  </si>
  <si>
    <t>45DEG_STEP</t>
    <phoneticPr fontId="1"/>
  </si>
  <si>
    <t>逃げ穴ストレート+45度テーパつなぎ</t>
    <phoneticPr fontId="1"/>
  </si>
  <si>
    <t>NotSupported</t>
    <phoneticPr fontId="1"/>
  </si>
  <si>
    <t>Advanced</t>
    <phoneticPr fontId="1"/>
  </si>
  <si>
    <t>DH2F(SKD61系プリハードン鋼) (38～42HRC)</t>
    <phoneticPr fontId="1"/>
  </si>
  <si>
    <t>Advanced</t>
    <phoneticPr fontId="1"/>
  </si>
  <si>
    <t>ベリリウム銅(C1720) (38～45HRC)</t>
    <phoneticPr fontId="1"/>
  </si>
  <si>
    <t>SKD61 (50～55HRC)</t>
    <phoneticPr fontId="1"/>
  </si>
  <si>
    <t>ガス軟窒化 (鋳抜きピン用)</t>
    <phoneticPr fontId="1"/>
  </si>
  <si>
    <t>ニューカナック (鋳抜きピン用)</t>
    <phoneticPr fontId="1"/>
  </si>
  <si>
    <t>ALCRONA PRO (鋳抜きピン用)</t>
    <phoneticPr fontId="1"/>
  </si>
  <si>
    <t>ALCRONA PRO DUPLEX【窒化+ ALCRONA】 (鋳抜きピン用)</t>
    <phoneticPr fontId="1"/>
  </si>
  <si>
    <t>CrN (鋳抜きピン用)</t>
    <phoneticPr fontId="1"/>
  </si>
  <si>
    <t>TiN (鋳抜きピン用)</t>
    <phoneticPr fontId="1"/>
  </si>
  <si>
    <t>S=20</t>
    <phoneticPr fontId="1"/>
  </si>
  <si>
    <t>S=L</t>
    <phoneticPr fontId="1"/>
  </si>
  <si>
    <t>ACTUAL_VALUE</t>
    <phoneticPr fontId="1"/>
  </si>
  <si>
    <t>実寸</t>
    <phoneticPr fontId="1"/>
  </si>
  <si>
    <t>ANY</t>
    <phoneticPr fontId="1"/>
  </si>
  <si>
    <t>NO_TREATMENT</t>
    <phoneticPr fontId="1"/>
  </si>
  <si>
    <t>NO_TREATMENT</t>
    <phoneticPr fontId="1"/>
  </si>
  <si>
    <t>ANY</t>
    <phoneticPr fontId="1"/>
  </si>
  <si>
    <t>NotRecommended</t>
    <phoneticPr fontId="1"/>
  </si>
  <si>
    <t>ANY</t>
    <phoneticPr fontId="1"/>
  </si>
  <si>
    <t>NO_TREATMENT</t>
    <phoneticPr fontId="1"/>
  </si>
  <si>
    <t>ANY</t>
    <phoneticPr fontId="1"/>
  </si>
  <si>
    <t>NITRIDING</t>
    <phoneticPr fontId="1"/>
  </si>
  <si>
    <t>ANY</t>
    <phoneticPr fontId="1"/>
  </si>
  <si>
    <t>ANY</t>
    <phoneticPr fontId="1"/>
  </si>
  <si>
    <t>NO_TREATMENT</t>
    <phoneticPr fontId="1"/>
  </si>
  <si>
    <t>ANY</t>
    <phoneticPr fontId="1"/>
  </si>
  <si>
    <t>NITRIDING</t>
    <phoneticPr fontId="1"/>
  </si>
  <si>
    <t>NotRecommended</t>
    <phoneticPr fontId="1"/>
  </si>
  <si>
    <t>ANY</t>
    <phoneticPr fontId="1"/>
  </si>
  <si>
    <t>NO_TREATMENT</t>
    <phoneticPr fontId="1"/>
  </si>
  <si>
    <t>NITRIDING</t>
    <phoneticPr fontId="1"/>
  </si>
  <si>
    <t>SKH51</t>
    <phoneticPr fontId="1"/>
  </si>
  <si>
    <t>SKD61</t>
    <phoneticPr fontId="1"/>
  </si>
  <si>
    <t>NAK80</t>
    <phoneticPr fontId="1"/>
  </si>
  <si>
    <t>ANY</t>
    <phoneticPr fontId="1"/>
  </si>
  <si>
    <t>DH2F</t>
    <phoneticPr fontId="1"/>
  </si>
  <si>
    <t>ANY</t>
    <phoneticPr fontId="1"/>
  </si>
  <si>
    <t>STAVAX</t>
    <phoneticPr fontId="1"/>
  </si>
  <si>
    <t>C1720</t>
    <phoneticPr fontId="1"/>
  </si>
  <si>
    <t>NotRecommended</t>
    <phoneticPr fontId="1"/>
  </si>
  <si>
    <t>SKH51</t>
    <phoneticPr fontId="1"/>
  </si>
  <si>
    <t>SKD61</t>
    <phoneticPr fontId="1"/>
  </si>
  <si>
    <t>NAK80</t>
    <phoneticPr fontId="1"/>
  </si>
  <si>
    <t>(@HAS_TOP_PLANE)</t>
    <phoneticPr fontId="1"/>
  </si>
  <si>
    <t>!(@HAS_TOP_PLANE)</t>
    <phoneticPr fontId="1"/>
  </si>
  <si>
    <t>(@BEZEL.SHAPE_TYPE = "PLANE")</t>
    <phoneticPr fontId="1"/>
  </si>
  <si>
    <t>(@BEZEL.SHAPE_TYPE = "CYLINDER")</t>
    <phoneticPr fontId="1"/>
  </si>
  <si>
    <t>(@BEZEL.SHAPE_TYPE = "TWOPLANES")</t>
    <phoneticPr fontId="1"/>
  </si>
  <si>
    <t>(@BEZEL.SHAPE_TYPE = "OHTERS")</t>
    <phoneticPr fontId="1"/>
  </si>
  <si>
    <t>ANY</t>
    <phoneticPr fontId="1"/>
  </si>
  <si>
    <t>(@EDM_FACE.BEZEL_SIMPLIFIED_ACHIEVED &lt;= 0.1)</t>
    <phoneticPr fontId="1"/>
  </si>
  <si>
    <t>(@EDM_FACE.BEZEL_SIMPLIFIED_ACHIEVED &lt;= 0.2)</t>
    <phoneticPr fontId="1"/>
  </si>
  <si>
    <t>(@EDM_FACE.BEZEL_SIMPLIFIED_ACHIEVED &lt;= 0.5)</t>
    <phoneticPr fontId="1"/>
  </si>
  <si>
    <t>3 &lt; @EJECTORPIN_HOLE.DIAMETER &amp; EJECTORPIN_HOLE.DIAMETER &lt;= 6</t>
    <phoneticPr fontId="1"/>
  </si>
  <si>
    <t>NotRecommended</t>
    <phoneticPr fontId="1"/>
  </si>
  <si>
    <t>NotSupported</t>
    <phoneticPr fontId="1"/>
  </si>
  <si>
    <t>6 &lt; @EJECTORPIN_HOLE.DIAMETER &amp; EJECTORPIN_HOLE.DIAMETER &lt;= 10</t>
    <phoneticPr fontId="1"/>
  </si>
  <si>
    <t>10 &lt; @EJECTORPIN_HOLE.DIAMETER &amp; EJECTORPIN_HOLE.DIAMETER &lt;= 18</t>
    <phoneticPr fontId="1"/>
  </si>
  <si>
    <t>18 &lt; @EJECTORPIN_HOLE.DIAMETER &amp; EJECTORPIN_HOLE.DIAMETER &lt;= 30</t>
    <phoneticPr fontId="1"/>
  </si>
  <si>
    <t>0.02/0</t>
    <phoneticPr fontId="1"/>
  </si>
  <si>
    <t>0.05/0</t>
    <phoneticPr fontId="1"/>
  </si>
  <si>
    <t>0.02/0</t>
    <phoneticPr fontId="1"/>
  </si>
  <si>
    <t>Recommended</t>
    <phoneticPr fontId="1"/>
  </si>
  <si>
    <t>0.05/0</t>
    <phoneticPr fontId="1"/>
  </si>
  <si>
    <t>スリーブ</t>
  </si>
  <si>
    <t>3.1.1</t>
  </si>
  <si>
    <t>DH2F(SKD61系プリハードン鋼) (38～42HRC)</t>
  </si>
  <si>
    <t>ベリリウム銅(C1720) (38～45HRC)</t>
  </si>
  <si>
    <t>SKD61 (50～55HRC)</t>
  </si>
  <si>
    <t>3.1.9</t>
  </si>
  <si>
    <t>SKD61プリハードン (38～42HRC)</t>
  </si>
  <si>
    <t>3.2.1</t>
  </si>
  <si>
    <t>3.2.2</t>
  </si>
  <si>
    <t>タフトライド (鋳抜きピン用)</t>
  </si>
  <si>
    <t>ガス軟窒化 (鋳抜きピン用)</t>
  </si>
  <si>
    <t>ニューカナック (鋳抜きピン用)</t>
  </si>
  <si>
    <t>ALCRONA PRO (鋳抜きピン用)</t>
  </si>
  <si>
    <t>ALCRONA PRO DUPLEX【窒化+ ALCRONA】 (鋳抜きピン用)</t>
  </si>
  <si>
    <t>LUMENA (鋳抜きピン用)</t>
  </si>
  <si>
    <t>LUMENA DUPLEX 【窒化+ LUMENA】 (鋳抜きピン用)</t>
  </si>
  <si>
    <t>CrN (鋳抜きピン用)</t>
  </si>
  <si>
    <t>TiN (鋳抜きピン用)</t>
  </si>
  <si>
    <t>TiALN【PVD】 (鋳抜きピン用)</t>
  </si>
  <si>
    <t>3.10001.1</t>
  </si>
  <si>
    <t>3.10002.1</t>
  </si>
  <si>
    <t>3.10002.2</t>
  </si>
  <si>
    <t>3.10003.1</t>
  </si>
  <si>
    <t>3.10003.2</t>
  </si>
  <si>
    <t>3.10003.4</t>
  </si>
  <si>
    <t>3.10005.3</t>
  </si>
  <si>
    <t>3.10006.2</t>
  </si>
  <si>
    <t>3.10006.3</t>
  </si>
  <si>
    <t>3.10006.6</t>
  </si>
  <si>
    <t>3.10007.1</t>
  </si>
  <si>
    <t>3.10007.2</t>
  </si>
  <si>
    <t>3.10014.2</t>
  </si>
  <si>
    <t>3.10020.1</t>
  </si>
  <si>
    <t>3.10020.2</t>
  </si>
  <si>
    <t>3.10020.3</t>
  </si>
  <si>
    <t>H7(+0.012/0)</t>
  </si>
  <si>
    <t>3.10020.4</t>
  </si>
  <si>
    <t>H7(+0.015/0)</t>
  </si>
  <si>
    <t>3.10020.5</t>
  </si>
  <si>
    <t>H7(+0.018/0)</t>
  </si>
  <si>
    <t>3.10020.6</t>
  </si>
  <si>
    <t>H7(+0.021/0)</t>
  </si>
  <si>
    <t>3.10023.1</t>
  </si>
  <si>
    <t>3.10023.2</t>
  </si>
  <si>
    <t>3.10023.3</t>
  </si>
  <si>
    <t>3.10023.4</t>
  </si>
  <si>
    <t>S=20</t>
  </si>
  <si>
    <t>3.10025.5</t>
  </si>
  <si>
    <t>S=L</t>
  </si>
  <si>
    <t>3.10026.1</t>
  </si>
  <si>
    <t>V+0.2_0.4</t>
  </si>
  <si>
    <t>穴径+(0.2~0.4)</t>
  </si>
  <si>
    <t>3.10026.2</t>
  </si>
  <si>
    <t>穴径+0.5</t>
  </si>
  <si>
    <t>45DEG_STEP</t>
  </si>
  <si>
    <t>逃げ穴ストレート+45度テーパつなぎ</t>
  </si>
  <si>
    <t>3.10031.1</t>
  </si>
  <si>
    <t>3.10031.2</t>
  </si>
  <si>
    <t>3.10034.1</t>
  </si>
  <si>
    <t>3.10034.2</t>
  </si>
  <si>
    <t>段付スリーブ</t>
  </si>
  <si>
    <t>5.1.1</t>
  </si>
  <si>
    <t>5.1.9</t>
  </si>
  <si>
    <t>5.2.1</t>
  </si>
  <si>
    <t>5.2.2</t>
  </si>
  <si>
    <t>5.10001.1</t>
  </si>
  <si>
    <t>5.10002.1</t>
  </si>
  <si>
    <t>5.10002.2</t>
  </si>
  <si>
    <t>5.10005.2</t>
  </si>
  <si>
    <t>5.10005.3</t>
  </si>
  <si>
    <t>5.10005.4</t>
  </si>
  <si>
    <t>5.10007.1</t>
  </si>
  <si>
    <t>5.10007.2</t>
  </si>
  <si>
    <t>5.10014.2</t>
  </si>
  <si>
    <t>5.10020.1</t>
  </si>
  <si>
    <t>5.10020.2</t>
  </si>
  <si>
    <t>5.10020.3</t>
  </si>
  <si>
    <t>5.10020.4</t>
  </si>
  <si>
    <t>5.10020.5</t>
  </si>
  <si>
    <t>5.10020.6</t>
  </si>
  <si>
    <t>5.10023.1</t>
  </si>
  <si>
    <t>5.10023.2</t>
  </si>
  <si>
    <t>5.10023.3</t>
  </si>
  <si>
    <t>5.10023.4</t>
  </si>
  <si>
    <t>5.10026.1</t>
  </si>
  <si>
    <t>5.10026.2</t>
  </si>
  <si>
    <t>穴径+(0.5)</t>
  </si>
  <si>
    <t>5.10029.1</t>
  </si>
  <si>
    <t>5.10029.2</t>
  </si>
  <si>
    <t>5.10029.3</t>
  </si>
  <si>
    <t>5.10029.4</t>
  </si>
  <si>
    <t>5.10031.1</t>
  </si>
  <si>
    <t>5.10031.2</t>
  </si>
  <si>
    <t>5.10034.1</t>
  </si>
  <si>
    <t>5.10034.2</t>
  </si>
  <si>
    <t>2/9 清水追加</t>
    <rPh sb="4" eb="6">
      <t>シミズ</t>
    </rPh>
    <rPh sb="6" eb="8">
      <t>ツイカ</t>
    </rPh>
    <phoneticPr fontId="1"/>
  </si>
  <si>
    <t xml:space="preserve">@HEAD.LENGTH &lt;= 4 </t>
  </si>
  <si>
    <t>@HEAD.LENGTH &gt; 4</t>
  </si>
  <si>
    <t>@LENGTH &lt;= 200</t>
  </si>
  <si>
    <t>!(@LENGTH &lt;= 200)</t>
  </si>
  <si>
    <t>200 &lt; @LENGTH &amp; @LENGTH &lt;=500</t>
  </si>
  <si>
    <t>!(200 &lt; @LENGTH &amp; @LENGTH &lt;=500)</t>
  </si>
  <si>
    <t>500 &lt; @LENGTH</t>
  </si>
  <si>
    <t>!(500 &lt; @LENGTH)</t>
  </si>
  <si>
    <t>(@BEZEL.SHAPE_TYPE = "PLANE")</t>
  </si>
  <si>
    <t>(@BEZEL.SHAPE_TYPE = "CYLINDER")</t>
  </si>
  <si>
    <t>(@BEZEL.SHAPE_TYPE = "TWOPLANES")</t>
  </si>
  <si>
    <t>(@BEZEL.SHAPE_TYPE = "OHTERS")</t>
  </si>
  <si>
    <t>3 &lt; @EJECTORPIN_HOLE.DIAMETER &amp; EJECTORPIN_HOLE.DIAMETER &lt;= 6</t>
  </si>
  <si>
    <t>6 &lt; @EJECTORPIN_HOLE.DIAMETER &amp; EJECTORPIN_HOLE.DIAMETER &lt;= 10</t>
  </si>
  <si>
    <t>10 &lt; @EJECTORPIN_HOLE.DIAMETER &amp; EJECTORPIN_HOLE.DIAMETER &lt;= 18</t>
  </si>
  <si>
    <t>18 &lt; @EJECTORPIN_HOLE.DIAMETER &amp; EJECTORPIN_HOLE.DIAMETER &lt;= 30</t>
  </si>
  <si>
    <t>穴全体</t>
  </si>
  <si>
    <t>@LENGTH &lt;40</t>
  </si>
  <si>
    <t>4 &lt; @HEAD.LENGTH</t>
  </si>
  <si>
    <t>2/13 清水追加</t>
    <rPh sb="5" eb="7">
      <t>シミズ</t>
    </rPh>
    <rPh sb="7" eb="9">
      <t>ツイカ</t>
    </rPh>
    <phoneticPr fontId="1"/>
  </si>
  <si>
    <t>0.05/0</t>
    <phoneticPr fontId="1"/>
  </si>
  <si>
    <t>0.1/0</t>
    <phoneticPr fontId="1"/>
  </si>
  <si>
    <t>0.1/-0.1</t>
    <phoneticPr fontId="1"/>
  </si>
  <si>
    <t>±0.1</t>
    <phoneticPr fontId="1"/>
  </si>
  <si>
    <t>±0.1</t>
    <phoneticPr fontId="1"/>
  </si>
  <si>
    <t>Recommended</t>
    <phoneticPr fontId="1"/>
  </si>
  <si>
    <t>0.5/-0.5</t>
    <phoneticPr fontId="1"/>
  </si>
  <si>
    <t>±0.5</t>
    <phoneticPr fontId="1"/>
  </si>
  <si>
    <t>0.1/-0.1</t>
    <phoneticPr fontId="1"/>
  </si>
  <si>
    <t>0.05/0</t>
    <phoneticPr fontId="1"/>
  </si>
  <si>
    <t>±0.1</t>
    <phoneticPr fontId="1"/>
  </si>
  <si>
    <t>0.1/-0.1</t>
    <phoneticPr fontId="1"/>
  </si>
  <si>
    <t>2018/2/13 未使用の変数だが公差等級マスタにある為、残した。</t>
    <rPh sb="10" eb="13">
      <t>ミシヨウ</t>
    </rPh>
    <rPh sb="14" eb="16">
      <t>ヘンスウ</t>
    </rPh>
    <rPh sb="18" eb="20">
      <t>コウサ</t>
    </rPh>
    <rPh sb="20" eb="22">
      <t>トウキュウ</t>
    </rPh>
    <rPh sb="28" eb="29">
      <t>タメ</t>
    </rPh>
    <rPh sb="30" eb="31">
      <t>ノコ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</si>
</sst>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Meiryo UI"/>
      <family val="2"/>
      <charset val="128"/>
      <scheme val="minor"/>
    </font>
    <font>
      <sz val="6"/>
      <name val="Meiryo UI"/>
      <family val="2"/>
      <charset val="128"/>
      <scheme val="minor"/>
    </font>
    <font>
      <b/>
      <sz val="11"/>
      <color theme="0"/>
      <name val="Meiryo UI"/>
      <family val="3"/>
      <charset val="128"/>
      <scheme val="minor"/>
    </font>
    <font>
      <sz val="11"/>
      <color theme="0"/>
      <name val="Meiryo UI"/>
      <family val="2"/>
      <charset val="128"/>
      <scheme val="minor"/>
    </font>
    <font>
      <sz val="11"/>
      <name val="Meiryo UI"/>
      <family val="3"/>
      <charset val="128"/>
      <scheme val="minor"/>
    </font>
    <font>
      <sz val="11"/>
      <color theme="1"/>
      <name val="Meiryo UI"/>
      <family val="3"/>
      <charset val="128"/>
      <scheme val="minor"/>
    </font>
    <font>
      <sz val="11"/>
      <color theme="0"/>
      <name val="Meiryo UI"/>
      <family val="3"/>
      <charset val="128"/>
      <scheme val="minor"/>
    </font>
    <font>
      <sz val="11"/>
      <color theme="1"/>
      <name val="Meiryo UI"/>
      <family val="2"/>
      <scheme val="minor"/>
    </font>
    <font>
      <sz val="6"/>
      <name val="Meiryo UI"/>
      <family val="3"/>
      <charset val="128"/>
      <scheme val="minor"/>
    </font>
    <font>
      <b/>
      <sz val="18"/>
      <color theme="1"/>
      <name val="Meiryo UI"/>
      <family val="3"/>
      <charset val="128"/>
      <scheme val="minor"/>
    </font>
    <font>
      <sz val="11"/>
      <color theme="7"/>
      <name val="Meiryo UI"/>
      <family val="2"/>
      <charset val="128"/>
      <scheme val="minor"/>
    </font>
    <font>
      <sz val="11"/>
      <color theme="7"/>
      <name val="Meiryo UI"/>
      <family val="3"/>
      <charset val="128"/>
      <scheme val="minor"/>
    </font>
    <font>
      <sz val="11"/>
      <name val="Meiryo UI"/>
      <family val="2"/>
      <charset val="128"/>
      <scheme val="minor"/>
    </font>
    <font>
      <sz val="11"/>
      <color rgb="FFFF0000"/>
      <name val="Meiryo UI"/>
      <family val="2"/>
      <charset val="128"/>
      <scheme val="minor"/>
    </font>
    <font>
      <sz val="11"/>
      <color rgb="FFFF0000"/>
      <name val="Meiryo UI"/>
      <family val="3"/>
      <charset val="128"/>
      <scheme val="minor"/>
    </font>
    <font>
      <sz val="11"/>
      <color theme="1"/>
      <name val="Meiryo UI"/>
      <family val="2"/>
      <charset val="128"/>
      <scheme val="minor"/>
    </font>
  </fonts>
  <fills count="8">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CC"/>
      </patternFill>
    </fill>
  </fills>
  <borders count="8">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alignment vertical="center"/>
    </xf>
    <xf numFmtId="0" fontId="7" fillId="0" borderId="0"/>
    <xf numFmtId="0" fontId="15" fillId="7" borderId="7" applyNumberFormat="0" applyFont="0" applyAlignment="0" applyProtection="0">
      <alignment vertical="center"/>
    </xf>
  </cellStyleXfs>
  <cellXfs count="93">
    <xf numFmtId="0" fontId="0" fillId="0" borderId="0" xfId="0">
      <alignment vertical="center"/>
    </xf>
    <xf numFmtId="0" fontId="2" fillId="2" borderId="1" xfId="0" applyFont="1" applyFill="1" applyBorder="1">
      <alignment vertical="center"/>
    </xf>
    <xf numFmtId="0" fontId="2" fillId="2" borderId="2" xfId="0" applyFont="1" applyFill="1" applyBorder="1">
      <alignment vertical="center"/>
    </xf>
    <xf numFmtId="0" fontId="2" fillId="2" borderId="3" xfId="0" applyFont="1" applyFill="1" applyBorder="1">
      <alignment vertical="center"/>
    </xf>
    <xf numFmtId="0" fontId="4" fillId="0" borderId="0" xfId="0" applyFont="1" applyFill="1">
      <alignment vertical="center"/>
    </xf>
    <xf numFmtId="0" fontId="0" fillId="0" borderId="0" xfId="0" applyFont="1" applyFill="1" applyBorder="1">
      <alignment vertical="center"/>
    </xf>
    <xf numFmtId="0" fontId="3" fillId="0" borderId="0" xfId="0" applyFont="1" applyFill="1" applyBorder="1">
      <alignment vertical="center"/>
    </xf>
    <xf numFmtId="0" fontId="6" fillId="0" borderId="0" xfId="0" applyFont="1" applyFill="1" applyBorder="1">
      <alignment vertical="center"/>
    </xf>
    <xf numFmtId="49" fontId="0" fillId="0" borderId="0" xfId="0" applyNumberFormat="1">
      <alignment vertical="center"/>
    </xf>
    <xf numFmtId="0" fontId="0" fillId="0" borderId="0" xfId="0" quotePrefix="1" applyFont="1" applyFill="1" applyBorder="1">
      <alignment vertical="center"/>
    </xf>
    <xf numFmtId="0" fontId="5" fillId="0" borderId="0" xfId="0" applyNumberFormat="1" applyFont="1" applyFill="1">
      <alignment vertical="center"/>
    </xf>
    <xf numFmtId="0" fontId="0" fillId="0" borderId="0" xfId="0" quotePrefix="1">
      <alignment vertical="center"/>
    </xf>
    <xf numFmtId="0" fontId="0" fillId="0" borderId="0" xfId="0" applyFont="1" applyFill="1" applyBorder="1" applyAlignment="1">
      <alignment vertical="center" wrapText="1"/>
    </xf>
    <xf numFmtId="0" fontId="0" fillId="0" borderId="0" xfId="0" applyAlignment="1">
      <alignment vertical="center" wrapText="1"/>
    </xf>
    <xf numFmtId="0" fontId="7" fillId="0" borderId="0" xfId="1"/>
    <xf numFmtId="0" fontId="9" fillId="0" borderId="0" xfId="0" applyFont="1">
      <alignment vertical="center"/>
    </xf>
    <xf numFmtId="0" fontId="10" fillId="0" borderId="0" xfId="0" applyFont="1" applyFill="1" applyBorder="1">
      <alignment vertical="center"/>
    </xf>
    <xf numFmtId="0" fontId="7" fillId="3" borderId="6" xfId="1" applyFill="1" applyBorder="1"/>
    <xf numFmtId="0" fontId="4" fillId="0" borderId="0" xfId="0" applyNumberFormat="1" applyFont="1" applyFill="1" applyBorder="1" applyAlignment="1" applyProtection="1">
      <alignment horizontal="center"/>
    </xf>
    <xf numFmtId="0" fontId="4" fillId="0" borderId="0" xfId="0" applyNumberFormat="1" applyFont="1" applyFill="1" applyBorder="1" applyAlignment="1" applyProtection="1"/>
    <xf numFmtId="0" fontId="7" fillId="0" borderId="0" xfId="1" applyFill="1" applyBorder="1"/>
    <xf numFmtId="0" fontId="7" fillId="0" borderId="0" xfId="1" applyFill="1" applyBorder="1" applyAlignment="1">
      <alignment horizontal="center" vertical="center"/>
    </xf>
    <xf numFmtId="0" fontId="0" fillId="0" borderId="0" xfId="0" applyAlignment="1">
      <alignment horizontal="center" vertical="center"/>
    </xf>
    <xf numFmtId="0" fontId="0" fillId="4" borderId="0" xfId="0" applyFont="1" applyFill="1" applyBorder="1">
      <alignment vertical="center"/>
    </xf>
    <xf numFmtId="0" fontId="10" fillId="4" borderId="0" xfId="0" applyFont="1" applyFill="1" applyBorder="1">
      <alignment vertical="center"/>
    </xf>
    <xf numFmtId="0" fontId="0" fillId="4" borderId="0" xfId="0" quotePrefix="1" applyFill="1">
      <alignment vertical="center"/>
    </xf>
    <xf numFmtId="0" fontId="5" fillId="4" borderId="0" xfId="0" applyNumberFormat="1" applyFont="1" applyFill="1">
      <alignment vertical="center"/>
    </xf>
    <xf numFmtId="0" fontId="0" fillId="4" borderId="0" xfId="0" applyFill="1">
      <alignment vertical="center"/>
    </xf>
    <xf numFmtId="0" fontId="0" fillId="4" borderId="0" xfId="0" applyFill="1" applyAlignment="1">
      <alignment vertical="center" wrapText="1"/>
    </xf>
    <xf numFmtId="0" fontId="0" fillId="0" borderId="0" xfId="0" quotePrefix="1" applyFill="1">
      <alignment vertical="center"/>
    </xf>
    <xf numFmtId="0" fontId="0" fillId="0" borderId="0" xfId="0" applyFill="1">
      <alignment vertical="center"/>
    </xf>
    <xf numFmtId="0" fontId="0" fillId="0" borderId="0" xfId="0" applyFill="1" applyAlignment="1">
      <alignment vertical="center" wrapText="1"/>
    </xf>
    <xf numFmtId="0" fontId="4" fillId="0" borderId="0" xfId="0" applyFont="1" applyFill="1" applyBorder="1">
      <alignment vertical="center"/>
    </xf>
    <xf numFmtId="0" fontId="11" fillId="0" borderId="0" xfId="0" applyFont="1" applyFill="1" applyBorder="1">
      <alignment vertical="center"/>
    </xf>
    <xf numFmtId="0" fontId="11" fillId="0" borderId="0" xfId="0" applyFont="1" applyFill="1">
      <alignment vertical="center"/>
    </xf>
    <xf numFmtId="0" fontId="11" fillId="0" borderId="0" xfId="0" applyFont="1">
      <alignment vertical="center"/>
    </xf>
    <xf numFmtId="0" fontId="11" fillId="4" borderId="0" xfId="0" applyFont="1" applyFill="1">
      <alignment vertical="center"/>
    </xf>
    <xf numFmtId="0" fontId="4" fillId="0" borderId="0" xfId="0" applyFont="1" applyFill="1" applyBorder="1" applyAlignment="1">
      <alignment vertical="center" wrapText="1"/>
    </xf>
    <xf numFmtId="0" fontId="4" fillId="0" borderId="0" xfId="0" applyFont="1">
      <alignment vertical="center"/>
    </xf>
    <xf numFmtId="0" fontId="4" fillId="0" borderId="0" xfId="0" applyFont="1" applyAlignment="1">
      <alignment vertical="center" wrapText="1"/>
    </xf>
    <xf numFmtId="0" fontId="4" fillId="4" borderId="0" xfId="0" applyFont="1" applyFill="1">
      <alignment vertical="center"/>
    </xf>
    <xf numFmtId="0" fontId="4" fillId="4" borderId="0" xfId="0" applyFont="1" applyFill="1" applyAlignment="1">
      <alignment vertical="center" wrapText="1"/>
    </xf>
    <xf numFmtId="0" fontId="4" fillId="0" borderId="0" xfId="0" applyFont="1" applyFill="1" applyAlignment="1">
      <alignment vertical="center" wrapText="1"/>
    </xf>
    <xf numFmtId="0" fontId="4" fillId="0" borderId="0" xfId="0" quotePrefix="1" applyFont="1">
      <alignment vertical="center"/>
    </xf>
    <xf numFmtId="0" fontId="11" fillId="0" borderId="0" xfId="0" applyNumberFormat="1" applyFont="1" applyFill="1">
      <alignment vertical="center"/>
    </xf>
    <xf numFmtId="0" fontId="10" fillId="0" borderId="0" xfId="0" applyNumberFormat="1" applyFont="1" applyFill="1">
      <alignment vertical="center"/>
    </xf>
    <xf numFmtId="0" fontId="7" fillId="0" borderId="0" xfId="1" applyFill="1" applyBorder="1" applyAlignment="1">
      <alignment wrapText="1"/>
    </xf>
    <xf numFmtId="0" fontId="7" fillId="0" borderId="0" xfId="1" applyFill="1" applyBorder="1" applyAlignment="1">
      <alignment vertical="center"/>
    </xf>
    <xf numFmtId="0" fontId="0" fillId="0" borderId="0" xfId="0" applyAlignment="1">
      <alignment vertical="center"/>
    </xf>
    <xf numFmtId="0" fontId="7" fillId="0" borderId="0" xfId="1" applyFill="1" applyBorder="1" applyAlignment="1">
      <alignment horizontal="left" vertical="top" wrapText="1"/>
    </xf>
    <xf numFmtId="0" fontId="11" fillId="0" borderId="0" xfId="0" applyNumberFormat="1" applyFont="1" applyFill="1" applyBorder="1">
      <alignment vertical="center"/>
    </xf>
    <xf numFmtId="0" fontId="4" fillId="0" borderId="0" xfId="0" quotePrefix="1" applyFont="1" applyFill="1" applyBorder="1">
      <alignment vertical="center"/>
    </xf>
    <xf numFmtId="0" fontId="12" fillId="0" borderId="0" xfId="0" applyFont="1" applyFill="1" applyBorder="1">
      <alignment vertical="center"/>
    </xf>
    <xf numFmtId="0" fontId="0" fillId="5" borderId="0" xfId="0" applyFont="1" applyFill="1" applyBorder="1">
      <alignment vertical="center"/>
    </xf>
    <xf numFmtId="0" fontId="10" fillId="5" borderId="0" xfId="0" applyFont="1" applyFill="1" applyBorder="1">
      <alignment vertical="center"/>
    </xf>
    <xf numFmtId="0" fontId="0" fillId="5" borderId="0" xfId="0" quotePrefix="1" applyFont="1" applyFill="1" applyBorder="1">
      <alignment vertical="center"/>
    </xf>
    <xf numFmtId="0" fontId="0" fillId="5" borderId="0" xfId="0" applyFont="1" applyFill="1" applyBorder="1" applyAlignment="1">
      <alignment vertical="center" wrapText="1"/>
    </xf>
    <xf numFmtId="0" fontId="2" fillId="2" borderId="0" xfId="0" applyFont="1" applyFill="1" applyBorder="1">
      <alignment vertical="center"/>
    </xf>
    <xf numFmtId="0" fontId="6" fillId="0" borderId="0" xfId="0" applyFont="1">
      <alignment vertical="center"/>
    </xf>
    <xf numFmtId="0" fontId="10" fillId="0" borderId="0" xfId="0" applyFont="1">
      <alignment vertical="center"/>
    </xf>
    <xf numFmtId="0" fontId="10" fillId="0" borderId="0" xfId="0" applyFont="1" applyFill="1">
      <alignment vertical="center"/>
    </xf>
    <xf numFmtId="0" fontId="10" fillId="4" borderId="0" xfId="0" applyFont="1" applyFill="1">
      <alignment vertical="center"/>
    </xf>
    <xf numFmtId="0" fontId="4" fillId="4" borderId="0" xfId="0" applyFont="1" applyFill="1" applyBorder="1">
      <alignment vertical="center"/>
    </xf>
    <xf numFmtId="0" fontId="4" fillId="4" borderId="0" xfId="0" applyFont="1" applyFill="1" applyBorder="1" applyAlignment="1">
      <alignment vertical="center" wrapText="1"/>
    </xf>
    <xf numFmtId="0" fontId="4" fillId="4" borderId="0" xfId="0" quotePrefix="1" applyFont="1" applyFill="1" applyBorder="1">
      <alignment vertical="center"/>
    </xf>
    <xf numFmtId="0" fontId="0" fillId="4" borderId="0" xfId="0" quotePrefix="1" applyFont="1" applyFill="1" applyBorder="1">
      <alignment vertical="center"/>
    </xf>
    <xf numFmtId="0" fontId="14" fillId="0" borderId="0"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lignment vertical="center"/>
    </xf>
    <xf numFmtId="0" fontId="13" fillId="0" borderId="0" xfId="0" applyFont="1" applyFill="1">
      <alignment vertical="center"/>
    </xf>
    <xf numFmtId="0" fontId="14" fillId="0" borderId="0" xfId="0" applyFont="1" applyFill="1">
      <alignment vertical="center"/>
    </xf>
    <xf numFmtId="0" fontId="14" fillId="0" borderId="0" xfId="0" applyFont="1" applyFill="1" applyBorder="1">
      <alignment vertical="center"/>
    </xf>
    <xf numFmtId="0" fontId="12" fillId="6" borderId="0" xfId="0" applyFont="1" applyFill="1" applyBorder="1">
      <alignment vertical="center"/>
    </xf>
    <xf numFmtId="0" fontId="11" fillId="6" borderId="0" xfId="0" applyNumberFormat="1" applyFont="1" applyFill="1" applyBorder="1">
      <alignment vertical="center"/>
    </xf>
    <xf numFmtId="0" fontId="4" fillId="6" borderId="0" xfId="0" applyFont="1" applyFill="1" applyBorder="1">
      <alignment vertical="center"/>
    </xf>
    <xf numFmtId="0" fontId="11" fillId="6" borderId="0" xfId="0" applyFont="1" applyFill="1" applyBorder="1">
      <alignment vertical="center"/>
    </xf>
    <xf numFmtId="0" fontId="4" fillId="6" borderId="0" xfId="0" applyFont="1" applyFill="1">
      <alignment vertical="center"/>
    </xf>
    <xf numFmtId="0" fontId="0" fillId="6" borderId="0" xfId="0" applyFont="1" applyFill="1" applyBorder="1">
      <alignment vertical="center"/>
    </xf>
    <xf numFmtId="0" fontId="0" fillId="6" borderId="0" xfId="0" quotePrefix="1" applyFont="1" applyFill="1" applyBorder="1">
      <alignment vertical="center"/>
    </xf>
    <xf numFmtId="0" fontId="4" fillId="6" borderId="0" xfId="0" applyFont="1" applyFill="1" applyBorder="1" applyAlignment="1">
      <alignment vertical="center" wrapText="1"/>
    </xf>
    <xf numFmtId="0" fontId="0" fillId="0" borderId="0" xfId="0" applyNumberFormat="1" applyFill="1" applyBorder="1">
      <alignment vertical="center"/>
    </xf>
    <xf numFmtId="49" fontId="0" fillId="0" borderId="0" xfId="0" applyNumberFormat="1" applyFill="1" applyBorder="1">
      <alignment vertical="center"/>
    </xf>
    <xf numFmtId="0" fontId="0" fillId="0" borderId="0" xfId="0" applyFill="1" applyBorder="1">
      <alignment vertical="center"/>
    </xf>
    <xf numFmtId="0" fontId="0" fillId="0" borderId="0" xfId="2" applyNumberFormat="1" applyFont="1" applyFill="1" applyBorder="1">
      <alignment vertical="center"/>
    </xf>
    <xf numFmtId="49" fontId="0" fillId="0" borderId="0" xfId="2" applyNumberFormat="1" applyFont="1" applyFill="1" applyBorder="1">
      <alignment vertical="center"/>
    </xf>
    <xf numFmtId="0" fontId="0" fillId="0" borderId="0" xfId="2" applyFont="1" applyFill="1" applyBorder="1">
      <alignment vertical="center"/>
    </xf>
    <xf numFmtId="49" fontId="0" fillId="0" borderId="0" xfId="0" applyNumberFormat="1" applyFill="1" applyBorder="1" applyAlignment="1">
      <alignment vertical="center" wrapText="1"/>
    </xf>
    <xf numFmtId="0" fontId="13" fillId="0" borderId="0" xfId="0" applyFont="1" applyFill="1" applyBorder="1">
      <alignment vertical="center"/>
    </xf>
    <xf numFmtId="0" fontId="13" fillId="0" borderId="0" xfId="0" quotePrefix="1" applyFont="1" applyFill="1" applyBorder="1">
      <alignment vertical="center"/>
    </xf>
    <xf numFmtId="0" fontId="13" fillId="0" borderId="0" xfId="0" applyNumberFormat="1" applyFont="1" applyFill="1" applyBorder="1">
      <alignment vertical="center"/>
    </xf>
    <xf numFmtId="0" fontId="14" fillId="0" borderId="0" xfId="0" applyFont="1">
      <alignment vertical="center"/>
    </xf>
    <xf numFmtId="0" fontId="7" fillId="0" borderId="4" xfId="1" applyBorder="1" applyAlignment="1">
      <alignment horizontal="left"/>
    </xf>
    <xf numFmtId="0" fontId="7" fillId="0" borderId="5" xfId="1" applyBorder="1" applyAlignment="1">
      <alignment horizontal="left"/>
    </xf>
  </cellXfs>
  <cellStyles count="3">
    <cellStyle name="メモ" xfId="2" builtinId="10"/>
    <cellStyle name="標準" xfId="0" builtinId="0"/>
    <cellStyle name="標準 2" xfId="1"/>
  </cellStyles>
  <dxfs count="56">
    <dxf>
      <numFmt numFmtId="30" formatCode="@"/>
      <fill>
        <patternFill patternType="none">
          <fgColor indexed="64"/>
          <bgColor indexed="65"/>
        </patternFill>
      </fill>
    </dxf>
    <dxf>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ont>
        <strike val="0"/>
        <outline val="0"/>
        <shadow val="0"/>
        <u val="none"/>
        <vertAlign val="baseline"/>
        <sz val="11"/>
        <color auto="1"/>
        <name val="Meiryo UI"/>
        <scheme val="minor"/>
      </font>
    </dxf>
    <dxf>
      <font>
        <strike val="0"/>
        <outline val="0"/>
        <shadow val="0"/>
        <u val="none"/>
        <vertAlign val="baseline"/>
        <sz val="11"/>
        <color auto="1"/>
        <name val="Meiryo UI"/>
        <scheme val="minor"/>
      </font>
    </dxf>
    <dxf>
      <font>
        <strike val="0"/>
        <outline val="0"/>
        <shadow val="0"/>
        <u val="none"/>
        <vertAlign val="baseline"/>
        <sz val="11"/>
        <color auto="1"/>
        <name val="Meiryo UI"/>
        <scheme val="minor"/>
      </font>
    </dxf>
    <dxf>
      <font>
        <strike val="0"/>
        <outline val="0"/>
        <shadow val="0"/>
        <u val="none"/>
        <vertAlign val="baseline"/>
        <sz val="11"/>
        <color auto="1"/>
        <name val="Meiryo UI"/>
        <scheme val="minor"/>
      </font>
    </dxf>
    <dxf>
      <font>
        <strike val="0"/>
        <outline val="0"/>
        <shadow val="0"/>
        <u val="none"/>
        <vertAlign val="baseline"/>
        <sz val="11"/>
        <color auto="1"/>
        <name val="Meiryo UI"/>
        <scheme val="minor"/>
      </font>
    </dxf>
    <dxf>
      <font>
        <b val="0"/>
        <i val="0"/>
        <strike val="0"/>
        <condense val="0"/>
        <extend val="0"/>
        <outline val="0"/>
        <shadow val="0"/>
        <u val="none"/>
        <vertAlign val="baseline"/>
        <sz val="11"/>
        <color auto="1"/>
        <name val="Meiryo UI"/>
        <scheme val="minor"/>
      </font>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strike val="0"/>
        <outline val="0"/>
        <shadow val="0"/>
        <u val="none"/>
        <vertAlign val="baseline"/>
        <sz val="11"/>
        <color theme="7"/>
        <name val="Meiryo UI"/>
        <scheme val="minor"/>
      </font>
      <numFmt numFmtId="0" formatCode="Genera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strike val="0"/>
        <outline val="0"/>
        <shadow val="0"/>
        <u val="none"/>
        <vertAlign val="baseline"/>
        <sz val="11"/>
        <color theme="7"/>
        <name val="Meiryo UI"/>
        <scheme val="minor"/>
      </font>
      <numFmt numFmtId="0" formatCode="Genera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strike val="0"/>
        <outline val="0"/>
        <shadow val="0"/>
        <u val="none"/>
        <vertAlign val="baseline"/>
        <sz val="11"/>
        <color theme="7"/>
        <name val="Meiryo UI"/>
        <scheme val="minor"/>
      </font>
      <numFmt numFmtId="0" formatCode="General"/>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strike val="0"/>
        <outline val="0"/>
        <shadow val="0"/>
        <u val="none"/>
        <vertAlign val="baseline"/>
        <sz val="11"/>
        <color theme="0"/>
        <name val="Meiryo UI"/>
        <scheme val="minor"/>
      </font>
    </dxf>
    <dxf>
      <font>
        <strike val="0"/>
        <outline val="0"/>
        <shadow val="0"/>
        <u val="none"/>
        <vertAlign val="baseline"/>
        <sz val="11"/>
        <color theme="7"/>
        <name val="Meiryo UI"/>
        <scheme val="minor"/>
      </font>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left/>
        <right/>
        <top/>
        <bottom/>
      </border>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7"/>
        <name val="Meiryo U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Meiryo UI"/>
        <scheme val="minor"/>
      </font>
      <fill>
        <patternFill patternType="none">
          <fgColor indexed="64"/>
          <bgColor indexed="65"/>
        </patternFill>
      </fill>
      <border diagonalUp="0" diagonalDown="0" outline="0">
        <left/>
        <right/>
        <top/>
        <bottom/>
      </border>
    </dxf>
    <dxf>
      <font>
        <strike val="0"/>
        <outline val="0"/>
        <shadow val="0"/>
        <u val="none"/>
        <vertAlign val="baseline"/>
        <sz val="11"/>
        <color theme="0"/>
        <name val="Meiryo UI"/>
        <scheme val="minor"/>
      </font>
    </dxf>
    <dxf>
      <alignment horizontal="general"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fill>
        <patternFill>
          <bgColor theme="0" tint="-4.9989318521683403E-2"/>
        </patternFill>
      </fill>
      <border>
        <left/>
        <right/>
        <top style="medium">
          <color auto="1"/>
        </top>
        <bottom style="medium">
          <color auto="1"/>
        </bottom>
        <vertical style="thin">
          <color auto="1"/>
        </vertical>
      </border>
    </dxf>
    <dxf>
      <border>
        <left/>
        <right/>
        <top style="medium">
          <color auto="1"/>
        </top>
        <bottom style="medium">
          <color auto="1"/>
        </bottom>
        <vertical style="dashed">
          <color auto="1"/>
        </vertical>
        <horizontal style="dashed">
          <color auto="1"/>
        </horizontal>
      </border>
    </dxf>
    <dxf>
      <font>
        <b/>
        <i val="0"/>
      </font>
      <fill>
        <patternFill>
          <bgColor rgb="FFD7D7D7"/>
        </patternFill>
      </fill>
    </dxf>
    <dxf>
      <font>
        <b val="0"/>
        <i val="0"/>
      </font>
      <fill>
        <patternFill patternType="none">
          <bgColor indexed="65"/>
        </patternFill>
      </fill>
    </dxf>
    <dxf>
      <fill>
        <patternFill>
          <bgColor theme="0" tint="-4.9989318521683403E-2"/>
        </patternFill>
      </fill>
    </dxf>
    <dxf>
      <border>
        <bottom style="medium">
          <color auto="1"/>
        </bottom>
      </border>
    </dxf>
    <dxf>
      <font>
        <b/>
        <i val="0"/>
        <strike val="0"/>
        <color theme="0"/>
      </font>
      <fill>
        <patternFill patternType="solid">
          <fgColor theme="3" tint="-0.24994659260841701"/>
          <bgColor theme="3" tint="-0.24994659260841701"/>
        </patternFill>
      </fill>
      <border>
        <top style="thick">
          <color theme="3" tint="-0.24994659260841701"/>
        </top>
        <bottom style="thick">
          <color theme="3" tint="-0.24994659260841701"/>
        </bottom>
      </border>
    </dxf>
    <dxf>
      <border>
        <top style="thick">
          <color theme="3" tint="-0.24994659260841701"/>
        </top>
        <bottom style="thick">
          <color theme="3" tint="-0.24994659260841701"/>
        </bottom>
        <vertical style="medium">
          <color theme="0" tint="-0.24994659260841701"/>
        </vertical>
      </border>
    </dxf>
  </dxfs>
  <tableStyles count="3" defaultTableStyle="TableStyleMedium2" defaultPivotStyle="PivotStyleLight16">
    <tableStyle name="マスタスタイル" pivot="0" count="4">
      <tableStyleElement type="wholeTable" dxfId="55"/>
      <tableStyleElement type="headerRow" dxfId="54"/>
      <tableStyleElement type="totalRow" dxfId="53"/>
      <tableStyleElement type="firstRowStripe" dxfId="52"/>
    </tableStyle>
    <tableStyle name="MySqlDefault" pivot="0" table="0" count="2">
      <tableStyleElement type="wholeTable" dxfId="51"/>
      <tableStyleElement type="headerRow" dxfId="50"/>
    </tableStyle>
    <tableStyle name="解説テーブル" pivot="0" count="2">
      <tableStyleElement type="wholeTable" dxfId="49"/>
      <tableStyleElement type="headerRow"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usuke_Fujita\OneDrive%20-%20&#26666;&#24335;&#20250;&#31038;&#12511;&#12473;&#12511;&#12464;&#12523;&#12540;&#12503;&#26412;&#31038;\&#38283;&#30330;\&#12510;&#12473;&#12479;&#21046;&#24481;\&#26032;&#35211;&#31309;&#26465;&#20214;&#12510;&#12473;&#12479;(mst_qt_condition_type_defines)_&#12414;&#12384;&#38283;&#30330;&#20013;_&#12467;&#12450;&#12500;&#12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解説"/>
      <sheetName val="見積条件マスタ"/>
      <sheetName val="見積条件表示タイプ詳細設定マスタ"/>
      <sheetName val="見積条件タイプマスタ"/>
      <sheetName val="品名マスタ"/>
    </sheetNames>
    <sheetDataSet>
      <sheetData sheetId="0"/>
      <sheetData sheetId="1"/>
      <sheetData sheetId="2"/>
      <sheetData sheetId="3"/>
      <sheetData sheetId="4"/>
    </sheetDataSet>
  </externalBook>
</externalLink>
</file>

<file path=xl/tables/table1.xml><?xml version="1.0" encoding="utf-8"?>
<table xmlns="http://schemas.openxmlformats.org/spreadsheetml/2006/main" id="3" name="解説_見積条件マスタ" displayName="解説_見積条件マスタ" ref="B4:H13" totalsRowShown="0">
  <autoFilter ref="B4:H1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No." dataDxfId="47"/>
    <tableColumn id="2" name="物理名" dataDxfId="46"/>
    <tableColumn id="3" name="論理名" dataDxfId="45"/>
    <tableColumn id="4" name="型"/>
    <tableColumn id="5" name="桁数"/>
    <tableColumn id="6" name="必須" dataDxfId="44"/>
    <tableColumn id="7" name="解説"/>
  </tableColumns>
  <tableStyleInfo name="解説テーブル" showFirstColumn="0" showLastColumn="0" showRowStripes="0" showColumnStripes="0"/>
</table>
</file>

<file path=xl/tables/table2.xml><?xml version="1.0" encoding="utf-8"?>
<table xmlns="http://schemas.openxmlformats.org/spreadsheetml/2006/main" id="2" name="見積条件マスタ" displayName="見積条件マスタ" ref="B5:O1100" headerRowDxfId="43">
  <autoFilter ref="B5:O1100"/>
  <tableColumns count="14">
    <tableColumn id="1" name="article_type_id" totalsRowLabel="集計" totalsRowDxfId="42"/>
    <tableColumn id="12" name="#品名" dataDxfId="41">
      <calculatedColumnFormula>VLOOKUP(見積条件マスタ[[#This Row],[article_type_id]],品名マスタ[],5,0)</calculatedColumnFormula>
    </tableColumn>
    <tableColumn id="2" name="qt_condition_type_id" totalsRowDxfId="40"/>
    <tableColumn id="13" name="#見積条件" dataDxfId="39">
      <calculatedColumnFormula>VLOOKUP(見積条件マスタ[[#This Row],[qt_condition_type_id]],見積条件タイプマスタ[],5,0)</calculatedColumnFormula>
    </tableColumn>
    <tableColumn id="16" name="#見積条件型" dataDxfId="38">
      <calculatedColumnFormula>VLOOKUP(見積条件マスタ[[#This Row],[qt_condition_type_id]],見積条件タイプマスタ[],2,0)</calculatedColumnFormula>
    </tableColumn>
    <tableColumn id="3" name="qt_condition_type_define_id" totalsRowDxfId="37"/>
    <tableColumn id="8" name="#unique_id" dataDxfId="36">
      <calculatedColumnFormula>見積条件マスタ[[#This Row],[article_type_id]]&amp;"."&amp;見積条件マスタ[[#This Row],[qt_condition_type_id]]&amp;"."&amp;見積条件マスタ[[#This Row],[qt_condition_type_define_id]]</calculatedColumnFormula>
    </tableColumn>
    <tableColumn id="4" name="arg_value" totalsRowDxfId="35"/>
    <tableColumn id="5" name="arg_option" totalsRowDxfId="34"/>
    <tableColumn id="6" name="name" totalsRowDxfId="33"/>
    <tableColumn id="7" name="display_index" totalsRowFunction="sum" totalsRowDxfId="32"/>
    <tableColumn id="14" name="decimal_effective_digits" totalsRowDxfId="31"/>
    <tableColumn id="9" name="IsRecommended" totalsRowDxfId="30"/>
    <tableColumn id="10" name="#comment" dataDxfId="29"/>
  </tableColumns>
  <tableStyleInfo name="マスタスタイル" showFirstColumn="0" showLastColumn="0" showRowStripes="1" showColumnStripes="0"/>
</table>
</file>

<file path=xl/tables/table3.xml><?xml version="1.0" encoding="utf-8"?>
<table xmlns="http://schemas.openxmlformats.org/spreadsheetml/2006/main" id="5" name="テーブル26" displayName="テーブル26" ref="B5:Q716" headerRowDxfId="28">
  <tableColumns count="16">
    <tableColumn id="1" name="article_type_id" totalsRowLabel="集計" totalsRowDxfId="27"/>
    <tableColumn id="12" name="#品名" dataDxfId="26">
      <calculatedColumnFormula>VLOOKUP(テーブル26[[#This Row],[article_type_id]],品名マスタ[#All],5,0)</calculatedColumnFormula>
    </tableColumn>
    <tableColumn id="2" name="qt_condition_type_id" totalsRowDxfId="25"/>
    <tableColumn id="13" name="#見積条件" dataDxfId="24">
      <calculatedColumnFormula>VLOOKUP(テーブル26[[#This Row],[qt_condition_type_id]],見積条件タイプマスタ[#All],5,0)</calculatedColumnFormula>
    </tableColumn>
    <tableColumn id="16" name="#見積条件型" dataDxfId="23">
      <calculatedColumnFormula>VLOOKUP(テーブル26[[#This Row],[qt_condition_type_id]],見積条件タイプマスタ[#All],4,0)</calculatedColumnFormula>
    </tableColumn>
    <tableColumn id="3" name="qt_condition_type_define_id" totalsRowDxfId="22"/>
    <tableColumn id="10" name="#unique_id" dataDxfId="21">
      <calculatedColumnFormula>テーブル26[[#This Row],[article_type_id]]&amp;"."&amp;テーブル26[[#This Row],[qt_condition_type_id]]&amp;"."&amp;テーブル26[[#This Row],[qt_condition_type_define_id]]</calculatedColumnFormula>
    </tableColumn>
    <tableColumn id="4" name="#arg_value" dataDxfId="20" totalsRowDxfId="19">
      <calculatedColumnFormula>VLOOKUP(テーブル26[[#This Row],['#unique_id]],見積条件マスタ[['#unique_id]:[name]],2,0)</calculatedColumnFormula>
    </tableColumn>
    <tableColumn id="5" name="#arg_option" dataDxfId="18" totalsRowDxfId="17">
      <calculatedColumnFormula>VLOOKUP(テーブル26[[#This Row],['#unique_id]],見積条件マスタ[['#unique_id]:[name]],3,0)</calculatedColumnFormula>
    </tableColumn>
    <tableColumn id="6" name="#name" dataDxfId="16" totalsRowDxfId="15">
      <calculatedColumnFormula>VLOOKUP(テーブル26[[#This Row],['#unique_id]],見積条件マスタ[['#unique_id]:[name]],4,0)</calculatedColumnFormula>
    </tableColumn>
    <tableColumn id="11" name="priority" dataDxfId="14"/>
    <tableColumn id="7" name="MATERIALTYPE" dataDxfId="13"/>
    <tableColumn id="8" name="SURFACETYPE" dataDxfId="12"/>
    <tableColumn id="9" name="条件式" dataDxfId="11"/>
    <tableColumn id="15" name="IsRecommended" dataDxfId="10"/>
    <tableColumn id="14" name="#Remarks" dataDxfId="9"/>
  </tableColumns>
  <tableStyleInfo name="マスタスタイル" showFirstColumn="0" showLastColumn="0" showRowStripes="1" showColumnStripes="0"/>
</table>
</file>

<file path=xl/tables/table4.xml><?xml version="1.0" encoding="utf-8"?>
<table xmlns="http://schemas.openxmlformats.org/spreadsheetml/2006/main" id="4" name="見積条件タイプマスタ" displayName="見積条件タイプマスタ" ref="B4:I64" totalsRowShown="0" dataDxfId="8">
  <autoFilter ref="B4:I64"/>
  <tableColumns count="8">
    <tableColumn id="1" name="qt_condition_type_id" dataDxfId="7"/>
    <tableColumn id="2" name="qt_condition_argument_kind" dataDxfId="6"/>
    <tableColumn id="3" name="code" dataDxfId="5"/>
    <tableColumn id="4" name="qt_condition_category_id" dataDxfId="4"/>
    <tableColumn id="5" name="name" dataDxfId="3"/>
    <tableColumn id="6" name="fits_tolerance_class_type_id" dataDxfId="2"/>
    <tableColumn id="7" name="display_index" dataDxfId="1"/>
    <tableColumn id="8" name="visibility" dataDxfId="0"/>
  </tableColumns>
  <tableStyleInfo name="マスタスタイル" showFirstColumn="0" showLastColumn="0" showRowStripes="1" showColumnStripes="0"/>
</table>
</file>

<file path=xl/tables/table5.xml><?xml version="1.0" encoding="utf-8"?>
<table xmlns="http://schemas.openxmlformats.org/spreadsheetml/2006/main" id="1" name="品名マスタ" displayName="品名マスタ" ref="B4:H22" totalsRowShown="0">
  <autoFilter ref="B4:H22"/>
  <tableColumns count="7">
    <tableColumn id="1" name="article_type_id"/>
    <tableColumn id="2" name="service_id"/>
    <tableColumn id="3" name="article_type_cd"/>
    <tableColumn id="4" name="internal_name"/>
    <tableColumn id="5" name="name"/>
    <tableColumn id="6" name="price_db_path"/>
    <tableColumn id="7" name="is_visible"/>
  </tableColumns>
  <tableStyleInfo name="マスタスタイル" showFirstColumn="0" showLastColumn="0" showRowStripes="1" showColumnStripes="0"/>
</table>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ユーザー定義 1">
      <a:majorFont>
        <a:latin typeface="Segoe UI"/>
        <a:ea typeface="Meiryo UI"/>
        <a:cs typeface=""/>
      </a:majorFont>
      <a:minorFont>
        <a:latin typeface="Segoe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B1:H13"/>
  <sheetViews>
    <sheetView showGridLines="0" zoomScale="115" zoomScaleNormal="115" workbookViewId="0">
      <selection activeCell="G14" sqref="G14"/>
    </sheetView>
  </sheetViews>
  <sheetFormatPr defaultRowHeight="15.75" x14ac:dyDescent="0.25"/>
  <cols>
    <col min="1" max="1" width="2.21875" customWidth="1"/>
    <col min="2" max="2" width="6.44140625" customWidth="1"/>
    <col min="3" max="3" width="27.5546875" customWidth="1"/>
    <col min="4" max="4" width="16.33203125" customWidth="1"/>
    <col min="5" max="5" width="42.21875" customWidth="1"/>
    <col min="6" max="6" width="12.21875" customWidth="1"/>
    <col min="7" max="7" width="15.33203125" customWidth="1"/>
    <col min="8" max="8" width="50" customWidth="1"/>
  </cols>
  <sheetData>
    <row r="1" spans="2:8" ht="16.5" thickBot="1" x14ac:dyDescent="0.3"/>
    <row r="2" spans="2:8" s="14" customFormat="1" ht="16.5" thickBot="1" x14ac:dyDescent="0.3">
      <c r="B2" s="17" t="s">
        <v>341</v>
      </c>
      <c r="C2" s="91" t="s">
        <v>342</v>
      </c>
      <c r="D2" s="92"/>
      <c r="E2" s="92"/>
      <c r="F2" s="92"/>
      <c r="G2" s="92"/>
      <c r="H2" s="92"/>
    </row>
    <row r="3" spans="2:8" s="14" customFormat="1" x14ac:dyDescent="0.25"/>
    <row r="4" spans="2:8" s="14" customFormat="1" x14ac:dyDescent="0.25">
      <c r="B4" s="18" t="s">
        <v>345</v>
      </c>
      <c r="C4" s="19" t="s">
        <v>346</v>
      </c>
      <c r="D4" s="19" t="s">
        <v>347</v>
      </c>
      <c r="E4" s="19" t="s">
        <v>348</v>
      </c>
      <c r="F4" s="19" t="s">
        <v>349</v>
      </c>
      <c r="G4" s="19" t="s">
        <v>350</v>
      </c>
      <c r="H4" s="19" t="s">
        <v>351</v>
      </c>
    </row>
    <row r="5" spans="2:8" s="14" customFormat="1" x14ac:dyDescent="0.25">
      <c r="B5" s="21">
        <v>1</v>
      </c>
      <c r="C5" s="47" t="s">
        <v>1</v>
      </c>
      <c r="D5" s="47" t="s">
        <v>343</v>
      </c>
      <c r="E5" s="20" t="s">
        <v>391</v>
      </c>
      <c r="F5" s="20"/>
      <c r="G5" s="47" t="s">
        <v>394</v>
      </c>
      <c r="H5" s="20" t="s">
        <v>392</v>
      </c>
    </row>
    <row r="6" spans="2:8" s="14" customFormat="1" x14ac:dyDescent="0.25">
      <c r="B6" s="21">
        <v>2</v>
      </c>
      <c r="C6" s="47" t="s">
        <v>2</v>
      </c>
      <c r="D6" s="47" t="s">
        <v>344</v>
      </c>
      <c r="E6" s="20" t="s">
        <v>391</v>
      </c>
      <c r="F6" s="20"/>
      <c r="G6" s="47" t="s">
        <v>394</v>
      </c>
      <c r="H6" s="20" t="s">
        <v>393</v>
      </c>
    </row>
    <row r="7" spans="2:8" s="14" customFormat="1" x14ac:dyDescent="0.25">
      <c r="B7" s="21">
        <v>3</v>
      </c>
      <c r="C7" s="47" t="s">
        <v>3</v>
      </c>
      <c r="D7" s="47" t="s">
        <v>41</v>
      </c>
      <c r="E7" s="20" t="s">
        <v>391</v>
      </c>
      <c r="F7" s="20"/>
      <c r="G7" s="47" t="s">
        <v>394</v>
      </c>
      <c r="H7" s="20" t="s">
        <v>395</v>
      </c>
    </row>
    <row r="8" spans="2:8" s="14" customFormat="1" ht="47.25" x14ac:dyDescent="0.25">
      <c r="B8" s="21">
        <v>4</v>
      </c>
      <c r="C8" s="47" t="s">
        <v>4</v>
      </c>
      <c r="D8" s="47" t="s">
        <v>38</v>
      </c>
      <c r="E8" s="46" t="s">
        <v>397</v>
      </c>
      <c r="F8" s="20"/>
      <c r="G8" s="47" t="s">
        <v>394</v>
      </c>
      <c r="H8" s="49" t="s">
        <v>398</v>
      </c>
    </row>
    <row r="9" spans="2:8" s="14" customFormat="1" x14ac:dyDescent="0.25">
      <c r="B9" s="21">
        <v>5</v>
      </c>
      <c r="C9" s="47" t="s">
        <v>5</v>
      </c>
      <c r="D9" s="47" t="s">
        <v>399</v>
      </c>
      <c r="E9" s="20"/>
      <c r="F9" s="20"/>
      <c r="G9" s="47" t="s">
        <v>396</v>
      </c>
      <c r="H9" s="20"/>
    </row>
    <row r="10" spans="2:8" s="14" customFormat="1" x14ac:dyDescent="0.25">
      <c r="B10" s="21">
        <v>6</v>
      </c>
      <c r="C10" s="47" t="s">
        <v>352</v>
      </c>
      <c r="D10" s="47" t="s">
        <v>37</v>
      </c>
      <c r="E10" s="20" t="s">
        <v>400</v>
      </c>
      <c r="F10" s="20"/>
      <c r="G10" s="47"/>
      <c r="H10" s="20"/>
    </row>
    <row r="11" spans="2:8" s="14" customFormat="1" x14ac:dyDescent="0.25">
      <c r="B11" s="21">
        <v>7</v>
      </c>
      <c r="C11" s="47" t="s">
        <v>353</v>
      </c>
      <c r="D11" s="47" t="s">
        <v>36</v>
      </c>
      <c r="E11" s="20" t="s">
        <v>356</v>
      </c>
      <c r="F11" s="20"/>
      <c r="G11" s="47" t="s">
        <v>394</v>
      </c>
      <c r="H11" s="20" t="s">
        <v>401</v>
      </c>
    </row>
    <row r="12" spans="2:8" x14ac:dyDescent="0.25">
      <c r="B12" s="22">
        <v>8</v>
      </c>
      <c r="C12" s="48" t="s">
        <v>273</v>
      </c>
      <c r="D12" s="48" t="s">
        <v>354</v>
      </c>
      <c r="E12" t="s">
        <v>356</v>
      </c>
      <c r="G12" s="48"/>
    </row>
    <row r="13" spans="2:8" ht="63" x14ac:dyDescent="0.25">
      <c r="B13" s="22">
        <v>9</v>
      </c>
      <c r="C13" s="48" t="s">
        <v>281</v>
      </c>
      <c r="D13" s="48" t="s">
        <v>355</v>
      </c>
      <c r="E13" s="13" t="s">
        <v>821</v>
      </c>
      <c r="G13" s="48" t="s">
        <v>837</v>
      </c>
    </row>
  </sheetData>
  <mergeCells count="1">
    <mergeCell ref="C2:H2"/>
  </mergeCells>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39997558519241921"/>
  </sheetPr>
  <dimension ref="B1:O1100"/>
  <sheetViews>
    <sheetView showGridLines="0" tabSelected="1" zoomScale="85" zoomScaleNormal="85" workbookViewId="0">
      <pane ySplit="5" topLeftCell="A123" activePane="bottomLeft" state="frozen"/>
      <selection activeCell="B1" sqref="B1"/>
      <selection pane="bottomLeft" activeCell="D142" sqref="D142"/>
    </sheetView>
  </sheetViews>
  <sheetFormatPr defaultRowHeight="15.75" x14ac:dyDescent="0.25"/>
  <cols>
    <col min="1" max="1" width="2.21875" customWidth="1"/>
    <col min="2" max="2" width="6.6640625" customWidth="1"/>
    <col min="3" max="3" width="13" customWidth="1"/>
    <col min="4" max="4" width="8.21875" customWidth="1"/>
    <col min="5" max="5" width="32.5546875" customWidth="1"/>
    <col min="6" max="6" width="16.5546875" customWidth="1"/>
    <col min="7" max="7" width="16" customWidth="1"/>
    <col min="8" max="8" width="10.33203125" customWidth="1"/>
    <col min="9" max="9" width="23.21875" customWidth="1"/>
    <col min="10" max="10" width="11.5546875" customWidth="1"/>
    <col min="11" max="11" width="38" customWidth="1"/>
    <col min="12" max="13" width="15" customWidth="1"/>
    <col min="14" max="14" width="19.77734375" customWidth="1"/>
    <col min="15" max="15" width="22.109375" customWidth="1"/>
  </cols>
  <sheetData>
    <row r="1" spans="2:15" ht="11.25" customHeight="1" x14ac:dyDescent="0.25"/>
    <row r="2" spans="2:15" ht="24" x14ac:dyDescent="0.25">
      <c r="B2" s="15" t="s">
        <v>357</v>
      </c>
    </row>
    <row r="3" spans="2:15" ht="11.25" customHeight="1" x14ac:dyDescent="0.25"/>
    <row r="4" spans="2:15" x14ac:dyDescent="0.25">
      <c r="B4" s="1" t="s">
        <v>470</v>
      </c>
      <c r="C4" s="2" t="s">
        <v>277</v>
      </c>
      <c r="D4" s="2" t="s">
        <v>344</v>
      </c>
      <c r="E4" s="2" t="s">
        <v>278</v>
      </c>
      <c r="F4" s="2"/>
      <c r="G4" s="2" t="s">
        <v>40</v>
      </c>
      <c r="H4" s="2"/>
      <c r="I4" s="2" t="s">
        <v>38</v>
      </c>
      <c r="J4" s="2" t="s">
        <v>39</v>
      </c>
      <c r="K4" s="2" t="s">
        <v>37</v>
      </c>
      <c r="L4" s="3" t="s">
        <v>36</v>
      </c>
      <c r="M4" s="3" t="s">
        <v>279</v>
      </c>
      <c r="N4" s="3" t="s">
        <v>280</v>
      </c>
      <c r="O4" s="57" t="s">
        <v>716</v>
      </c>
    </row>
    <row r="5" spans="2:15" x14ac:dyDescent="0.25">
      <c r="B5" s="6" t="s">
        <v>1</v>
      </c>
      <c r="C5" s="6" t="s">
        <v>275</v>
      </c>
      <c r="D5" s="7" t="s">
        <v>2</v>
      </c>
      <c r="E5" s="7" t="s">
        <v>276</v>
      </c>
      <c r="F5" s="7" t="s">
        <v>375</v>
      </c>
      <c r="G5" s="7" t="s">
        <v>3</v>
      </c>
      <c r="H5" s="7" t="s">
        <v>386</v>
      </c>
      <c r="I5" s="7" t="s">
        <v>4</v>
      </c>
      <c r="J5" s="7" t="s">
        <v>5</v>
      </c>
      <c r="K5" s="7" t="s">
        <v>6</v>
      </c>
      <c r="L5" s="7" t="s">
        <v>7</v>
      </c>
      <c r="M5" s="7" t="s">
        <v>274</v>
      </c>
      <c r="N5" s="7" t="s">
        <v>614</v>
      </c>
      <c r="O5" s="58" t="s">
        <v>717</v>
      </c>
    </row>
    <row r="6" spans="2:15" x14ac:dyDescent="0.25">
      <c r="B6" s="5">
        <v>-1</v>
      </c>
      <c r="C6" s="16" t="str">
        <f>VLOOKUP(見積条件マスタ[[#This Row],[article_type_id]],品名マスタ[],5,0)</f>
        <v>その他</v>
      </c>
      <c r="D6" s="9">
        <v>1</v>
      </c>
      <c r="E6" s="16" t="str">
        <f>VLOOKUP(見積条件マスタ[[#This Row],[qt_condition_type_id]],見積条件タイプマスタ[],5,0)</f>
        <v>材質</v>
      </c>
      <c r="F6" s="16" t="str">
        <f>VLOOKUP(見積条件マスタ[[#This Row],[qt_condition_type_id]],見積条件タイプマスタ[],2,0)</f>
        <v>SIMPLE_TEXT</v>
      </c>
      <c r="G6" s="5">
        <v>1</v>
      </c>
      <c r="H6" s="16" t="str">
        <f>見積条件マスタ[[#This Row],[article_type_id]]&amp;"."&amp;見積条件マスタ[[#This Row],[qt_condition_type_id]]&amp;"."&amp;見積条件マスタ[[#This Row],[qt_condition_type_define_id]]</f>
        <v>-1.1.1</v>
      </c>
      <c r="I6" s="5" t="s">
        <v>0</v>
      </c>
      <c r="J6" s="5" t="s">
        <v>8</v>
      </c>
      <c r="K6" s="5" t="s">
        <v>606</v>
      </c>
      <c r="L6" s="5">
        <v>1</v>
      </c>
      <c r="M6" s="5"/>
      <c r="N6" s="12" t="s">
        <v>389</v>
      </c>
      <c r="O6" s="59"/>
    </row>
    <row r="7" spans="2:15" x14ac:dyDescent="0.25">
      <c r="B7" s="5">
        <v>-1</v>
      </c>
      <c r="C7" s="16" t="str">
        <f>VLOOKUP(見積条件マスタ[[#This Row],[article_type_id]],品名マスタ[],5,0)</f>
        <v>その他</v>
      </c>
      <c r="D7" s="9">
        <v>1</v>
      </c>
      <c r="E7" s="16" t="str">
        <f>VLOOKUP(見積条件マスタ[[#This Row],[qt_condition_type_id]],見積条件タイプマスタ[],5,0)</f>
        <v>材質</v>
      </c>
      <c r="F7" s="16" t="str">
        <f>VLOOKUP(見積条件マスタ[[#This Row],[qt_condition_type_id]],見積条件タイプマスタ[],2,0)</f>
        <v>SIMPLE_TEXT</v>
      </c>
      <c r="G7" s="5">
        <v>2</v>
      </c>
      <c r="H7" s="16" t="str">
        <f>見積条件マスタ[[#This Row],[article_type_id]]&amp;"."&amp;見積条件マスタ[[#This Row],[qt_condition_type_id]]&amp;"."&amp;見積条件マスタ[[#This Row],[qt_condition_type_define_id]]</f>
        <v>-1.1.2</v>
      </c>
      <c r="I7" s="5" t="s">
        <v>10</v>
      </c>
      <c r="J7" s="5" t="s">
        <v>11</v>
      </c>
      <c r="K7" s="5" t="s">
        <v>607</v>
      </c>
      <c r="L7" s="5">
        <v>3</v>
      </c>
      <c r="M7" s="5"/>
      <c r="N7" s="12" t="s">
        <v>389</v>
      </c>
      <c r="O7" s="59"/>
    </row>
    <row r="8" spans="2:15" x14ac:dyDescent="0.25">
      <c r="B8" s="5">
        <v>-1</v>
      </c>
      <c r="C8" s="16" t="str">
        <f>VLOOKUP(見積条件マスタ[[#This Row],[article_type_id]],品名マスタ[],5,0)</f>
        <v>その他</v>
      </c>
      <c r="D8" s="9">
        <v>1</v>
      </c>
      <c r="E8" s="16" t="str">
        <f>VLOOKUP(見積条件マスタ[[#This Row],[qt_condition_type_id]],見積条件タイプマスタ[],5,0)</f>
        <v>材質</v>
      </c>
      <c r="F8" s="16" t="str">
        <f>VLOOKUP(見積条件マスタ[[#This Row],[qt_condition_type_id]],見積条件タイプマスタ[],2,0)</f>
        <v>SIMPLE_TEXT</v>
      </c>
      <c r="G8" s="5">
        <v>3</v>
      </c>
      <c r="H8" s="16" t="str">
        <f>見積条件マスタ[[#This Row],[article_type_id]]&amp;"."&amp;見積条件マスタ[[#This Row],[qt_condition_type_id]]&amp;"."&amp;見積条件マスタ[[#This Row],[qt_condition_type_define_id]]</f>
        <v>-1.1.3</v>
      </c>
      <c r="I8" s="5" t="s">
        <v>13</v>
      </c>
      <c r="J8" s="5" t="s">
        <v>14</v>
      </c>
      <c r="K8" s="5" t="s">
        <v>608</v>
      </c>
      <c r="L8" s="5">
        <v>6</v>
      </c>
      <c r="M8" s="5"/>
      <c r="N8" s="12" t="s">
        <v>389</v>
      </c>
      <c r="O8" s="59"/>
    </row>
    <row r="9" spans="2:15" x14ac:dyDescent="0.25">
      <c r="B9" s="5">
        <v>-1</v>
      </c>
      <c r="C9" s="16" t="str">
        <f>VLOOKUP(見積条件マスタ[[#This Row],[article_type_id]],品名マスタ[],5,0)</f>
        <v>その他</v>
      </c>
      <c r="D9" s="9">
        <v>1</v>
      </c>
      <c r="E9" s="16" t="str">
        <f>VLOOKUP(見積条件マスタ[[#This Row],[qt_condition_type_id]],見積条件タイプマスタ[],5,0)</f>
        <v>材質</v>
      </c>
      <c r="F9" s="16" t="str">
        <f>VLOOKUP(見積条件マスタ[[#This Row],[qt_condition_type_id]],見積条件タイプマスタ[],2,0)</f>
        <v>SIMPLE_TEXT</v>
      </c>
      <c r="G9" s="5">
        <v>4</v>
      </c>
      <c r="H9" s="16" t="str">
        <f>見積条件マスタ[[#This Row],[article_type_id]]&amp;"."&amp;見積条件マスタ[[#This Row],[qt_condition_type_id]]&amp;"."&amp;見積条件マスタ[[#This Row],[qt_condition_type_define_id]]</f>
        <v>-1.1.4</v>
      </c>
      <c r="I9" s="5" t="s">
        <v>616</v>
      </c>
      <c r="J9" s="5" t="s">
        <v>17</v>
      </c>
      <c r="K9" s="5" t="s">
        <v>617</v>
      </c>
      <c r="L9" s="5">
        <v>8</v>
      </c>
      <c r="M9" s="5"/>
      <c r="N9" s="12" t="s">
        <v>389</v>
      </c>
      <c r="O9" s="59"/>
    </row>
    <row r="10" spans="2:15" x14ac:dyDescent="0.25">
      <c r="B10" s="5">
        <v>-1</v>
      </c>
      <c r="C10" s="16" t="str">
        <f>VLOOKUP(見積条件マスタ[[#This Row],[article_type_id]],品名マスタ[],5,0)</f>
        <v>その他</v>
      </c>
      <c r="D10" s="9">
        <v>1</v>
      </c>
      <c r="E10" s="16" t="str">
        <f>VLOOKUP(見積条件マスタ[[#This Row],[qt_condition_type_id]],見積条件タイプマスタ[],5,0)</f>
        <v>材質</v>
      </c>
      <c r="F10" s="16" t="str">
        <f>VLOOKUP(見積条件マスタ[[#This Row],[qt_condition_type_id]],見積条件タイプマスタ[],2,0)</f>
        <v>SIMPLE_TEXT</v>
      </c>
      <c r="G10" s="5">
        <v>5</v>
      </c>
      <c r="H10" s="16" t="str">
        <f>見積条件マスタ[[#This Row],[article_type_id]]&amp;"."&amp;見積条件マスタ[[#This Row],[qt_condition_type_id]]&amp;"."&amp;見積条件マスタ[[#This Row],[qt_condition_type_define_id]]</f>
        <v>-1.1.5</v>
      </c>
      <c r="I10" s="5" t="s">
        <v>18</v>
      </c>
      <c r="J10" s="5" t="s">
        <v>19</v>
      </c>
      <c r="K10" s="5" t="s">
        <v>618</v>
      </c>
      <c r="L10" s="5">
        <v>7</v>
      </c>
      <c r="M10" s="5"/>
      <c r="N10" s="12" t="s">
        <v>389</v>
      </c>
      <c r="O10" s="59"/>
    </row>
    <row r="11" spans="2:15" x14ac:dyDescent="0.25">
      <c r="B11" s="5">
        <v>-1</v>
      </c>
      <c r="C11" s="16" t="str">
        <f>VLOOKUP(見積条件マスタ[[#This Row],[article_type_id]],品名マスタ[],5,0)</f>
        <v>その他</v>
      </c>
      <c r="D11" s="9">
        <v>1</v>
      </c>
      <c r="E11" s="16" t="str">
        <f>VLOOKUP(見積条件マスタ[[#This Row],[qt_condition_type_id]],見積条件タイプマスタ[],5,0)</f>
        <v>材質</v>
      </c>
      <c r="F11" s="16" t="str">
        <f>VLOOKUP(見積条件マスタ[[#This Row],[qt_condition_type_id]],見積条件タイプマスタ[],2,0)</f>
        <v>SIMPLE_TEXT</v>
      </c>
      <c r="G11" s="5">
        <v>6</v>
      </c>
      <c r="H11" s="16" t="str">
        <f>見積条件マスタ[[#This Row],[article_type_id]]&amp;"."&amp;見積条件マスタ[[#This Row],[qt_condition_type_id]]&amp;"."&amp;見積条件マスタ[[#This Row],[qt_condition_type_define_id]]</f>
        <v>-1.1.6</v>
      </c>
      <c r="I11" s="5" t="s">
        <v>20</v>
      </c>
      <c r="J11" s="5" t="s">
        <v>21</v>
      </c>
      <c r="K11" s="5" t="s">
        <v>631</v>
      </c>
      <c r="L11" s="5">
        <v>9</v>
      </c>
      <c r="M11" s="5"/>
      <c r="N11" s="12" t="s">
        <v>389</v>
      </c>
      <c r="O11" s="59"/>
    </row>
    <row r="12" spans="2:15" x14ac:dyDescent="0.25">
      <c r="B12" s="5">
        <v>-1</v>
      </c>
      <c r="C12" s="16" t="str">
        <f>VLOOKUP(見積条件マスタ[[#This Row],[article_type_id]],品名マスタ[],5,0)</f>
        <v>その他</v>
      </c>
      <c r="D12" s="9">
        <v>1</v>
      </c>
      <c r="E12" s="16" t="str">
        <f>VLOOKUP(見積条件マスタ[[#This Row],[qt_condition_type_id]],見積条件タイプマスタ[],5,0)</f>
        <v>材質</v>
      </c>
      <c r="F12" s="16" t="str">
        <f>VLOOKUP(見積条件マスタ[[#This Row],[qt_condition_type_id]],見積条件タイプマスタ[],2,0)</f>
        <v>SIMPLE_TEXT</v>
      </c>
      <c r="G12" s="5">
        <v>7</v>
      </c>
      <c r="H12" s="16" t="str">
        <f>見積条件マスタ[[#This Row],[article_type_id]]&amp;"."&amp;見積条件マスタ[[#This Row],[qt_condition_type_id]]&amp;"."&amp;見積条件マスタ[[#This Row],[qt_condition_type_define_id]]</f>
        <v>-1.1.7</v>
      </c>
      <c r="I12" s="5" t="s">
        <v>22</v>
      </c>
      <c r="J12" s="5" t="s">
        <v>23</v>
      </c>
      <c r="K12" s="5" t="s">
        <v>619</v>
      </c>
      <c r="L12" s="5">
        <v>2</v>
      </c>
      <c r="M12" s="5"/>
      <c r="N12" s="12" t="s">
        <v>611</v>
      </c>
      <c r="O12" s="59"/>
    </row>
    <row r="13" spans="2:15" x14ac:dyDescent="0.25">
      <c r="B13" s="5">
        <v>-1</v>
      </c>
      <c r="C13" s="16" t="str">
        <f>VLOOKUP(見積条件マスタ[[#This Row],[article_type_id]],品名マスタ[],5,0)</f>
        <v>その他</v>
      </c>
      <c r="D13" s="9">
        <v>1</v>
      </c>
      <c r="E13" s="16" t="str">
        <f>VLOOKUP(見積条件マスタ[[#This Row],[qt_condition_type_id]],見積条件タイプマスタ[],5,0)</f>
        <v>材質</v>
      </c>
      <c r="F13" s="16" t="str">
        <f>VLOOKUP(見積条件マスタ[[#This Row],[qt_condition_type_id]],見積条件タイプマスタ[],2,0)</f>
        <v>SIMPLE_TEXT</v>
      </c>
      <c r="G13" s="5">
        <v>8</v>
      </c>
      <c r="H13" s="16" t="str">
        <f>見積条件マスタ[[#This Row],[article_type_id]]&amp;"."&amp;見積条件マスタ[[#This Row],[qt_condition_type_id]]&amp;"."&amp;見積条件マスタ[[#This Row],[qt_condition_type_define_id]]</f>
        <v>-1.1.8</v>
      </c>
      <c r="I13" s="5" t="s">
        <v>25</v>
      </c>
      <c r="J13" s="5" t="s">
        <v>26</v>
      </c>
      <c r="K13" s="5" t="s">
        <v>622</v>
      </c>
      <c r="L13" s="5">
        <v>4</v>
      </c>
      <c r="M13" s="5"/>
      <c r="N13" s="12" t="s">
        <v>611</v>
      </c>
      <c r="O13" s="59"/>
    </row>
    <row r="14" spans="2:15" x14ac:dyDescent="0.25">
      <c r="B14" s="5">
        <v>-1</v>
      </c>
      <c r="C14" s="16" t="str">
        <f>VLOOKUP(見積条件マスタ[[#This Row],[article_type_id]],品名マスタ[],5,0)</f>
        <v>その他</v>
      </c>
      <c r="D14" s="9">
        <v>1</v>
      </c>
      <c r="E14" s="16" t="str">
        <f>VLOOKUP(見積条件マスタ[[#This Row],[qt_condition_type_id]],見積条件タイプマスタ[],5,0)</f>
        <v>材質</v>
      </c>
      <c r="F14" s="16" t="str">
        <f>VLOOKUP(見積条件マスタ[[#This Row],[qt_condition_type_id]],見積条件タイプマスタ[],2,0)</f>
        <v>SIMPLE_TEXT</v>
      </c>
      <c r="G14" s="5">
        <v>9</v>
      </c>
      <c r="H14" s="16" t="str">
        <f>見積条件マスタ[[#This Row],[article_type_id]]&amp;"."&amp;見積条件マスタ[[#This Row],[qt_condition_type_id]]&amp;"."&amp;見積条件マスタ[[#This Row],[qt_condition_type_define_id]]</f>
        <v>-1.1.9</v>
      </c>
      <c r="I14" s="5" t="s">
        <v>27</v>
      </c>
      <c r="J14" s="5" t="s">
        <v>17</v>
      </c>
      <c r="K14" s="5" t="s">
        <v>620</v>
      </c>
      <c r="L14" s="5">
        <v>5</v>
      </c>
      <c r="M14" s="5"/>
      <c r="N14" s="12" t="s">
        <v>611</v>
      </c>
      <c r="O14" s="59"/>
    </row>
    <row r="15" spans="2:15" x14ac:dyDescent="0.25">
      <c r="B15" s="5">
        <v>-1</v>
      </c>
      <c r="C15" s="16" t="str">
        <f>VLOOKUP(見積条件マスタ[[#This Row],[article_type_id]],品名マスタ[],5,0)</f>
        <v>その他</v>
      </c>
      <c r="D15" s="9">
        <v>1</v>
      </c>
      <c r="E15" s="16" t="str">
        <f>VLOOKUP(見積条件マスタ[[#This Row],[qt_condition_type_id]],見積条件タイプマスタ[],5,0)</f>
        <v>材質</v>
      </c>
      <c r="F15" s="16" t="str">
        <f>VLOOKUP(見積条件マスタ[[#This Row],[qt_condition_type_id]],見積条件タイプマスタ[],2,0)</f>
        <v>SIMPLE_TEXT</v>
      </c>
      <c r="G15" s="5">
        <v>10</v>
      </c>
      <c r="H15" s="16" t="str">
        <f>見積条件マスタ[[#This Row],[article_type_id]]&amp;"."&amp;見積条件マスタ[[#This Row],[qt_condition_type_id]]&amp;"."&amp;見積条件マスタ[[#This Row],[qt_condition_type_define_id]]</f>
        <v>-1.1.10</v>
      </c>
      <c r="I15" s="5" t="s">
        <v>28</v>
      </c>
      <c r="J15" s="5" t="s">
        <v>29</v>
      </c>
      <c r="K15" s="5" t="s">
        <v>633</v>
      </c>
      <c r="L15" s="5">
        <v>10</v>
      </c>
      <c r="M15" s="5"/>
      <c r="N15" s="12" t="s">
        <v>389</v>
      </c>
      <c r="O15" s="59"/>
    </row>
    <row r="16" spans="2:15" x14ac:dyDescent="0.25">
      <c r="B16" s="5">
        <v>-1</v>
      </c>
      <c r="C16" s="16" t="str">
        <f>VLOOKUP(見積条件マスタ[[#This Row],[article_type_id]],品名マスタ[],5,0)</f>
        <v>その他</v>
      </c>
      <c r="D16" s="9">
        <v>1</v>
      </c>
      <c r="E16" s="16" t="str">
        <f>VLOOKUP(見積条件マスタ[[#This Row],[qt_condition_type_id]],見積条件タイプマスタ[],5,0)</f>
        <v>材質</v>
      </c>
      <c r="F16" s="16" t="str">
        <f>VLOOKUP(見積条件マスタ[[#This Row],[qt_condition_type_id]],見積条件タイプマスタ[],2,0)</f>
        <v>SIMPLE_TEXT</v>
      </c>
      <c r="G16" s="5">
        <v>11</v>
      </c>
      <c r="H16" s="16" t="str">
        <f>見積条件マスタ[[#This Row],[article_type_id]]&amp;"."&amp;見積条件マスタ[[#This Row],[qt_condition_type_id]]&amp;"."&amp;見積条件マスタ[[#This Row],[qt_condition_type_define_id]]</f>
        <v>-1.1.11</v>
      </c>
      <c r="I16" s="5" t="s">
        <v>30</v>
      </c>
      <c r="J16" s="5" t="s">
        <v>31</v>
      </c>
      <c r="K16" s="5" t="s">
        <v>629</v>
      </c>
      <c r="L16" s="5">
        <v>11</v>
      </c>
      <c r="M16" s="5"/>
      <c r="N16" s="12" t="s">
        <v>389</v>
      </c>
      <c r="O16" s="59"/>
    </row>
    <row r="17" spans="2:15" x14ac:dyDescent="0.25">
      <c r="B17" s="5">
        <v>-1</v>
      </c>
      <c r="C17" s="16" t="str">
        <f>VLOOKUP(見積条件マスタ[[#This Row],[article_type_id]],品名マスタ[],5,0)</f>
        <v>その他</v>
      </c>
      <c r="D17" s="9">
        <v>1</v>
      </c>
      <c r="E17" s="16" t="str">
        <f>VLOOKUP(見積条件マスタ[[#This Row],[qt_condition_type_id]],見積条件タイプマスタ[],5,0)</f>
        <v>材質</v>
      </c>
      <c r="F17" s="16" t="str">
        <f>VLOOKUP(見積条件マスタ[[#This Row],[qt_condition_type_id]],見積条件タイプマスタ[],2,0)</f>
        <v>SIMPLE_TEXT</v>
      </c>
      <c r="G17" s="5">
        <v>12</v>
      </c>
      <c r="H17" s="16" t="str">
        <f>見積条件マスタ[[#This Row],[article_type_id]]&amp;"."&amp;見積条件マスタ[[#This Row],[qt_condition_type_id]]&amp;"."&amp;見積条件マスタ[[#This Row],[qt_condition_type_define_id]]</f>
        <v>-1.1.12</v>
      </c>
      <c r="I17" s="5" t="s">
        <v>32</v>
      </c>
      <c r="J17" s="5" t="s">
        <v>33</v>
      </c>
      <c r="K17" s="5" t="s">
        <v>630</v>
      </c>
      <c r="L17" s="5">
        <v>12</v>
      </c>
      <c r="M17" s="5"/>
      <c r="N17" s="12" t="s">
        <v>389</v>
      </c>
      <c r="O17" s="59"/>
    </row>
    <row r="18" spans="2:15" x14ac:dyDescent="0.25">
      <c r="B18" s="5">
        <v>-1</v>
      </c>
      <c r="C18" s="16" t="str">
        <f>VLOOKUP(見積条件マスタ[[#This Row],[article_type_id]],品名マスタ[],5,0)</f>
        <v>その他</v>
      </c>
      <c r="D18" s="9">
        <v>2</v>
      </c>
      <c r="E18" s="16" t="str">
        <f>VLOOKUP(見積条件マスタ[[#This Row],[qt_condition_type_id]],見積条件タイプマスタ[],5,0)</f>
        <v>表面処理</v>
      </c>
      <c r="F18" s="16" t="str">
        <f>VLOOKUP(見積条件マスタ[[#This Row],[qt_condition_type_id]],見積条件タイプマスタ[],2,0)</f>
        <v>SIMPLE_TEXT</v>
      </c>
      <c r="G18" s="5">
        <v>1</v>
      </c>
      <c r="H18" s="16" t="str">
        <f>見積条件マスタ[[#This Row],[article_type_id]]&amp;"."&amp;見積条件マスタ[[#This Row],[qt_condition_type_id]]&amp;"."&amp;見積条件マスタ[[#This Row],[qt_condition_type_define_id]]</f>
        <v>-1.2.1</v>
      </c>
      <c r="I18" s="5" t="s">
        <v>162</v>
      </c>
      <c r="J18" s="5"/>
      <c r="K18" s="5" t="s">
        <v>163</v>
      </c>
      <c r="L18" s="5">
        <v>1</v>
      </c>
      <c r="M18" s="5"/>
      <c r="N18" s="12" t="s">
        <v>389</v>
      </c>
      <c r="O18" s="59"/>
    </row>
    <row r="19" spans="2:15" x14ac:dyDescent="0.25">
      <c r="B19" s="5">
        <v>-1</v>
      </c>
      <c r="C19" s="16" t="str">
        <f>VLOOKUP(見積条件マスタ[[#This Row],[article_type_id]],品名マスタ[],5,0)</f>
        <v>その他</v>
      </c>
      <c r="D19" s="9">
        <v>2</v>
      </c>
      <c r="E19" s="16" t="str">
        <f>VLOOKUP(見積条件マスタ[[#This Row],[qt_condition_type_id]],見積条件タイプマスタ[],5,0)</f>
        <v>表面処理</v>
      </c>
      <c r="F19" s="16" t="str">
        <f>VLOOKUP(見積条件マスタ[[#This Row],[qt_condition_type_id]],見積条件タイプマスタ[],2,0)</f>
        <v>SIMPLE_TEXT</v>
      </c>
      <c r="G19" s="5">
        <v>2</v>
      </c>
      <c r="H19" s="16" t="str">
        <f>見積条件マスタ[[#This Row],[article_type_id]]&amp;"."&amp;見積条件マスタ[[#This Row],[qt_condition_type_id]]&amp;"."&amp;見積条件マスタ[[#This Row],[qt_condition_type_define_id]]</f>
        <v>-1.2.2</v>
      </c>
      <c r="I19" s="5" t="s">
        <v>35</v>
      </c>
      <c r="J19" s="5"/>
      <c r="K19" s="5" t="s">
        <v>164</v>
      </c>
      <c r="L19" s="5">
        <v>2</v>
      </c>
      <c r="M19" s="5"/>
      <c r="N19" s="12" t="s">
        <v>389</v>
      </c>
      <c r="O19" s="59"/>
    </row>
    <row r="20" spans="2:15" x14ac:dyDescent="0.25">
      <c r="B20" s="5">
        <v>-1</v>
      </c>
      <c r="C20" s="16" t="str">
        <f>VLOOKUP(見積条件マスタ[[#This Row],[article_type_id]],品名マスタ[],5,0)</f>
        <v>その他</v>
      </c>
      <c r="D20" s="9">
        <v>2</v>
      </c>
      <c r="E20" s="16" t="str">
        <f>VLOOKUP(見積条件マスタ[[#This Row],[qt_condition_type_id]],見積条件タイプマスタ[],5,0)</f>
        <v>表面処理</v>
      </c>
      <c r="F20" s="16" t="str">
        <f>VLOOKUP(見積条件マスタ[[#This Row],[qt_condition_type_id]],見積条件タイプマスタ[],2,0)</f>
        <v>SIMPLE_TEXT</v>
      </c>
      <c r="G20" s="5">
        <v>3</v>
      </c>
      <c r="H20" s="16" t="str">
        <f>見積条件マスタ[[#This Row],[article_type_id]]&amp;"."&amp;見積条件マスタ[[#This Row],[qt_condition_type_id]]&amp;"."&amp;見積条件マスタ[[#This Row],[qt_condition_type_define_id]]</f>
        <v>-1.2.3</v>
      </c>
      <c r="I20" s="5" t="s">
        <v>34</v>
      </c>
      <c r="J20" s="5"/>
      <c r="K20" s="5" t="s">
        <v>165</v>
      </c>
      <c r="L20" s="5">
        <v>3</v>
      </c>
      <c r="M20" s="5"/>
      <c r="N20" s="12" t="s">
        <v>389</v>
      </c>
      <c r="O20" s="59"/>
    </row>
    <row r="21" spans="2:15" x14ac:dyDescent="0.25">
      <c r="B21" s="5">
        <v>-1</v>
      </c>
      <c r="C21" s="16" t="str">
        <f>VLOOKUP(見積条件マスタ[[#This Row],[article_type_id]],品名マスタ[],5,0)</f>
        <v>その他</v>
      </c>
      <c r="D21" s="9">
        <v>2</v>
      </c>
      <c r="E21" s="16" t="str">
        <f>VLOOKUP(見積条件マスタ[[#This Row],[qt_condition_type_id]],見積条件タイプマスタ[],5,0)</f>
        <v>表面処理</v>
      </c>
      <c r="F21" s="16" t="str">
        <f>VLOOKUP(見積条件マスタ[[#This Row],[qt_condition_type_id]],見積条件タイプマスタ[],2,0)</f>
        <v>SIMPLE_TEXT</v>
      </c>
      <c r="G21" s="5">
        <v>4</v>
      </c>
      <c r="H21" s="16" t="str">
        <f>見積条件マスタ[[#This Row],[article_type_id]]&amp;"."&amp;見積条件マスタ[[#This Row],[qt_condition_type_id]]&amp;"."&amp;見積条件マスタ[[#This Row],[qt_condition_type_define_id]]</f>
        <v>-1.2.4</v>
      </c>
      <c r="I21" s="5" t="s">
        <v>166</v>
      </c>
      <c r="J21" s="5"/>
      <c r="K21" s="5" t="s">
        <v>634</v>
      </c>
      <c r="L21" s="5">
        <v>4</v>
      </c>
      <c r="M21" s="5"/>
      <c r="N21" s="12" t="s">
        <v>389</v>
      </c>
      <c r="O21" s="59"/>
    </row>
    <row r="22" spans="2:15" x14ac:dyDescent="0.25">
      <c r="B22" s="5">
        <v>-1</v>
      </c>
      <c r="C22" s="16" t="str">
        <f>VLOOKUP(見積条件マスタ[[#This Row],[article_type_id]],品名マスタ[],5,0)</f>
        <v>その他</v>
      </c>
      <c r="D22" s="9">
        <v>2</v>
      </c>
      <c r="E22" s="16" t="str">
        <f>VLOOKUP(見積条件マスタ[[#This Row],[qt_condition_type_id]],見積条件タイプマスタ[],5,0)</f>
        <v>表面処理</v>
      </c>
      <c r="F22" s="16" t="str">
        <f>VLOOKUP(見積条件マスタ[[#This Row],[qt_condition_type_id]],見積条件タイプマスタ[],2,0)</f>
        <v>SIMPLE_TEXT</v>
      </c>
      <c r="G22" s="5">
        <v>5</v>
      </c>
      <c r="H22" s="16" t="str">
        <f>見積条件マスタ[[#This Row],[article_type_id]]&amp;"."&amp;見積条件マスタ[[#This Row],[qt_condition_type_id]]&amp;"."&amp;見積条件マスタ[[#This Row],[qt_condition_type_define_id]]</f>
        <v>-1.2.5</v>
      </c>
      <c r="I22" s="5" t="s">
        <v>167</v>
      </c>
      <c r="J22" s="5"/>
      <c r="K22" s="5" t="s">
        <v>636</v>
      </c>
      <c r="L22" s="5">
        <v>5</v>
      </c>
      <c r="M22" s="5"/>
      <c r="N22" s="12" t="s">
        <v>389</v>
      </c>
      <c r="O22" s="59"/>
    </row>
    <row r="23" spans="2:15" x14ac:dyDescent="0.25">
      <c r="B23" s="5">
        <v>-1</v>
      </c>
      <c r="C23" s="16" t="str">
        <f>VLOOKUP(見積条件マスタ[[#This Row],[article_type_id]],品名マスタ[],5,0)</f>
        <v>その他</v>
      </c>
      <c r="D23" s="9">
        <v>2</v>
      </c>
      <c r="E23" s="16" t="str">
        <f>VLOOKUP(見積条件マスタ[[#This Row],[qt_condition_type_id]],見積条件タイプマスタ[],5,0)</f>
        <v>表面処理</v>
      </c>
      <c r="F23" s="16" t="str">
        <f>VLOOKUP(見積条件マスタ[[#This Row],[qt_condition_type_id]],見積条件タイプマスタ[],2,0)</f>
        <v>SIMPLE_TEXT</v>
      </c>
      <c r="G23" s="5">
        <v>6</v>
      </c>
      <c r="H23" s="16" t="str">
        <f>見積条件マスタ[[#This Row],[article_type_id]]&amp;"."&amp;見積条件マスタ[[#This Row],[qt_condition_type_id]]&amp;"."&amp;見積条件マスタ[[#This Row],[qt_condition_type_define_id]]</f>
        <v>-1.2.6</v>
      </c>
      <c r="I23" s="5" t="s">
        <v>168</v>
      </c>
      <c r="J23" s="5"/>
      <c r="K23" s="5" t="s">
        <v>637</v>
      </c>
      <c r="L23" s="5">
        <v>6</v>
      </c>
      <c r="M23" s="5"/>
      <c r="N23" s="12" t="s">
        <v>389</v>
      </c>
      <c r="O23" s="59"/>
    </row>
    <row r="24" spans="2:15" x14ac:dyDescent="0.25">
      <c r="B24" s="5">
        <v>-1</v>
      </c>
      <c r="C24" s="16" t="str">
        <f>VLOOKUP(見積条件マスタ[[#This Row],[article_type_id]],品名マスタ[],5,0)</f>
        <v>その他</v>
      </c>
      <c r="D24" s="9">
        <v>2</v>
      </c>
      <c r="E24" s="16" t="str">
        <f>VLOOKUP(見積条件マスタ[[#This Row],[qt_condition_type_id]],見積条件タイプマスタ[],5,0)</f>
        <v>表面処理</v>
      </c>
      <c r="F24" s="16" t="str">
        <f>VLOOKUP(見積条件マスタ[[#This Row],[qt_condition_type_id]],見積条件タイプマスタ[],2,0)</f>
        <v>SIMPLE_TEXT</v>
      </c>
      <c r="G24" s="5">
        <v>7</v>
      </c>
      <c r="H24" s="16" t="str">
        <f>見積条件マスタ[[#This Row],[article_type_id]]&amp;"."&amp;見積条件マスタ[[#This Row],[qt_condition_type_id]]&amp;"."&amp;見積条件マスタ[[#This Row],[qt_condition_type_define_id]]</f>
        <v>-1.2.7</v>
      </c>
      <c r="I24" s="5" t="s">
        <v>169</v>
      </c>
      <c r="J24" s="5"/>
      <c r="K24" s="5" t="s">
        <v>638</v>
      </c>
      <c r="L24" s="5">
        <v>7</v>
      </c>
      <c r="M24" s="5"/>
      <c r="N24" s="12" t="s">
        <v>389</v>
      </c>
      <c r="O24" s="59"/>
    </row>
    <row r="25" spans="2:15" x14ac:dyDescent="0.25">
      <c r="B25" s="5">
        <v>-1</v>
      </c>
      <c r="C25" s="16" t="str">
        <f>VLOOKUP(見積条件マスタ[[#This Row],[article_type_id]],品名マスタ[],5,0)</f>
        <v>その他</v>
      </c>
      <c r="D25" s="9">
        <v>2</v>
      </c>
      <c r="E25" s="16" t="str">
        <f>VLOOKUP(見積条件マスタ[[#This Row],[qt_condition_type_id]],見積条件タイプマスタ[],5,0)</f>
        <v>表面処理</v>
      </c>
      <c r="F25" s="16" t="str">
        <f>VLOOKUP(見積条件マスタ[[#This Row],[qt_condition_type_id]],見積条件タイプマスタ[],2,0)</f>
        <v>SIMPLE_TEXT</v>
      </c>
      <c r="G25" s="5">
        <v>8</v>
      </c>
      <c r="H25" s="16" t="str">
        <f>見積条件マスタ[[#This Row],[article_type_id]]&amp;"."&amp;見積条件マスタ[[#This Row],[qt_condition_type_id]]&amp;"."&amp;見積条件マスタ[[#This Row],[qt_condition_type_define_id]]</f>
        <v>-1.2.8</v>
      </c>
      <c r="I25" s="5" t="s">
        <v>170</v>
      </c>
      <c r="J25" s="5"/>
      <c r="K25" s="5" t="s">
        <v>639</v>
      </c>
      <c r="L25" s="5">
        <v>8</v>
      </c>
      <c r="M25" s="5"/>
      <c r="N25" s="12" t="s">
        <v>389</v>
      </c>
      <c r="O25" s="59"/>
    </row>
    <row r="26" spans="2:15" x14ac:dyDescent="0.25">
      <c r="B26" s="5">
        <v>-1</v>
      </c>
      <c r="C26" s="16" t="str">
        <f>VLOOKUP(見積条件マスタ[[#This Row],[article_type_id]],品名マスタ[],5,0)</f>
        <v>その他</v>
      </c>
      <c r="D26" s="9">
        <v>2</v>
      </c>
      <c r="E26" s="16" t="str">
        <f>VLOOKUP(見積条件マスタ[[#This Row],[qt_condition_type_id]],見積条件タイプマスタ[],5,0)</f>
        <v>表面処理</v>
      </c>
      <c r="F26" s="16" t="str">
        <f>VLOOKUP(見積条件マスタ[[#This Row],[qt_condition_type_id]],見積条件タイプマスタ[],2,0)</f>
        <v>SIMPLE_TEXT</v>
      </c>
      <c r="G26" s="5">
        <v>9</v>
      </c>
      <c r="H26" s="16" t="str">
        <f>見積条件マスタ[[#This Row],[article_type_id]]&amp;"."&amp;見積条件マスタ[[#This Row],[qt_condition_type_id]]&amp;"."&amp;見積条件マスタ[[#This Row],[qt_condition_type_define_id]]</f>
        <v>-1.2.9</v>
      </c>
      <c r="I26" s="5" t="s">
        <v>171</v>
      </c>
      <c r="J26" s="5"/>
      <c r="K26" s="5" t="s">
        <v>640</v>
      </c>
      <c r="L26" s="5">
        <v>9</v>
      </c>
      <c r="M26" s="5"/>
      <c r="N26" s="12" t="s">
        <v>389</v>
      </c>
      <c r="O26" s="59"/>
    </row>
    <row r="27" spans="2:15" x14ac:dyDescent="0.25">
      <c r="B27" s="5">
        <v>-1</v>
      </c>
      <c r="C27" s="16" t="str">
        <f>VLOOKUP(見積条件マスタ[[#This Row],[article_type_id]],品名マスタ[],5,0)</f>
        <v>その他</v>
      </c>
      <c r="D27" s="9">
        <v>2</v>
      </c>
      <c r="E27" s="16" t="str">
        <f>VLOOKUP(見積条件マスタ[[#This Row],[qt_condition_type_id]],見積条件タイプマスタ[],5,0)</f>
        <v>表面処理</v>
      </c>
      <c r="F27" s="16" t="str">
        <f>VLOOKUP(見積条件マスタ[[#This Row],[qt_condition_type_id]],見積条件タイプマスタ[],2,0)</f>
        <v>SIMPLE_TEXT</v>
      </c>
      <c r="G27" s="5">
        <v>10</v>
      </c>
      <c r="H27" s="16" t="str">
        <f>見積条件マスタ[[#This Row],[article_type_id]]&amp;"."&amp;見積条件マスタ[[#This Row],[qt_condition_type_id]]&amp;"."&amp;見積条件マスタ[[#This Row],[qt_condition_type_define_id]]</f>
        <v>-1.2.10</v>
      </c>
      <c r="I27" s="5" t="s">
        <v>172</v>
      </c>
      <c r="J27" s="5"/>
      <c r="K27" s="5" t="s">
        <v>641</v>
      </c>
      <c r="L27" s="5">
        <v>10</v>
      </c>
      <c r="M27" s="5"/>
      <c r="N27" s="12" t="s">
        <v>389</v>
      </c>
      <c r="O27" s="59"/>
    </row>
    <row r="28" spans="2:15" x14ac:dyDescent="0.25">
      <c r="B28" s="5">
        <v>-1</v>
      </c>
      <c r="C28" s="16" t="str">
        <f>VLOOKUP(見積条件マスタ[[#This Row],[article_type_id]],品名マスタ[],5,0)</f>
        <v>その他</v>
      </c>
      <c r="D28" s="9">
        <v>2</v>
      </c>
      <c r="E28" s="16" t="str">
        <f>VLOOKUP(見積条件マスタ[[#This Row],[qt_condition_type_id]],見積条件タイプマスタ[],5,0)</f>
        <v>表面処理</v>
      </c>
      <c r="F28" s="16" t="str">
        <f>VLOOKUP(見積条件マスタ[[#This Row],[qt_condition_type_id]],見積条件タイプマスタ[],2,0)</f>
        <v>SIMPLE_TEXT</v>
      </c>
      <c r="G28" s="5">
        <v>11</v>
      </c>
      <c r="H28" s="16" t="str">
        <f>見積条件マスタ[[#This Row],[article_type_id]]&amp;"."&amp;見積条件マスタ[[#This Row],[qt_condition_type_id]]&amp;"."&amp;見積条件マスタ[[#This Row],[qt_condition_type_define_id]]</f>
        <v>-1.2.11</v>
      </c>
      <c r="I28" s="5" t="s">
        <v>173</v>
      </c>
      <c r="J28" s="5"/>
      <c r="K28" s="5" t="s">
        <v>642</v>
      </c>
      <c r="L28" s="5">
        <v>11</v>
      </c>
      <c r="M28" s="5"/>
      <c r="N28" s="12" t="s">
        <v>389</v>
      </c>
      <c r="O28" s="59"/>
    </row>
    <row r="29" spans="2:15" x14ac:dyDescent="0.25">
      <c r="B29" s="5">
        <v>-1</v>
      </c>
      <c r="C29" s="16" t="str">
        <f>VLOOKUP(見積条件マスタ[[#This Row],[article_type_id]],品名マスタ[],5,0)</f>
        <v>その他</v>
      </c>
      <c r="D29" s="9">
        <v>2</v>
      </c>
      <c r="E29" s="16" t="str">
        <f>VLOOKUP(見積条件マスタ[[#This Row],[qt_condition_type_id]],見積条件タイプマスタ[],5,0)</f>
        <v>表面処理</v>
      </c>
      <c r="F29" s="16" t="str">
        <f>VLOOKUP(見積条件マスタ[[#This Row],[qt_condition_type_id]],見積条件タイプマスタ[],2,0)</f>
        <v>SIMPLE_TEXT</v>
      </c>
      <c r="G29" s="5">
        <v>12</v>
      </c>
      <c r="H29" s="16" t="str">
        <f>見積条件マスタ[[#This Row],[article_type_id]]&amp;"."&amp;見積条件マスタ[[#This Row],[qt_condition_type_id]]&amp;"."&amp;見積条件マスタ[[#This Row],[qt_condition_type_define_id]]</f>
        <v>-1.2.12</v>
      </c>
      <c r="I29" s="5" t="s">
        <v>174</v>
      </c>
      <c r="J29" s="5"/>
      <c r="K29" s="5" t="s">
        <v>643</v>
      </c>
      <c r="L29" s="5">
        <v>12</v>
      </c>
      <c r="M29" s="5"/>
      <c r="N29" s="12" t="s">
        <v>389</v>
      </c>
      <c r="O29" s="59"/>
    </row>
    <row r="30" spans="2:15" x14ac:dyDescent="0.25">
      <c r="B30" s="5">
        <v>-1</v>
      </c>
      <c r="C30" s="16" t="str">
        <f>VLOOKUP(見積条件マスタ[[#This Row],[article_type_id]],品名マスタ[],5,0)</f>
        <v>その他</v>
      </c>
      <c r="D30" s="9">
        <v>2</v>
      </c>
      <c r="E30" s="16" t="str">
        <f>VLOOKUP(見積条件マスタ[[#This Row],[qt_condition_type_id]],見積条件タイプマスタ[],5,0)</f>
        <v>表面処理</v>
      </c>
      <c r="F30" s="16" t="str">
        <f>VLOOKUP(見積条件マスタ[[#This Row],[qt_condition_type_id]],見積条件タイプマスタ[],2,0)</f>
        <v>SIMPLE_TEXT</v>
      </c>
      <c r="G30" s="5">
        <v>13</v>
      </c>
      <c r="H30" s="16" t="str">
        <f>見積条件マスタ[[#This Row],[article_type_id]]&amp;"."&amp;見積条件マスタ[[#This Row],[qt_condition_type_id]]&amp;"."&amp;見積条件マスタ[[#This Row],[qt_condition_type_define_id]]</f>
        <v>-1.2.13</v>
      </c>
      <c r="I30" s="5" t="s">
        <v>175</v>
      </c>
      <c r="J30" s="5"/>
      <c r="K30" s="5" t="s">
        <v>644</v>
      </c>
      <c r="L30" s="5">
        <v>13</v>
      </c>
      <c r="M30" s="5"/>
      <c r="N30" s="12" t="s">
        <v>389</v>
      </c>
      <c r="O30" s="59"/>
    </row>
    <row r="31" spans="2:15" x14ac:dyDescent="0.25">
      <c r="B31" s="5">
        <v>-1</v>
      </c>
      <c r="C31" s="16" t="str">
        <f>VLOOKUP(見積条件マスタ[[#This Row],[article_type_id]],品名マスタ[],5,0)</f>
        <v>その他</v>
      </c>
      <c r="D31" s="9">
        <v>3</v>
      </c>
      <c r="E31" s="16" t="str">
        <f>VLOOKUP(見積条件マスタ[[#This Row],[qt_condition_type_id]],見積条件タイプマスタ[],5,0)</f>
        <v>硬度</v>
      </c>
      <c r="F31" s="16" t="str">
        <f>VLOOKUP(見積条件マスタ[[#This Row],[qt_condition_type_id]],見積条件タイプマスタ[],2,0)</f>
        <v>SIMPLE_TEXT</v>
      </c>
      <c r="G31" s="5">
        <v>1</v>
      </c>
      <c r="H31" s="16" t="str">
        <f>見積条件マスタ[[#This Row],[article_type_id]]&amp;"."&amp;見積条件マスタ[[#This Row],[qt_condition_type_id]]&amp;"."&amp;見積条件マスタ[[#This Row],[qt_condition_type_define_id]]</f>
        <v>-1.3.1</v>
      </c>
      <c r="I31" s="5" t="s">
        <v>176</v>
      </c>
      <c r="J31" s="5"/>
      <c r="K31" s="5" t="s">
        <v>177</v>
      </c>
      <c r="L31" s="5">
        <v>1</v>
      </c>
      <c r="M31" s="5"/>
      <c r="N31" s="12" t="s">
        <v>838</v>
      </c>
      <c r="O31" s="59" t="s">
        <v>839</v>
      </c>
    </row>
    <row r="32" spans="2:15" x14ac:dyDescent="0.25">
      <c r="B32" s="5">
        <v>-1</v>
      </c>
      <c r="C32" s="16" t="str">
        <f>VLOOKUP(見積条件マスタ[[#This Row],[article_type_id]],品名マスタ[],5,0)</f>
        <v>その他</v>
      </c>
      <c r="D32" s="9">
        <v>3</v>
      </c>
      <c r="E32" s="16" t="str">
        <f>VLOOKUP(見積条件マスタ[[#This Row],[qt_condition_type_id]],見積条件タイプマスタ[],5,0)</f>
        <v>硬度</v>
      </c>
      <c r="F32" s="16" t="str">
        <f>VLOOKUP(見積条件マスタ[[#This Row],[qt_condition_type_id]],見積条件タイプマスタ[],2,0)</f>
        <v>SIMPLE_TEXT</v>
      </c>
      <c r="G32" s="5">
        <v>2</v>
      </c>
      <c r="H32" s="16" t="str">
        <f>見積条件マスタ[[#This Row],[article_type_id]]&amp;"."&amp;見積条件マスタ[[#This Row],[qt_condition_type_id]]&amp;"."&amp;見積条件マスタ[[#This Row],[qt_condition_type_define_id]]</f>
        <v>-1.3.2</v>
      </c>
      <c r="I32" s="5" t="s">
        <v>14</v>
      </c>
      <c r="J32" s="5"/>
      <c r="K32" s="5" t="s">
        <v>178</v>
      </c>
      <c r="L32" s="5">
        <v>2</v>
      </c>
      <c r="M32" s="5"/>
      <c r="N32" s="12" t="s">
        <v>838</v>
      </c>
      <c r="O32" s="59" t="s">
        <v>839</v>
      </c>
    </row>
    <row r="33" spans="2:15" x14ac:dyDescent="0.25">
      <c r="B33" s="5">
        <v>-1</v>
      </c>
      <c r="C33" s="16" t="str">
        <f>VLOOKUP(見積条件マスタ[[#This Row],[article_type_id]],品名マスタ[],5,0)</f>
        <v>その他</v>
      </c>
      <c r="D33" s="9">
        <v>3</v>
      </c>
      <c r="E33" s="16" t="str">
        <f>VLOOKUP(見積条件マスタ[[#This Row],[qt_condition_type_id]],見積条件タイプマスタ[],5,0)</f>
        <v>硬度</v>
      </c>
      <c r="F33" s="16" t="str">
        <f>VLOOKUP(見積条件マスタ[[#This Row],[qt_condition_type_id]],見積条件タイプマスタ[],2,0)</f>
        <v>SIMPLE_TEXT</v>
      </c>
      <c r="G33" s="5">
        <v>3</v>
      </c>
      <c r="H33" s="16" t="str">
        <f>見積条件マスタ[[#This Row],[article_type_id]]&amp;"."&amp;見積条件マスタ[[#This Row],[qt_condition_type_id]]&amp;"."&amp;見積条件マスタ[[#This Row],[qt_condition_type_define_id]]</f>
        <v>-1.3.3</v>
      </c>
      <c r="I33" s="5" t="s">
        <v>17</v>
      </c>
      <c r="J33" s="5"/>
      <c r="K33" s="5" t="s">
        <v>179</v>
      </c>
      <c r="L33" s="5">
        <v>3</v>
      </c>
      <c r="M33" s="5"/>
      <c r="N33" s="12" t="s">
        <v>838</v>
      </c>
      <c r="O33" s="59" t="s">
        <v>839</v>
      </c>
    </row>
    <row r="34" spans="2:15" x14ac:dyDescent="0.25">
      <c r="B34" s="5">
        <v>-1</v>
      </c>
      <c r="C34" s="16" t="str">
        <f>VLOOKUP(見積条件マスタ[[#This Row],[article_type_id]],品名マスタ[],5,0)</f>
        <v>その他</v>
      </c>
      <c r="D34" s="9">
        <v>3</v>
      </c>
      <c r="E34" s="16" t="str">
        <f>VLOOKUP(見積条件マスタ[[#This Row],[qt_condition_type_id]],見積条件タイプマスタ[],5,0)</f>
        <v>硬度</v>
      </c>
      <c r="F34" s="16" t="str">
        <f>VLOOKUP(見積条件マスタ[[#This Row],[qt_condition_type_id]],見積条件タイプマスタ[],2,0)</f>
        <v>SIMPLE_TEXT</v>
      </c>
      <c r="G34" s="5">
        <v>4</v>
      </c>
      <c r="H34" s="16" t="str">
        <f>見積条件マスタ[[#This Row],[article_type_id]]&amp;"."&amp;見積条件マスタ[[#This Row],[qt_condition_type_id]]&amp;"."&amp;見積条件マスタ[[#This Row],[qt_condition_type_define_id]]</f>
        <v>-1.3.4</v>
      </c>
      <c r="I34" s="5" t="s">
        <v>21</v>
      </c>
      <c r="J34" s="5"/>
      <c r="K34" s="5" t="s">
        <v>180</v>
      </c>
      <c r="L34" s="5">
        <v>4</v>
      </c>
      <c r="M34" s="5"/>
      <c r="N34" s="12" t="s">
        <v>838</v>
      </c>
      <c r="O34" s="59" t="s">
        <v>839</v>
      </c>
    </row>
    <row r="35" spans="2:15" x14ac:dyDescent="0.25">
      <c r="B35" s="5">
        <v>-1</v>
      </c>
      <c r="C35" s="16" t="str">
        <f>VLOOKUP(見積条件マスタ[[#This Row],[article_type_id]],品名マスタ[],5,0)</f>
        <v>その他</v>
      </c>
      <c r="D35" s="9">
        <v>3</v>
      </c>
      <c r="E35" s="16" t="str">
        <f>VLOOKUP(見積条件マスタ[[#This Row],[qt_condition_type_id]],見積条件タイプマスタ[],5,0)</f>
        <v>硬度</v>
      </c>
      <c r="F35" s="16" t="str">
        <f>VLOOKUP(見積条件マスタ[[#This Row],[qt_condition_type_id]],見積条件タイプマスタ[],2,0)</f>
        <v>SIMPLE_TEXT</v>
      </c>
      <c r="G35" s="5">
        <v>5</v>
      </c>
      <c r="H35" s="16" t="str">
        <f>見積条件マスタ[[#This Row],[article_type_id]]&amp;"."&amp;見積条件マスタ[[#This Row],[qt_condition_type_id]]&amp;"."&amp;見積条件マスタ[[#This Row],[qt_condition_type_define_id]]</f>
        <v>-1.3.5</v>
      </c>
      <c r="I35" s="5" t="s">
        <v>11</v>
      </c>
      <c r="J35" s="5"/>
      <c r="K35" s="5" t="s">
        <v>181</v>
      </c>
      <c r="L35" s="5">
        <v>6</v>
      </c>
      <c r="M35" s="5"/>
      <c r="N35" s="12" t="s">
        <v>838</v>
      </c>
      <c r="O35" s="59" t="s">
        <v>839</v>
      </c>
    </row>
    <row r="36" spans="2:15" x14ac:dyDescent="0.25">
      <c r="B36" s="5">
        <v>-1</v>
      </c>
      <c r="C36" s="16" t="str">
        <f>VLOOKUP(見積条件マスタ[[#This Row],[article_type_id]],品名マスタ[],5,0)</f>
        <v>その他</v>
      </c>
      <c r="D36" s="9">
        <v>3</v>
      </c>
      <c r="E36" s="16" t="str">
        <f>VLOOKUP(見積条件マスタ[[#This Row],[qt_condition_type_id]],見積条件タイプマスタ[],5,0)</f>
        <v>硬度</v>
      </c>
      <c r="F36" s="16" t="str">
        <f>VLOOKUP(見積条件マスタ[[#This Row],[qt_condition_type_id]],見積条件タイプマスタ[],2,0)</f>
        <v>SIMPLE_TEXT</v>
      </c>
      <c r="G36" s="5">
        <v>6</v>
      </c>
      <c r="H36" s="16" t="str">
        <f>見積条件マスタ[[#This Row],[article_type_id]]&amp;"."&amp;見積条件マスタ[[#This Row],[qt_condition_type_id]]&amp;"."&amp;見積条件マスタ[[#This Row],[qt_condition_type_define_id]]</f>
        <v>-1.3.6</v>
      </c>
      <c r="I36" s="5" t="s">
        <v>19</v>
      </c>
      <c r="J36" s="5"/>
      <c r="K36" s="5" t="s">
        <v>182</v>
      </c>
      <c r="L36" s="5">
        <v>7</v>
      </c>
      <c r="M36" s="5"/>
      <c r="N36" s="12" t="s">
        <v>838</v>
      </c>
      <c r="O36" s="59" t="s">
        <v>839</v>
      </c>
    </row>
    <row r="37" spans="2:15" x14ac:dyDescent="0.25">
      <c r="B37" s="5">
        <v>-1</v>
      </c>
      <c r="C37" s="16" t="str">
        <f>VLOOKUP(見積条件マスタ[[#This Row],[article_type_id]],品名マスタ[],5,0)</f>
        <v>その他</v>
      </c>
      <c r="D37" s="9">
        <v>3</v>
      </c>
      <c r="E37" s="16" t="str">
        <f>VLOOKUP(見積条件マスタ[[#This Row],[qt_condition_type_id]],見積条件タイプマスタ[],5,0)</f>
        <v>硬度</v>
      </c>
      <c r="F37" s="16" t="str">
        <f>VLOOKUP(見積条件マスタ[[#This Row],[qt_condition_type_id]],見積条件タイプマスタ[],2,0)</f>
        <v>SIMPLE_TEXT</v>
      </c>
      <c r="G37" s="5">
        <v>7</v>
      </c>
      <c r="H37" s="16" t="str">
        <f>見積条件マスタ[[#This Row],[article_type_id]]&amp;"."&amp;見積条件マスタ[[#This Row],[qt_condition_type_id]]&amp;"."&amp;見積条件マスタ[[#This Row],[qt_condition_type_define_id]]</f>
        <v>-1.3.7</v>
      </c>
      <c r="I37" s="5" t="s">
        <v>183</v>
      </c>
      <c r="J37" s="5"/>
      <c r="K37" s="5" t="s">
        <v>184</v>
      </c>
      <c r="L37" s="5">
        <v>9</v>
      </c>
      <c r="M37" s="5"/>
      <c r="N37" s="12" t="s">
        <v>838</v>
      </c>
      <c r="O37" s="59" t="s">
        <v>839</v>
      </c>
    </row>
    <row r="38" spans="2:15" x14ac:dyDescent="0.25">
      <c r="B38" s="5">
        <v>-1</v>
      </c>
      <c r="C38" s="16" t="str">
        <f>VLOOKUP(見積条件マスタ[[#This Row],[article_type_id]],品名マスタ[],5,0)</f>
        <v>その他</v>
      </c>
      <c r="D38" s="9">
        <v>3</v>
      </c>
      <c r="E38" s="16" t="str">
        <f>VLOOKUP(見積条件マスタ[[#This Row],[qt_condition_type_id]],見積条件タイプマスタ[],5,0)</f>
        <v>硬度</v>
      </c>
      <c r="F38" s="16" t="str">
        <f>VLOOKUP(見積条件マスタ[[#This Row],[qt_condition_type_id]],見積条件タイプマスタ[],2,0)</f>
        <v>SIMPLE_TEXT</v>
      </c>
      <c r="G38" s="5">
        <v>8</v>
      </c>
      <c r="H38" s="16" t="str">
        <f>見積条件マスタ[[#This Row],[article_type_id]]&amp;"."&amp;見積条件マスタ[[#This Row],[qt_condition_type_id]]&amp;"."&amp;見積条件マスタ[[#This Row],[qt_condition_type_define_id]]</f>
        <v>-1.3.8</v>
      </c>
      <c r="I38" s="5" t="s">
        <v>185</v>
      </c>
      <c r="J38" s="5"/>
      <c r="K38" s="5" t="s">
        <v>186</v>
      </c>
      <c r="L38" s="5">
        <v>10</v>
      </c>
      <c r="M38" s="5"/>
      <c r="N38" s="12" t="s">
        <v>838</v>
      </c>
      <c r="O38" s="59" t="s">
        <v>839</v>
      </c>
    </row>
    <row r="39" spans="2:15" x14ac:dyDescent="0.25">
      <c r="B39" s="5">
        <v>-1</v>
      </c>
      <c r="C39" s="16" t="str">
        <f>VLOOKUP(見積条件マスタ[[#This Row],[article_type_id]],品名マスタ[],5,0)</f>
        <v>その他</v>
      </c>
      <c r="D39" s="9">
        <v>3</v>
      </c>
      <c r="E39" s="16" t="str">
        <f>VLOOKUP(見積条件マスタ[[#This Row],[qt_condition_type_id]],見積条件タイプマスタ[],5,0)</f>
        <v>硬度</v>
      </c>
      <c r="F39" s="16" t="str">
        <f>VLOOKUP(見積条件マスタ[[#This Row],[qt_condition_type_id]],見積条件タイプマスタ[],2,0)</f>
        <v>SIMPLE_TEXT</v>
      </c>
      <c r="G39" s="5">
        <v>9</v>
      </c>
      <c r="H39" s="16" t="str">
        <f>見積条件マスタ[[#This Row],[article_type_id]]&amp;"."&amp;見積条件マスタ[[#This Row],[qt_condition_type_id]]&amp;"."&amp;見積条件マスタ[[#This Row],[qt_condition_type_define_id]]</f>
        <v>-1.3.9</v>
      </c>
      <c r="I39" s="5" t="s">
        <v>187</v>
      </c>
      <c r="J39" s="5"/>
      <c r="K39" s="5" t="s">
        <v>188</v>
      </c>
      <c r="L39" s="5">
        <v>11</v>
      </c>
      <c r="M39" s="5"/>
      <c r="N39" s="12" t="s">
        <v>838</v>
      </c>
      <c r="O39" s="59" t="s">
        <v>839</v>
      </c>
    </row>
    <row r="40" spans="2:15" x14ac:dyDescent="0.25">
      <c r="B40" s="5">
        <v>-1</v>
      </c>
      <c r="C40" s="16" t="str">
        <f>VLOOKUP(見積条件マスタ[[#This Row],[article_type_id]],品名マスタ[],5,0)</f>
        <v>その他</v>
      </c>
      <c r="D40" s="9">
        <v>3</v>
      </c>
      <c r="E40" s="16" t="str">
        <f>VLOOKUP(見積条件マスタ[[#This Row],[qt_condition_type_id]],見積条件タイプマスタ[],5,0)</f>
        <v>硬度</v>
      </c>
      <c r="F40" s="16" t="str">
        <f>VLOOKUP(見積条件マスタ[[#This Row],[qt_condition_type_id]],見積条件タイプマスタ[],2,0)</f>
        <v>SIMPLE_TEXT</v>
      </c>
      <c r="G40" s="5">
        <v>10</v>
      </c>
      <c r="H40" s="16" t="str">
        <f>見積条件マスタ[[#This Row],[article_type_id]]&amp;"."&amp;見積条件マスタ[[#This Row],[qt_condition_type_id]]&amp;"."&amp;見積条件マスタ[[#This Row],[qt_condition_type_define_id]]</f>
        <v>-1.3.10</v>
      </c>
      <c r="I40" s="5" t="s">
        <v>8</v>
      </c>
      <c r="J40" s="5"/>
      <c r="K40" s="5" t="s">
        <v>189</v>
      </c>
      <c r="L40" s="5">
        <v>12</v>
      </c>
      <c r="M40" s="5"/>
      <c r="N40" s="12" t="s">
        <v>838</v>
      </c>
      <c r="O40" s="59" t="s">
        <v>839</v>
      </c>
    </row>
    <row r="41" spans="2:15" x14ac:dyDescent="0.25">
      <c r="B41" s="5">
        <v>-1</v>
      </c>
      <c r="C41" s="16" t="str">
        <f>VLOOKUP(見積条件マスタ[[#This Row],[article_type_id]],品名マスタ[],5,0)</f>
        <v>その他</v>
      </c>
      <c r="D41" s="9">
        <v>3</v>
      </c>
      <c r="E41" s="16" t="str">
        <f>VLOOKUP(見積条件マスタ[[#This Row],[qt_condition_type_id]],見積条件タイプマスタ[],5,0)</f>
        <v>硬度</v>
      </c>
      <c r="F41" s="16" t="str">
        <f>VLOOKUP(見積条件マスタ[[#This Row],[qt_condition_type_id]],見積条件タイプマスタ[],2,0)</f>
        <v>SIMPLE_TEXT</v>
      </c>
      <c r="G41" s="5">
        <v>11</v>
      </c>
      <c r="H41" s="16" t="str">
        <f>見積条件マスタ[[#This Row],[article_type_id]]&amp;"."&amp;見積条件マスタ[[#This Row],[qt_condition_type_id]]&amp;"."&amp;見積条件マスタ[[#This Row],[qt_condition_type_define_id]]</f>
        <v>-1.3.11</v>
      </c>
      <c r="I41" s="5" t="s">
        <v>23</v>
      </c>
      <c r="J41" s="5"/>
      <c r="K41" s="5" t="s">
        <v>190</v>
      </c>
      <c r="L41" s="5">
        <v>5</v>
      </c>
      <c r="M41" s="5"/>
      <c r="N41" s="12" t="s">
        <v>838</v>
      </c>
      <c r="O41" s="59" t="s">
        <v>839</v>
      </c>
    </row>
    <row r="42" spans="2:15" x14ac:dyDescent="0.25">
      <c r="B42" s="5">
        <v>-1</v>
      </c>
      <c r="C42" s="16" t="str">
        <f>VLOOKUP(見積条件マスタ[[#This Row],[article_type_id]],品名マスタ[],5,0)</f>
        <v>その他</v>
      </c>
      <c r="D42" s="9">
        <v>3</v>
      </c>
      <c r="E42" s="16" t="str">
        <f>VLOOKUP(見積条件マスタ[[#This Row],[qt_condition_type_id]],見積条件タイプマスタ[],5,0)</f>
        <v>硬度</v>
      </c>
      <c r="F42" s="16" t="str">
        <f>VLOOKUP(見積条件マスタ[[#This Row],[qt_condition_type_id]],見積条件タイプマスタ[],2,0)</f>
        <v>SIMPLE_TEXT</v>
      </c>
      <c r="G42" s="5">
        <v>12</v>
      </c>
      <c r="H42" s="16" t="str">
        <f>見積条件マスタ[[#This Row],[article_type_id]]&amp;"."&amp;見積条件マスタ[[#This Row],[qt_condition_type_id]]&amp;"."&amp;見積条件マスタ[[#This Row],[qt_condition_type_define_id]]</f>
        <v>-1.3.12</v>
      </c>
      <c r="I42" s="5" t="s">
        <v>26</v>
      </c>
      <c r="J42" s="5"/>
      <c r="K42" s="5" t="s">
        <v>191</v>
      </c>
      <c r="L42" s="5">
        <v>8</v>
      </c>
      <c r="M42" s="5"/>
      <c r="N42" s="12" t="s">
        <v>838</v>
      </c>
      <c r="O42" s="59" t="s">
        <v>839</v>
      </c>
    </row>
    <row r="43" spans="2:15" x14ac:dyDescent="0.25">
      <c r="B43" s="5">
        <v>-1</v>
      </c>
      <c r="C43" s="16" t="str">
        <f>VLOOKUP(見積条件マスタ[[#This Row],[article_type_id]],品名マスタ[],5,0)</f>
        <v>その他</v>
      </c>
      <c r="D43" s="9">
        <v>3</v>
      </c>
      <c r="E43" s="16" t="str">
        <f>VLOOKUP(見積条件マスタ[[#This Row],[qt_condition_type_id]],見積条件タイプマスタ[],5,0)</f>
        <v>硬度</v>
      </c>
      <c r="F43" s="16" t="str">
        <f>VLOOKUP(見積条件マスタ[[#This Row],[qt_condition_type_id]],見積条件タイプマスタ[],2,0)</f>
        <v>SIMPLE_TEXT</v>
      </c>
      <c r="G43" s="5">
        <v>13</v>
      </c>
      <c r="H43" s="16" t="str">
        <f>見積条件マスタ[[#This Row],[article_type_id]]&amp;"."&amp;見積条件マスタ[[#This Row],[qt_condition_type_id]]&amp;"."&amp;見積条件マスタ[[#This Row],[qt_condition_type_define_id]]</f>
        <v>-1.3.13</v>
      </c>
      <c r="I43" s="5" t="s">
        <v>29</v>
      </c>
      <c r="J43" s="5"/>
      <c r="K43" s="5" t="s">
        <v>192</v>
      </c>
      <c r="L43" s="5">
        <v>13</v>
      </c>
      <c r="M43" s="5"/>
      <c r="N43" s="12" t="s">
        <v>838</v>
      </c>
      <c r="O43" s="59" t="s">
        <v>839</v>
      </c>
    </row>
    <row r="44" spans="2:15" x14ac:dyDescent="0.25">
      <c r="B44" s="5">
        <v>-1</v>
      </c>
      <c r="C44" s="16" t="str">
        <f>VLOOKUP(見積条件マスタ[[#This Row],[article_type_id]],品名マスタ[],5,0)</f>
        <v>その他</v>
      </c>
      <c r="D44" s="9">
        <v>3</v>
      </c>
      <c r="E44" s="16" t="str">
        <f>VLOOKUP(見積条件マスタ[[#This Row],[qt_condition_type_id]],見積条件タイプマスタ[],5,0)</f>
        <v>硬度</v>
      </c>
      <c r="F44" s="16" t="str">
        <f>VLOOKUP(見積条件マスタ[[#This Row],[qt_condition_type_id]],見積条件タイプマスタ[],2,0)</f>
        <v>SIMPLE_TEXT</v>
      </c>
      <c r="G44" s="5">
        <v>14</v>
      </c>
      <c r="H44" s="16" t="str">
        <f>見積条件マスタ[[#This Row],[article_type_id]]&amp;"."&amp;見積条件マスタ[[#This Row],[qt_condition_type_id]]&amp;"."&amp;見積条件マスタ[[#This Row],[qt_condition_type_define_id]]</f>
        <v>-1.3.14</v>
      </c>
      <c r="I44" s="5" t="s">
        <v>31</v>
      </c>
      <c r="J44" s="5"/>
      <c r="K44" s="5" t="s">
        <v>193</v>
      </c>
      <c r="L44" s="5">
        <v>14</v>
      </c>
      <c r="M44" s="5"/>
      <c r="N44" s="12" t="s">
        <v>838</v>
      </c>
      <c r="O44" s="59" t="s">
        <v>839</v>
      </c>
    </row>
    <row r="45" spans="2:15" x14ac:dyDescent="0.25">
      <c r="B45" s="5">
        <v>-1</v>
      </c>
      <c r="C45" s="16" t="str">
        <f>VLOOKUP(見積条件マスタ[[#This Row],[article_type_id]],品名マスタ[],5,0)</f>
        <v>その他</v>
      </c>
      <c r="D45" s="9">
        <v>3</v>
      </c>
      <c r="E45" s="16" t="str">
        <f>VLOOKUP(見積条件マスタ[[#This Row],[qt_condition_type_id]],見積条件タイプマスタ[],5,0)</f>
        <v>硬度</v>
      </c>
      <c r="F45" s="16" t="str">
        <f>VLOOKUP(見積条件マスタ[[#This Row],[qt_condition_type_id]],見積条件タイプマスタ[],2,0)</f>
        <v>SIMPLE_TEXT</v>
      </c>
      <c r="G45" s="5">
        <v>15</v>
      </c>
      <c r="H45" s="16" t="str">
        <f>見積条件マスタ[[#This Row],[article_type_id]]&amp;"."&amp;見積条件マスタ[[#This Row],[qt_condition_type_id]]&amp;"."&amp;見積条件マスタ[[#This Row],[qt_condition_type_define_id]]</f>
        <v>-1.3.15</v>
      </c>
      <c r="I45" s="5" t="s">
        <v>33</v>
      </c>
      <c r="J45" s="5"/>
      <c r="K45" s="5" t="s">
        <v>194</v>
      </c>
      <c r="L45" s="5">
        <v>15</v>
      </c>
      <c r="M45" s="5"/>
      <c r="N45" s="12" t="s">
        <v>838</v>
      </c>
      <c r="O45" s="59" t="s">
        <v>839</v>
      </c>
    </row>
    <row r="46" spans="2:15" x14ac:dyDescent="0.25">
      <c r="B46" s="53">
        <v>-1</v>
      </c>
      <c r="C46" s="54" t="str">
        <f>VLOOKUP(見積条件マスタ[[#This Row],[article_type_id]],品名マスタ[],5,0)</f>
        <v>その他</v>
      </c>
      <c r="D46" s="55">
        <v>8</v>
      </c>
      <c r="E46" s="54" t="str">
        <f>VLOOKUP(見積条件マスタ[[#This Row],[qt_condition_type_id]],見積条件タイプマスタ[],5,0)</f>
        <v>材料</v>
      </c>
      <c r="F46" s="54" t="str">
        <f>VLOOKUP(見積条件マスタ[[#This Row],[qt_condition_type_id]],見積条件タイプマスタ[],2,0)</f>
        <v>SIMPLE_TEXT</v>
      </c>
      <c r="G46" s="53">
        <v>1</v>
      </c>
      <c r="H46" s="54" t="str">
        <f>見積条件マスタ[[#This Row],[article_type_id]]&amp;"."&amp;見積条件マスタ[[#This Row],[qt_condition_type_id]]&amp;"."&amp;見積条件マスタ[[#This Row],[qt_condition_type_define_id]]</f>
        <v>-1.8.1</v>
      </c>
      <c r="I46" s="53" t="s">
        <v>403</v>
      </c>
      <c r="J46" s="53" t="s">
        <v>402</v>
      </c>
      <c r="K46" s="53" t="s">
        <v>438</v>
      </c>
      <c r="L46" s="53">
        <v>1</v>
      </c>
      <c r="M46" s="53"/>
      <c r="N46" s="56"/>
      <c r="O46" s="59"/>
    </row>
    <row r="47" spans="2:15" x14ac:dyDescent="0.25">
      <c r="B47" s="53">
        <v>-1</v>
      </c>
      <c r="C47" s="54" t="str">
        <f>VLOOKUP(見積条件マスタ[[#This Row],[article_type_id]],品名マスタ[],5,0)</f>
        <v>その他</v>
      </c>
      <c r="D47" s="55">
        <v>9</v>
      </c>
      <c r="E47" s="54" t="str">
        <f>VLOOKUP(見積条件マスタ[[#This Row],[qt_condition_type_id]],見積条件タイプマスタ[],5,0)</f>
        <v>仕上げ</v>
      </c>
      <c r="F47" s="54" t="str">
        <f>VLOOKUP(見積条件マスタ[[#This Row],[qt_condition_type_id]],見積条件タイプマスタ[],2,0)</f>
        <v>SIMPLE_TEXT</v>
      </c>
      <c r="G47" s="53">
        <v>1</v>
      </c>
      <c r="H47" s="54" t="str">
        <f>見積条件マスタ[[#This Row],[article_type_id]]&amp;"."&amp;見積条件マスタ[[#This Row],[qt_condition_type_id]]&amp;"."&amp;見積条件マスタ[[#This Row],[qt_condition_type_define_id]]</f>
        <v>-1.9.1</v>
      </c>
      <c r="I47" s="53" t="s">
        <v>404</v>
      </c>
      <c r="J47" s="53" t="s">
        <v>406</v>
      </c>
      <c r="K47" s="53" t="s">
        <v>439</v>
      </c>
      <c r="L47" s="53">
        <v>1</v>
      </c>
      <c r="M47" s="53"/>
      <c r="N47" s="56"/>
      <c r="O47" s="59"/>
    </row>
    <row r="48" spans="2:15" x14ac:dyDescent="0.25">
      <c r="B48" s="53">
        <v>-1</v>
      </c>
      <c r="C48" s="54" t="str">
        <f>VLOOKUP(見積条件マスタ[[#This Row],[article_type_id]],品名マスタ[],5,0)</f>
        <v>その他</v>
      </c>
      <c r="D48" s="55">
        <v>9</v>
      </c>
      <c r="E48" s="54" t="str">
        <f>VLOOKUP(見積条件マスタ[[#This Row],[qt_condition_type_id]],見積条件タイプマスタ[],5,0)</f>
        <v>仕上げ</v>
      </c>
      <c r="F48" s="54" t="str">
        <f>VLOOKUP(見積条件マスタ[[#This Row],[qt_condition_type_id]],見積条件タイプマスタ[],2,0)</f>
        <v>SIMPLE_TEXT</v>
      </c>
      <c r="G48" s="53">
        <v>3</v>
      </c>
      <c r="H48" s="54" t="str">
        <f>見積条件マスタ[[#This Row],[article_type_id]]&amp;"."&amp;見積条件マスタ[[#This Row],[qt_condition_type_id]]&amp;"."&amp;見積条件マスタ[[#This Row],[qt_condition_type_define_id]]</f>
        <v>-1.9.3</v>
      </c>
      <c r="I48" s="53" t="s">
        <v>404</v>
      </c>
      <c r="J48" s="53" t="s">
        <v>407</v>
      </c>
      <c r="K48" s="53" t="s">
        <v>439</v>
      </c>
      <c r="L48" s="53">
        <v>3</v>
      </c>
      <c r="M48" s="53"/>
      <c r="N48" s="56"/>
      <c r="O48" s="59"/>
    </row>
    <row r="49" spans="2:15" x14ac:dyDescent="0.25">
      <c r="B49" s="53">
        <v>-1</v>
      </c>
      <c r="C49" s="54" t="str">
        <f>VLOOKUP(見積条件マスタ[[#This Row],[article_type_id]],品名マスタ[],5,0)</f>
        <v>その他</v>
      </c>
      <c r="D49" s="55">
        <v>9</v>
      </c>
      <c r="E49" s="54" t="str">
        <f>VLOOKUP(見積条件マスタ[[#This Row],[qt_condition_type_id]],見積条件タイプマスタ[],5,0)</f>
        <v>仕上げ</v>
      </c>
      <c r="F49" s="54" t="str">
        <f>VLOOKUP(見積条件マスタ[[#This Row],[qt_condition_type_id]],見積条件タイプマスタ[],2,0)</f>
        <v>SIMPLE_TEXT</v>
      </c>
      <c r="G49" s="53">
        <v>4</v>
      </c>
      <c r="H49" s="54" t="str">
        <f>見積条件マスタ[[#This Row],[article_type_id]]&amp;"."&amp;見積条件マスタ[[#This Row],[qt_condition_type_id]]&amp;"."&amp;見積条件マスタ[[#This Row],[qt_condition_type_define_id]]</f>
        <v>-1.9.4</v>
      </c>
      <c r="I49" s="53" t="s">
        <v>405</v>
      </c>
      <c r="J49" s="53" t="s">
        <v>407</v>
      </c>
      <c r="K49" s="53" t="s">
        <v>440</v>
      </c>
      <c r="L49" s="53">
        <v>4</v>
      </c>
      <c r="M49" s="53"/>
      <c r="N49" s="56"/>
      <c r="O49" s="59"/>
    </row>
    <row r="50" spans="2:15" x14ac:dyDescent="0.25">
      <c r="B50" s="53">
        <v>-1</v>
      </c>
      <c r="C50" s="54" t="str">
        <f>VLOOKUP(見積条件マスタ[[#This Row],[article_type_id]],品名マスタ[],5,0)</f>
        <v>その他</v>
      </c>
      <c r="D50" s="55">
        <v>9</v>
      </c>
      <c r="E50" s="54" t="str">
        <f>VLOOKUP(見積条件マスタ[[#This Row],[qt_condition_type_id]],見積条件タイプマスタ[],5,0)</f>
        <v>仕上げ</v>
      </c>
      <c r="F50" s="54" t="str">
        <f>VLOOKUP(見積条件マスタ[[#This Row],[qt_condition_type_id]],見積条件タイプマスタ[],2,0)</f>
        <v>SIMPLE_TEXT</v>
      </c>
      <c r="G50" s="53">
        <v>5</v>
      </c>
      <c r="H50" s="54" t="str">
        <f>見積条件マスタ[[#This Row],[article_type_id]]&amp;"."&amp;見積条件マスタ[[#This Row],[qt_condition_type_id]]&amp;"."&amp;見積条件マスタ[[#This Row],[qt_condition_type_define_id]]</f>
        <v>-1.9.5</v>
      </c>
      <c r="I50" s="53" t="s">
        <v>404</v>
      </c>
      <c r="J50" s="53" t="s">
        <v>403</v>
      </c>
      <c r="K50" s="53" t="s">
        <v>439</v>
      </c>
      <c r="L50" s="53">
        <v>5</v>
      </c>
      <c r="M50" s="53"/>
      <c r="N50" s="56"/>
      <c r="O50" s="59"/>
    </row>
    <row r="51" spans="2:15" x14ac:dyDescent="0.25">
      <c r="B51" s="53">
        <v>-1</v>
      </c>
      <c r="C51" s="54" t="str">
        <f>VLOOKUP(見積条件マスタ[[#This Row],[article_type_id]],品名マスタ[],5,0)</f>
        <v>その他</v>
      </c>
      <c r="D51" s="55">
        <v>9</v>
      </c>
      <c r="E51" s="54" t="str">
        <f>VLOOKUP(見積条件マスタ[[#This Row],[qt_condition_type_id]],見積条件タイプマスタ[],5,0)</f>
        <v>仕上げ</v>
      </c>
      <c r="F51" s="54" t="str">
        <f>VLOOKUP(見積条件マスタ[[#This Row],[qt_condition_type_id]],見積条件タイプマスタ[],2,0)</f>
        <v>SIMPLE_TEXT</v>
      </c>
      <c r="G51" s="53">
        <v>6</v>
      </c>
      <c r="H51" s="54" t="str">
        <f>見積条件マスタ[[#This Row],[article_type_id]]&amp;"."&amp;見積条件マスタ[[#This Row],[qt_condition_type_id]]&amp;"."&amp;見積条件マスタ[[#This Row],[qt_condition_type_define_id]]</f>
        <v>-1.9.6</v>
      </c>
      <c r="I51" s="53" t="s">
        <v>405</v>
      </c>
      <c r="J51" s="53" t="s">
        <v>403</v>
      </c>
      <c r="K51" s="53" t="s">
        <v>440</v>
      </c>
      <c r="L51" s="53">
        <v>6</v>
      </c>
      <c r="M51" s="53"/>
      <c r="N51" s="56"/>
      <c r="O51" s="59"/>
    </row>
    <row r="52" spans="2:15" x14ac:dyDescent="0.25">
      <c r="B52" s="53">
        <v>-1</v>
      </c>
      <c r="C52" s="54" t="str">
        <f>VLOOKUP(見積条件マスタ[[#This Row],[article_type_id]],品名マスタ[],5,0)</f>
        <v>その他</v>
      </c>
      <c r="D52" s="55">
        <v>9</v>
      </c>
      <c r="E52" s="54" t="str">
        <f>VLOOKUP(見積条件マスタ[[#This Row],[qt_condition_type_id]],見積条件タイプマスタ[],5,0)</f>
        <v>仕上げ</v>
      </c>
      <c r="F52" s="54" t="str">
        <f>VLOOKUP(見積条件マスタ[[#This Row],[qt_condition_type_id]],見積条件タイプマスタ[],2,0)</f>
        <v>SIMPLE_TEXT</v>
      </c>
      <c r="G52" s="53">
        <v>7</v>
      </c>
      <c r="H52" s="54" t="str">
        <f>見積条件マスタ[[#This Row],[article_type_id]]&amp;"."&amp;見積条件マスタ[[#This Row],[qt_condition_type_id]]&amp;"."&amp;見積条件マスタ[[#This Row],[qt_condition_type_define_id]]</f>
        <v>-1.9.7</v>
      </c>
      <c r="I52" s="53" t="s">
        <v>404</v>
      </c>
      <c r="J52" s="53" t="s">
        <v>408</v>
      </c>
      <c r="K52" s="53" t="s">
        <v>439</v>
      </c>
      <c r="L52" s="53">
        <v>7</v>
      </c>
      <c r="M52" s="53"/>
      <c r="N52" s="56"/>
      <c r="O52" s="59"/>
    </row>
    <row r="53" spans="2:15" x14ac:dyDescent="0.25">
      <c r="B53" s="53">
        <v>-1</v>
      </c>
      <c r="C53" s="54" t="str">
        <f>VLOOKUP(見積条件マスタ[[#This Row],[article_type_id]],品名マスタ[],5,0)</f>
        <v>その他</v>
      </c>
      <c r="D53" s="55">
        <v>9</v>
      </c>
      <c r="E53" s="54" t="str">
        <f>VLOOKUP(見積条件マスタ[[#This Row],[qt_condition_type_id]],見積条件タイプマスタ[],5,0)</f>
        <v>仕上げ</v>
      </c>
      <c r="F53" s="54" t="str">
        <f>VLOOKUP(見積条件マスタ[[#This Row],[qt_condition_type_id]],見積条件タイプマスタ[],2,0)</f>
        <v>SIMPLE_TEXT</v>
      </c>
      <c r="G53" s="53">
        <v>8</v>
      </c>
      <c r="H53" s="54" t="str">
        <f>見積条件マスタ[[#This Row],[article_type_id]]&amp;"."&amp;見積条件マスタ[[#This Row],[qt_condition_type_id]]&amp;"."&amp;見積条件マスタ[[#This Row],[qt_condition_type_define_id]]</f>
        <v>-1.9.8</v>
      </c>
      <c r="I53" s="53" t="s">
        <v>405</v>
      </c>
      <c r="J53" s="53" t="s">
        <v>408</v>
      </c>
      <c r="K53" s="53" t="s">
        <v>440</v>
      </c>
      <c r="L53" s="53">
        <v>8</v>
      </c>
      <c r="M53" s="53"/>
      <c r="N53" s="56"/>
      <c r="O53" s="59"/>
    </row>
    <row r="54" spans="2:15" x14ac:dyDescent="0.25">
      <c r="B54" s="53">
        <v>-1</v>
      </c>
      <c r="C54" s="54" t="str">
        <f>VLOOKUP(見積条件マスタ[[#This Row],[article_type_id]],品名マスタ[],5,0)</f>
        <v>その他</v>
      </c>
      <c r="D54" s="55">
        <v>9</v>
      </c>
      <c r="E54" s="54" t="str">
        <f>VLOOKUP(見積条件マスタ[[#This Row],[qt_condition_type_id]],見積条件タイプマスタ[],5,0)</f>
        <v>仕上げ</v>
      </c>
      <c r="F54" s="54" t="str">
        <f>VLOOKUP(見積条件マスタ[[#This Row],[qt_condition_type_id]],見積条件タイプマスタ[],2,0)</f>
        <v>SIMPLE_TEXT</v>
      </c>
      <c r="G54" s="53">
        <v>9</v>
      </c>
      <c r="H54" s="54" t="str">
        <f>見積条件マスタ[[#This Row],[article_type_id]]&amp;"."&amp;見積条件マスタ[[#This Row],[qt_condition_type_id]]&amp;"."&amp;見積条件マスタ[[#This Row],[qt_condition_type_define_id]]</f>
        <v>-1.9.9</v>
      </c>
      <c r="I54" s="53" t="s">
        <v>404</v>
      </c>
      <c r="J54" s="53" t="s">
        <v>409</v>
      </c>
      <c r="K54" s="53" t="s">
        <v>439</v>
      </c>
      <c r="L54" s="53">
        <v>9</v>
      </c>
      <c r="M54" s="53"/>
      <c r="N54" s="56"/>
      <c r="O54" s="59"/>
    </row>
    <row r="55" spans="2:15" x14ac:dyDescent="0.25">
      <c r="B55" s="53">
        <v>-1</v>
      </c>
      <c r="C55" s="54" t="str">
        <f>VLOOKUP(見積条件マスタ[[#This Row],[article_type_id]],品名マスタ[],5,0)</f>
        <v>その他</v>
      </c>
      <c r="D55" s="55">
        <v>9</v>
      </c>
      <c r="E55" s="54" t="str">
        <f>VLOOKUP(見積条件マスタ[[#This Row],[qt_condition_type_id]],見積条件タイプマスタ[],5,0)</f>
        <v>仕上げ</v>
      </c>
      <c r="F55" s="54" t="str">
        <f>VLOOKUP(見積条件マスタ[[#This Row],[qt_condition_type_id]],見積条件タイプマスタ[],2,0)</f>
        <v>SIMPLE_TEXT</v>
      </c>
      <c r="G55" s="53">
        <v>10</v>
      </c>
      <c r="H55" s="54" t="str">
        <f>見積条件マスタ[[#This Row],[article_type_id]]&amp;"."&amp;見積条件マスタ[[#This Row],[qt_condition_type_id]]&amp;"."&amp;見積条件マスタ[[#This Row],[qt_condition_type_define_id]]</f>
        <v>-1.9.10</v>
      </c>
      <c r="I55" s="53" t="s">
        <v>405</v>
      </c>
      <c r="J55" s="53" t="s">
        <v>409</v>
      </c>
      <c r="K55" s="53" t="s">
        <v>440</v>
      </c>
      <c r="L55" s="53">
        <v>10</v>
      </c>
      <c r="M55" s="53"/>
      <c r="N55" s="56"/>
      <c r="O55" s="59"/>
    </row>
    <row r="56" spans="2:15" x14ac:dyDescent="0.25">
      <c r="B56" s="53">
        <v>-1</v>
      </c>
      <c r="C56" s="54" t="str">
        <f>VLOOKUP(見積条件マスタ[[#This Row],[article_type_id]],品名マスタ[],5,0)</f>
        <v>その他</v>
      </c>
      <c r="D56" s="55">
        <v>9</v>
      </c>
      <c r="E56" s="54" t="str">
        <f>VLOOKUP(見積条件マスタ[[#This Row],[qt_condition_type_id]],見積条件タイプマスタ[],5,0)</f>
        <v>仕上げ</v>
      </c>
      <c r="F56" s="54" t="str">
        <f>VLOOKUP(見積条件マスタ[[#This Row],[qt_condition_type_id]],見積条件タイプマスタ[],2,0)</f>
        <v>SIMPLE_TEXT</v>
      </c>
      <c r="G56" s="53">
        <v>11</v>
      </c>
      <c r="H56" s="54" t="str">
        <f>見積条件マスタ[[#This Row],[article_type_id]]&amp;"."&amp;見積条件マスタ[[#This Row],[qt_condition_type_id]]&amp;"."&amp;見積条件マスタ[[#This Row],[qt_condition_type_define_id]]</f>
        <v>-1.9.11</v>
      </c>
      <c r="I56" s="53" t="s">
        <v>404</v>
      </c>
      <c r="J56" s="53" t="s">
        <v>410</v>
      </c>
      <c r="K56" s="53" t="s">
        <v>439</v>
      </c>
      <c r="L56" s="53">
        <v>11</v>
      </c>
      <c r="M56" s="53"/>
      <c r="N56" s="56"/>
      <c r="O56" s="59"/>
    </row>
    <row r="57" spans="2:15" x14ac:dyDescent="0.25">
      <c r="B57" s="53">
        <v>-1</v>
      </c>
      <c r="C57" s="54" t="str">
        <f>VLOOKUP(見積条件マスタ[[#This Row],[article_type_id]],品名マスタ[],5,0)</f>
        <v>その他</v>
      </c>
      <c r="D57" s="55">
        <v>9</v>
      </c>
      <c r="E57" s="54" t="str">
        <f>VLOOKUP(見積条件マスタ[[#This Row],[qt_condition_type_id]],見積条件タイプマスタ[],5,0)</f>
        <v>仕上げ</v>
      </c>
      <c r="F57" s="54" t="str">
        <f>VLOOKUP(見積条件マスタ[[#This Row],[qt_condition_type_id]],見積条件タイプマスタ[],2,0)</f>
        <v>SIMPLE_TEXT</v>
      </c>
      <c r="G57" s="53">
        <v>12</v>
      </c>
      <c r="H57" s="54" t="str">
        <f>見積条件マスタ[[#This Row],[article_type_id]]&amp;"."&amp;見積条件マスタ[[#This Row],[qt_condition_type_id]]&amp;"."&amp;見積条件マスタ[[#This Row],[qt_condition_type_define_id]]</f>
        <v>-1.9.12</v>
      </c>
      <c r="I57" s="53" t="s">
        <v>405</v>
      </c>
      <c r="J57" s="53" t="s">
        <v>410</v>
      </c>
      <c r="K57" s="53" t="s">
        <v>440</v>
      </c>
      <c r="L57" s="53">
        <v>12</v>
      </c>
      <c r="M57" s="53"/>
      <c r="N57" s="56"/>
      <c r="O57" s="59"/>
    </row>
    <row r="58" spans="2:15" x14ac:dyDescent="0.25">
      <c r="B58" s="53">
        <v>-1</v>
      </c>
      <c r="C58" s="54" t="str">
        <f>VLOOKUP(見積条件マスタ[[#This Row],[article_type_id]],品名マスタ[],5,0)</f>
        <v>その他</v>
      </c>
      <c r="D58" s="55">
        <v>9</v>
      </c>
      <c r="E58" s="54" t="str">
        <f>VLOOKUP(見積条件マスタ[[#This Row],[qt_condition_type_id]],見積条件タイプマスタ[],5,0)</f>
        <v>仕上げ</v>
      </c>
      <c r="F58" s="54" t="str">
        <f>VLOOKUP(見積条件マスタ[[#This Row],[qt_condition_type_id]],見積条件タイプマスタ[],2,0)</f>
        <v>SIMPLE_TEXT</v>
      </c>
      <c r="G58" s="53">
        <v>13</v>
      </c>
      <c r="H58" s="54" t="str">
        <f>見積条件マスタ[[#This Row],[article_type_id]]&amp;"."&amp;見積条件マスタ[[#This Row],[qt_condition_type_id]]&amp;"."&amp;見積条件マスタ[[#This Row],[qt_condition_type_define_id]]</f>
        <v>-1.9.13</v>
      </c>
      <c r="I58" s="53" t="s">
        <v>404</v>
      </c>
      <c r="J58" s="53" t="s">
        <v>411</v>
      </c>
      <c r="K58" s="53" t="s">
        <v>439</v>
      </c>
      <c r="L58" s="53">
        <v>13</v>
      </c>
      <c r="M58" s="53"/>
      <c r="N58" s="56"/>
      <c r="O58" s="59"/>
    </row>
    <row r="59" spans="2:15" x14ac:dyDescent="0.25">
      <c r="B59" s="53">
        <v>-1</v>
      </c>
      <c r="C59" s="54" t="str">
        <f>VLOOKUP(見積条件マスタ[[#This Row],[article_type_id]],品名マスタ[],5,0)</f>
        <v>その他</v>
      </c>
      <c r="D59" s="55">
        <v>9</v>
      </c>
      <c r="E59" s="54" t="str">
        <f>VLOOKUP(見積条件マスタ[[#This Row],[qt_condition_type_id]],見積条件タイプマスタ[],5,0)</f>
        <v>仕上げ</v>
      </c>
      <c r="F59" s="54" t="str">
        <f>VLOOKUP(見積条件マスタ[[#This Row],[qt_condition_type_id]],見積条件タイプマスタ[],2,0)</f>
        <v>SIMPLE_TEXT</v>
      </c>
      <c r="G59" s="53">
        <v>14</v>
      </c>
      <c r="H59" s="54" t="str">
        <f>見積条件マスタ[[#This Row],[article_type_id]]&amp;"."&amp;見積条件マスタ[[#This Row],[qt_condition_type_id]]&amp;"."&amp;見積条件マスタ[[#This Row],[qt_condition_type_define_id]]</f>
        <v>-1.9.14</v>
      </c>
      <c r="I59" s="53" t="s">
        <v>404</v>
      </c>
      <c r="J59" s="53" t="s">
        <v>412</v>
      </c>
      <c r="K59" s="53" t="s">
        <v>439</v>
      </c>
      <c r="L59" s="53">
        <v>14</v>
      </c>
      <c r="M59" s="53"/>
      <c r="N59" s="56"/>
      <c r="O59" s="59"/>
    </row>
    <row r="60" spans="2:15" x14ac:dyDescent="0.25">
      <c r="B60" s="53">
        <v>-1</v>
      </c>
      <c r="C60" s="54" t="str">
        <f>VLOOKUP(見積条件マスタ[[#This Row],[article_type_id]],品名マスタ[],5,0)</f>
        <v>その他</v>
      </c>
      <c r="D60" s="55">
        <v>9</v>
      </c>
      <c r="E60" s="54" t="str">
        <f>VLOOKUP(見積条件マスタ[[#This Row],[qt_condition_type_id]],見積条件タイプマスタ[],5,0)</f>
        <v>仕上げ</v>
      </c>
      <c r="F60" s="54" t="str">
        <f>VLOOKUP(見積条件マスタ[[#This Row],[qt_condition_type_id]],見積条件タイプマスタ[],2,0)</f>
        <v>SIMPLE_TEXT</v>
      </c>
      <c r="G60" s="53">
        <v>15</v>
      </c>
      <c r="H60" s="54" t="str">
        <f>見積条件マスタ[[#This Row],[article_type_id]]&amp;"."&amp;見積条件マスタ[[#This Row],[qt_condition_type_id]]&amp;"."&amp;見積条件マスタ[[#This Row],[qt_condition_type_define_id]]</f>
        <v>-1.9.15</v>
      </c>
      <c r="I60" s="53" t="s">
        <v>404</v>
      </c>
      <c r="J60" s="53" t="s">
        <v>413</v>
      </c>
      <c r="K60" s="53" t="s">
        <v>439</v>
      </c>
      <c r="L60" s="53">
        <v>15</v>
      </c>
      <c r="M60" s="53"/>
      <c r="N60" s="56"/>
      <c r="O60" s="59"/>
    </row>
    <row r="61" spans="2:15" x14ac:dyDescent="0.25">
      <c r="B61" s="53">
        <v>-1</v>
      </c>
      <c r="C61" s="54" t="str">
        <f>VLOOKUP(見積条件マスタ[[#This Row],[article_type_id]],品名マスタ[],5,0)</f>
        <v>その他</v>
      </c>
      <c r="D61" s="55">
        <v>9</v>
      </c>
      <c r="E61" s="54" t="str">
        <f>VLOOKUP(見積条件マスタ[[#This Row],[qt_condition_type_id]],見積条件タイプマスタ[],5,0)</f>
        <v>仕上げ</v>
      </c>
      <c r="F61" s="54" t="str">
        <f>VLOOKUP(見積条件マスタ[[#This Row],[qt_condition_type_id]],見積条件タイプマスタ[],2,0)</f>
        <v>SIMPLE_TEXT</v>
      </c>
      <c r="G61" s="53">
        <v>16</v>
      </c>
      <c r="H61" s="54" t="str">
        <f>見積条件マスタ[[#This Row],[article_type_id]]&amp;"."&amp;見積条件マスタ[[#This Row],[qt_condition_type_id]]&amp;"."&amp;見積条件マスタ[[#This Row],[qt_condition_type_define_id]]</f>
        <v>-1.9.16</v>
      </c>
      <c r="I61" s="53" t="s">
        <v>404</v>
      </c>
      <c r="J61" s="53" t="s">
        <v>414</v>
      </c>
      <c r="K61" s="53" t="s">
        <v>439</v>
      </c>
      <c r="L61" s="53">
        <v>16</v>
      </c>
      <c r="M61" s="53"/>
      <c r="N61" s="56"/>
      <c r="O61" s="59"/>
    </row>
    <row r="62" spans="2:15" x14ac:dyDescent="0.25">
      <c r="B62" s="53">
        <v>-1</v>
      </c>
      <c r="C62" s="54" t="str">
        <f>VLOOKUP(見積条件マスタ[[#This Row],[article_type_id]],品名マスタ[],5,0)</f>
        <v>その他</v>
      </c>
      <c r="D62" s="55">
        <v>9</v>
      </c>
      <c r="E62" s="54" t="str">
        <f>VLOOKUP(見積条件マスタ[[#This Row],[qt_condition_type_id]],見積条件タイプマスタ[],5,0)</f>
        <v>仕上げ</v>
      </c>
      <c r="F62" s="54" t="str">
        <f>VLOOKUP(見積条件マスタ[[#This Row],[qt_condition_type_id]],見積条件タイプマスタ[],2,0)</f>
        <v>SIMPLE_TEXT</v>
      </c>
      <c r="G62" s="53">
        <v>17</v>
      </c>
      <c r="H62" s="54" t="str">
        <f>見積条件マスタ[[#This Row],[article_type_id]]&amp;"."&amp;見積条件マスタ[[#This Row],[qt_condition_type_id]]&amp;"."&amp;見積条件マスタ[[#This Row],[qt_condition_type_define_id]]</f>
        <v>-1.9.17</v>
      </c>
      <c r="I62" s="53" t="s">
        <v>404</v>
      </c>
      <c r="J62" s="53" t="s">
        <v>415</v>
      </c>
      <c r="K62" s="53" t="s">
        <v>439</v>
      </c>
      <c r="L62" s="53">
        <v>17</v>
      </c>
      <c r="M62" s="53"/>
      <c r="N62" s="56"/>
      <c r="O62" s="59"/>
    </row>
    <row r="63" spans="2:15" x14ac:dyDescent="0.25">
      <c r="B63" s="53">
        <v>-1</v>
      </c>
      <c r="C63" s="54" t="str">
        <f>VLOOKUP(見積条件マスタ[[#This Row],[article_type_id]],品名マスタ[],5,0)</f>
        <v>その他</v>
      </c>
      <c r="D63" s="55">
        <v>9</v>
      </c>
      <c r="E63" s="54" t="str">
        <f>VLOOKUP(見積条件マスタ[[#This Row],[qt_condition_type_id]],見積条件タイプマスタ[],5,0)</f>
        <v>仕上げ</v>
      </c>
      <c r="F63" s="54" t="str">
        <f>VLOOKUP(見積条件マスタ[[#This Row],[qt_condition_type_id]],見積条件タイプマスタ[],2,0)</f>
        <v>SIMPLE_TEXT</v>
      </c>
      <c r="G63" s="53">
        <v>18</v>
      </c>
      <c r="H63" s="54" t="str">
        <f>見積条件マスタ[[#This Row],[article_type_id]]&amp;"."&amp;見積条件マスタ[[#This Row],[qt_condition_type_id]]&amp;"."&amp;見積条件マスタ[[#This Row],[qt_condition_type_define_id]]</f>
        <v>-1.9.18</v>
      </c>
      <c r="I63" s="53" t="s">
        <v>404</v>
      </c>
      <c r="J63" s="53" t="s">
        <v>416</v>
      </c>
      <c r="K63" s="53" t="s">
        <v>439</v>
      </c>
      <c r="L63" s="53">
        <v>18</v>
      </c>
      <c r="M63" s="53"/>
      <c r="N63" s="56"/>
      <c r="O63" s="59"/>
    </row>
    <row r="64" spans="2:15" x14ac:dyDescent="0.25">
      <c r="B64" s="53">
        <v>-1</v>
      </c>
      <c r="C64" s="54" t="str">
        <f>VLOOKUP(見積条件マスタ[[#This Row],[article_type_id]],品名マスタ[],5,0)</f>
        <v>その他</v>
      </c>
      <c r="D64" s="55">
        <v>9</v>
      </c>
      <c r="E64" s="54" t="str">
        <f>VLOOKUP(見積条件マスタ[[#This Row],[qt_condition_type_id]],見積条件タイプマスタ[],5,0)</f>
        <v>仕上げ</v>
      </c>
      <c r="F64" s="54" t="str">
        <f>VLOOKUP(見積条件マスタ[[#This Row],[qt_condition_type_id]],見積条件タイプマスタ[],2,0)</f>
        <v>SIMPLE_TEXT</v>
      </c>
      <c r="G64" s="53">
        <v>19</v>
      </c>
      <c r="H64" s="54" t="str">
        <f>見積条件マスタ[[#This Row],[article_type_id]]&amp;"."&amp;見積条件マスタ[[#This Row],[qt_condition_type_id]]&amp;"."&amp;見積条件マスタ[[#This Row],[qt_condition_type_define_id]]</f>
        <v>-1.9.19</v>
      </c>
      <c r="I64" s="53" t="s">
        <v>404</v>
      </c>
      <c r="J64" s="53" t="s">
        <v>417</v>
      </c>
      <c r="K64" s="53" t="s">
        <v>439</v>
      </c>
      <c r="L64" s="53">
        <v>19</v>
      </c>
      <c r="M64" s="53"/>
      <c r="N64" s="56"/>
      <c r="O64" s="59"/>
    </row>
    <row r="65" spans="2:15" x14ac:dyDescent="0.25">
      <c r="B65" s="53">
        <v>-1</v>
      </c>
      <c r="C65" s="54" t="str">
        <f>VLOOKUP(見積条件マスタ[[#This Row],[article_type_id]],品名マスタ[],5,0)</f>
        <v>その他</v>
      </c>
      <c r="D65" s="55">
        <v>9</v>
      </c>
      <c r="E65" s="54" t="str">
        <f>VLOOKUP(見積条件マスタ[[#This Row],[qt_condition_type_id]],見積条件タイプマスタ[],5,0)</f>
        <v>仕上げ</v>
      </c>
      <c r="F65" s="54" t="str">
        <f>VLOOKUP(見積条件マスタ[[#This Row],[qt_condition_type_id]],見積条件タイプマスタ[],2,0)</f>
        <v>SIMPLE_TEXT</v>
      </c>
      <c r="G65" s="53">
        <v>20</v>
      </c>
      <c r="H65" s="54" t="str">
        <f>見積条件マスタ[[#This Row],[article_type_id]]&amp;"."&amp;見積条件マスタ[[#This Row],[qt_condition_type_id]]&amp;"."&amp;見積条件マスタ[[#This Row],[qt_condition_type_define_id]]</f>
        <v>-1.9.20</v>
      </c>
      <c r="I65" s="53" t="s">
        <v>404</v>
      </c>
      <c r="J65" s="53" t="s">
        <v>418</v>
      </c>
      <c r="K65" s="53" t="s">
        <v>439</v>
      </c>
      <c r="L65" s="53">
        <v>20</v>
      </c>
      <c r="M65" s="53"/>
      <c r="N65" s="56"/>
      <c r="O65" s="59"/>
    </row>
    <row r="66" spans="2:15" x14ac:dyDescent="0.25">
      <c r="B66" s="53">
        <v>-1</v>
      </c>
      <c r="C66" s="54" t="str">
        <f>VLOOKUP(見積条件マスタ[[#This Row],[article_type_id]],品名マスタ[],5,0)</f>
        <v>その他</v>
      </c>
      <c r="D66" s="55">
        <v>9</v>
      </c>
      <c r="E66" s="54" t="str">
        <f>VLOOKUP(見積条件マスタ[[#This Row],[qt_condition_type_id]],見積条件タイプマスタ[],5,0)</f>
        <v>仕上げ</v>
      </c>
      <c r="F66" s="54" t="str">
        <f>VLOOKUP(見積条件マスタ[[#This Row],[qt_condition_type_id]],見積条件タイプマスタ[],2,0)</f>
        <v>SIMPLE_TEXT</v>
      </c>
      <c r="G66" s="53">
        <v>21</v>
      </c>
      <c r="H66" s="54" t="str">
        <f>見積条件マスタ[[#This Row],[article_type_id]]&amp;"."&amp;見積条件マスタ[[#This Row],[qt_condition_type_id]]&amp;"."&amp;見積条件マスタ[[#This Row],[qt_condition_type_define_id]]</f>
        <v>-1.9.21</v>
      </c>
      <c r="I66" s="53" t="s">
        <v>404</v>
      </c>
      <c r="J66" s="53" t="s">
        <v>419</v>
      </c>
      <c r="K66" s="53" t="s">
        <v>439</v>
      </c>
      <c r="L66" s="53">
        <v>21</v>
      </c>
      <c r="M66" s="53"/>
      <c r="N66" s="56"/>
      <c r="O66" s="59"/>
    </row>
    <row r="67" spans="2:15" x14ac:dyDescent="0.25">
      <c r="B67" s="53">
        <v>-1</v>
      </c>
      <c r="C67" s="54" t="str">
        <f>VLOOKUP(見積条件マスタ[[#This Row],[article_type_id]],品名マスタ[],5,0)</f>
        <v>その他</v>
      </c>
      <c r="D67" s="55">
        <v>9</v>
      </c>
      <c r="E67" s="54" t="str">
        <f>VLOOKUP(見積条件マスタ[[#This Row],[qt_condition_type_id]],見積条件タイプマスタ[],5,0)</f>
        <v>仕上げ</v>
      </c>
      <c r="F67" s="54" t="str">
        <f>VLOOKUP(見積条件マスタ[[#This Row],[qt_condition_type_id]],見積条件タイプマスタ[],2,0)</f>
        <v>SIMPLE_TEXT</v>
      </c>
      <c r="G67" s="53">
        <v>22</v>
      </c>
      <c r="H67" s="54" t="str">
        <f>見積条件マスタ[[#This Row],[article_type_id]]&amp;"."&amp;見積条件マスタ[[#This Row],[qt_condition_type_id]]&amp;"."&amp;見積条件マスタ[[#This Row],[qt_condition_type_define_id]]</f>
        <v>-1.9.22</v>
      </c>
      <c r="I67" s="53" t="s">
        <v>404</v>
      </c>
      <c r="J67" s="53" t="s">
        <v>420</v>
      </c>
      <c r="K67" s="53" t="s">
        <v>439</v>
      </c>
      <c r="L67" s="53">
        <v>22</v>
      </c>
      <c r="M67" s="53"/>
      <c r="N67" s="56"/>
      <c r="O67" s="59"/>
    </row>
    <row r="68" spans="2:15" x14ac:dyDescent="0.25">
      <c r="B68" s="53">
        <v>-1</v>
      </c>
      <c r="C68" s="54" t="str">
        <f>VLOOKUP(見積条件マスタ[[#This Row],[article_type_id]],品名マスタ[],5,0)</f>
        <v>その他</v>
      </c>
      <c r="D68" s="55">
        <v>9</v>
      </c>
      <c r="E68" s="54" t="str">
        <f>VLOOKUP(見積条件マスタ[[#This Row],[qt_condition_type_id]],見積条件タイプマスタ[],5,0)</f>
        <v>仕上げ</v>
      </c>
      <c r="F68" s="54" t="str">
        <f>VLOOKUP(見積条件マスタ[[#This Row],[qt_condition_type_id]],見積条件タイプマスタ[],2,0)</f>
        <v>SIMPLE_TEXT</v>
      </c>
      <c r="G68" s="53">
        <v>23</v>
      </c>
      <c r="H68" s="54" t="str">
        <f>見積条件マスタ[[#This Row],[article_type_id]]&amp;"."&amp;見積条件マスタ[[#This Row],[qt_condition_type_id]]&amp;"."&amp;見積条件マスタ[[#This Row],[qt_condition_type_define_id]]</f>
        <v>-1.9.23</v>
      </c>
      <c r="I68" s="53" t="s">
        <v>404</v>
      </c>
      <c r="J68" s="53" t="s">
        <v>421</v>
      </c>
      <c r="K68" s="53" t="s">
        <v>439</v>
      </c>
      <c r="L68" s="53">
        <v>23</v>
      </c>
      <c r="M68" s="53"/>
      <c r="N68" s="56"/>
      <c r="O68" s="59"/>
    </row>
    <row r="69" spans="2:15" x14ac:dyDescent="0.25">
      <c r="B69" s="53">
        <v>-1</v>
      </c>
      <c r="C69" s="54" t="str">
        <f>VLOOKUP(見積条件マスタ[[#This Row],[article_type_id]],品名マスタ[],5,0)</f>
        <v>その他</v>
      </c>
      <c r="D69" s="55">
        <v>9</v>
      </c>
      <c r="E69" s="54" t="str">
        <f>VLOOKUP(見積条件マスタ[[#This Row],[qt_condition_type_id]],見積条件タイプマスタ[],5,0)</f>
        <v>仕上げ</v>
      </c>
      <c r="F69" s="54" t="str">
        <f>VLOOKUP(見積条件マスタ[[#This Row],[qt_condition_type_id]],見積条件タイプマスタ[],2,0)</f>
        <v>SIMPLE_TEXT</v>
      </c>
      <c r="G69" s="53">
        <v>24</v>
      </c>
      <c r="H69" s="54" t="str">
        <f>見積条件マスタ[[#This Row],[article_type_id]]&amp;"."&amp;見積条件マスタ[[#This Row],[qt_condition_type_id]]&amp;"."&amp;見積条件マスタ[[#This Row],[qt_condition_type_define_id]]</f>
        <v>-1.9.24</v>
      </c>
      <c r="I69" s="53" t="s">
        <v>404</v>
      </c>
      <c r="J69" s="53" t="s">
        <v>422</v>
      </c>
      <c r="K69" s="53" t="s">
        <v>439</v>
      </c>
      <c r="L69" s="53">
        <v>24</v>
      </c>
      <c r="M69" s="53"/>
      <c r="N69" s="56"/>
      <c r="O69" s="59"/>
    </row>
    <row r="70" spans="2:15" x14ac:dyDescent="0.25">
      <c r="B70" s="53">
        <v>-1</v>
      </c>
      <c r="C70" s="54" t="str">
        <f>VLOOKUP(見積条件マスタ[[#This Row],[article_type_id]],品名マスタ[],5,0)</f>
        <v>その他</v>
      </c>
      <c r="D70" s="55">
        <v>9</v>
      </c>
      <c r="E70" s="54" t="str">
        <f>VLOOKUP(見積条件マスタ[[#This Row],[qt_condition_type_id]],見積条件タイプマスタ[],5,0)</f>
        <v>仕上げ</v>
      </c>
      <c r="F70" s="54" t="str">
        <f>VLOOKUP(見積条件マスタ[[#This Row],[qt_condition_type_id]],見積条件タイプマスタ[],2,0)</f>
        <v>SIMPLE_TEXT</v>
      </c>
      <c r="G70" s="53">
        <v>25</v>
      </c>
      <c r="H70" s="54" t="str">
        <f>見積条件マスタ[[#This Row],[article_type_id]]&amp;"."&amp;見積条件マスタ[[#This Row],[qt_condition_type_id]]&amp;"."&amp;見積条件マスタ[[#This Row],[qt_condition_type_define_id]]</f>
        <v>-1.9.25</v>
      </c>
      <c r="I70" s="53" t="s">
        <v>404</v>
      </c>
      <c r="J70" s="53" t="s">
        <v>423</v>
      </c>
      <c r="K70" s="53" t="s">
        <v>439</v>
      </c>
      <c r="L70" s="53">
        <v>25</v>
      </c>
      <c r="M70" s="53"/>
      <c r="N70" s="56"/>
      <c r="O70" s="59"/>
    </row>
    <row r="71" spans="2:15" x14ac:dyDescent="0.25">
      <c r="B71" s="53">
        <v>-1</v>
      </c>
      <c r="C71" s="54" t="str">
        <f>VLOOKUP(見積条件マスタ[[#This Row],[article_type_id]],品名マスタ[],5,0)</f>
        <v>その他</v>
      </c>
      <c r="D71" s="55">
        <v>9</v>
      </c>
      <c r="E71" s="54" t="str">
        <f>VLOOKUP(見積条件マスタ[[#This Row],[qt_condition_type_id]],見積条件タイプマスタ[],5,0)</f>
        <v>仕上げ</v>
      </c>
      <c r="F71" s="54" t="str">
        <f>VLOOKUP(見積条件マスタ[[#This Row],[qt_condition_type_id]],見積条件タイプマスタ[],2,0)</f>
        <v>SIMPLE_TEXT</v>
      </c>
      <c r="G71" s="53">
        <v>26</v>
      </c>
      <c r="H71" s="54" t="str">
        <f>見積条件マスタ[[#This Row],[article_type_id]]&amp;"."&amp;見積条件マスタ[[#This Row],[qt_condition_type_id]]&amp;"."&amp;見積条件マスタ[[#This Row],[qt_condition_type_define_id]]</f>
        <v>-1.9.26</v>
      </c>
      <c r="I71" s="53" t="s">
        <v>404</v>
      </c>
      <c r="J71" s="53" t="s">
        <v>424</v>
      </c>
      <c r="K71" s="53" t="s">
        <v>439</v>
      </c>
      <c r="L71" s="53">
        <v>26</v>
      </c>
      <c r="M71" s="53"/>
      <c r="N71" s="56"/>
      <c r="O71" s="59"/>
    </row>
    <row r="72" spans="2:15" x14ac:dyDescent="0.25">
      <c r="B72" s="53">
        <v>-1</v>
      </c>
      <c r="C72" s="54" t="str">
        <f>VLOOKUP(見積条件マスタ[[#This Row],[article_type_id]],品名マスタ[],5,0)</f>
        <v>その他</v>
      </c>
      <c r="D72" s="55">
        <v>9</v>
      </c>
      <c r="E72" s="54" t="str">
        <f>VLOOKUP(見積条件マスタ[[#This Row],[qt_condition_type_id]],見積条件タイプマスタ[],5,0)</f>
        <v>仕上げ</v>
      </c>
      <c r="F72" s="54" t="str">
        <f>VLOOKUP(見積条件マスタ[[#This Row],[qt_condition_type_id]],見積条件タイプマスタ[],2,0)</f>
        <v>SIMPLE_TEXT</v>
      </c>
      <c r="G72" s="53">
        <v>27</v>
      </c>
      <c r="H72" s="54" t="str">
        <f>見積条件マスタ[[#This Row],[article_type_id]]&amp;"."&amp;見積条件マスタ[[#This Row],[qt_condition_type_id]]&amp;"."&amp;見積条件マスタ[[#This Row],[qt_condition_type_define_id]]</f>
        <v>-1.9.27</v>
      </c>
      <c r="I72" s="53" t="s">
        <v>404</v>
      </c>
      <c r="J72" s="53" t="s">
        <v>425</v>
      </c>
      <c r="K72" s="53" t="s">
        <v>439</v>
      </c>
      <c r="L72" s="53">
        <v>27</v>
      </c>
      <c r="M72" s="53"/>
      <c r="N72" s="56"/>
      <c r="O72" s="59"/>
    </row>
    <row r="73" spans="2:15" x14ac:dyDescent="0.25">
      <c r="B73" s="53">
        <v>-1</v>
      </c>
      <c r="C73" s="54" t="str">
        <f>VLOOKUP(見積条件マスタ[[#This Row],[article_type_id]],品名マスタ[],5,0)</f>
        <v>その他</v>
      </c>
      <c r="D73" s="55">
        <v>9</v>
      </c>
      <c r="E73" s="54" t="str">
        <f>VLOOKUP(見積条件マスタ[[#This Row],[qt_condition_type_id]],見積条件タイプマスタ[],5,0)</f>
        <v>仕上げ</v>
      </c>
      <c r="F73" s="54" t="str">
        <f>VLOOKUP(見積条件マスタ[[#This Row],[qt_condition_type_id]],見積条件タイプマスタ[],2,0)</f>
        <v>SIMPLE_TEXT</v>
      </c>
      <c r="G73" s="53">
        <v>28</v>
      </c>
      <c r="H73" s="54" t="str">
        <f>見積条件マスタ[[#This Row],[article_type_id]]&amp;"."&amp;見積条件マスタ[[#This Row],[qt_condition_type_id]]&amp;"."&amp;見積条件マスタ[[#This Row],[qt_condition_type_define_id]]</f>
        <v>-1.9.28</v>
      </c>
      <c r="I73" s="53" t="s">
        <v>404</v>
      </c>
      <c r="J73" s="53" t="s">
        <v>426</v>
      </c>
      <c r="K73" s="53" t="s">
        <v>439</v>
      </c>
      <c r="L73" s="53">
        <v>28</v>
      </c>
      <c r="M73" s="53"/>
      <c r="N73" s="56"/>
      <c r="O73" s="59"/>
    </row>
    <row r="74" spans="2:15" x14ac:dyDescent="0.25">
      <c r="B74" s="53">
        <v>-1</v>
      </c>
      <c r="C74" s="54" t="str">
        <f>VLOOKUP(見積条件マスタ[[#This Row],[article_type_id]],品名マスタ[],5,0)</f>
        <v>その他</v>
      </c>
      <c r="D74" s="55">
        <v>9</v>
      </c>
      <c r="E74" s="54" t="str">
        <f>VLOOKUP(見積条件マスタ[[#This Row],[qt_condition_type_id]],見積条件タイプマスタ[],5,0)</f>
        <v>仕上げ</v>
      </c>
      <c r="F74" s="54" t="str">
        <f>VLOOKUP(見積条件マスタ[[#This Row],[qt_condition_type_id]],見積条件タイプマスタ[],2,0)</f>
        <v>SIMPLE_TEXT</v>
      </c>
      <c r="G74" s="53">
        <v>29</v>
      </c>
      <c r="H74" s="54" t="str">
        <f>見積条件マスタ[[#This Row],[article_type_id]]&amp;"."&amp;見積条件マスタ[[#This Row],[qt_condition_type_id]]&amp;"."&amp;見積条件マスタ[[#This Row],[qt_condition_type_define_id]]</f>
        <v>-1.9.29</v>
      </c>
      <c r="I74" s="53" t="s">
        <v>404</v>
      </c>
      <c r="J74" s="53" t="s">
        <v>427</v>
      </c>
      <c r="K74" s="53" t="s">
        <v>439</v>
      </c>
      <c r="L74" s="53">
        <v>29</v>
      </c>
      <c r="M74" s="53"/>
      <c r="N74" s="56"/>
      <c r="O74" s="59"/>
    </row>
    <row r="75" spans="2:15" x14ac:dyDescent="0.25">
      <c r="B75" s="53">
        <v>-1</v>
      </c>
      <c r="C75" s="54" t="str">
        <f>VLOOKUP(見積条件マスタ[[#This Row],[article_type_id]],品名マスタ[],5,0)</f>
        <v>その他</v>
      </c>
      <c r="D75" s="55">
        <v>9</v>
      </c>
      <c r="E75" s="54" t="str">
        <f>VLOOKUP(見積条件マスタ[[#This Row],[qt_condition_type_id]],見積条件タイプマスタ[],5,0)</f>
        <v>仕上げ</v>
      </c>
      <c r="F75" s="54" t="str">
        <f>VLOOKUP(見積条件マスタ[[#This Row],[qt_condition_type_id]],見積条件タイプマスタ[],2,0)</f>
        <v>SIMPLE_TEXT</v>
      </c>
      <c r="G75" s="53">
        <v>30</v>
      </c>
      <c r="H75" s="54" t="str">
        <f>見積条件マスタ[[#This Row],[article_type_id]]&amp;"."&amp;見積条件マスタ[[#This Row],[qt_condition_type_id]]&amp;"."&amp;見積条件マスタ[[#This Row],[qt_condition_type_define_id]]</f>
        <v>-1.9.30</v>
      </c>
      <c r="I75" s="53" t="s">
        <v>404</v>
      </c>
      <c r="J75" s="53" t="s">
        <v>428</v>
      </c>
      <c r="K75" s="53" t="s">
        <v>439</v>
      </c>
      <c r="L75" s="53">
        <v>30</v>
      </c>
      <c r="M75" s="53"/>
      <c r="N75" s="56"/>
      <c r="O75" s="59"/>
    </row>
    <row r="76" spans="2:15" x14ac:dyDescent="0.25">
      <c r="B76" s="53">
        <v>-1</v>
      </c>
      <c r="C76" s="54" t="str">
        <f>VLOOKUP(見積条件マスタ[[#This Row],[article_type_id]],品名マスタ[],5,0)</f>
        <v>その他</v>
      </c>
      <c r="D76" s="55">
        <v>9</v>
      </c>
      <c r="E76" s="54" t="str">
        <f>VLOOKUP(見積条件マスタ[[#This Row],[qt_condition_type_id]],見積条件タイプマスタ[],5,0)</f>
        <v>仕上げ</v>
      </c>
      <c r="F76" s="54" t="str">
        <f>VLOOKUP(見積条件マスタ[[#This Row],[qt_condition_type_id]],見積条件タイプマスタ[],2,0)</f>
        <v>SIMPLE_TEXT</v>
      </c>
      <c r="G76" s="53">
        <v>31</v>
      </c>
      <c r="H76" s="54" t="str">
        <f>見積条件マスタ[[#This Row],[article_type_id]]&amp;"."&amp;見積条件マスタ[[#This Row],[qt_condition_type_id]]&amp;"."&amp;見積条件マスタ[[#This Row],[qt_condition_type_define_id]]</f>
        <v>-1.9.31</v>
      </c>
      <c r="I76" s="53" t="s">
        <v>404</v>
      </c>
      <c r="J76" s="53" t="s">
        <v>429</v>
      </c>
      <c r="K76" s="53" t="s">
        <v>439</v>
      </c>
      <c r="L76" s="53">
        <v>31</v>
      </c>
      <c r="M76" s="53"/>
      <c r="N76" s="56"/>
      <c r="O76" s="59"/>
    </row>
    <row r="77" spans="2:15" x14ac:dyDescent="0.25">
      <c r="B77" s="53">
        <v>-1</v>
      </c>
      <c r="C77" s="54" t="str">
        <f>VLOOKUP(見積条件マスタ[[#This Row],[article_type_id]],品名マスタ[],5,0)</f>
        <v>その他</v>
      </c>
      <c r="D77" s="55">
        <v>9</v>
      </c>
      <c r="E77" s="54" t="str">
        <f>VLOOKUP(見積条件マスタ[[#This Row],[qt_condition_type_id]],見積条件タイプマスタ[],5,0)</f>
        <v>仕上げ</v>
      </c>
      <c r="F77" s="54" t="str">
        <f>VLOOKUP(見積条件マスタ[[#This Row],[qt_condition_type_id]],見積条件タイプマスタ[],2,0)</f>
        <v>SIMPLE_TEXT</v>
      </c>
      <c r="G77" s="53">
        <v>32</v>
      </c>
      <c r="H77" s="54" t="str">
        <f>見積条件マスタ[[#This Row],[article_type_id]]&amp;"."&amp;見積条件マスタ[[#This Row],[qt_condition_type_id]]&amp;"."&amp;見積条件マスタ[[#This Row],[qt_condition_type_define_id]]</f>
        <v>-1.9.32</v>
      </c>
      <c r="I77" s="53" t="s">
        <v>404</v>
      </c>
      <c r="J77" s="53" t="s">
        <v>430</v>
      </c>
      <c r="K77" s="53" t="s">
        <v>439</v>
      </c>
      <c r="L77" s="53">
        <v>32</v>
      </c>
      <c r="M77" s="53"/>
      <c r="N77" s="56"/>
      <c r="O77" s="59"/>
    </row>
    <row r="78" spans="2:15" x14ac:dyDescent="0.25">
      <c r="B78" s="53">
        <v>-1</v>
      </c>
      <c r="C78" s="54" t="str">
        <f>VLOOKUP(見積条件マスタ[[#This Row],[article_type_id]],品名マスタ[],5,0)</f>
        <v>その他</v>
      </c>
      <c r="D78" s="55">
        <v>9</v>
      </c>
      <c r="E78" s="54" t="str">
        <f>VLOOKUP(見積条件マスタ[[#This Row],[qt_condition_type_id]],見積条件タイプマスタ[],5,0)</f>
        <v>仕上げ</v>
      </c>
      <c r="F78" s="54" t="str">
        <f>VLOOKUP(見積条件マスタ[[#This Row],[qt_condition_type_id]],見積条件タイプマスタ[],2,0)</f>
        <v>SIMPLE_TEXT</v>
      </c>
      <c r="G78" s="53">
        <v>33</v>
      </c>
      <c r="H78" s="54" t="str">
        <f>見積条件マスタ[[#This Row],[article_type_id]]&amp;"."&amp;見積条件マスタ[[#This Row],[qt_condition_type_id]]&amp;"."&amp;見積条件マスタ[[#This Row],[qt_condition_type_define_id]]</f>
        <v>-1.9.33</v>
      </c>
      <c r="I78" s="53" t="s">
        <v>404</v>
      </c>
      <c r="J78" s="53" t="s">
        <v>431</v>
      </c>
      <c r="K78" s="53" t="s">
        <v>439</v>
      </c>
      <c r="L78" s="53">
        <v>33</v>
      </c>
      <c r="M78" s="53"/>
      <c r="N78" s="56"/>
      <c r="O78" s="59"/>
    </row>
    <row r="79" spans="2:15" x14ac:dyDescent="0.25">
      <c r="B79" s="53">
        <v>-1</v>
      </c>
      <c r="C79" s="54" t="str">
        <f>VLOOKUP(見積条件マスタ[[#This Row],[article_type_id]],品名マスタ[],5,0)</f>
        <v>その他</v>
      </c>
      <c r="D79" s="55">
        <v>9</v>
      </c>
      <c r="E79" s="54" t="str">
        <f>VLOOKUP(見積条件マスタ[[#This Row],[qt_condition_type_id]],見積条件タイプマスタ[],5,0)</f>
        <v>仕上げ</v>
      </c>
      <c r="F79" s="54" t="str">
        <f>VLOOKUP(見積条件マスタ[[#This Row],[qt_condition_type_id]],見積条件タイプマスタ[],2,0)</f>
        <v>SIMPLE_TEXT</v>
      </c>
      <c r="G79" s="53">
        <v>34</v>
      </c>
      <c r="H79" s="54" t="str">
        <f>見積条件マスタ[[#This Row],[article_type_id]]&amp;"."&amp;見積条件マスタ[[#This Row],[qt_condition_type_id]]&amp;"."&amp;見積条件マスタ[[#This Row],[qt_condition_type_define_id]]</f>
        <v>-1.9.34</v>
      </c>
      <c r="I79" s="53" t="s">
        <v>404</v>
      </c>
      <c r="J79" s="53" t="s">
        <v>432</v>
      </c>
      <c r="K79" s="53" t="s">
        <v>439</v>
      </c>
      <c r="L79" s="53">
        <v>34</v>
      </c>
      <c r="M79" s="53"/>
      <c r="N79" s="56"/>
      <c r="O79" s="59"/>
    </row>
    <row r="80" spans="2:15" x14ac:dyDescent="0.25">
      <c r="B80" s="53">
        <v>-1</v>
      </c>
      <c r="C80" s="54" t="str">
        <f>VLOOKUP(見積条件マスタ[[#This Row],[article_type_id]],品名マスタ[],5,0)</f>
        <v>その他</v>
      </c>
      <c r="D80" s="55">
        <v>9</v>
      </c>
      <c r="E80" s="54" t="str">
        <f>VLOOKUP(見積条件マスタ[[#This Row],[qt_condition_type_id]],見積条件タイプマスタ[],5,0)</f>
        <v>仕上げ</v>
      </c>
      <c r="F80" s="54" t="str">
        <f>VLOOKUP(見積条件マスタ[[#This Row],[qt_condition_type_id]],見積条件タイプマスタ[],2,0)</f>
        <v>SIMPLE_TEXT</v>
      </c>
      <c r="G80" s="53">
        <v>35</v>
      </c>
      <c r="H80" s="54" t="str">
        <f>見積条件マスタ[[#This Row],[article_type_id]]&amp;"."&amp;見積条件マスタ[[#This Row],[qt_condition_type_id]]&amp;"."&amp;見積条件マスタ[[#This Row],[qt_condition_type_define_id]]</f>
        <v>-1.9.35</v>
      </c>
      <c r="I80" s="53" t="s">
        <v>404</v>
      </c>
      <c r="J80" s="53" t="s">
        <v>433</v>
      </c>
      <c r="K80" s="53" t="s">
        <v>439</v>
      </c>
      <c r="L80" s="53">
        <v>35</v>
      </c>
      <c r="M80" s="53"/>
      <c r="N80" s="56"/>
      <c r="O80" s="59"/>
    </row>
    <row r="81" spans="2:15" x14ac:dyDescent="0.25">
      <c r="B81" s="53">
        <v>-1</v>
      </c>
      <c r="C81" s="54" t="str">
        <f>VLOOKUP(見積条件マスタ[[#This Row],[article_type_id]],品名マスタ[],5,0)</f>
        <v>その他</v>
      </c>
      <c r="D81" s="55">
        <v>9</v>
      </c>
      <c r="E81" s="54" t="str">
        <f>VLOOKUP(見積条件マスタ[[#This Row],[qt_condition_type_id]],見積条件タイプマスタ[],5,0)</f>
        <v>仕上げ</v>
      </c>
      <c r="F81" s="54" t="str">
        <f>VLOOKUP(見積条件マスタ[[#This Row],[qt_condition_type_id]],見積条件タイプマスタ[],2,0)</f>
        <v>SIMPLE_TEXT</v>
      </c>
      <c r="G81" s="53">
        <v>36</v>
      </c>
      <c r="H81" s="54" t="str">
        <f>見積条件マスタ[[#This Row],[article_type_id]]&amp;"."&amp;見積条件マスタ[[#This Row],[qt_condition_type_id]]&amp;"."&amp;見積条件マスタ[[#This Row],[qt_condition_type_define_id]]</f>
        <v>-1.9.36</v>
      </c>
      <c r="I81" s="53" t="s">
        <v>404</v>
      </c>
      <c r="J81" s="53" t="s">
        <v>434</v>
      </c>
      <c r="K81" s="53" t="s">
        <v>439</v>
      </c>
      <c r="L81" s="53">
        <v>36</v>
      </c>
      <c r="M81" s="53"/>
      <c r="N81" s="56"/>
      <c r="O81" s="59"/>
    </row>
    <row r="82" spans="2:15" x14ac:dyDescent="0.25">
      <c r="B82" s="53">
        <v>-1</v>
      </c>
      <c r="C82" s="54" t="str">
        <f>VLOOKUP(見積条件マスタ[[#This Row],[article_type_id]],品名マスタ[],5,0)</f>
        <v>その他</v>
      </c>
      <c r="D82" s="55">
        <v>9</v>
      </c>
      <c r="E82" s="54" t="str">
        <f>VLOOKUP(見積条件マスタ[[#This Row],[qt_condition_type_id]],見積条件タイプマスタ[],5,0)</f>
        <v>仕上げ</v>
      </c>
      <c r="F82" s="54" t="str">
        <f>VLOOKUP(見積条件マスタ[[#This Row],[qt_condition_type_id]],見積条件タイプマスタ[],2,0)</f>
        <v>SIMPLE_TEXT</v>
      </c>
      <c r="G82" s="53">
        <v>37</v>
      </c>
      <c r="H82" s="54" t="str">
        <f>見積条件マスタ[[#This Row],[article_type_id]]&amp;"."&amp;見積条件マスタ[[#This Row],[qt_condition_type_id]]&amp;"."&amp;見積条件マスタ[[#This Row],[qt_condition_type_define_id]]</f>
        <v>-1.9.37</v>
      </c>
      <c r="I82" s="53" t="s">
        <v>404</v>
      </c>
      <c r="J82" s="53" t="s">
        <v>435</v>
      </c>
      <c r="K82" s="53" t="s">
        <v>439</v>
      </c>
      <c r="L82" s="53">
        <v>37</v>
      </c>
      <c r="M82" s="53"/>
      <c r="N82" s="56"/>
      <c r="O82" s="59"/>
    </row>
    <row r="83" spans="2:15" x14ac:dyDescent="0.25">
      <c r="B83" s="53">
        <v>-1</v>
      </c>
      <c r="C83" s="54" t="str">
        <f>VLOOKUP(見積条件マスタ[[#This Row],[article_type_id]],品名マスタ[],5,0)</f>
        <v>その他</v>
      </c>
      <c r="D83" s="55">
        <v>9</v>
      </c>
      <c r="E83" s="54" t="str">
        <f>VLOOKUP(見積条件マスタ[[#This Row],[qt_condition_type_id]],見積条件タイプマスタ[],5,0)</f>
        <v>仕上げ</v>
      </c>
      <c r="F83" s="54" t="str">
        <f>VLOOKUP(見積条件マスタ[[#This Row],[qt_condition_type_id]],見積条件タイプマスタ[],2,0)</f>
        <v>SIMPLE_TEXT</v>
      </c>
      <c r="G83" s="53">
        <v>38</v>
      </c>
      <c r="H83" s="54" t="str">
        <f>見積条件マスタ[[#This Row],[article_type_id]]&amp;"."&amp;見積条件マスタ[[#This Row],[qt_condition_type_id]]&amp;"."&amp;見積条件マスタ[[#This Row],[qt_condition_type_define_id]]</f>
        <v>-1.9.38</v>
      </c>
      <c r="I83" s="53" t="s">
        <v>404</v>
      </c>
      <c r="J83" s="53" t="s">
        <v>436</v>
      </c>
      <c r="K83" s="53" t="s">
        <v>439</v>
      </c>
      <c r="L83" s="53">
        <v>38</v>
      </c>
      <c r="M83" s="53"/>
      <c r="N83" s="56"/>
      <c r="O83" s="59"/>
    </row>
    <row r="84" spans="2:15" x14ac:dyDescent="0.25">
      <c r="B84" s="53">
        <v>-1</v>
      </c>
      <c r="C84" s="54" t="str">
        <f>VLOOKUP(見積条件マスタ[[#This Row],[article_type_id]],品名マスタ[],5,0)</f>
        <v>その他</v>
      </c>
      <c r="D84" s="55">
        <v>9</v>
      </c>
      <c r="E84" s="54" t="str">
        <f>VLOOKUP(見積条件マスタ[[#This Row],[qt_condition_type_id]],見積条件タイプマスタ[],5,0)</f>
        <v>仕上げ</v>
      </c>
      <c r="F84" s="54" t="str">
        <f>VLOOKUP(見積条件マスタ[[#This Row],[qt_condition_type_id]],見積条件タイプマスタ[],2,0)</f>
        <v>SIMPLE_TEXT</v>
      </c>
      <c r="G84" s="53">
        <v>39</v>
      </c>
      <c r="H84" s="54" t="str">
        <f>見積条件マスタ[[#This Row],[article_type_id]]&amp;"."&amp;見積条件マスタ[[#This Row],[qt_condition_type_id]]&amp;"."&amp;見積条件マスタ[[#This Row],[qt_condition_type_define_id]]</f>
        <v>-1.9.39</v>
      </c>
      <c r="I84" s="53" t="s">
        <v>404</v>
      </c>
      <c r="J84" s="53" t="s">
        <v>437</v>
      </c>
      <c r="K84" s="53" t="s">
        <v>439</v>
      </c>
      <c r="L84" s="53">
        <v>39</v>
      </c>
      <c r="M84" s="53"/>
      <c r="N84" s="56"/>
      <c r="O84" s="59"/>
    </row>
    <row r="85" spans="2:15" x14ac:dyDescent="0.25">
      <c r="B85" s="53">
        <v>-1</v>
      </c>
      <c r="C85" s="54" t="str">
        <f>VLOOKUP(見積条件マスタ[[#This Row],[article_type_id]],品名マスタ[],5,0)</f>
        <v>その他</v>
      </c>
      <c r="D85" s="55">
        <v>10</v>
      </c>
      <c r="E85" s="54" t="str">
        <f>VLOOKUP(見積条件マスタ[[#This Row],[qt_condition_type_id]],見積条件タイプマスタ[],5,0)</f>
        <v>希望納期</v>
      </c>
      <c r="F85" s="54" t="str">
        <f>VLOOKUP(見積条件マスタ[[#This Row],[qt_condition_type_id]],見積条件タイプマスタ[],2,0)</f>
        <v>SIMPLE_TEXT</v>
      </c>
      <c r="G85" s="53">
        <v>3</v>
      </c>
      <c r="H85" s="54" t="str">
        <f>見積条件マスタ[[#This Row],[article_type_id]]&amp;"."&amp;見積条件マスタ[[#This Row],[qt_condition_type_id]]&amp;"."&amp;見積条件マスタ[[#This Row],[qt_condition_type_define_id]]</f>
        <v>-1.10.3</v>
      </c>
      <c r="I85" s="53" t="s">
        <v>402</v>
      </c>
      <c r="J85" s="53"/>
      <c r="K85" s="53" t="s">
        <v>441</v>
      </c>
      <c r="L85" s="53">
        <v>3</v>
      </c>
      <c r="M85" s="53"/>
      <c r="N85" s="56"/>
      <c r="O85" s="59"/>
    </row>
    <row r="86" spans="2:15" x14ac:dyDescent="0.25">
      <c r="B86" s="53">
        <v>-1</v>
      </c>
      <c r="C86" s="54" t="str">
        <f>VLOOKUP(見積条件マスタ[[#This Row],[article_type_id]],品名マスタ[],5,0)</f>
        <v>その他</v>
      </c>
      <c r="D86" s="55">
        <v>29999</v>
      </c>
      <c r="E86" s="54" t="str">
        <f>VLOOKUP(見積条件マスタ[[#This Row],[qt_condition_type_id]],見積条件タイプマスタ[],5,0)</f>
        <v>その他指示</v>
      </c>
      <c r="F86" s="54" t="str">
        <f>VLOOKUP(見積条件マスタ[[#This Row],[qt_condition_type_id]],見積条件タイプマスタ[],2,0)</f>
        <v>SIMPLE_TEXT</v>
      </c>
      <c r="G86" s="53">
        <v>1</v>
      </c>
      <c r="H86" s="54" t="str">
        <f>見積条件マスタ[[#This Row],[article_type_id]]&amp;"."&amp;見積条件マスタ[[#This Row],[qt_condition_type_id]]&amp;"."&amp;見積条件マスタ[[#This Row],[qt_condition_type_define_id]]</f>
        <v>-1.29999.1</v>
      </c>
      <c r="I86" s="53" t="s">
        <v>160</v>
      </c>
      <c r="J86" s="53"/>
      <c r="K86" s="53"/>
      <c r="L86" s="53">
        <v>1</v>
      </c>
      <c r="M86" s="53"/>
      <c r="N86" s="56"/>
      <c r="O86" s="59"/>
    </row>
    <row r="87" spans="2:15" x14ac:dyDescent="0.25">
      <c r="B87" s="5">
        <v>0</v>
      </c>
      <c r="C87" s="33" t="str">
        <f>VLOOKUP([1]!見積条件マスタ[[#This Row],[article_type_id]],[1]!品名マスタ[#Data],5,0)</f>
        <v>コアピン</v>
      </c>
      <c r="D87" s="9">
        <v>1</v>
      </c>
      <c r="E87" s="50" t="str">
        <f>VLOOKUP([1]!見積条件マスタ[[#This Row],[qt_condition_type_id]],[1]!見積条件タイプマスタ[#Data],5,0)</f>
        <v>材質</v>
      </c>
      <c r="F87" s="50" t="str">
        <f>VLOOKUP([1]!見積条件マスタ[[#This Row],[qt_condition_type_id]],[1]!見積条件タイプマスタ[#Data],2,0)</f>
        <v>SIMPLE_TEXT</v>
      </c>
      <c r="G87" s="5">
        <v>1</v>
      </c>
      <c r="H87" s="50" t="str">
        <f>[1]!見積条件マスタ[[#This Row],[article_type_id]]&amp;"."&amp;[1]!見積条件マスタ[[#This Row],[qt_condition_type_id]]&amp;"."&amp;[1]!見積条件マスタ[[#This Row],[qt_condition_type_define_id]]</f>
        <v>0.1.1</v>
      </c>
      <c r="I87" s="5" t="s">
        <v>0</v>
      </c>
      <c r="J87" s="5" t="s">
        <v>8</v>
      </c>
      <c r="K87" s="5" t="s">
        <v>9</v>
      </c>
      <c r="L87" s="5">
        <v>1</v>
      </c>
      <c r="M87" s="5"/>
      <c r="N87" s="12" t="s">
        <v>909</v>
      </c>
      <c r="O87" s="59"/>
    </row>
    <row r="88" spans="2:15" x14ac:dyDescent="0.25">
      <c r="B88" s="5">
        <v>0</v>
      </c>
      <c r="C88" s="33" t="str">
        <f>VLOOKUP([1]!見積条件マスタ[[#This Row],[article_type_id]],[1]!品名マスタ[#Data],5,0)</f>
        <v>コアピン</v>
      </c>
      <c r="D88" s="9">
        <v>1</v>
      </c>
      <c r="E88" s="50" t="str">
        <f>VLOOKUP([1]!見積条件マスタ[[#This Row],[qt_condition_type_id]],[1]!見積条件タイプマスタ[#Data],5,0)</f>
        <v>材質</v>
      </c>
      <c r="F88" s="50" t="str">
        <f>VLOOKUP([1]!見積条件マスタ[[#This Row],[qt_condition_type_id]],[1]!見積条件タイプマスタ[#Data],2,0)</f>
        <v>SIMPLE_TEXT</v>
      </c>
      <c r="G88" s="5">
        <v>2</v>
      </c>
      <c r="H88" s="50" t="str">
        <f>[1]!見積条件マスタ[[#This Row],[article_type_id]]&amp;"."&amp;[1]!見積条件マスタ[[#This Row],[qt_condition_type_id]]&amp;"."&amp;[1]!見積条件マスタ[[#This Row],[qt_condition_type_define_id]]</f>
        <v>0.1.2</v>
      </c>
      <c r="I88" s="5" t="s">
        <v>10</v>
      </c>
      <c r="J88" s="5" t="s">
        <v>11</v>
      </c>
      <c r="K88" s="5" t="s">
        <v>891</v>
      </c>
      <c r="L88" s="5">
        <v>2</v>
      </c>
      <c r="M88" s="5"/>
      <c r="N88" s="12" t="s">
        <v>890</v>
      </c>
      <c r="O88" s="59"/>
    </row>
    <row r="89" spans="2:15" x14ac:dyDescent="0.25">
      <c r="B89" s="5">
        <v>0</v>
      </c>
      <c r="C89" s="33" t="str">
        <f>VLOOKUP([1]!見積条件マスタ[[#This Row],[article_type_id]],[1]!品名マスタ[#Data],5,0)</f>
        <v>コアピン</v>
      </c>
      <c r="D89" s="9">
        <v>1</v>
      </c>
      <c r="E89" s="50" t="str">
        <f>VLOOKUP([1]!見積条件マスタ[[#This Row],[qt_condition_type_id]],[1]!見積条件タイプマスタ[#Data],5,0)</f>
        <v>材質</v>
      </c>
      <c r="F89" s="50" t="str">
        <f>VLOOKUP([1]!見積条件マスタ[[#This Row],[qt_condition_type_id]],[1]!見積条件タイプマスタ[#Data],2,0)</f>
        <v>SIMPLE_TEXT</v>
      </c>
      <c r="G89" s="5">
        <v>3</v>
      </c>
      <c r="H89" s="50" t="str">
        <f>[1]!見積条件マスタ[[#This Row],[article_type_id]]&amp;"."&amp;[1]!見積条件マスタ[[#This Row],[qt_condition_type_id]]&amp;"."&amp;[1]!見積条件マスタ[[#This Row],[qt_condition_type_define_id]]</f>
        <v>0.1.3</v>
      </c>
      <c r="I89" s="5" t="s">
        <v>13</v>
      </c>
      <c r="J89" s="5" t="s">
        <v>14</v>
      </c>
      <c r="K89" s="5" t="s">
        <v>15</v>
      </c>
      <c r="L89" s="5">
        <v>6</v>
      </c>
      <c r="M89" s="5"/>
      <c r="N89" s="12" t="s">
        <v>897</v>
      </c>
      <c r="O89" s="59"/>
    </row>
    <row r="90" spans="2:15" x14ac:dyDescent="0.25">
      <c r="B90" s="5">
        <v>0</v>
      </c>
      <c r="C90" s="33" t="str">
        <f>VLOOKUP([1]!見積条件マスタ[[#This Row],[article_type_id]],[1]!品名マスタ[#Data],5,0)</f>
        <v>コアピン</v>
      </c>
      <c r="D90" s="9">
        <v>1</v>
      </c>
      <c r="E90" s="50" t="str">
        <f>VLOOKUP([1]!見積条件マスタ[[#This Row],[qt_condition_type_id]],[1]!見積条件タイプマスタ[#Data],5,0)</f>
        <v>材質</v>
      </c>
      <c r="F90" s="50" t="str">
        <f>VLOOKUP([1]!見積条件マスタ[[#This Row],[qt_condition_type_id]],[1]!見積条件タイプマスタ[#Data],2,0)</f>
        <v>SIMPLE_TEXT</v>
      </c>
      <c r="G90" s="5">
        <v>4</v>
      </c>
      <c r="H90" s="50" t="str">
        <f>[1]!見積条件マスタ[[#This Row],[article_type_id]]&amp;"."&amp;[1]!見積条件マスタ[[#This Row],[qt_condition_type_id]]&amp;"."&amp;[1]!見積条件マスタ[[#This Row],[qt_condition_type_define_id]]</f>
        <v>0.1.4</v>
      </c>
      <c r="I90" s="5" t="s">
        <v>16</v>
      </c>
      <c r="J90" s="5" t="s">
        <v>17</v>
      </c>
      <c r="K90" s="5" t="s">
        <v>910</v>
      </c>
      <c r="L90" s="5">
        <v>8</v>
      </c>
      <c r="M90" s="5"/>
      <c r="N90" s="12" t="s">
        <v>911</v>
      </c>
      <c r="O90" s="59"/>
    </row>
    <row r="91" spans="2:15" x14ac:dyDescent="0.25">
      <c r="B91" s="5">
        <v>0</v>
      </c>
      <c r="C91" s="33" t="str">
        <f>VLOOKUP([1]!見積条件マスタ[[#This Row],[article_type_id]],[1]!品名マスタ[#Data],5,0)</f>
        <v>コアピン</v>
      </c>
      <c r="D91" s="9">
        <v>1</v>
      </c>
      <c r="E91" s="50" t="str">
        <f>VLOOKUP([1]!見積条件マスタ[[#This Row],[qt_condition_type_id]],[1]!見積条件タイプマスタ[#Data],5,0)</f>
        <v>材質</v>
      </c>
      <c r="F91" s="50" t="str">
        <f>VLOOKUP([1]!見積条件マスタ[[#This Row],[qt_condition_type_id]],[1]!見積条件タイプマスタ[#Data],2,0)</f>
        <v>SIMPLE_TEXT</v>
      </c>
      <c r="G91" s="5">
        <v>5</v>
      </c>
      <c r="H91" s="50" t="str">
        <f>[1]!見積条件マスタ[[#This Row],[article_type_id]]&amp;"."&amp;[1]!見積条件マスタ[[#This Row],[qt_condition_type_id]]&amp;"."&amp;[1]!見積条件マスタ[[#This Row],[qt_condition_type_define_id]]</f>
        <v>0.1.5</v>
      </c>
      <c r="I91" s="5" t="s">
        <v>18</v>
      </c>
      <c r="J91" s="5" t="s">
        <v>19</v>
      </c>
      <c r="K91" s="5" t="s">
        <v>627</v>
      </c>
      <c r="L91" s="5">
        <v>7</v>
      </c>
      <c r="M91" s="5"/>
      <c r="N91" s="12" t="s">
        <v>890</v>
      </c>
      <c r="O91" s="59"/>
    </row>
    <row r="92" spans="2:15" x14ac:dyDescent="0.25">
      <c r="B92" s="5">
        <v>0</v>
      </c>
      <c r="C92" s="33" t="str">
        <f>VLOOKUP([1]!見積条件マスタ[[#This Row],[article_type_id]],[1]!品名マスタ[#Data],5,0)</f>
        <v>コアピン</v>
      </c>
      <c r="D92" s="9">
        <v>1</v>
      </c>
      <c r="E92" s="50" t="str">
        <f>VLOOKUP([1]!見積条件マスタ[[#This Row],[qt_condition_type_id]],[1]!見積条件タイプマスタ[#Data],5,0)</f>
        <v>材質</v>
      </c>
      <c r="F92" s="50" t="str">
        <f>VLOOKUP([1]!見積条件マスタ[[#This Row],[qt_condition_type_id]],[1]!見積条件タイプマスタ[#Data],2,0)</f>
        <v>SIMPLE_TEXT</v>
      </c>
      <c r="G92" s="5">
        <v>6</v>
      </c>
      <c r="H92" s="50" t="str">
        <f>[1]!見積条件マスタ[[#This Row],[article_type_id]]&amp;"."&amp;[1]!見積条件マスタ[[#This Row],[qt_condition_type_id]]&amp;"."&amp;[1]!見積条件マスタ[[#This Row],[qt_condition_type_define_id]]</f>
        <v>0.1.6</v>
      </c>
      <c r="I92" s="5" t="s">
        <v>20</v>
      </c>
      <c r="J92" s="5" t="s">
        <v>21</v>
      </c>
      <c r="K92" s="5" t="s">
        <v>912</v>
      </c>
      <c r="L92" s="5">
        <v>9</v>
      </c>
      <c r="M92" s="5"/>
      <c r="N92" s="12" t="s">
        <v>897</v>
      </c>
      <c r="O92" s="59"/>
    </row>
    <row r="93" spans="2:15" x14ac:dyDescent="0.25">
      <c r="B93" s="5">
        <v>0</v>
      </c>
      <c r="C93" s="33" t="str">
        <f>VLOOKUP([1]!見積条件マスタ[[#This Row],[article_type_id]],[1]!品名マスタ[#Data],5,0)</f>
        <v>コアピン</v>
      </c>
      <c r="D93" s="9">
        <v>1</v>
      </c>
      <c r="E93" s="50" t="str">
        <f>VLOOKUP([1]!見積条件マスタ[[#This Row],[qt_condition_type_id]],[1]!見積条件タイプマスタ[#Data],5,0)</f>
        <v>材質</v>
      </c>
      <c r="F93" s="50" t="str">
        <f>VLOOKUP([1]!見積条件マスタ[[#This Row],[qt_condition_type_id]],[1]!見積条件タイプマスタ[#Data],2,0)</f>
        <v>SIMPLE_TEXT</v>
      </c>
      <c r="G93" s="5">
        <v>7</v>
      </c>
      <c r="H93" s="50" t="str">
        <f>[1]!見積条件マスタ[[#This Row],[article_type_id]]&amp;"."&amp;[1]!見積条件マスタ[[#This Row],[qt_condition_type_id]]&amp;"."&amp;[1]!見積条件マスタ[[#This Row],[qt_condition_type_define_id]]</f>
        <v>0.1.7</v>
      </c>
      <c r="I93" s="5" t="s">
        <v>22</v>
      </c>
      <c r="J93" s="5" t="s">
        <v>23</v>
      </c>
      <c r="K93" s="5" t="s">
        <v>24</v>
      </c>
      <c r="L93" s="5">
        <v>4</v>
      </c>
      <c r="M93" s="5"/>
      <c r="N93" s="12" t="s">
        <v>611</v>
      </c>
      <c r="O93" s="59"/>
    </row>
    <row r="94" spans="2:15" x14ac:dyDescent="0.25">
      <c r="B94" s="5">
        <v>0</v>
      </c>
      <c r="C94" s="33" t="str">
        <f>VLOOKUP([1]!見積条件マスタ[[#This Row],[article_type_id]],[1]!品名マスタ[#Data],5,0)</f>
        <v>コアピン</v>
      </c>
      <c r="D94" s="9">
        <v>1</v>
      </c>
      <c r="E94" s="50" t="str">
        <f>VLOOKUP([1]!見積条件マスタ[[#This Row],[qt_condition_type_id]],[1]!見積条件タイプマスタ[#Data],5,0)</f>
        <v>材質</v>
      </c>
      <c r="F94" s="50" t="str">
        <f>VLOOKUP([1]!見積条件マスタ[[#This Row],[qt_condition_type_id]],[1]!見積条件タイプマスタ[#Data],2,0)</f>
        <v>SIMPLE_TEXT</v>
      </c>
      <c r="G94" s="5">
        <v>8</v>
      </c>
      <c r="H94" s="50" t="str">
        <f>[1]!見積条件マスタ[[#This Row],[article_type_id]]&amp;"."&amp;[1]!見積条件マスタ[[#This Row],[qt_condition_type_id]]&amp;"."&amp;[1]!見積条件マスタ[[#This Row],[qt_condition_type_define_id]]</f>
        <v>0.1.8</v>
      </c>
      <c r="I94" s="5" t="s">
        <v>25</v>
      </c>
      <c r="J94" s="5" t="s">
        <v>26</v>
      </c>
      <c r="K94" s="5" t="s">
        <v>913</v>
      </c>
      <c r="L94" s="5">
        <v>3</v>
      </c>
      <c r="M94" s="5"/>
      <c r="N94" s="12" t="s">
        <v>611</v>
      </c>
      <c r="O94" s="59"/>
    </row>
    <row r="95" spans="2:15" x14ac:dyDescent="0.25">
      <c r="B95" s="5">
        <v>0</v>
      </c>
      <c r="C95" s="33" t="str">
        <f>VLOOKUP([1]!見積条件マスタ[[#This Row],[article_type_id]],[1]!品名マスタ[#Data],5,0)</f>
        <v>コアピン</v>
      </c>
      <c r="D95" s="9">
        <v>1</v>
      </c>
      <c r="E95" s="50" t="str">
        <f>VLOOKUP([1]!見積条件マスタ[[#This Row],[qt_condition_type_id]],[1]!見積条件タイプマスタ[#Data],5,0)</f>
        <v>材質</v>
      </c>
      <c r="F95" s="50" t="str">
        <f>VLOOKUP([1]!見積条件マスタ[[#This Row],[qt_condition_type_id]],[1]!見積条件タイプマスタ[#Data],2,0)</f>
        <v>SIMPLE_TEXT</v>
      </c>
      <c r="G95" s="5">
        <v>9</v>
      </c>
      <c r="H95" s="50" t="str">
        <f>[1]!見積条件マスタ[[#This Row],[article_type_id]]&amp;"."&amp;[1]!見積条件マスタ[[#This Row],[qt_condition_type_id]]&amp;"."&amp;[1]!見積条件マスタ[[#This Row],[qt_condition_type_define_id]]</f>
        <v>0.1.9</v>
      </c>
      <c r="I95" s="5" t="s">
        <v>27</v>
      </c>
      <c r="J95" s="5" t="s">
        <v>17</v>
      </c>
      <c r="K95" s="5" t="s">
        <v>892</v>
      </c>
      <c r="L95" s="5">
        <v>5</v>
      </c>
      <c r="M95" s="5"/>
      <c r="N95" s="12" t="s">
        <v>611</v>
      </c>
      <c r="O95" s="59"/>
    </row>
    <row r="96" spans="2:15" x14ac:dyDescent="0.25">
      <c r="B96" s="5">
        <v>0</v>
      </c>
      <c r="C96" s="33" t="str">
        <f>VLOOKUP([1]!見積条件マスタ[[#This Row],[article_type_id]],[1]!品名マスタ[#Data],5,0)</f>
        <v>コアピン</v>
      </c>
      <c r="D96" s="9">
        <v>1</v>
      </c>
      <c r="E96" s="50" t="str">
        <f>VLOOKUP([1]!見積条件マスタ[[#This Row],[qt_condition_type_id]],[1]!見積条件タイプマスタ[#Data],5,0)</f>
        <v>材質</v>
      </c>
      <c r="F96" s="50" t="str">
        <f>VLOOKUP([1]!見積条件マスタ[[#This Row],[qt_condition_type_id]],[1]!見積条件タイプマスタ[#Data],2,0)</f>
        <v>SIMPLE_TEXT</v>
      </c>
      <c r="G96" s="5">
        <v>10</v>
      </c>
      <c r="H96" s="50" t="str">
        <f>[1]!見積条件マスタ[[#This Row],[article_type_id]]&amp;"."&amp;[1]!見積条件マスタ[[#This Row],[qt_condition_type_id]]&amp;"."&amp;[1]!見積条件マスタ[[#This Row],[qt_condition_type_define_id]]</f>
        <v>0.1.10</v>
      </c>
      <c r="I96" s="5" t="s">
        <v>28</v>
      </c>
      <c r="J96" s="5" t="s">
        <v>29</v>
      </c>
      <c r="K96" s="5" t="s">
        <v>628</v>
      </c>
      <c r="L96" s="5">
        <v>10</v>
      </c>
      <c r="M96" s="5"/>
      <c r="N96" s="12" t="s">
        <v>611</v>
      </c>
      <c r="O96" s="59"/>
    </row>
    <row r="97" spans="2:15" x14ac:dyDescent="0.25">
      <c r="B97" s="5">
        <v>0</v>
      </c>
      <c r="C97" s="33" t="str">
        <f>VLOOKUP([1]!見積条件マスタ[[#This Row],[article_type_id]],[1]!品名マスタ[#Data],5,0)</f>
        <v>コアピン</v>
      </c>
      <c r="D97" s="9">
        <v>1</v>
      </c>
      <c r="E97" s="50" t="str">
        <f>VLOOKUP([1]!見積条件マスタ[[#This Row],[qt_condition_type_id]],[1]!見積条件タイプマスタ[#Data],5,0)</f>
        <v>材質</v>
      </c>
      <c r="F97" s="50" t="str">
        <f>VLOOKUP([1]!見積条件マスタ[[#This Row],[qt_condition_type_id]],[1]!見積条件タイプマスタ[#Data],2,0)</f>
        <v>SIMPLE_TEXT</v>
      </c>
      <c r="G97" s="5">
        <v>11</v>
      </c>
      <c r="H97" s="50" t="str">
        <f>[1]!見積条件マスタ[[#This Row],[article_type_id]]&amp;"."&amp;[1]!見積条件マスタ[[#This Row],[qt_condition_type_id]]&amp;"."&amp;[1]!見積条件マスタ[[#This Row],[qt_condition_type_define_id]]</f>
        <v>0.1.11</v>
      </c>
      <c r="I97" s="5" t="s">
        <v>30</v>
      </c>
      <c r="J97" s="5" t="s">
        <v>31</v>
      </c>
      <c r="K97" s="5" t="s">
        <v>629</v>
      </c>
      <c r="L97" s="5">
        <v>11</v>
      </c>
      <c r="M97" s="5"/>
      <c r="N97" s="12" t="s">
        <v>611</v>
      </c>
      <c r="O97" s="59"/>
    </row>
    <row r="98" spans="2:15" x14ac:dyDescent="0.25">
      <c r="B98" s="5">
        <v>0</v>
      </c>
      <c r="C98" s="33" t="str">
        <f>VLOOKUP([1]!見積条件マスタ[[#This Row],[article_type_id]],[1]!品名マスタ[#Data],5,0)</f>
        <v>コアピン</v>
      </c>
      <c r="D98" s="9">
        <v>1</v>
      </c>
      <c r="E98" s="50" t="str">
        <f>VLOOKUP([1]!見積条件マスタ[[#This Row],[qt_condition_type_id]],[1]!見積条件タイプマスタ[#Data],5,0)</f>
        <v>材質</v>
      </c>
      <c r="F98" s="50" t="str">
        <f>VLOOKUP([1]!見積条件マスタ[[#This Row],[qt_condition_type_id]],[1]!見積条件タイプマスタ[#Data],2,0)</f>
        <v>SIMPLE_TEXT</v>
      </c>
      <c r="G98" s="5">
        <v>12</v>
      </c>
      <c r="H98" s="50" t="str">
        <f>[1]!見積条件マスタ[[#This Row],[article_type_id]]&amp;"."&amp;[1]!見積条件マスタ[[#This Row],[qt_condition_type_id]]&amp;"."&amp;[1]!見積条件マスタ[[#This Row],[qt_condition_type_define_id]]</f>
        <v>0.1.12</v>
      </c>
      <c r="I98" s="5" t="s">
        <v>32</v>
      </c>
      <c r="J98" s="5" t="s">
        <v>33</v>
      </c>
      <c r="K98" s="5" t="s">
        <v>630</v>
      </c>
      <c r="L98" s="5">
        <v>12</v>
      </c>
      <c r="M98" s="5"/>
      <c r="N98" s="12" t="s">
        <v>611</v>
      </c>
      <c r="O98" s="59"/>
    </row>
    <row r="99" spans="2:15" x14ac:dyDescent="0.25">
      <c r="B99" s="5">
        <v>0</v>
      </c>
      <c r="C99" s="33" t="str">
        <f>VLOOKUP([1]!見積条件マスタ[[#This Row],[article_type_id]],[1]!品名マスタ[#Data],5,0)</f>
        <v>コアピン</v>
      </c>
      <c r="D99" s="9">
        <v>2</v>
      </c>
      <c r="E99" s="50" t="str">
        <f>VLOOKUP([1]!見積条件マスタ[[#This Row],[qt_condition_type_id]],[1]!見積条件タイプマスタ[#Data],5,0)</f>
        <v>表面処理</v>
      </c>
      <c r="F99" s="50" t="str">
        <f>VLOOKUP([1]!見積条件マスタ[[#This Row],[qt_condition_type_id]],[1]!見積条件タイプマスタ[#Data],2,0)</f>
        <v>SIMPLE_TEXT</v>
      </c>
      <c r="G99" s="5">
        <v>1</v>
      </c>
      <c r="H99" s="50" t="str">
        <f>[1]!見積条件マスタ[[#This Row],[article_type_id]]&amp;"."&amp;[1]!見積条件マスタ[[#This Row],[qt_condition_type_id]]&amp;"."&amp;[1]!見積条件マスタ[[#This Row],[qt_condition_type_define_id]]</f>
        <v>0.2.1</v>
      </c>
      <c r="I99" s="5" t="s">
        <v>162</v>
      </c>
      <c r="J99" s="5"/>
      <c r="K99" s="5" t="s">
        <v>163</v>
      </c>
      <c r="L99" s="5">
        <v>1</v>
      </c>
      <c r="M99" s="5"/>
      <c r="N99" s="12" t="s">
        <v>911</v>
      </c>
      <c r="O99" s="59"/>
    </row>
    <row r="100" spans="2:15" x14ac:dyDescent="0.25">
      <c r="B100" s="5">
        <v>0</v>
      </c>
      <c r="C100" s="33" t="str">
        <f>VLOOKUP([1]!見積条件マスタ[[#This Row],[article_type_id]],[1]!品名マスタ[#Data],5,0)</f>
        <v>コアピン</v>
      </c>
      <c r="D100" s="9">
        <v>2</v>
      </c>
      <c r="E100" s="50" t="str">
        <f>VLOOKUP([1]!見積条件マスタ[[#This Row],[qt_condition_type_id]],[1]!見積条件タイプマスタ[#Data],5,0)</f>
        <v>表面処理</v>
      </c>
      <c r="F100" s="50" t="str">
        <f>VLOOKUP([1]!見積条件マスタ[[#This Row],[qt_condition_type_id]],[1]!見積条件タイプマスタ[#Data],2,0)</f>
        <v>SIMPLE_TEXT</v>
      </c>
      <c r="G100" s="5">
        <v>2</v>
      </c>
      <c r="H100" s="50" t="str">
        <f>[1]!見積条件マスタ[[#This Row],[article_type_id]]&amp;"."&amp;[1]!見積条件マスタ[[#This Row],[qt_condition_type_id]]&amp;"."&amp;[1]!見積条件マスタ[[#This Row],[qt_condition_type_define_id]]</f>
        <v>0.2.2</v>
      </c>
      <c r="I100" s="5" t="s">
        <v>35</v>
      </c>
      <c r="J100" s="5"/>
      <c r="K100" s="5" t="s">
        <v>164</v>
      </c>
      <c r="L100" s="5">
        <v>2</v>
      </c>
      <c r="M100" s="5"/>
      <c r="N100" s="12" t="s">
        <v>911</v>
      </c>
      <c r="O100" s="59"/>
    </row>
    <row r="101" spans="2:15" x14ac:dyDescent="0.25">
      <c r="B101" s="5">
        <v>0</v>
      </c>
      <c r="C101" s="33" t="str">
        <f>VLOOKUP([1]!見積条件マスタ[[#This Row],[article_type_id]],[1]!品名マスタ[#Data],5,0)</f>
        <v>コアピン</v>
      </c>
      <c r="D101" s="9">
        <v>2</v>
      </c>
      <c r="E101" s="50" t="str">
        <f>VLOOKUP([1]!見積条件マスタ[[#This Row],[qt_condition_type_id]],[1]!見積条件タイプマスタ[#Data],5,0)</f>
        <v>表面処理</v>
      </c>
      <c r="F101" s="50" t="str">
        <f>VLOOKUP([1]!見積条件マスタ[[#This Row],[qt_condition_type_id]],[1]!見積条件タイプマスタ[#Data],2,0)</f>
        <v>SIMPLE_TEXT</v>
      </c>
      <c r="G101" s="5">
        <v>3</v>
      </c>
      <c r="H101" s="50" t="str">
        <f>[1]!見積条件マスタ[[#This Row],[article_type_id]]&amp;"."&amp;[1]!見積条件マスタ[[#This Row],[qt_condition_type_id]]&amp;"."&amp;[1]!見積条件マスタ[[#This Row],[qt_condition_type_define_id]]</f>
        <v>0.2.3</v>
      </c>
      <c r="I101" s="5" t="s">
        <v>34</v>
      </c>
      <c r="J101" s="5"/>
      <c r="K101" s="5" t="s">
        <v>165</v>
      </c>
      <c r="L101" s="5">
        <v>3</v>
      </c>
      <c r="M101" s="5"/>
      <c r="N101" s="12" t="s">
        <v>611</v>
      </c>
      <c r="O101" s="59"/>
    </row>
    <row r="102" spans="2:15" x14ac:dyDescent="0.25">
      <c r="B102" s="5">
        <v>0</v>
      </c>
      <c r="C102" s="33" t="str">
        <f>VLOOKUP([1]!見積条件マスタ[[#This Row],[article_type_id]],[1]!品名マスタ[#Data],5,0)</f>
        <v>コアピン</v>
      </c>
      <c r="D102" s="9">
        <v>2</v>
      </c>
      <c r="E102" s="50" t="str">
        <f>VLOOKUP([1]!見積条件マスタ[[#This Row],[qt_condition_type_id]],[1]!見積条件タイプマスタ[#Data],5,0)</f>
        <v>表面処理</v>
      </c>
      <c r="F102" s="50" t="str">
        <f>VLOOKUP([1]!見積条件マスタ[[#This Row],[qt_condition_type_id]],[1]!見積条件タイプマスタ[#Data],2,0)</f>
        <v>SIMPLE_TEXT</v>
      </c>
      <c r="G102" s="5">
        <v>4</v>
      </c>
      <c r="H102" s="50" t="str">
        <f>[1]!見積条件マスタ[[#This Row],[article_type_id]]&amp;"."&amp;[1]!見積条件マスタ[[#This Row],[qt_condition_type_id]]&amp;"."&amp;[1]!見積条件マスタ[[#This Row],[qt_condition_type_define_id]]</f>
        <v>0.2.4</v>
      </c>
      <c r="I102" s="5" t="s">
        <v>166</v>
      </c>
      <c r="J102" s="5"/>
      <c r="K102" s="5" t="s">
        <v>893</v>
      </c>
      <c r="L102" s="5">
        <v>4</v>
      </c>
      <c r="M102" s="5"/>
      <c r="N102" s="12" t="s">
        <v>611</v>
      </c>
      <c r="O102" s="59"/>
    </row>
    <row r="103" spans="2:15" x14ac:dyDescent="0.25">
      <c r="B103" s="5">
        <v>0</v>
      </c>
      <c r="C103" s="33" t="str">
        <f>VLOOKUP([1]!見積条件マスタ[[#This Row],[article_type_id]],[1]!品名マスタ[#Data],5,0)</f>
        <v>コアピン</v>
      </c>
      <c r="D103" s="9">
        <v>2</v>
      </c>
      <c r="E103" s="50" t="str">
        <f>VLOOKUP([1]!見積条件マスタ[[#This Row],[qt_condition_type_id]],[1]!見積条件タイプマスタ[#Data],5,0)</f>
        <v>表面処理</v>
      </c>
      <c r="F103" s="50" t="str">
        <f>VLOOKUP([1]!見積条件マスタ[[#This Row],[qt_condition_type_id]],[1]!見積条件タイプマスタ[#Data],2,0)</f>
        <v>SIMPLE_TEXT</v>
      </c>
      <c r="G103" s="5">
        <v>5</v>
      </c>
      <c r="H103" s="50" t="str">
        <f>[1]!見積条件マスタ[[#This Row],[article_type_id]]&amp;"."&amp;[1]!見積条件マスタ[[#This Row],[qt_condition_type_id]]&amp;"."&amp;[1]!見積条件マスタ[[#This Row],[qt_condition_type_define_id]]</f>
        <v>0.2.5</v>
      </c>
      <c r="I103" s="5" t="s">
        <v>167</v>
      </c>
      <c r="J103" s="5"/>
      <c r="K103" s="5" t="s">
        <v>914</v>
      </c>
      <c r="L103" s="5">
        <v>5</v>
      </c>
      <c r="M103" s="5"/>
      <c r="N103" s="12" t="s">
        <v>611</v>
      </c>
      <c r="O103" s="59"/>
    </row>
    <row r="104" spans="2:15" x14ac:dyDescent="0.25">
      <c r="B104" s="5">
        <v>0</v>
      </c>
      <c r="C104" s="33" t="str">
        <f>VLOOKUP([1]!見積条件マスタ[[#This Row],[article_type_id]],[1]!品名マスタ[#Data],5,0)</f>
        <v>コアピン</v>
      </c>
      <c r="D104" s="9">
        <v>2</v>
      </c>
      <c r="E104" s="50" t="str">
        <f>VLOOKUP([1]!見積条件マスタ[[#This Row],[qt_condition_type_id]],[1]!見積条件タイプマスタ[#Data],5,0)</f>
        <v>表面処理</v>
      </c>
      <c r="F104" s="50" t="str">
        <f>VLOOKUP([1]!見積条件マスタ[[#This Row],[qt_condition_type_id]],[1]!見積条件タイプマスタ[#Data],2,0)</f>
        <v>SIMPLE_TEXT</v>
      </c>
      <c r="G104" s="5">
        <v>6</v>
      </c>
      <c r="H104" s="50" t="str">
        <f>[1]!見積条件マスタ[[#This Row],[article_type_id]]&amp;"."&amp;[1]!見積条件マスタ[[#This Row],[qt_condition_type_id]]&amp;"."&amp;[1]!見積条件マスタ[[#This Row],[qt_condition_type_define_id]]</f>
        <v>0.2.6</v>
      </c>
      <c r="I104" s="5" t="s">
        <v>168</v>
      </c>
      <c r="J104" s="5"/>
      <c r="K104" s="5" t="s">
        <v>915</v>
      </c>
      <c r="L104" s="5">
        <v>6</v>
      </c>
      <c r="M104" s="5"/>
      <c r="N104" s="12" t="s">
        <v>611</v>
      </c>
      <c r="O104" s="59"/>
    </row>
    <row r="105" spans="2:15" x14ac:dyDescent="0.25">
      <c r="B105" s="5">
        <v>0</v>
      </c>
      <c r="C105" s="33" t="str">
        <f>VLOOKUP([1]!見積条件マスタ[[#This Row],[article_type_id]],[1]!品名マスタ[#Data],5,0)</f>
        <v>コアピン</v>
      </c>
      <c r="D105" s="9">
        <v>2</v>
      </c>
      <c r="E105" s="50" t="str">
        <f>VLOOKUP([1]!見積条件マスタ[[#This Row],[qt_condition_type_id]],[1]!見積条件タイプマスタ[#Data],5,0)</f>
        <v>表面処理</v>
      </c>
      <c r="F105" s="50" t="str">
        <f>VLOOKUP([1]!見積条件マスタ[[#This Row],[qt_condition_type_id]],[1]!見積条件タイプマスタ[#Data],2,0)</f>
        <v>SIMPLE_TEXT</v>
      </c>
      <c r="G105" s="5">
        <v>7</v>
      </c>
      <c r="H105" s="50" t="str">
        <f>[1]!見積条件マスタ[[#This Row],[article_type_id]]&amp;"."&amp;[1]!見積条件マスタ[[#This Row],[qt_condition_type_id]]&amp;"."&amp;[1]!見積条件マスタ[[#This Row],[qt_condition_type_define_id]]</f>
        <v>0.2.7</v>
      </c>
      <c r="I105" s="5" t="s">
        <v>169</v>
      </c>
      <c r="J105" s="5"/>
      <c r="K105" s="5" t="s">
        <v>916</v>
      </c>
      <c r="L105" s="5">
        <v>7</v>
      </c>
      <c r="M105" s="5"/>
      <c r="N105" s="12" t="s">
        <v>611</v>
      </c>
      <c r="O105" s="59"/>
    </row>
    <row r="106" spans="2:15" x14ac:dyDescent="0.25">
      <c r="B106" s="5">
        <v>0</v>
      </c>
      <c r="C106" s="33" t="str">
        <f>VLOOKUP([1]!見積条件マスタ[[#This Row],[article_type_id]],[1]!品名マスタ[#Data],5,0)</f>
        <v>コアピン</v>
      </c>
      <c r="D106" s="9">
        <v>2</v>
      </c>
      <c r="E106" s="50" t="str">
        <f>VLOOKUP([1]!見積条件マスタ[[#This Row],[qt_condition_type_id]],[1]!見積条件タイプマスタ[#Data],5,0)</f>
        <v>表面処理</v>
      </c>
      <c r="F106" s="50" t="str">
        <f>VLOOKUP([1]!見積条件マスタ[[#This Row],[qt_condition_type_id]],[1]!見積条件タイプマスタ[#Data],2,0)</f>
        <v>SIMPLE_TEXT</v>
      </c>
      <c r="G106" s="5">
        <v>8</v>
      </c>
      <c r="H106" s="50" t="str">
        <f>[1]!見積条件マスタ[[#This Row],[article_type_id]]&amp;"."&amp;[1]!見積条件マスタ[[#This Row],[qt_condition_type_id]]&amp;"."&amp;[1]!見積条件マスタ[[#This Row],[qt_condition_type_define_id]]</f>
        <v>0.2.8</v>
      </c>
      <c r="I106" s="5" t="s">
        <v>170</v>
      </c>
      <c r="J106" s="5"/>
      <c r="K106" s="5" t="s">
        <v>917</v>
      </c>
      <c r="L106" s="5">
        <v>8</v>
      </c>
      <c r="M106" s="5"/>
      <c r="N106" s="12" t="s">
        <v>611</v>
      </c>
      <c r="O106" s="59"/>
    </row>
    <row r="107" spans="2:15" x14ac:dyDescent="0.25">
      <c r="B107" s="5">
        <v>0</v>
      </c>
      <c r="C107" s="33" t="str">
        <f>VLOOKUP([1]!見積条件マスタ[[#This Row],[article_type_id]],[1]!品名マスタ[#Data],5,0)</f>
        <v>コアピン</v>
      </c>
      <c r="D107" s="9">
        <v>2</v>
      </c>
      <c r="E107" s="50" t="str">
        <f>VLOOKUP([1]!見積条件マスタ[[#This Row],[qt_condition_type_id]],[1]!見積条件タイプマスタ[#Data],5,0)</f>
        <v>表面処理</v>
      </c>
      <c r="F107" s="50" t="str">
        <f>VLOOKUP([1]!見積条件マスタ[[#This Row],[qt_condition_type_id]],[1]!見積条件タイプマスタ[#Data],2,0)</f>
        <v>SIMPLE_TEXT</v>
      </c>
      <c r="G107" s="5">
        <v>9</v>
      </c>
      <c r="H107" s="50" t="str">
        <f>[1]!見積条件マスタ[[#This Row],[article_type_id]]&amp;"."&amp;[1]!見積条件マスタ[[#This Row],[qt_condition_type_id]]&amp;"."&amp;[1]!見積条件マスタ[[#This Row],[qt_condition_type_define_id]]</f>
        <v>0.2.9</v>
      </c>
      <c r="I107" s="5" t="s">
        <v>171</v>
      </c>
      <c r="J107" s="5"/>
      <c r="K107" s="5" t="s">
        <v>894</v>
      </c>
      <c r="L107" s="5">
        <v>9</v>
      </c>
      <c r="M107" s="5"/>
      <c r="N107" s="12" t="s">
        <v>611</v>
      </c>
      <c r="O107" s="59"/>
    </row>
    <row r="108" spans="2:15" x14ac:dyDescent="0.25">
      <c r="B108" s="5">
        <v>0</v>
      </c>
      <c r="C108" s="33" t="str">
        <f>VLOOKUP([1]!見積条件マスタ[[#This Row],[article_type_id]],[1]!品名マスタ[#Data],5,0)</f>
        <v>コアピン</v>
      </c>
      <c r="D108" s="9">
        <v>2</v>
      </c>
      <c r="E108" s="50" t="str">
        <f>VLOOKUP([1]!見積条件マスタ[[#This Row],[qt_condition_type_id]],[1]!見積条件タイプマスタ[#Data],5,0)</f>
        <v>表面処理</v>
      </c>
      <c r="F108" s="50" t="str">
        <f>VLOOKUP([1]!見積条件マスタ[[#This Row],[qt_condition_type_id]],[1]!見積条件タイプマスタ[#Data],2,0)</f>
        <v>SIMPLE_TEXT</v>
      </c>
      <c r="G108" s="5">
        <v>10</v>
      </c>
      <c r="H108" s="50" t="str">
        <f>[1]!見積条件マスタ[[#This Row],[article_type_id]]&amp;"."&amp;[1]!見積条件マスタ[[#This Row],[qt_condition_type_id]]&amp;"."&amp;[1]!見積条件マスタ[[#This Row],[qt_condition_type_define_id]]</f>
        <v>0.2.10</v>
      </c>
      <c r="I108" s="5" t="s">
        <v>172</v>
      </c>
      <c r="J108" s="5"/>
      <c r="K108" s="5" t="s">
        <v>895</v>
      </c>
      <c r="L108" s="5">
        <v>10</v>
      </c>
      <c r="M108" s="5"/>
      <c r="N108" s="12" t="s">
        <v>611</v>
      </c>
      <c r="O108" s="59"/>
    </row>
    <row r="109" spans="2:15" x14ac:dyDescent="0.25">
      <c r="B109" s="5">
        <v>0</v>
      </c>
      <c r="C109" s="33" t="str">
        <f>VLOOKUP([1]!見積条件マスタ[[#This Row],[article_type_id]],[1]!品名マスタ[#Data],5,0)</f>
        <v>コアピン</v>
      </c>
      <c r="D109" s="9">
        <v>2</v>
      </c>
      <c r="E109" s="50" t="str">
        <f>VLOOKUP([1]!見積条件マスタ[[#This Row],[qt_condition_type_id]],[1]!見積条件タイプマスタ[#Data],5,0)</f>
        <v>表面処理</v>
      </c>
      <c r="F109" s="50" t="str">
        <f>VLOOKUP([1]!見積条件マスタ[[#This Row],[qt_condition_type_id]],[1]!見積条件タイプマスタ[#Data],2,0)</f>
        <v>SIMPLE_TEXT</v>
      </c>
      <c r="G109" s="5">
        <v>11</v>
      </c>
      <c r="H109" s="50" t="str">
        <f>[1]!見積条件マスタ[[#This Row],[article_type_id]]&amp;"."&amp;[1]!見積条件マスタ[[#This Row],[qt_condition_type_id]]&amp;"."&amp;[1]!見積条件マスタ[[#This Row],[qt_condition_type_define_id]]</f>
        <v>0.2.11</v>
      </c>
      <c r="I109" s="5" t="s">
        <v>173</v>
      </c>
      <c r="J109" s="5"/>
      <c r="K109" s="5" t="s">
        <v>918</v>
      </c>
      <c r="L109" s="5">
        <v>11</v>
      </c>
      <c r="M109" s="5"/>
      <c r="N109" s="12" t="s">
        <v>611</v>
      </c>
      <c r="O109" s="59"/>
    </row>
    <row r="110" spans="2:15" x14ac:dyDescent="0.25">
      <c r="B110" s="5">
        <v>0</v>
      </c>
      <c r="C110" s="33" t="str">
        <f>VLOOKUP([1]!見積条件マスタ[[#This Row],[article_type_id]],[1]!品名マスタ[#Data],5,0)</f>
        <v>コアピン</v>
      </c>
      <c r="D110" s="9">
        <v>2</v>
      </c>
      <c r="E110" s="50" t="str">
        <f>VLOOKUP([1]!見積条件マスタ[[#This Row],[qt_condition_type_id]],[1]!見積条件タイプマスタ[#Data],5,0)</f>
        <v>表面処理</v>
      </c>
      <c r="F110" s="50" t="str">
        <f>VLOOKUP([1]!見積条件マスタ[[#This Row],[qt_condition_type_id]],[1]!見積条件タイプマスタ[#Data],2,0)</f>
        <v>SIMPLE_TEXT</v>
      </c>
      <c r="G110" s="5">
        <v>12</v>
      </c>
      <c r="H110" s="50" t="str">
        <f>[1]!見積条件マスタ[[#This Row],[article_type_id]]&amp;"."&amp;[1]!見積条件マスタ[[#This Row],[qt_condition_type_id]]&amp;"."&amp;[1]!見積条件マスタ[[#This Row],[qt_condition_type_define_id]]</f>
        <v>0.2.12</v>
      </c>
      <c r="I110" s="5" t="s">
        <v>174</v>
      </c>
      <c r="J110" s="5"/>
      <c r="K110" s="5" t="s">
        <v>919</v>
      </c>
      <c r="L110" s="5">
        <v>12</v>
      </c>
      <c r="M110" s="5"/>
      <c r="N110" s="12" t="s">
        <v>611</v>
      </c>
      <c r="O110" s="59"/>
    </row>
    <row r="111" spans="2:15" x14ac:dyDescent="0.25">
      <c r="B111" s="5">
        <v>0</v>
      </c>
      <c r="C111" s="33" t="str">
        <f>VLOOKUP([1]!見積条件マスタ[[#This Row],[article_type_id]],[1]!品名マスタ[#Data],5,0)</f>
        <v>コアピン</v>
      </c>
      <c r="D111" s="9">
        <v>2</v>
      </c>
      <c r="E111" s="50" t="str">
        <f>VLOOKUP([1]!見積条件マスタ[[#This Row],[qt_condition_type_id]],[1]!見積条件タイプマスタ[#Data],5,0)</f>
        <v>表面処理</v>
      </c>
      <c r="F111" s="50" t="str">
        <f>VLOOKUP([1]!見積条件マスタ[[#This Row],[qt_condition_type_id]],[1]!見積条件タイプマスタ[#Data],2,0)</f>
        <v>SIMPLE_TEXT</v>
      </c>
      <c r="G111" s="5">
        <v>13</v>
      </c>
      <c r="H111" s="50" t="str">
        <f>[1]!見積条件マスタ[[#This Row],[article_type_id]]&amp;"."&amp;[1]!見積条件マスタ[[#This Row],[qt_condition_type_id]]&amp;"."&amp;[1]!見積条件マスタ[[#This Row],[qt_condition_type_define_id]]</f>
        <v>0.2.13</v>
      </c>
      <c r="I111" s="5" t="s">
        <v>175</v>
      </c>
      <c r="J111" s="5"/>
      <c r="K111" s="5" t="s">
        <v>896</v>
      </c>
      <c r="L111" s="5">
        <v>13</v>
      </c>
      <c r="M111" s="5"/>
      <c r="N111" s="12" t="s">
        <v>611</v>
      </c>
      <c r="O111" s="59"/>
    </row>
    <row r="112" spans="2:15" x14ac:dyDescent="0.25">
      <c r="B112" s="5">
        <v>0</v>
      </c>
      <c r="C112" s="33" t="str">
        <f>VLOOKUP([1]!見積条件マスタ[[#This Row],[article_type_id]],[1]!品名マスタ[#Data],5,0)</f>
        <v>コアピン</v>
      </c>
      <c r="D112" s="9">
        <v>3</v>
      </c>
      <c r="E112" s="50" t="str">
        <f>VLOOKUP([1]!見積条件マスタ[[#This Row],[qt_condition_type_id]],[1]!見積条件タイプマスタ[#Data],5,0)</f>
        <v>硬度</v>
      </c>
      <c r="F112" s="50" t="str">
        <f>VLOOKUP([1]!見積条件マスタ[[#This Row],[qt_condition_type_id]],[1]!見積条件タイプマスタ[#Data],2,0)</f>
        <v>SIMPLE_TEXT</v>
      </c>
      <c r="G112" s="5">
        <v>1</v>
      </c>
      <c r="H112" s="50" t="str">
        <f>[1]!見積条件マスタ[[#This Row],[article_type_id]]&amp;"."&amp;[1]!見積条件マスタ[[#This Row],[qt_condition_type_id]]&amp;"."&amp;[1]!見積条件マスタ[[#This Row],[qt_condition_type_define_id]]</f>
        <v>0.3.1</v>
      </c>
      <c r="I112" s="5" t="s">
        <v>176</v>
      </c>
      <c r="J112" s="5"/>
      <c r="K112" s="5" t="s">
        <v>177</v>
      </c>
      <c r="L112" s="5">
        <v>1</v>
      </c>
      <c r="M112" s="5"/>
      <c r="N112" s="12" t="s">
        <v>876</v>
      </c>
      <c r="O112" s="59" t="s">
        <v>839</v>
      </c>
    </row>
    <row r="113" spans="2:15" x14ac:dyDescent="0.25">
      <c r="B113" s="5">
        <v>0</v>
      </c>
      <c r="C113" s="33" t="str">
        <f>VLOOKUP([1]!見積条件マスタ[[#This Row],[article_type_id]],[1]!品名マスタ[#Data],5,0)</f>
        <v>コアピン</v>
      </c>
      <c r="D113" s="9">
        <v>3</v>
      </c>
      <c r="E113" s="50" t="str">
        <f>VLOOKUP([1]!見積条件マスタ[[#This Row],[qt_condition_type_id]],[1]!見積条件タイプマスタ[#Data],5,0)</f>
        <v>硬度</v>
      </c>
      <c r="F113" s="50" t="str">
        <f>VLOOKUP([1]!見積条件マスタ[[#This Row],[qt_condition_type_id]],[1]!見積条件タイプマスタ[#Data],2,0)</f>
        <v>SIMPLE_TEXT</v>
      </c>
      <c r="G113" s="5">
        <v>2</v>
      </c>
      <c r="H113" s="50" t="str">
        <f>[1]!見積条件マスタ[[#This Row],[article_type_id]]&amp;"."&amp;[1]!見積条件マスタ[[#This Row],[qt_condition_type_id]]&amp;"."&amp;[1]!見積条件マスタ[[#This Row],[qt_condition_type_define_id]]</f>
        <v>0.3.2</v>
      </c>
      <c r="I113" s="5" t="s">
        <v>14</v>
      </c>
      <c r="J113" s="5"/>
      <c r="K113" s="5" t="s">
        <v>178</v>
      </c>
      <c r="L113" s="5">
        <v>2</v>
      </c>
      <c r="M113" s="5"/>
      <c r="N113" s="12" t="s">
        <v>876</v>
      </c>
      <c r="O113" s="59" t="s">
        <v>839</v>
      </c>
    </row>
    <row r="114" spans="2:15" x14ac:dyDescent="0.25">
      <c r="B114" s="5">
        <v>0</v>
      </c>
      <c r="C114" s="33" t="str">
        <f>VLOOKUP([1]!見積条件マスタ[[#This Row],[article_type_id]],[1]!品名マスタ[#Data],5,0)</f>
        <v>コアピン</v>
      </c>
      <c r="D114" s="9">
        <v>3</v>
      </c>
      <c r="E114" s="50" t="str">
        <f>VLOOKUP([1]!見積条件マスタ[[#This Row],[qt_condition_type_id]],[1]!見積条件タイプマスタ[#Data],5,0)</f>
        <v>硬度</v>
      </c>
      <c r="F114" s="50" t="str">
        <f>VLOOKUP([1]!見積条件マスタ[[#This Row],[qt_condition_type_id]],[1]!見積条件タイプマスタ[#Data],2,0)</f>
        <v>SIMPLE_TEXT</v>
      </c>
      <c r="G114" s="5">
        <v>3</v>
      </c>
      <c r="H114" s="50" t="str">
        <f>[1]!見積条件マスタ[[#This Row],[article_type_id]]&amp;"."&amp;[1]!見積条件マスタ[[#This Row],[qt_condition_type_id]]&amp;"."&amp;[1]!見積条件マスタ[[#This Row],[qt_condition_type_define_id]]</f>
        <v>0.3.3</v>
      </c>
      <c r="I114" s="5" t="s">
        <v>17</v>
      </c>
      <c r="J114" s="5"/>
      <c r="K114" s="5" t="s">
        <v>179</v>
      </c>
      <c r="L114" s="5">
        <v>3</v>
      </c>
      <c r="M114" s="5"/>
      <c r="N114" s="12" t="s">
        <v>876</v>
      </c>
      <c r="O114" s="59" t="s">
        <v>839</v>
      </c>
    </row>
    <row r="115" spans="2:15" x14ac:dyDescent="0.25">
      <c r="B115" s="5">
        <v>0</v>
      </c>
      <c r="C115" s="33" t="str">
        <f>VLOOKUP([1]!見積条件マスタ[[#This Row],[article_type_id]],[1]!品名マスタ[#Data],5,0)</f>
        <v>コアピン</v>
      </c>
      <c r="D115" s="9">
        <v>3</v>
      </c>
      <c r="E115" s="50" t="str">
        <f>VLOOKUP([1]!見積条件マスタ[[#This Row],[qt_condition_type_id]],[1]!見積条件タイプマスタ[#Data],5,0)</f>
        <v>硬度</v>
      </c>
      <c r="F115" s="50" t="str">
        <f>VLOOKUP([1]!見積条件マスタ[[#This Row],[qt_condition_type_id]],[1]!見積条件タイプマスタ[#Data],2,0)</f>
        <v>SIMPLE_TEXT</v>
      </c>
      <c r="G115" s="5">
        <v>4</v>
      </c>
      <c r="H115" s="50" t="str">
        <f>[1]!見積条件マスタ[[#This Row],[article_type_id]]&amp;"."&amp;[1]!見積条件マスタ[[#This Row],[qt_condition_type_id]]&amp;"."&amp;[1]!見積条件マスタ[[#This Row],[qt_condition_type_define_id]]</f>
        <v>0.3.4</v>
      </c>
      <c r="I115" s="5" t="s">
        <v>21</v>
      </c>
      <c r="J115" s="5"/>
      <c r="K115" s="5" t="s">
        <v>180</v>
      </c>
      <c r="L115" s="5">
        <v>4</v>
      </c>
      <c r="M115" s="5"/>
      <c r="N115" s="12" t="s">
        <v>876</v>
      </c>
      <c r="O115" s="59" t="s">
        <v>839</v>
      </c>
    </row>
    <row r="116" spans="2:15" x14ac:dyDescent="0.25">
      <c r="B116" s="5">
        <v>0</v>
      </c>
      <c r="C116" s="33" t="str">
        <f>VLOOKUP([1]!見積条件マスタ[[#This Row],[article_type_id]],[1]!品名マスタ[#Data],5,0)</f>
        <v>コアピン</v>
      </c>
      <c r="D116" s="9">
        <v>3</v>
      </c>
      <c r="E116" s="50" t="str">
        <f>VLOOKUP([1]!見積条件マスタ[[#This Row],[qt_condition_type_id]],[1]!見積条件タイプマスタ[#Data],5,0)</f>
        <v>硬度</v>
      </c>
      <c r="F116" s="50" t="str">
        <f>VLOOKUP([1]!見積条件マスタ[[#This Row],[qt_condition_type_id]],[1]!見積条件タイプマスタ[#Data],2,0)</f>
        <v>SIMPLE_TEXT</v>
      </c>
      <c r="G116" s="5">
        <v>5</v>
      </c>
      <c r="H116" s="50" t="str">
        <f>[1]!見積条件マスタ[[#This Row],[article_type_id]]&amp;"."&amp;[1]!見積条件マスタ[[#This Row],[qt_condition_type_id]]&amp;"."&amp;[1]!見積条件マスタ[[#This Row],[qt_condition_type_define_id]]</f>
        <v>0.3.5</v>
      </c>
      <c r="I116" s="5" t="s">
        <v>11</v>
      </c>
      <c r="J116" s="5"/>
      <c r="K116" s="5" t="s">
        <v>181</v>
      </c>
      <c r="L116" s="5">
        <v>6</v>
      </c>
      <c r="M116" s="5"/>
      <c r="N116" s="12" t="s">
        <v>876</v>
      </c>
      <c r="O116" s="59" t="s">
        <v>839</v>
      </c>
    </row>
    <row r="117" spans="2:15" x14ac:dyDescent="0.25">
      <c r="B117" s="5">
        <v>0</v>
      </c>
      <c r="C117" s="33" t="str">
        <f>VLOOKUP([1]!見積条件マスタ[[#This Row],[article_type_id]],[1]!品名マスタ[#Data],5,0)</f>
        <v>コアピン</v>
      </c>
      <c r="D117" s="9">
        <v>3</v>
      </c>
      <c r="E117" s="50" t="str">
        <f>VLOOKUP([1]!見積条件マスタ[[#This Row],[qt_condition_type_id]],[1]!見積条件タイプマスタ[#Data],5,0)</f>
        <v>硬度</v>
      </c>
      <c r="F117" s="50" t="str">
        <f>VLOOKUP([1]!見積条件マスタ[[#This Row],[qt_condition_type_id]],[1]!見積条件タイプマスタ[#Data],2,0)</f>
        <v>SIMPLE_TEXT</v>
      </c>
      <c r="G117" s="5">
        <v>6</v>
      </c>
      <c r="H117" s="50" t="str">
        <f>[1]!見積条件マスタ[[#This Row],[article_type_id]]&amp;"."&amp;[1]!見積条件マスタ[[#This Row],[qt_condition_type_id]]&amp;"."&amp;[1]!見積条件マスタ[[#This Row],[qt_condition_type_define_id]]</f>
        <v>0.3.6</v>
      </c>
      <c r="I117" s="5" t="s">
        <v>19</v>
      </c>
      <c r="J117" s="5"/>
      <c r="K117" s="5" t="s">
        <v>182</v>
      </c>
      <c r="L117" s="5">
        <v>7</v>
      </c>
      <c r="M117" s="5"/>
      <c r="N117" s="12" t="s">
        <v>876</v>
      </c>
      <c r="O117" s="59" t="s">
        <v>839</v>
      </c>
    </row>
    <row r="118" spans="2:15" x14ac:dyDescent="0.25">
      <c r="B118" s="5">
        <v>0</v>
      </c>
      <c r="C118" s="33" t="str">
        <f>VLOOKUP([1]!見積条件マスタ[[#This Row],[article_type_id]],[1]!品名マスタ[#Data],5,0)</f>
        <v>コアピン</v>
      </c>
      <c r="D118" s="9">
        <v>3</v>
      </c>
      <c r="E118" s="50" t="str">
        <f>VLOOKUP([1]!見積条件マスタ[[#This Row],[qt_condition_type_id]],[1]!見積条件タイプマスタ[#Data],5,0)</f>
        <v>硬度</v>
      </c>
      <c r="F118" s="50" t="str">
        <f>VLOOKUP([1]!見積条件マスタ[[#This Row],[qt_condition_type_id]],[1]!見積条件タイプマスタ[#Data],2,0)</f>
        <v>SIMPLE_TEXT</v>
      </c>
      <c r="G118" s="5">
        <v>7</v>
      </c>
      <c r="H118" s="50" t="str">
        <f>[1]!見積条件マスタ[[#This Row],[article_type_id]]&amp;"."&amp;[1]!見積条件マスタ[[#This Row],[qt_condition_type_id]]&amp;"."&amp;[1]!見積条件マスタ[[#This Row],[qt_condition_type_define_id]]</f>
        <v>0.3.7</v>
      </c>
      <c r="I118" s="5" t="s">
        <v>183</v>
      </c>
      <c r="J118" s="5"/>
      <c r="K118" s="5" t="s">
        <v>184</v>
      </c>
      <c r="L118" s="5">
        <v>9</v>
      </c>
      <c r="M118" s="5"/>
      <c r="N118" s="12" t="s">
        <v>876</v>
      </c>
      <c r="O118" s="59" t="s">
        <v>839</v>
      </c>
    </row>
    <row r="119" spans="2:15" x14ac:dyDescent="0.25">
      <c r="B119" s="5">
        <v>0</v>
      </c>
      <c r="C119" s="33" t="str">
        <f>VLOOKUP([1]!見積条件マスタ[[#This Row],[article_type_id]],[1]!品名マスタ[#Data],5,0)</f>
        <v>コアピン</v>
      </c>
      <c r="D119" s="9">
        <v>3</v>
      </c>
      <c r="E119" s="50" t="str">
        <f>VLOOKUP([1]!見積条件マスタ[[#This Row],[qt_condition_type_id]],[1]!見積条件タイプマスタ[#Data],5,0)</f>
        <v>硬度</v>
      </c>
      <c r="F119" s="50" t="str">
        <f>VLOOKUP([1]!見積条件マスタ[[#This Row],[qt_condition_type_id]],[1]!見積条件タイプマスタ[#Data],2,0)</f>
        <v>SIMPLE_TEXT</v>
      </c>
      <c r="G119" s="5">
        <v>8</v>
      </c>
      <c r="H119" s="50" t="str">
        <f>[1]!見積条件マスタ[[#This Row],[article_type_id]]&amp;"."&amp;[1]!見積条件マスタ[[#This Row],[qt_condition_type_id]]&amp;"."&amp;[1]!見積条件マスタ[[#This Row],[qt_condition_type_define_id]]</f>
        <v>0.3.8</v>
      </c>
      <c r="I119" s="5" t="s">
        <v>185</v>
      </c>
      <c r="J119" s="5"/>
      <c r="K119" s="5" t="s">
        <v>186</v>
      </c>
      <c r="L119" s="5">
        <v>10</v>
      </c>
      <c r="M119" s="5"/>
      <c r="N119" s="12" t="s">
        <v>876</v>
      </c>
      <c r="O119" s="59" t="s">
        <v>839</v>
      </c>
    </row>
    <row r="120" spans="2:15" x14ac:dyDescent="0.25">
      <c r="B120" s="5">
        <v>0</v>
      </c>
      <c r="C120" s="33" t="str">
        <f>VLOOKUP([1]!見積条件マスタ[[#This Row],[article_type_id]],[1]!品名マスタ[#Data],5,0)</f>
        <v>コアピン</v>
      </c>
      <c r="D120" s="9">
        <v>3</v>
      </c>
      <c r="E120" s="50" t="str">
        <f>VLOOKUP([1]!見積条件マスタ[[#This Row],[qt_condition_type_id]],[1]!見積条件タイプマスタ[#Data],5,0)</f>
        <v>硬度</v>
      </c>
      <c r="F120" s="50" t="str">
        <f>VLOOKUP([1]!見積条件マスタ[[#This Row],[qt_condition_type_id]],[1]!見積条件タイプマスタ[#Data],2,0)</f>
        <v>SIMPLE_TEXT</v>
      </c>
      <c r="G120" s="5">
        <v>9</v>
      </c>
      <c r="H120" s="50" t="str">
        <f>[1]!見積条件マスタ[[#This Row],[article_type_id]]&amp;"."&amp;[1]!見積条件マスタ[[#This Row],[qt_condition_type_id]]&amp;"."&amp;[1]!見積条件マスタ[[#This Row],[qt_condition_type_define_id]]</f>
        <v>0.3.9</v>
      </c>
      <c r="I120" s="5" t="s">
        <v>187</v>
      </c>
      <c r="J120" s="5"/>
      <c r="K120" s="5" t="s">
        <v>188</v>
      </c>
      <c r="L120" s="5">
        <v>11</v>
      </c>
      <c r="M120" s="5"/>
      <c r="N120" s="12" t="s">
        <v>876</v>
      </c>
      <c r="O120" s="59" t="s">
        <v>839</v>
      </c>
    </row>
    <row r="121" spans="2:15" x14ac:dyDescent="0.25">
      <c r="B121" s="5">
        <v>0</v>
      </c>
      <c r="C121" s="33" t="str">
        <f>VLOOKUP([1]!見積条件マスタ[[#This Row],[article_type_id]],[1]!品名マスタ[#Data],5,0)</f>
        <v>コアピン</v>
      </c>
      <c r="D121" s="9">
        <v>3</v>
      </c>
      <c r="E121" s="50" t="str">
        <f>VLOOKUP([1]!見積条件マスタ[[#This Row],[qt_condition_type_id]],[1]!見積条件タイプマスタ[#Data],5,0)</f>
        <v>硬度</v>
      </c>
      <c r="F121" s="50" t="str">
        <f>VLOOKUP([1]!見積条件マスタ[[#This Row],[qt_condition_type_id]],[1]!見積条件タイプマスタ[#Data],2,0)</f>
        <v>SIMPLE_TEXT</v>
      </c>
      <c r="G121" s="5">
        <v>10</v>
      </c>
      <c r="H121" s="50" t="str">
        <f>[1]!見積条件マスタ[[#This Row],[article_type_id]]&amp;"."&amp;[1]!見積条件マスタ[[#This Row],[qt_condition_type_id]]&amp;"."&amp;[1]!見積条件マスタ[[#This Row],[qt_condition_type_define_id]]</f>
        <v>0.3.10</v>
      </c>
      <c r="I121" s="5" t="s">
        <v>8</v>
      </c>
      <c r="J121" s="5"/>
      <c r="K121" s="5" t="s">
        <v>189</v>
      </c>
      <c r="L121" s="5">
        <v>12</v>
      </c>
      <c r="M121" s="5"/>
      <c r="N121" s="12" t="s">
        <v>876</v>
      </c>
      <c r="O121" s="59" t="s">
        <v>839</v>
      </c>
    </row>
    <row r="122" spans="2:15" x14ac:dyDescent="0.25">
      <c r="B122" s="5">
        <v>0</v>
      </c>
      <c r="C122" s="33" t="str">
        <f>VLOOKUP([1]!見積条件マスタ[[#This Row],[article_type_id]],[1]!品名マスタ[#Data],5,0)</f>
        <v>コアピン</v>
      </c>
      <c r="D122" s="9">
        <v>3</v>
      </c>
      <c r="E122" s="50" t="str">
        <f>VLOOKUP([1]!見積条件マスタ[[#This Row],[qt_condition_type_id]],[1]!見積条件タイプマスタ[#Data],5,0)</f>
        <v>硬度</v>
      </c>
      <c r="F122" s="50" t="str">
        <f>VLOOKUP([1]!見積条件マスタ[[#This Row],[qt_condition_type_id]],[1]!見積条件タイプマスタ[#Data],2,0)</f>
        <v>SIMPLE_TEXT</v>
      </c>
      <c r="G122" s="5">
        <v>11</v>
      </c>
      <c r="H122" s="50" t="str">
        <f>[1]!見積条件マスタ[[#This Row],[article_type_id]]&amp;"."&amp;[1]!見積条件マスタ[[#This Row],[qt_condition_type_id]]&amp;"."&amp;[1]!見積条件マスタ[[#This Row],[qt_condition_type_define_id]]</f>
        <v>0.3.11</v>
      </c>
      <c r="I122" s="5" t="s">
        <v>23</v>
      </c>
      <c r="J122" s="5"/>
      <c r="K122" s="5" t="s">
        <v>190</v>
      </c>
      <c r="L122" s="5">
        <v>5</v>
      </c>
      <c r="M122" s="5"/>
      <c r="N122" s="12" t="s">
        <v>876</v>
      </c>
      <c r="O122" s="59" t="s">
        <v>839</v>
      </c>
    </row>
    <row r="123" spans="2:15" x14ac:dyDescent="0.25">
      <c r="B123" s="5">
        <v>0</v>
      </c>
      <c r="C123" s="33" t="str">
        <f>VLOOKUP([1]!見積条件マスタ[[#This Row],[article_type_id]],[1]!品名マスタ[#Data],5,0)</f>
        <v>コアピン</v>
      </c>
      <c r="D123" s="9">
        <v>3</v>
      </c>
      <c r="E123" s="50" t="str">
        <f>VLOOKUP([1]!見積条件マスタ[[#This Row],[qt_condition_type_id]],[1]!見積条件タイプマスタ[#Data],5,0)</f>
        <v>硬度</v>
      </c>
      <c r="F123" s="50" t="str">
        <f>VLOOKUP([1]!見積条件マスタ[[#This Row],[qt_condition_type_id]],[1]!見積条件タイプマスタ[#Data],2,0)</f>
        <v>SIMPLE_TEXT</v>
      </c>
      <c r="G123" s="5">
        <v>12</v>
      </c>
      <c r="H123" s="50" t="str">
        <f>[1]!見積条件マスタ[[#This Row],[article_type_id]]&amp;"."&amp;[1]!見積条件マスタ[[#This Row],[qt_condition_type_id]]&amp;"."&amp;[1]!見積条件マスタ[[#This Row],[qt_condition_type_define_id]]</f>
        <v>0.3.12</v>
      </c>
      <c r="I123" s="5" t="s">
        <v>26</v>
      </c>
      <c r="J123" s="5"/>
      <c r="K123" s="5" t="s">
        <v>191</v>
      </c>
      <c r="L123" s="5">
        <v>8</v>
      </c>
      <c r="M123" s="5"/>
      <c r="N123" s="12" t="s">
        <v>876</v>
      </c>
      <c r="O123" s="59" t="s">
        <v>839</v>
      </c>
    </row>
    <row r="124" spans="2:15" x14ac:dyDescent="0.25">
      <c r="B124" s="5">
        <v>0</v>
      </c>
      <c r="C124" s="33" t="str">
        <f>VLOOKUP([1]!見積条件マスタ[[#This Row],[article_type_id]],[1]!品名マスタ[#Data],5,0)</f>
        <v>コアピン</v>
      </c>
      <c r="D124" s="9">
        <v>3</v>
      </c>
      <c r="E124" s="50" t="str">
        <f>VLOOKUP([1]!見積条件マスタ[[#This Row],[qt_condition_type_id]],[1]!見積条件タイプマスタ[#Data],5,0)</f>
        <v>硬度</v>
      </c>
      <c r="F124" s="50" t="str">
        <f>VLOOKUP([1]!見積条件マスタ[[#This Row],[qt_condition_type_id]],[1]!見積条件タイプマスタ[#Data],2,0)</f>
        <v>SIMPLE_TEXT</v>
      </c>
      <c r="G124" s="5">
        <v>13</v>
      </c>
      <c r="H124" s="50" t="str">
        <f>[1]!見積条件マスタ[[#This Row],[article_type_id]]&amp;"."&amp;[1]!見積条件マスタ[[#This Row],[qt_condition_type_id]]&amp;"."&amp;[1]!見積条件マスタ[[#This Row],[qt_condition_type_define_id]]</f>
        <v>0.3.13</v>
      </c>
      <c r="I124" s="5" t="s">
        <v>29</v>
      </c>
      <c r="J124" s="5"/>
      <c r="K124" s="5" t="s">
        <v>192</v>
      </c>
      <c r="L124" s="5">
        <v>13</v>
      </c>
      <c r="M124" s="5"/>
      <c r="N124" s="12" t="s">
        <v>876</v>
      </c>
      <c r="O124" s="59" t="s">
        <v>839</v>
      </c>
    </row>
    <row r="125" spans="2:15" x14ac:dyDescent="0.25">
      <c r="B125" s="5">
        <v>0</v>
      </c>
      <c r="C125" s="33" t="str">
        <f>VLOOKUP([1]!見積条件マスタ[[#This Row],[article_type_id]],[1]!品名マスタ[#Data],5,0)</f>
        <v>コアピン</v>
      </c>
      <c r="D125" s="9">
        <v>3</v>
      </c>
      <c r="E125" s="50" t="str">
        <f>VLOOKUP([1]!見積条件マスタ[[#This Row],[qt_condition_type_id]],[1]!見積条件タイプマスタ[#Data],5,0)</f>
        <v>硬度</v>
      </c>
      <c r="F125" s="50" t="str">
        <f>VLOOKUP([1]!見積条件マスタ[[#This Row],[qt_condition_type_id]],[1]!見積条件タイプマスタ[#Data],2,0)</f>
        <v>SIMPLE_TEXT</v>
      </c>
      <c r="G125" s="5">
        <v>14</v>
      </c>
      <c r="H125" s="50" t="str">
        <f>[1]!見積条件マスタ[[#This Row],[article_type_id]]&amp;"."&amp;[1]!見積条件マスタ[[#This Row],[qt_condition_type_id]]&amp;"."&amp;[1]!見積条件マスタ[[#This Row],[qt_condition_type_define_id]]</f>
        <v>0.3.14</v>
      </c>
      <c r="I125" s="5" t="s">
        <v>31</v>
      </c>
      <c r="J125" s="5"/>
      <c r="K125" s="5" t="s">
        <v>193</v>
      </c>
      <c r="L125" s="5">
        <v>14</v>
      </c>
      <c r="M125" s="5"/>
      <c r="N125" s="12" t="s">
        <v>876</v>
      </c>
      <c r="O125" s="59" t="s">
        <v>839</v>
      </c>
    </row>
    <row r="126" spans="2:15" x14ac:dyDescent="0.25">
      <c r="B126" s="5">
        <v>0</v>
      </c>
      <c r="C126" s="33" t="str">
        <f>VLOOKUP([1]!見積条件マスタ[[#This Row],[article_type_id]],[1]!品名マスタ[#Data],5,0)</f>
        <v>コアピン</v>
      </c>
      <c r="D126" s="9">
        <v>3</v>
      </c>
      <c r="E126" s="50" t="str">
        <f>VLOOKUP([1]!見積条件マスタ[[#This Row],[qt_condition_type_id]],[1]!見積条件タイプマスタ[#Data],5,0)</f>
        <v>硬度</v>
      </c>
      <c r="F126" s="50" t="str">
        <f>VLOOKUP([1]!見積条件マスタ[[#This Row],[qt_condition_type_id]],[1]!見積条件タイプマスタ[#Data],2,0)</f>
        <v>SIMPLE_TEXT</v>
      </c>
      <c r="G126" s="5">
        <v>15</v>
      </c>
      <c r="H126" s="50" t="str">
        <f>[1]!見積条件マスタ[[#This Row],[article_type_id]]&amp;"."&amp;[1]!見積条件マスタ[[#This Row],[qt_condition_type_id]]&amp;"."&amp;[1]!見積条件マスタ[[#This Row],[qt_condition_type_define_id]]</f>
        <v>0.3.15</v>
      </c>
      <c r="I126" s="5" t="s">
        <v>33</v>
      </c>
      <c r="J126" s="5"/>
      <c r="K126" s="5" t="s">
        <v>194</v>
      </c>
      <c r="L126" s="5">
        <v>15</v>
      </c>
      <c r="M126" s="5"/>
      <c r="N126" s="12" t="s">
        <v>876</v>
      </c>
      <c r="O126" s="59" t="s">
        <v>839</v>
      </c>
    </row>
    <row r="127" spans="2:15" x14ac:dyDescent="0.25">
      <c r="B127" s="5">
        <v>0</v>
      </c>
      <c r="C127" s="33" t="str">
        <f>VLOOKUP([1]!見積条件マスタ[[#This Row],[article_type_id]],[1]!品名マスタ[#Data],5,0)</f>
        <v>コアピン</v>
      </c>
      <c r="D127" s="9">
        <v>10001</v>
      </c>
      <c r="E127" s="50" t="str">
        <f>VLOOKUP([1]!見積条件マスタ[[#This Row],[qt_condition_type_id]],[1]!見積条件タイプマスタ[#Data],5,0)</f>
        <v>ツバ径公差</v>
      </c>
      <c r="F127" s="50" t="str">
        <f>VLOOKUP([1]!見積条件マスタ[[#This Row],[qt_condition_type_id]],[1]!見積条件タイプマスタ[#Data],2,0)</f>
        <v>TOLERANCE</v>
      </c>
      <c r="G127" s="5">
        <v>1</v>
      </c>
      <c r="H127" s="50" t="str">
        <f>[1]!見積条件マスタ[[#This Row],[article_type_id]]&amp;"."&amp;[1]!見積条件マスタ[[#This Row],[qt_condition_type_id]]&amp;"."&amp;[1]!見積条件マスタ[[#This Row],[qt_condition_type_define_id]]</f>
        <v>0.10001.1</v>
      </c>
      <c r="I127" s="5" t="s">
        <v>195</v>
      </c>
      <c r="J127" s="5"/>
      <c r="K127" s="5" t="s">
        <v>195</v>
      </c>
      <c r="L127" s="5">
        <v>2</v>
      </c>
      <c r="M127" s="5">
        <v>2</v>
      </c>
      <c r="N127" s="12" t="s">
        <v>612</v>
      </c>
      <c r="O127" s="59"/>
    </row>
    <row r="128" spans="2:15" x14ac:dyDescent="0.25">
      <c r="B128" s="5">
        <v>0</v>
      </c>
      <c r="C128" s="33" t="str">
        <f>VLOOKUP([1]!見積条件マスタ[[#This Row],[article_type_id]],[1]!品名マスタ[#Data],5,0)</f>
        <v>コアピン</v>
      </c>
      <c r="D128" s="9">
        <v>10001</v>
      </c>
      <c r="E128" s="50" t="str">
        <f>VLOOKUP([1]!見積条件マスタ[[#This Row],[qt_condition_type_id]],[1]!見積条件タイプマスタ[#Data],5,0)</f>
        <v>ツバ径公差</v>
      </c>
      <c r="F128" s="50" t="str">
        <f>VLOOKUP([1]!見積条件マスタ[[#This Row],[qt_condition_type_id]],[1]!見積条件タイプマスタ[#Data],2,0)</f>
        <v>TOLERANCE</v>
      </c>
      <c r="G128" s="5">
        <v>2</v>
      </c>
      <c r="H128" s="50" t="str">
        <f>[1]!見積条件マスタ[[#This Row],[article_type_id]]&amp;"."&amp;[1]!見積条件マスタ[[#This Row],[qt_condition_type_id]]&amp;"."&amp;[1]!見積条件マスタ[[#This Row],[qt_condition_type_define_id]]</f>
        <v>0.10001.2</v>
      </c>
      <c r="I128" s="5" t="s">
        <v>196</v>
      </c>
      <c r="J128" s="5"/>
      <c r="K128" s="5" t="s">
        <v>196</v>
      </c>
      <c r="L128" s="5">
        <v>1</v>
      </c>
      <c r="M128" s="5">
        <v>1</v>
      </c>
      <c r="N128" s="12" t="s">
        <v>612</v>
      </c>
      <c r="O128" s="59"/>
    </row>
    <row r="129" spans="2:15" x14ac:dyDescent="0.25">
      <c r="B129" s="5">
        <v>0</v>
      </c>
      <c r="C129" s="33" t="str">
        <f>VLOOKUP([1]!見積条件マスタ[[#This Row],[article_type_id]],[1]!品名マスタ[#Data],5,0)</f>
        <v>コアピン</v>
      </c>
      <c r="D129" s="9">
        <v>10002</v>
      </c>
      <c r="E129" s="50" t="str">
        <f>VLOOKUP([1]!見積条件マスタ[[#This Row],[qt_condition_type_id]],[1]!見積条件タイプマスタ[#Data],5,0)</f>
        <v>ツバ厚公差</v>
      </c>
      <c r="F129" s="50" t="str">
        <f>VLOOKUP([1]!見積条件マスタ[[#This Row],[qt_condition_type_id]],[1]!見積条件タイプマスタ[#Data],2,0)</f>
        <v>TOLERANCE</v>
      </c>
      <c r="G129" s="5">
        <v>1</v>
      </c>
      <c r="H129" s="50" t="str">
        <f>[1]!見積条件マスタ[[#This Row],[article_type_id]]&amp;"."&amp;[1]!見積条件マスタ[[#This Row],[qt_condition_type_id]]&amp;"."&amp;[1]!見積条件マスタ[[#This Row],[qt_condition_type_define_id]]</f>
        <v>0.10002.1</v>
      </c>
      <c r="I129" s="5" t="s">
        <v>195</v>
      </c>
      <c r="J129" s="5"/>
      <c r="K129" s="5" t="s">
        <v>195</v>
      </c>
      <c r="L129" s="5">
        <v>1</v>
      </c>
      <c r="M129" s="5">
        <v>2</v>
      </c>
      <c r="N129" s="12" t="s">
        <v>612</v>
      </c>
      <c r="O129" s="59"/>
    </row>
    <row r="130" spans="2:15" x14ac:dyDescent="0.25">
      <c r="B130" s="5">
        <v>0</v>
      </c>
      <c r="C130" s="33" t="str">
        <f>VLOOKUP([1]!見積条件マスタ[[#This Row],[article_type_id]],[1]!品名マスタ[#Data],5,0)</f>
        <v>コアピン</v>
      </c>
      <c r="D130" s="9">
        <v>10003</v>
      </c>
      <c r="E130" s="50" t="str">
        <f>VLOOKUP([1]!見積条件マスタ[[#This Row],[qt_condition_type_id]],[1]!見積条件タイプマスタ[#Data],5,0)</f>
        <v>全長公差</v>
      </c>
      <c r="F130" s="50" t="str">
        <f>VLOOKUP([1]!見積条件マスタ[[#This Row],[qt_condition_type_id]],[1]!見積条件タイプマスタ[#Data],2,0)</f>
        <v>TOLERANCE</v>
      </c>
      <c r="G130" s="5">
        <v>1</v>
      </c>
      <c r="H130" s="50" t="str">
        <f>[1]!見積条件マスタ[[#This Row],[article_type_id]]&amp;"."&amp;[1]!見積条件マスタ[[#This Row],[qt_condition_type_id]]&amp;"."&amp;[1]!見積条件マスタ[[#This Row],[qt_condition_type_define_id]]</f>
        <v>0.10003.1</v>
      </c>
      <c r="I130" s="5" t="s">
        <v>215</v>
      </c>
      <c r="J130" s="5"/>
      <c r="K130" s="5" t="s">
        <v>199</v>
      </c>
      <c r="L130" s="5">
        <v>2</v>
      </c>
      <c r="M130" s="5">
        <v>2</v>
      </c>
      <c r="N130" s="12" t="s">
        <v>890</v>
      </c>
      <c r="O130" s="59"/>
    </row>
    <row r="131" spans="2:15" x14ac:dyDescent="0.25">
      <c r="B131" s="5">
        <v>0</v>
      </c>
      <c r="C131" s="33" t="str">
        <f>VLOOKUP([1]!見積条件マスタ[[#This Row],[article_type_id]],[1]!品名マスタ[#Data],5,0)</f>
        <v>コアピン</v>
      </c>
      <c r="D131" s="9">
        <v>10003</v>
      </c>
      <c r="E131" s="50" t="str">
        <f>VLOOKUP([1]!見積条件マスタ[[#This Row],[qt_condition_type_id]],[1]!見積条件タイプマスタ[#Data],5,0)</f>
        <v>全長公差</v>
      </c>
      <c r="F131" s="50" t="str">
        <f>VLOOKUP([1]!見積条件マスタ[[#This Row],[qt_condition_type_id]],[1]!見積条件タイプマスタ[#Data],2,0)</f>
        <v>TOLERANCE</v>
      </c>
      <c r="G131" s="5">
        <v>2</v>
      </c>
      <c r="H131" s="50" t="str">
        <f>[1]!見積条件マスタ[[#This Row],[article_type_id]]&amp;"."&amp;[1]!見積条件マスタ[[#This Row],[qt_condition_type_id]]&amp;"."&amp;[1]!見積条件マスタ[[#This Row],[qt_condition_type_define_id]]</f>
        <v>0.10003.2</v>
      </c>
      <c r="I131" s="5" t="s">
        <v>204</v>
      </c>
      <c r="J131" s="5"/>
      <c r="K131" s="5" t="s">
        <v>198</v>
      </c>
      <c r="L131" s="5">
        <v>1</v>
      </c>
      <c r="M131" s="5">
        <v>2</v>
      </c>
      <c r="N131" s="12" t="s">
        <v>890</v>
      </c>
      <c r="O131" s="59"/>
    </row>
    <row r="132" spans="2:15" x14ac:dyDescent="0.25">
      <c r="B132" s="5">
        <v>0</v>
      </c>
      <c r="C132" s="33" t="str">
        <f>VLOOKUP([1]!見積条件マスタ[[#This Row],[article_type_id]],[1]!品名マスタ[#Data],5,0)</f>
        <v>コアピン</v>
      </c>
      <c r="D132" s="9">
        <v>10003</v>
      </c>
      <c r="E132" s="50" t="str">
        <f>VLOOKUP([1]!見積条件マスタ[[#This Row],[qt_condition_type_id]],[1]!見積条件タイプマスタ[#Data],5,0)</f>
        <v>全長公差</v>
      </c>
      <c r="F132" s="50" t="str">
        <f>VLOOKUP([1]!見積条件マスタ[[#This Row],[qt_condition_type_id]],[1]!見積条件タイプマスタ[#Data],2,0)</f>
        <v>TOLERANCE</v>
      </c>
      <c r="G132" s="5">
        <v>3</v>
      </c>
      <c r="H132" s="50" t="str">
        <f>[1]!見積条件マスタ[[#This Row],[article_type_id]]&amp;"."&amp;[1]!見積条件マスタ[[#This Row],[qt_condition_type_id]]&amp;"."&amp;[1]!見積条件マスタ[[#This Row],[qt_condition_type_define_id]]</f>
        <v>0.10003.3</v>
      </c>
      <c r="I132" s="5" t="s">
        <v>236</v>
      </c>
      <c r="J132" s="5"/>
      <c r="K132" s="5" t="s">
        <v>200</v>
      </c>
      <c r="L132" s="5">
        <v>3</v>
      </c>
      <c r="M132" s="5">
        <v>2</v>
      </c>
      <c r="N132" s="12" t="s">
        <v>890</v>
      </c>
      <c r="O132" s="59"/>
    </row>
    <row r="133" spans="2:15" x14ac:dyDescent="0.25">
      <c r="B133" s="87">
        <v>0</v>
      </c>
      <c r="C133" s="87" t="str">
        <f>VLOOKUP([1]!見積条件マスタ[[#This Row],[article_type_id]],[1]!品名マスタ[#Data],5,0)</f>
        <v>コアピン</v>
      </c>
      <c r="D133" s="88">
        <v>10003</v>
      </c>
      <c r="E133" s="89" t="str">
        <f>VLOOKUP([1]!見積条件マスタ[[#This Row],[qt_condition_type_id]],[1]!見積条件タイプマスタ[#Data],5,0)</f>
        <v>全長公差</v>
      </c>
      <c r="F133" s="89" t="str">
        <f>VLOOKUP([1]!見積条件マスタ[[#This Row],[qt_condition_type_id]],[1]!見積条件タイプマスタ[#Data],2,0)</f>
        <v>TOLERANCE</v>
      </c>
      <c r="G133" s="87">
        <v>4</v>
      </c>
      <c r="H133" s="89" t="str">
        <f>[1]!見積条件マスタ[[#This Row],[article_type_id]]&amp;"."&amp;[1]!見積条件マスタ[[#This Row],[qt_condition_type_id]]&amp;"."&amp;[1]!見積条件マスタ[[#This Row],[qt_condition_type_define_id]]</f>
        <v>0.10003.4</v>
      </c>
      <c r="I133" s="87" t="s">
        <v>496</v>
      </c>
      <c r="J133" s="87"/>
      <c r="K133" s="87" t="s">
        <v>540</v>
      </c>
      <c r="L133" s="87">
        <v>4</v>
      </c>
      <c r="M133" s="87">
        <v>2</v>
      </c>
      <c r="N133" s="66" t="s">
        <v>890</v>
      </c>
      <c r="O133" s="59"/>
    </row>
    <row r="134" spans="2:15" x14ac:dyDescent="0.25">
      <c r="B134" s="87">
        <v>0</v>
      </c>
      <c r="C134" s="87" t="str">
        <f>VLOOKUP([1]!見積条件マスタ[[#This Row],[article_type_id]],[1]!品名マスタ[#Data],5,0)</f>
        <v>コアピン</v>
      </c>
      <c r="D134" s="88">
        <v>10003</v>
      </c>
      <c r="E134" s="89" t="str">
        <f>VLOOKUP([1]!見積条件マスタ[[#This Row],[qt_condition_type_id]],[1]!見積条件タイプマスタ[#Data],5,0)</f>
        <v>全長公差</v>
      </c>
      <c r="F134" s="89" t="str">
        <f>VLOOKUP([1]!見積条件マスタ[[#This Row],[qt_condition_type_id]],[1]!見積条件タイプマスタ[#Data],2,0)</f>
        <v>TOLERANCE</v>
      </c>
      <c r="G134" s="87">
        <v>5</v>
      </c>
      <c r="H134" s="89" t="str">
        <f>[1]!見積条件マスタ[[#This Row],[article_type_id]]&amp;"."&amp;[1]!見積条件マスタ[[#This Row],[qt_condition_type_id]]&amp;"."&amp;[1]!見積条件マスタ[[#This Row],[qt_condition_type_define_id]]</f>
        <v>0.10003.5</v>
      </c>
      <c r="I134" s="87" t="s">
        <v>362</v>
      </c>
      <c r="J134" s="87"/>
      <c r="K134" s="87" t="s">
        <v>363</v>
      </c>
      <c r="L134" s="87">
        <v>5</v>
      </c>
      <c r="M134" s="87">
        <v>2</v>
      </c>
      <c r="N134" s="66" t="s">
        <v>890</v>
      </c>
      <c r="O134" s="59"/>
    </row>
    <row r="135" spans="2:15" x14ac:dyDescent="0.25">
      <c r="B135" s="5">
        <v>0</v>
      </c>
      <c r="C135" s="33" t="str">
        <f>VLOOKUP([1]!見積条件マスタ[[#This Row],[article_type_id]],[1]!品名マスタ[#Data],5,0)</f>
        <v>コアピン</v>
      </c>
      <c r="D135" s="9">
        <v>10004</v>
      </c>
      <c r="E135" s="50" t="str">
        <f>VLOOKUP([1]!見積条件マスタ[[#This Row],[qt_condition_type_id]],[1]!見積条件タイプマスタ[#Data],5,0)</f>
        <v>先端径公差</v>
      </c>
      <c r="F135" s="50" t="str">
        <f>VLOOKUP([1]!見積条件マスタ[[#This Row],[qt_condition_type_id]],[1]!見積条件タイプマスタ[#Data],2,0)</f>
        <v>TOLERANCE</v>
      </c>
      <c r="G135" s="5">
        <v>1</v>
      </c>
      <c r="H135" s="50" t="str">
        <f>[1]!見積条件マスタ[[#This Row],[article_type_id]]&amp;"."&amp;[1]!見積条件マスタ[[#This Row],[qt_condition_type_id]]&amp;"."&amp;[1]!見積条件マスタ[[#This Row],[qt_condition_type_define_id]]</f>
        <v>0.10004.1</v>
      </c>
      <c r="I135" s="5" t="s">
        <v>360</v>
      </c>
      <c r="J135" s="5"/>
      <c r="K135" s="5" t="s">
        <v>361</v>
      </c>
      <c r="L135" s="5">
        <v>3</v>
      </c>
      <c r="M135" s="5">
        <v>3</v>
      </c>
      <c r="N135" s="12" t="s">
        <v>612</v>
      </c>
      <c r="O135" s="59"/>
    </row>
    <row r="136" spans="2:15" x14ac:dyDescent="0.25">
      <c r="B136" s="5">
        <v>0</v>
      </c>
      <c r="C136" s="33" t="str">
        <f>VLOOKUP([1]!見積条件マスタ[[#This Row],[article_type_id]],[1]!品名マスタ[#Data],5,0)</f>
        <v>コアピン</v>
      </c>
      <c r="D136" s="9">
        <v>10004</v>
      </c>
      <c r="E136" s="50" t="str">
        <f>VLOOKUP([1]!見積条件マスタ[[#This Row],[qt_condition_type_id]],[1]!見積条件タイプマスタ[#Data],5,0)</f>
        <v>先端径公差</v>
      </c>
      <c r="F136" s="50" t="str">
        <f>VLOOKUP([1]!見積条件マスタ[[#This Row],[qt_condition_type_id]],[1]!見積条件タイプマスタ[#Data],2,0)</f>
        <v>TOLERANCE</v>
      </c>
      <c r="G136" s="5">
        <v>2</v>
      </c>
      <c r="H136" s="50" t="str">
        <f>[1]!見積条件マスタ[[#This Row],[article_type_id]]&amp;"."&amp;[1]!見積条件マスタ[[#This Row],[qt_condition_type_id]]&amp;"."&amp;[1]!見積条件マスタ[[#This Row],[qt_condition_type_define_id]]</f>
        <v>0.10004.2</v>
      </c>
      <c r="I136" s="5" t="s">
        <v>362</v>
      </c>
      <c r="J136" s="5"/>
      <c r="K136" s="5" t="s">
        <v>363</v>
      </c>
      <c r="L136" s="5">
        <v>2</v>
      </c>
      <c r="M136" s="5">
        <v>2</v>
      </c>
      <c r="N136" s="12" t="s">
        <v>612</v>
      </c>
      <c r="O136" s="59"/>
    </row>
    <row r="137" spans="2:15" x14ac:dyDescent="0.25">
      <c r="B137" s="5">
        <v>0</v>
      </c>
      <c r="C137" s="33" t="str">
        <f>VLOOKUP([1]!見積条件マスタ[[#This Row],[article_type_id]],[1]!品名マスタ[#Data],5,0)</f>
        <v>コアピン</v>
      </c>
      <c r="D137" s="9">
        <v>10004</v>
      </c>
      <c r="E137" s="50" t="str">
        <f>VLOOKUP([1]!見積条件マスタ[[#This Row],[qt_condition_type_id]],[1]!見積条件タイプマスタ[#Data],5,0)</f>
        <v>先端径公差</v>
      </c>
      <c r="F137" s="50" t="str">
        <f>VLOOKUP([1]!見積条件マスタ[[#This Row],[qt_condition_type_id]],[1]!見積条件タイプマスタ[#Data],2,0)</f>
        <v>TOLERANCE</v>
      </c>
      <c r="G137" s="5">
        <v>3</v>
      </c>
      <c r="H137" s="50" t="str">
        <f>[1]!見積条件マスタ[[#This Row],[article_type_id]]&amp;"."&amp;[1]!見積条件マスタ[[#This Row],[qt_condition_type_id]]&amp;"."&amp;[1]!見積条件マスタ[[#This Row],[qt_condition_type_define_id]]</f>
        <v>0.10004.3</v>
      </c>
      <c r="I137" s="5" t="s">
        <v>364</v>
      </c>
      <c r="J137" s="5"/>
      <c r="K137" s="5" t="s">
        <v>365</v>
      </c>
      <c r="L137" s="5">
        <v>1</v>
      </c>
      <c r="M137" s="5">
        <v>3</v>
      </c>
      <c r="N137" s="12" t="s">
        <v>612</v>
      </c>
      <c r="O137" s="59"/>
    </row>
    <row r="138" spans="2:15" x14ac:dyDescent="0.25">
      <c r="B138" s="5">
        <v>0</v>
      </c>
      <c r="C138" s="33" t="str">
        <f>VLOOKUP([1]!見積条件マスタ[[#This Row],[article_type_id]],[1]!品名マスタ[#Data],5,0)</f>
        <v>コアピン</v>
      </c>
      <c r="D138" s="9">
        <v>10005</v>
      </c>
      <c r="E138" s="50" t="str">
        <f>VLOOKUP([1]!見積条件マスタ[[#This Row],[qt_condition_type_id]],[1]!見積条件タイプマスタ[#Data],5,0)</f>
        <v>シャンク径公差</v>
      </c>
      <c r="F138" s="50" t="str">
        <f>VLOOKUP([1]!見積条件マスタ[[#This Row],[qt_condition_type_id]],[1]!見積条件タイプマスタ[#Data],2,0)</f>
        <v>TOLERANCE</v>
      </c>
      <c r="G138" s="5">
        <v>1</v>
      </c>
      <c r="H138" s="50" t="str">
        <f>[1]!見積条件マスタ[[#This Row],[article_type_id]]&amp;"."&amp;[1]!見積条件マスタ[[#This Row],[qt_condition_type_id]]&amp;"."&amp;[1]!見積条件マスタ[[#This Row],[qt_condition_type_define_id]]</f>
        <v>0.10005.1</v>
      </c>
      <c r="I138" s="5" t="s">
        <v>442</v>
      </c>
      <c r="J138" s="5"/>
      <c r="K138" s="5" t="s">
        <v>442</v>
      </c>
      <c r="L138" s="5">
        <v>3</v>
      </c>
      <c r="M138" s="5">
        <v>3</v>
      </c>
      <c r="N138" s="12" t="s">
        <v>612</v>
      </c>
      <c r="O138" s="59"/>
    </row>
    <row r="139" spans="2:15" x14ac:dyDescent="0.25">
      <c r="B139" s="5">
        <v>0</v>
      </c>
      <c r="C139" s="33" t="str">
        <f>VLOOKUP([1]!見積条件マスタ[[#This Row],[article_type_id]],[1]!品名マスタ[#Data],5,0)</f>
        <v>コアピン</v>
      </c>
      <c r="D139" s="9">
        <v>10005</v>
      </c>
      <c r="E139" s="50" t="str">
        <f>VLOOKUP([1]!見積条件マスタ[[#This Row],[qt_condition_type_id]],[1]!見積条件タイプマスタ[#Data],5,0)</f>
        <v>シャンク径公差</v>
      </c>
      <c r="F139" s="50" t="str">
        <f>VLOOKUP([1]!見積条件マスタ[[#This Row],[qt_condition_type_id]],[1]!見積条件タイプマスタ[#Data],2,0)</f>
        <v>TOLERANCE</v>
      </c>
      <c r="G139" s="5">
        <v>2</v>
      </c>
      <c r="H139" s="50" t="str">
        <f>[1]!見積条件マスタ[[#This Row],[article_type_id]]&amp;"."&amp;[1]!見積条件マスタ[[#This Row],[qt_condition_type_id]]&amp;"."&amp;[1]!見積条件マスタ[[#This Row],[qt_condition_type_define_id]]</f>
        <v>0.10005.2</v>
      </c>
      <c r="I139" s="5" t="s">
        <v>243</v>
      </c>
      <c r="J139" s="5"/>
      <c r="K139" s="5" t="s">
        <v>243</v>
      </c>
      <c r="L139" s="5">
        <v>2</v>
      </c>
      <c r="M139" s="5">
        <v>3</v>
      </c>
      <c r="N139" s="12" t="s">
        <v>612</v>
      </c>
      <c r="O139" s="59"/>
    </row>
    <row r="140" spans="2:15" x14ac:dyDescent="0.25">
      <c r="B140" s="5">
        <v>0</v>
      </c>
      <c r="C140" s="33" t="str">
        <f>VLOOKUP([1]!見積条件マスタ[[#This Row],[article_type_id]],[1]!品名マスタ[#Data],5,0)</f>
        <v>コアピン</v>
      </c>
      <c r="D140" s="9">
        <v>10005</v>
      </c>
      <c r="E140" s="50" t="str">
        <f>VLOOKUP([1]!見積条件マスタ[[#This Row],[qt_condition_type_id]],[1]!見積条件タイプマスタ[#Data],5,0)</f>
        <v>シャンク径公差</v>
      </c>
      <c r="F140" s="50" t="str">
        <f>VLOOKUP([1]!見積条件マスタ[[#This Row],[qt_condition_type_id]],[1]!見積条件タイプマスタ[#Data],2,0)</f>
        <v>TOLERANCE</v>
      </c>
      <c r="G140" s="5">
        <v>3</v>
      </c>
      <c r="H140" s="50" t="str">
        <f>[1]!見積条件マスタ[[#This Row],[article_type_id]]&amp;"."&amp;[1]!見積条件マスタ[[#This Row],[qt_condition_type_id]]&amp;"."&amp;[1]!見積条件マスタ[[#This Row],[qt_condition_type_define_id]]</f>
        <v>0.10005.3</v>
      </c>
      <c r="I140" s="5" t="s">
        <v>367</v>
      </c>
      <c r="J140" s="5"/>
      <c r="K140" s="5" t="s">
        <v>367</v>
      </c>
      <c r="L140" s="5">
        <v>1</v>
      </c>
      <c r="M140" s="5">
        <v>2</v>
      </c>
      <c r="N140" s="12" t="s">
        <v>612</v>
      </c>
      <c r="O140" s="60"/>
    </row>
    <row r="141" spans="2:15" x14ac:dyDescent="0.25">
      <c r="B141" s="5">
        <v>0</v>
      </c>
      <c r="C141" s="33" t="str">
        <f>VLOOKUP([1]!見積条件マスタ[[#This Row],[article_type_id]],[1]!品名マスタ[#Data],5,0)</f>
        <v>コアピン</v>
      </c>
      <c r="D141" s="9">
        <v>10006</v>
      </c>
      <c r="E141" s="50" t="str">
        <f>VLOOKUP([1]!見積条件マスタ[[#This Row],[qt_condition_type_id]],[1]!見積条件タイプマスタ[#Data],5,0)</f>
        <v>シャンク長公差</v>
      </c>
      <c r="F141" s="50" t="str">
        <f>VLOOKUP([1]!見積条件マスタ[[#This Row],[qt_condition_type_id]],[1]!見積条件タイプマスタ[#Data],2,0)</f>
        <v>TOLERANCE</v>
      </c>
      <c r="G141" s="5">
        <v>1</v>
      </c>
      <c r="H141" s="50" t="str">
        <f>[1]!見積条件マスタ[[#This Row],[article_type_id]]&amp;"."&amp;[1]!見積条件マスタ[[#This Row],[qt_condition_type_id]]&amp;"."&amp;[1]!見積条件マスタ[[#This Row],[qt_condition_type_define_id]]</f>
        <v>0.10006.1</v>
      </c>
      <c r="I141" s="5" t="s">
        <v>236</v>
      </c>
      <c r="J141" s="5"/>
      <c r="K141" s="5" t="s">
        <v>200</v>
      </c>
      <c r="L141" s="87">
        <v>3</v>
      </c>
      <c r="M141" s="5">
        <v>2</v>
      </c>
      <c r="N141" s="67" t="s">
        <v>388</v>
      </c>
      <c r="O141" s="60"/>
    </row>
    <row r="142" spans="2:15" x14ac:dyDescent="0.25">
      <c r="B142" s="5">
        <v>0</v>
      </c>
      <c r="C142" s="33" t="str">
        <f>VLOOKUP([1]!見積条件マスタ[[#This Row],[article_type_id]],[1]!品名マスタ[#Data],5,0)</f>
        <v>コアピン</v>
      </c>
      <c r="D142" s="9">
        <v>10006</v>
      </c>
      <c r="E142" s="50" t="str">
        <f>VLOOKUP([1]!見積条件マスタ[[#This Row],[qt_condition_type_id]],[1]!見積条件タイプマスタ[#Data],5,0)</f>
        <v>シャンク長公差</v>
      </c>
      <c r="F142" s="50" t="str">
        <f>VLOOKUP([1]!見積条件マスタ[[#This Row],[qt_condition_type_id]],[1]!見積条件タイプマスタ[#Data],2,0)</f>
        <v>TOLERANCE</v>
      </c>
      <c r="G142" s="5">
        <v>2</v>
      </c>
      <c r="H142" s="50" t="str">
        <f>[1]!見積条件マスタ[[#This Row],[article_type_id]]&amp;"."&amp;[1]!見積条件マスタ[[#This Row],[qt_condition_type_id]]&amp;"."&amp;[1]!見積条件マスタ[[#This Row],[qt_condition_type_define_id]]</f>
        <v>0.10006.2</v>
      </c>
      <c r="I142" s="5" t="s">
        <v>215</v>
      </c>
      <c r="J142" s="5"/>
      <c r="K142" s="5" t="s">
        <v>199</v>
      </c>
      <c r="L142" s="87">
        <v>2</v>
      </c>
      <c r="M142" s="5">
        <v>2</v>
      </c>
      <c r="N142" s="66" t="s">
        <v>388</v>
      </c>
      <c r="O142" s="60"/>
    </row>
    <row r="143" spans="2:15" x14ac:dyDescent="0.25">
      <c r="B143" s="5">
        <v>0</v>
      </c>
      <c r="C143" s="33" t="str">
        <f>VLOOKUP([1]!見積条件マスタ[[#This Row],[article_type_id]],[1]!品名マスタ[#Data],5,0)</f>
        <v>コアピン</v>
      </c>
      <c r="D143" s="9">
        <v>10006</v>
      </c>
      <c r="E143" s="50" t="str">
        <f>VLOOKUP([1]!見積条件マスタ[[#This Row],[qt_condition_type_id]],[1]!見積条件タイプマスタ[#Data],5,0)</f>
        <v>シャンク長公差</v>
      </c>
      <c r="F143" s="50" t="str">
        <f>VLOOKUP([1]!見積条件マスタ[[#This Row],[qt_condition_type_id]],[1]!見積条件タイプマスタ[#Data],2,0)</f>
        <v>TOLERANCE</v>
      </c>
      <c r="G143" s="5">
        <v>3</v>
      </c>
      <c r="H143" s="50" t="str">
        <f>[1]!見積条件マスタ[[#This Row],[article_type_id]]&amp;"."&amp;[1]!見積条件マスタ[[#This Row],[qt_condition_type_id]]&amp;"."&amp;[1]!見積条件マスタ[[#This Row],[qt_condition_type_define_id]]</f>
        <v>0.10006.3</v>
      </c>
      <c r="I143" s="5" t="s">
        <v>204</v>
      </c>
      <c r="J143" s="5"/>
      <c r="K143" s="5" t="s">
        <v>198</v>
      </c>
      <c r="L143" s="87">
        <v>1</v>
      </c>
      <c r="M143" s="5">
        <v>2</v>
      </c>
      <c r="N143" s="66" t="s">
        <v>388</v>
      </c>
      <c r="O143" s="60"/>
    </row>
    <row r="144" spans="2:15" x14ac:dyDescent="0.25">
      <c r="B144" s="87">
        <v>0</v>
      </c>
      <c r="C144" s="87" t="str">
        <f>VLOOKUP([1]!見積条件マスタ[[#This Row],[article_type_id]],[1]!品名マスタ[#Data],5,0)</f>
        <v>コアピン</v>
      </c>
      <c r="D144" s="88">
        <v>10006</v>
      </c>
      <c r="E144" s="89" t="str">
        <f>VLOOKUP([1]!見積条件マスタ[[#This Row],[qt_condition_type_id]],[1]!見積条件タイプマスタ[#Data],5,0)</f>
        <v>シャンク長公差</v>
      </c>
      <c r="F144" s="89" t="str">
        <f>VLOOKUP([1]!見積条件マスタ[[#This Row],[qt_condition_type_id]],[1]!見積条件タイプマスタ[#Data],2,0)</f>
        <v>TOLERANCE</v>
      </c>
      <c r="G144" s="87">
        <v>4</v>
      </c>
      <c r="H144" s="89" t="str">
        <f>[1]!見積条件マスタ[[#This Row],[article_type_id]]&amp;"."&amp;[1]!見積条件マスタ[[#This Row],[qt_condition_type_id]]&amp;"."&amp;[1]!見積条件マスタ[[#This Row],[qt_condition_type_define_id]]</f>
        <v>0.10006.4</v>
      </c>
      <c r="I144" s="87" t="s">
        <v>496</v>
      </c>
      <c r="J144" s="87"/>
      <c r="K144" s="87" t="s">
        <v>540</v>
      </c>
      <c r="L144" s="87">
        <v>4</v>
      </c>
      <c r="M144" s="87">
        <v>2</v>
      </c>
      <c r="N144" s="66" t="s">
        <v>388</v>
      </c>
      <c r="O144" s="60"/>
    </row>
    <row r="145" spans="2:15" x14ac:dyDescent="0.25">
      <c r="B145" s="87">
        <v>0</v>
      </c>
      <c r="C145" s="87" t="str">
        <f>VLOOKUP([1]!見積条件マスタ[[#This Row],[article_type_id]],[1]!品名マスタ[#Data],5,0)</f>
        <v>コアピン</v>
      </c>
      <c r="D145" s="88">
        <v>10006</v>
      </c>
      <c r="E145" s="89" t="str">
        <f>VLOOKUP([1]!見積条件マスタ[[#This Row],[qt_condition_type_id]],[1]!見積条件タイプマスタ[#Data],5,0)</f>
        <v>シャンク長公差</v>
      </c>
      <c r="F145" s="89" t="str">
        <f>VLOOKUP([1]!見積条件マスタ[[#This Row],[qt_condition_type_id]],[1]!見積条件タイプマスタ[#Data],2,0)</f>
        <v>TOLERANCE</v>
      </c>
      <c r="G145" s="87">
        <v>5</v>
      </c>
      <c r="H145" s="89" t="str">
        <f>[1]!見積条件マスタ[[#This Row],[article_type_id]]&amp;"."&amp;[1]!見積条件マスタ[[#This Row],[qt_condition_type_id]]&amp;"."&amp;[1]!見積条件マスタ[[#This Row],[qt_condition_type_define_id]]</f>
        <v>0.10006.5</v>
      </c>
      <c r="I145" s="87" t="s">
        <v>362</v>
      </c>
      <c r="J145" s="87"/>
      <c r="K145" s="87" t="s">
        <v>363</v>
      </c>
      <c r="L145" s="87">
        <v>5</v>
      </c>
      <c r="M145" s="87">
        <v>2</v>
      </c>
      <c r="N145" s="66" t="s">
        <v>388</v>
      </c>
      <c r="O145" s="60"/>
    </row>
    <row r="146" spans="2:15" x14ac:dyDescent="0.25">
      <c r="B146" s="5">
        <v>0</v>
      </c>
      <c r="C146" s="33" t="str">
        <f>VLOOKUP([1]!見積条件マスタ[[#This Row],[article_type_id]],[1]!品名マスタ[#Data],5,0)</f>
        <v>コアピン</v>
      </c>
      <c r="D146" s="9">
        <v>10007</v>
      </c>
      <c r="E146" s="50" t="str">
        <f>VLOOKUP([1]!見積条件マスタ[[#This Row],[qt_condition_type_id]],[1]!見積条件タイプマスタ[#Data],5,0)</f>
        <v>ツバカット位置公差</v>
      </c>
      <c r="F146" s="50" t="str">
        <f>VLOOKUP([1]!見積条件マスタ[[#This Row],[qt_condition_type_id]],[1]!見積条件タイプマスタ[#Data],2,0)</f>
        <v>TOLERANCE</v>
      </c>
      <c r="G146" s="5">
        <v>1</v>
      </c>
      <c r="H146" s="50" t="str">
        <f>[1]!見積条件マスタ[[#This Row],[article_type_id]]&amp;"."&amp;[1]!見積条件マスタ[[#This Row],[qt_condition_type_id]]&amp;"."&amp;[1]!見積条件マスタ[[#This Row],[qt_condition_type_define_id]]</f>
        <v>0.10007.1</v>
      </c>
      <c r="I146" s="5" t="s">
        <v>443</v>
      </c>
      <c r="J146" s="5"/>
      <c r="K146" s="5" t="s">
        <v>443</v>
      </c>
      <c r="L146" s="87">
        <v>3</v>
      </c>
      <c r="M146" s="5">
        <v>3</v>
      </c>
      <c r="N146" s="12" t="s">
        <v>612</v>
      </c>
      <c r="O146" s="60"/>
    </row>
    <row r="147" spans="2:15" x14ac:dyDescent="0.25">
      <c r="B147" s="5">
        <v>0</v>
      </c>
      <c r="C147" s="33" t="str">
        <f>VLOOKUP([1]!見積条件マスタ[[#This Row],[article_type_id]],[1]!品名マスタ[#Data],5,0)</f>
        <v>コアピン</v>
      </c>
      <c r="D147" s="9">
        <v>10007</v>
      </c>
      <c r="E147" s="50" t="str">
        <f>VLOOKUP([1]!見積条件マスタ[[#This Row],[qt_condition_type_id]],[1]!見積条件タイプマスタ[#Data],5,0)</f>
        <v>ツバカット位置公差</v>
      </c>
      <c r="F147" s="50" t="str">
        <f>VLOOKUP([1]!見積条件マスタ[[#This Row],[qt_condition_type_id]],[1]!見積条件タイプマスタ[#Data],2,0)</f>
        <v>TOLERANCE</v>
      </c>
      <c r="G147" s="5">
        <v>2</v>
      </c>
      <c r="H147" s="50" t="str">
        <f>[1]!見積条件マスタ[[#This Row],[article_type_id]]&amp;"."&amp;[1]!見積条件マスタ[[#This Row],[qt_condition_type_id]]&amp;"."&amp;[1]!見積条件マスタ[[#This Row],[qt_condition_type_define_id]]</f>
        <v>0.10007.2</v>
      </c>
      <c r="I147" s="5" t="s">
        <v>203</v>
      </c>
      <c r="J147" s="5"/>
      <c r="K147" s="5" t="s">
        <v>203</v>
      </c>
      <c r="L147" s="87">
        <v>1</v>
      </c>
      <c r="M147" s="5">
        <v>3</v>
      </c>
      <c r="N147" s="12" t="s">
        <v>612</v>
      </c>
      <c r="O147" s="59"/>
    </row>
    <row r="148" spans="2:15" x14ac:dyDescent="0.25">
      <c r="B148" s="5">
        <v>0</v>
      </c>
      <c r="C148" s="33" t="str">
        <f>VLOOKUP([1]!見積条件マスタ[[#This Row],[article_type_id]],[1]!品名マスタ[#Data],5,0)</f>
        <v>コアピン</v>
      </c>
      <c r="D148" s="9">
        <v>10007</v>
      </c>
      <c r="E148" s="50" t="str">
        <f>VLOOKUP([1]!見積条件マスタ[[#This Row],[qt_condition_type_id]],[1]!見積条件タイプマスタ[#Data],5,0)</f>
        <v>ツバカット位置公差</v>
      </c>
      <c r="F148" s="50" t="str">
        <f>VLOOKUP([1]!見積条件マスタ[[#This Row],[qt_condition_type_id]],[1]!見積条件タイプマスタ[#Data],2,0)</f>
        <v>TOLERANCE</v>
      </c>
      <c r="G148" s="5">
        <v>3</v>
      </c>
      <c r="H148" s="50" t="str">
        <f>[1]!見積条件マスタ[[#This Row],[article_type_id]]&amp;"."&amp;[1]!見積条件マスタ[[#This Row],[qt_condition_type_id]]&amp;"."&amp;[1]!見積条件マスタ[[#This Row],[qt_condition_type_define_id]]</f>
        <v>0.10007.3</v>
      </c>
      <c r="I148" s="5" t="s">
        <v>195</v>
      </c>
      <c r="J148" s="5"/>
      <c r="K148" s="5" t="s">
        <v>195</v>
      </c>
      <c r="L148" s="87">
        <v>2</v>
      </c>
      <c r="M148" s="5">
        <v>3</v>
      </c>
      <c r="N148" s="12" t="s">
        <v>611</v>
      </c>
      <c r="O148" s="59"/>
    </row>
    <row r="149" spans="2:15" x14ac:dyDescent="0.25">
      <c r="B149" s="5">
        <v>0</v>
      </c>
      <c r="C149" s="33" t="str">
        <f>VLOOKUP([1]!見積条件マスタ[[#This Row],[article_type_id]],[1]!品名マスタ[#Data],5,0)</f>
        <v>コアピン</v>
      </c>
      <c r="D149" s="9">
        <v>10008</v>
      </c>
      <c r="E149" s="50" t="str">
        <f>VLOOKUP([1]!見積条件マスタ[[#This Row],[qt_condition_type_id]],[1]!見積条件タイプマスタ[#Data],5,0)</f>
        <v>ツバ裏溝 溝幅A公差</v>
      </c>
      <c r="F149" s="50" t="str">
        <f>VLOOKUP([1]!見積条件マスタ[[#This Row],[qt_condition_type_id]],[1]!見積条件タイプマスタ[#Data],2,0)</f>
        <v>TOLERANCE</v>
      </c>
      <c r="G149" s="5">
        <v>1</v>
      </c>
      <c r="H149" s="50" t="str">
        <f>[1]!見積条件マスタ[[#This Row],[article_type_id]]&amp;"."&amp;[1]!見積条件マスタ[[#This Row],[qt_condition_type_id]]&amp;"."&amp;[1]!見積条件マスタ[[#This Row],[qt_condition_type_define_id]]</f>
        <v>0.10008.1</v>
      </c>
      <c r="I149" s="5" t="s">
        <v>443</v>
      </c>
      <c r="J149" s="5"/>
      <c r="K149" s="5" t="s">
        <v>443</v>
      </c>
      <c r="L149" s="5">
        <v>2</v>
      </c>
      <c r="M149" s="5">
        <v>2</v>
      </c>
      <c r="N149" s="12" t="s">
        <v>876</v>
      </c>
      <c r="O149" s="59"/>
    </row>
    <row r="150" spans="2:15" x14ac:dyDescent="0.25">
      <c r="B150" s="5">
        <v>0</v>
      </c>
      <c r="C150" s="33" t="str">
        <f>VLOOKUP([1]!見積条件マスタ[[#This Row],[article_type_id]],[1]!品名マスタ[#Data],5,0)</f>
        <v>コアピン</v>
      </c>
      <c r="D150" s="9">
        <v>10008</v>
      </c>
      <c r="E150" s="50" t="str">
        <f>VLOOKUP([1]!見積条件マスタ[[#This Row],[qt_condition_type_id]],[1]!見積条件タイプマスタ[#Data],5,0)</f>
        <v>ツバ裏溝 溝幅A公差</v>
      </c>
      <c r="F150" s="50" t="str">
        <f>VLOOKUP([1]!見積条件マスタ[[#This Row],[qt_condition_type_id]],[1]!見積条件タイプマスタ[#Data],2,0)</f>
        <v>TOLERANCE</v>
      </c>
      <c r="G150" s="5">
        <v>2</v>
      </c>
      <c r="H150" s="50" t="str">
        <f>[1]!見積条件マスタ[[#This Row],[article_type_id]]&amp;"."&amp;[1]!見積条件マスタ[[#This Row],[qt_condition_type_id]]&amp;"."&amp;[1]!見積条件マスタ[[#This Row],[qt_condition_type_define_id]]</f>
        <v>0.10008.2</v>
      </c>
      <c r="I150" s="5" t="s">
        <v>203</v>
      </c>
      <c r="J150" s="5"/>
      <c r="K150" s="5" t="s">
        <v>203</v>
      </c>
      <c r="L150" s="5">
        <v>1</v>
      </c>
      <c r="M150" s="5">
        <v>1</v>
      </c>
      <c r="N150" s="12" t="s">
        <v>612</v>
      </c>
      <c r="O150" s="59"/>
    </row>
    <row r="151" spans="2:15" x14ac:dyDescent="0.25">
      <c r="B151" s="5">
        <v>0</v>
      </c>
      <c r="C151" s="33" t="str">
        <f>VLOOKUP([1]!見積条件マスタ[[#This Row],[article_type_id]],[1]!品名マスタ[#Data],5,0)</f>
        <v>コアピン</v>
      </c>
      <c r="D151" s="9">
        <v>10009</v>
      </c>
      <c r="E151" s="50" t="str">
        <f>VLOOKUP([1]!見積条件マスタ[[#This Row],[qt_condition_type_id]],[1]!見積条件タイプマスタ[#Data],5,0)</f>
        <v>ツバ裏溝 溝幅B公差</v>
      </c>
      <c r="F151" s="50" t="str">
        <f>VLOOKUP([1]!見積条件マスタ[[#This Row],[qt_condition_type_id]],[1]!見積条件タイプマスタ[#Data],2,0)</f>
        <v>TOLERANCE</v>
      </c>
      <c r="G151" s="5">
        <v>1</v>
      </c>
      <c r="H151" s="50" t="str">
        <f>[1]!見積条件マスタ[[#This Row],[article_type_id]]&amp;"."&amp;[1]!見積条件マスタ[[#This Row],[qt_condition_type_id]]&amp;"."&amp;[1]!見積条件マスタ[[#This Row],[qt_condition_type_define_id]]</f>
        <v>0.10009.1</v>
      </c>
      <c r="I151" s="5" t="s">
        <v>443</v>
      </c>
      <c r="J151" s="5"/>
      <c r="K151" s="5" t="s">
        <v>443</v>
      </c>
      <c r="L151" s="5">
        <v>2</v>
      </c>
      <c r="M151" s="5">
        <v>2</v>
      </c>
      <c r="N151" s="12" t="s">
        <v>876</v>
      </c>
      <c r="O151" s="59"/>
    </row>
    <row r="152" spans="2:15" x14ac:dyDescent="0.25">
      <c r="B152" s="5">
        <v>0</v>
      </c>
      <c r="C152" s="33" t="str">
        <f>VLOOKUP([1]!見積条件マスタ[[#This Row],[article_type_id]],[1]!品名マスタ[#Data],5,0)</f>
        <v>コアピン</v>
      </c>
      <c r="D152" s="9">
        <v>10009</v>
      </c>
      <c r="E152" s="50" t="str">
        <f>VLOOKUP([1]!見積条件マスタ[[#This Row],[qt_condition_type_id]],[1]!見積条件タイプマスタ[#Data],5,0)</f>
        <v>ツバ裏溝 溝幅B公差</v>
      </c>
      <c r="F152" s="50" t="str">
        <f>VLOOKUP([1]!見積条件マスタ[[#This Row],[qt_condition_type_id]],[1]!見積条件タイプマスタ[#Data],2,0)</f>
        <v>TOLERANCE</v>
      </c>
      <c r="G152" s="5">
        <v>2</v>
      </c>
      <c r="H152" s="50" t="str">
        <f>[1]!見積条件マスタ[[#This Row],[article_type_id]]&amp;"."&amp;[1]!見積条件マスタ[[#This Row],[qt_condition_type_id]]&amp;"."&amp;[1]!見積条件マスタ[[#This Row],[qt_condition_type_define_id]]</f>
        <v>0.10009.2</v>
      </c>
      <c r="I152" s="5" t="s">
        <v>203</v>
      </c>
      <c r="J152" s="5"/>
      <c r="K152" s="5" t="s">
        <v>203</v>
      </c>
      <c r="L152" s="5">
        <v>1</v>
      </c>
      <c r="M152" s="5">
        <v>1</v>
      </c>
      <c r="N152" s="12" t="s">
        <v>612</v>
      </c>
      <c r="O152" s="59"/>
    </row>
    <row r="153" spans="2:15" x14ac:dyDescent="0.25">
      <c r="B153" s="5">
        <v>0</v>
      </c>
      <c r="C153" s="33" t="str">
        <f>VLOOKUP([1]!見積条件マスタ[[#This Row],[article_type_id]],[1]!品名マスタ[#Data],5,0)</f>
        <v>コアピン</v>
      </c>
      <c r="D153" s="9">
        <v>10010</v>
      </c>
      <c r="E153" s="50" t="str">
        <f>VLOOKUP([1]!見積条件マスタ[[#This Row],[qt_condition_type_id]],[1]!見積条件タイプマスタ[#Data],5,0)</f>
        <v>ザグリ穴径公差</v>
      </c>
      <c r="F153" s="50" t="str">
        <f>VLOOKUP([1]!見積条件マスタ[[#This Row],[qt_condition_type_id]],[1]!見積条件タイプマスタ[#Data],2,0)</f>
        <v>TOLERANCE</v>
      </c>
      <c r="G153" s="5">
        <v>1</v>
      </c>
      <c r="H153" s="50" t="str">
        <f>[1]!見積条件マスタ[[#This Row],[article_type_id]]&amp;"."&amp;[1]!見積条件マスタ[[#This Row],[qt_condition_type_id]]&amp;"."&amp;[1]!見積条件マスタ[[#This Row],[qt_condition_type_define_id]]</f>
        <v>0.10010.1</v>
      </c>
      <c r="I153" s="5" t="s">
        <v>204</v>
      </c>
      <c r="J153" s="5"/>
      <c r="K153" s="5" t="s">
        <v>205</v>
      </c>
      <c r="L153" s="5">
        <v>1</v>
      </c>
      <c r="M153" s="5">
        <v>2</v>
      </c>
      <c r="N153" s="12" t="s">
        <v>612</v>
      </c>
      <c r="O153" s="59"/>
    </row>
    <row r="154" spans="2:15" x14ac:dyDescent="0.25">
      <c r="B154" s="5">
        <v>0</v>
      </c>
      <c r="C154" s="33" t="str">
        <f>VLOOKUP([1]!見積条件マスタ[[#This Row],[article_type_id]],[1]!品名マスタ[#Data],5,0)</f>
        <v>コアピン</v>
      </c>
      <c r="D154" s="9">
        <v>10010</v>
      </c>
      <c r="E154" s="50" t="str">
        <f>VLOOKUP([1]!見積条件マスタ[[#This Row],[qt_condition_type_id]],[1]!見積条件タイプマスタ[#Data],5,0)</f>
        <v>ザグリ穴径公差</v>
      </c>
      <c r="F154" s="50" t="str">
        <f>VLOOKUP([1]!見積条件マスタ[[#This Row],[qt_condition_type_id]],[1]!見積条件タイプマスタ[#Data],2,0)</f>
        <v>TOLERANCE</v>
      </c>
      <c r="G154" s="5">
        <v>2</v>
      </c>
      <c r="H154" s="50" t="str">
        <f>[1]!見積条件マスタ[[#This Row],[article_type_id]]&amp;"."&amp;[1]!見積条件マスタ[[#This Row],[qt_condition_type_id]]&amp;"."&amp;[1]!見積条件マスタ[[#This Row],[qt_condition_type_define_id]]</f>
        <v>0.10010.2</v>
      </c>
      <c r="I154" s="5" t="s">
        <v>206</v>
      </c>
      <c r="J154" s="5"/>
      <c r="K154" s="5" t="s">
        <v>207</v>
      </c>
      <c r="L154" s="5">
        <v>2</v>
      </c>
      <c r="M154" s="5">
        <v>2</v>
      </c>
      <c r="N154" s="12" t="s">
        <v>612</v>
      </c>
      <c r="O154" s="59"/>
    </row>
    <row r="155" spans="2:15" x14ac:dyDescent="0.25">
      <c r="B155" s="5">
        <v>0</v>
      </c>
      <c r="C155" s="33" t="str">
        <f>VLOOKUP([1]!見積条件マスタ[[#This Row],[article_type_id]],[1]!品名マスタ[#Data],5,0)</f>
        <v>コアピン</v>
      </c>
      <c r="D155" s="9">
        <v>10010</v>
      </c>
      <c r="E155" s="50" t="str">
        <f>VLOOKUP([1]!見積条件マスタ[[#This Row],[qt_condition_type_id]],[1]!見積条件タイプマスタ[#Data],5,0)</f>
        <v>ザグリ穴径公差</v>
      </c>
      <c r="F155" s="50" t="str">
        <f>VLOOKUP([1]!見積条件マスタ[[#This Row],[qt_condition_type_id]],[1]!見積条件タイプマスタ[#Data],2,0)</f>
        <v>TOLERANCE</v>
      </c>
      <c r="G155" s="5">
        <v>3</v>
      </c>
      <c r="H155" s="50" t="str">
        <f>[1]!見積条件マスタ[[#This Row],[article_type_id]]&amp;"."&amp;[1]!見積条件マスタ[[#This Row],[qt_condition_type_id]]&amp;"."&amp;[1]!見積条件マスタ[[#This Row],[qt_condition_type_define_id]]</f>
        <v>0.10010.3</v>
      </c>
      <c r="I155" s="5" t="s">
        <v>208</v>
      </c>
      <c r="J155" s="5"/>
      <c r="K155" s="5" t="s">
        <v>209</v>
      </c>
      <c r="L155" s="5">
        <v>3</v>
      </c>
      <c r="M155" s="5">
        <v>1</v>
      </c>
      <c r="N155" s="12" t="s">
        <v>612</v>
      </c>
      <c r="O155" s="59"/>
    </row>
    <row r="156" spans="2:15" x14ac:dyDescent="0.25">
      <c r="B156" s="5">
        <v>0</v>
      </c>
      <c r="C156" s="33" t="str">
        <f>VLOOKUP([1]!見積条件マスタ[[#This Row],[article_type_id]],[1]!品名マスタ[#Data],5,0)</f>
        <v>コアピン</v>
      </c>
      <c r="D156" s="9">
        <v>10010</v>
      </c>
      <c r="E156" s="50" t="str">
        <f>VLOOKUP([1]!見積条件マスタ[[#This Row],[qt_condition_type_id]],[1]!見積条件タイプマスタ[#Data],5,0)</f>
        <v>ザグリ穴径公差</v>
      </c>
      <c r="F156" s="50" t="str">
        <f>VLOOKUP([1]!見積条件マスタ[[#This Row],[qt_condition_type_id]],[1]!見積条件タイプマスタ[#Data],2,0)</f>
        <v>TOLERANCE</v>
      </c>
      <c r="G156" s="5">
        <v>4</v>
      </c>
      <c r="H156" s="50" t="str">
        <f>[1]!見積条件マスタ[[#This Row],[article_type_id]]&amp;"."&amp;[1]!見積条件マスタ[[#This Row],[qt_condition_type_id]]&amp;"."&amp;[1]!見積条件マスタ[[#This Row],[qt_condition_type_define_id]]</f>
        <v>0.10010.4</v>
      </c>
      <c r="I156" s="5" t="s">
        <v>210</v>
      </c>
      <c r="J156" s="5"/>
      <c r="K156" s="5" t="s">
        <v>211</v>
      </c>
      <c r="L156" s="5">
        <v>4</v>
      </c>
      <c r="M156" s="5">
        <v>1</v>
      </c>
      <c r="N156" s="12" t="s">
        <v>612</v>
      </c>
      <c r="O156" s="59"/>
    </row>
    <row r="157" spans="2:15" x14ac:dyDescent="0.25">
      <c r="B157" s="5">
        <v>0</v>
      </c>
      <c r="C157" s="33" t="str">
        <f>VLOOKUP([1]!見積条件マスタ[[#This Row],[article_type_id]],[1]!品名マスタ[#Data],5,0)</f>
        <v>コアピン</v>
      </c>
      <c r="D157" s="9">
        <v>10011</v>
      </c>
      <c r="E157" s="50" t="str">
        <f>VLOOKUP([1]!見積条件マスタ[[#This Row],[qt_condition_type_id]],[1]!見積条件タイプマスタ[#Data],5,0)</f>
        <v>ザグリ穴深さ公差</v>
      </c>
      <c r="F157" s="50" t="str">
        <f>VLOOKUP([1]!見積条件マスタ[[#This Row],[qt_condition_type_id]],[1]!見積条件タイプマスタ[#Data],2,0)</f>
        <v>TOLERANCE</v>
      </c>
      <c r="G157" s="5">
        <v>1</v>
      </c>
      <c r="H157" s="50" t="str">
        <f>[1]!見積条件マスタ[[#This Row],[article_type_id]]&amp;"."&amp;[1]!見積条件マスタ[[#This Row],[qt_condition_type_id]]&amp;"."&amp;[1]!見積条件マスタ[[#This Row],[qt_condition_type_define_id]]</f>
        <v>0.10011.1</v>
      </c>
      <c r="I157" s="5" t="s">
        <v>203</v>
      </c>
      <c r="J157" s="5"/>
      <c r="K157" s="5" t="s">
        <v>212</v>
      </c>
      <c r="L157" s="5">
        <v>2</v>
      </c>
      <c r="M157" s="5">
        <v>1</v>
      </c>
      <c r="N157" s="12" t="s">
        <v>612</v>
      </c>
      <c r="O157" s="59"/>
    </row>
    <row r="158" spans="2:15" x14ac:dyDescent="0.25">
      <c r="B158" s="5">
        <v>0</v>
      </c>
      <c r="C158" s="33" t="str">
        <f>VLOOKUP([1]!見積条件マスタ[[#This Row],[article_type_id]],[1]!品名マスタ[#Data],5,0)</f>
        <v>コアピン</v>
      </c>
      <c r="D158" s="9">
        <v>10011</v>
      </c>
      <c r="E158" s="50" t="str">
        <f>VLOOKUP([1]!見積条件マスタ[[#This Row],[qt_condition_type_id]],[1]!見積条件タイプマスタ[#Data],5,0)</f>
        <v>ザグリ穴深さ公差</v>
      </c>
      <c r="F158" s="50" t="str">
        <f>VLOOKUP([1]!見積条件マスタ[[#This Row],[qt_condition_type_id]],[1]!見積条件タイプマスタ[#Data],2,0)</f>
        <v>TOLERANCE</v>
      </c>
      <c r="G158" s="5">
        <v>2</v>
      </c>
      <c r="H158" s="50" t="str">
        <f>[1]!見積条件マスタ[[#This Row],[article_type_id]]&amp;"."&amp;[1]!見積条件マスタ[[#This Row],[qt_condition_type_id]]&amp;"."&amp;[1]!見積条件マスタ[[#This Row],[qt_condition_type_define_id]]</f>
        <v>0.10011.2</v>
      </c>
      <c r="I158" s="5" t="s">
        <v>213</v>
      </c>
      <c r="J158" s="5"/>
      <c r="K158" s="5" t="s">
        <v>214</v>
      </c>
      <c r="L158" s="5">
        <v>1</v>
      </c>
      <c r="M158" s="5">
        <v>2</v>
      </c>
      <c r="N158" s="12" t="s">
        <v>612</v>
      </c>
      <c r="O158" s="59"/>
    </row>
    <row r="159" spans="2:15" x14ac:dyDescent="0.25">
      <c r="B159" s="5">
        <v>0</v>
      </c>
      <c r="C159" s="33" t="str">
        <f>VLOOKUP([1]!見積条件マスタ[[#This Row],[article_type_id]],[1]!品名マスタ[#Data],5,0)</f>
        <v>コアピン</v>
      </c>
      <c r="D159" s="9">
        <v>10011</v>
      </c>
      <c r="E159" s="50" t="str">
        <f>VLOOKUP([1]!見積条件マスタ[[#This Row],[qt_condition_type_id]],[1]!見積条件タイプマスタ[#Data],5,0)</f>
        <v>ザグリ穴深さ公差</v>
      </c>
      <c r="F159" s="50" t="str">
        <f>VLOOKUP([1]!見積条件マスタ[[#This Row],[qt_condition_type_id]],[1]!見積条件タイプマスタ[#Data],2,0)</f>
        <v>TOLERANCE</v>
      </c>
      <c r="G159" s="5">
        <v>3</v>
      </c>
      <c r="H159" s="50" t="str">
        <f>[1]!見積条件マスタ[[#This Row],[article_type_id]]&amp;"."&amp;[1]!見積条件マスタ[[#This Row],[qt_condition_type_id]]&amp;"."&amp;[1]!見積条件マスタ[[#This Row],[qt_condition_type_define_id]]</f>
        <v>0.10011.3</v>
      </c>
      <c r="I159" s="5" t="s">
        <v>215</v>
      </c>
      <c r="J159" s="5"/>
      <c r="K159" s="5" t="s">
        <v>199</v>
      </c>
      <c r="L159" s="5">
        <v>3</v>
      </c>
      <c r="M159" s="5">
        <v>2</v>
      </c>
      <c r="N159" s="12" t="s">
        <v>612</v>
      </c>
      <c r="O159" s="59"/>
    </row>
    <row r="160" spans="2:15" x14ac:dyDescent="0.25">
      <c r="B160" s="5">
        <v>0</v>
      </c>
      <c r="C160" s="33" t="str">
        <f>VLOOKUP([1]!見積条件マスタ[[#This Row],[article_type_id]],[1]!品名マスタ[#Data],5,0)</f>
        <v>コアピン</v>
      </c>
      <c r="D160" s="9">
        <v>10012</v>
      </c>
      <c r="E160" s="50" t="str">
        <f>VLOOKUP([1]!見積条件マスタ[[#This Row],[qt_condition_type_id]],[1]!見積条件タイプマスタ[#Data],5,0)</f>
        <v>止まり穴径公差</v>
      </c>
      <c r="F160" s="50" t="str">
        <f>VLOOKUP([1]!見積条件マスタ[[#This Row],[qt_condition_type_id]],[1]!見積条件タイプマスタ[#Data],2,0)</f>
        <v>TOLERANCE</v>
      </c>
      <c r="G160" s="5">
        <v>1</v>
      </c>
      <c r="H160" s="50" t="str">
        <f>[1]!見積条件マスタ[[#This Row],[article_type_id]]&amp;"."&amp;[1]!見積条件マスタ[[#This Row],[qt_condition_type_id]]&amp;"."&amp;[1]!見積条件マスタ[[#This Row],[qt_condition_type_define_id]]</f>
        <v>0.10012.1</v>
      </c>
      <c r="I160" s="5" t="s">
        <v>216</v>
      </c>
      <c r="J160" s="5"/>
      <c r="K160" s="5" t="s">
        <v>217</v>
      </c>
      <c r="L160" s="5">
        <v>1</v>
      </c>
      <c r="M160" s="5">
        <v>1</v>
      </c>
      <c r="N160" s="12" t="s">
        <v>612</v>
      </c>
      <c r="O160" s="59"/>
    </row>
    <row r="161" spans="2:15" x14ac:dyDescent="0.25">
      <c r="B161" s="5">
        <v>0</v>
      </c>
      <c r="C161" s="33" t="str">
        <f>VLOOKUP([1]!見積条件マスタ[[#This Row],[article_type_id]],[1]!品名マスタ[#Data],5,0)</f>
        <v>コアピン</v>
      </c>
      <c r="D161" s="9">
        <v>10012</v>
      </c>
      <c r="E161" s="50" t="str">
        <f>VLOOKUP([1]!見積条件マスタ[[#This Row],[qt_condition_type_id]],[1]!見積条件タイプマスタ[#Data],5,0)</f>
        <v>止まり穴径公差</v>
      </c>
      <c r="F161" s="50" t="str">
        <f>VLOOKUP([1]!見積条件マスタ[[#This Row],[qt_condition_type_id]],[1]!見積条件タイプマスタ[#Data],2,0)</f>
        <v>TOLERANCE</v>
      </c>
      <c r="G161" s="5">
        <v>2</v>
      </c>
      <c r="H161" s="50" t="str">
        <f>[1]!見積条件マスタ[[#This Row],[article_type_id]]&amp;"."&amp;[1]!見積条件マスタ[[#This Row],[qt_condition_type_id]]&amp;"."&amp;[1]!見積条件マスタ[[#This Row],[qt_condition_type_define_id]]</f>
        <v>0.10012.2</v>
      </c>
      <c r="I161" s="5" t="s">
        <v>218</v>
      </c>
      <c r="J161" s="5"/>
      <c r="K161" s="5" t="s">
        <v>218</v>
      </c>
      <c r="L161" s="5">
        <v>2</v>
      </c>
      <c r="M161" s="5">
        <v>1</v>
      </c>
      <c r="N161" s="12" t="s">
        <v>612</v>
      </c>
      <c r="O161" s="59"/>
    </row>
    <row r="162" spans="2:15" x14ac:dyDescent="0.25">
      <c r="B162" s="87">
        <v>0</v>
      </c>
      <c r="C162" s="87" t="str">
        <f>VLOOKUP([1]!見積条件マスタ[[#This Row],[article_type_id]],[1]!品名マスタ[#Data],5,0)</f>
        <v>コアピン</v>
      </c>
      <c r="D162" s="88">
        <v>10041</v>
      </c>
      <c r="E162" s="89" t="str">
        <f>VLOOKUP([1]!見積条件マスタ[[#This Row],[qt_condition_type_id]],[1]!見積条件タイプマスタ[#Data],5,0)</f>
        <v>止まり穴径2段目公差</v>
      </c>
      <c r="F162" s="89" t="str">
        <f>VLOOKUP([1]!見積条件マスタ[[#This Row],[qt_condition_type_id]],[1]!見積条件タイプマスタ[#Data],2,0)</f>
        <v>TOLERANCE</v>
      </c>
      <c r="G162" s="87">
        <v>1</v>
      </c>
      <c r="H162" s="89" t="str">
        <f>[1]!見積条件マスタ[[#This Row],[article_type_id]]&amp;"."&amp;[1]!見積条件マスタ[[#This Row],[qt_condition_type_id]]&amp;"."&amp;[1]!見積条件マスタ[[#This Row],[qt_condition_type_define_id]]</f>
        <v>0.10041.1</v>
      </c>
      <c r="I162" s="87" t="s">
        <v>216</v>
      </c>
      <c r="J162" s="71"/>
      <c r="K162" s="71" t="s">
        <v>217</v>
      </c>
      <c r="L162" s="71">
        <v>1</v>
      </c>
      <c r="M162" s="71">
        <v>1</v>
      </c>
      <c r="N162" s="66" t="s">
        <v>612</v>
      </c>
      <c r="O162" s="90"/>
    </row>
    <row r="163" spans="2:15" x14ac:dyDescent="0.25">
      <c r="B163" s="5">
        <v>0</v>
      </c>
      <c r="C163" s="33" t="str">
        <f>VLOOKUP([1]!見積条件マスタ[[#This Row],[article_type_id]],[1]!品名マスタ[#Data],5,0)</f>
        <v>コアピン</v>
      </c>
      <c r="D163" s="9">
        <v>10013</v>
      </c>
      <c r="E163" s="50" t="str">
        <f>VLOOKUP([1]!見積条件マスタ[[#This Row],[qt_condition_type_id]],[1]!見積条件タイプマスタ[#Data],5,0)</f>
        <v>止まり穴深さ公差</v>
      </c>
      <c r="F163" s="50" t="str">
        <f>VLOOKUP([1]!見積条件マスタ[[#This Row],[qt_condition_type_id]],[1]!見積条件タイプマスタ[#Data],2,0)</f>
        <v>TOLERANCE</v>
      </c>
      <c r="G163" s="5">
        <v>1</v>
      </c>
      <c r="H163" s="50" t="str">
        <f>[1]!見積条件マスタ[[#This Row],[article_type_id]]&amp;"."&amp;[1]!見積条件マスタ[[#This Row],[qt_condition_type_id]]&amp;"."&amp;[1]!見積条件マスタ[[#This Row],[qt_condition_type_define_id]]</f>
        <v>0.10013.1</v>
      </c>
      <c r="I163" s="5" t="s">
        <v>219</v>
      </c>
      <c r="J163" s="5"/>
      <c r="K163" s="5" t="s">
        <v>220</v>
      </c>
      <c r="L163" s="5">
        <v>1</v>
      </c>
      <c r="M163" s="5">
        <v>1</v>
      </c>
      <c r="N163" s="12" t="s">
        <v>612</v>
      </c>
      <c r="O163" s="59"/>
    </row>
    <row r="164" spans="2:15" x14ac:dyDescent="0.25">
      <c r="B164" s="5">
        <v>0</v>
      </c>
      <c r="C164" s="33" t="str">
        <f>VLOOKUP([1]!見積条件マスタ[[#This Row],[article_type_id]],[1]!品名マスタ[#Data],5,0)</f>
        <v>コアピン</v>
      </c>
      <c r="D164" s="9">
        <v>10013</v>
      </c>
      <c r="E164" s="50" t="str">
        <f>VLOOKUP([1]!見積条件マスタ[[#This Row],[qt_condition_type_id]],[1]!見積条件タイプマスタ[#Data],5,0)</f>
        <v>止まり穴深さ公差</v>
      </c>
      <c r="F164" s="50" t="str">
        <f>VLOOKUP([1]!見積条件マスタ[[#This Row],[qt_condition_type_id]],[1]!見積条件タイプマスタ[#Data],2,0)</f>
        <v>TOLERANCE</v>
      </c>
      <c r="G164" s="5">
        <v>2</v>
      </c>
      <c r="H164" s="50" t="str">
        <f>[1]!見積条件マスタ[[#This Row],[article_type_id]]&amp;"."&amp;[1]!見積条件マスタ[[#This Row],[qt_condition_type_id]]&amp;"."&amp;[1]!見積条件マスタ[[#This Row],[qt_condition_type_define_id]]</f>
        <v>0.10013.2</v>
      </c>
      <c r="I164" s="5" t="s">
        <v>221</v>
      </c>
      <c r="J164" s="5"/>
      <c r="K164" s="5" t="s">
        <v>222</v>
      </c>
      <c r="L164" s="5">
        <v>2</v>
      </c>
      <c r="M164" s="5">
        <v>1</v>
      </c>
      <c r="N164" s="12" t="s">
        <v>612</v>
      </c>
      <c r="O164" s="59"/>
    </row>
    <row r="165" spans="2:15" x14ac:dyDescent="0.25">
      <c r="B165" s="5">
        <v>0</v>
      </c>
      <c r="C165" s="33" t="str">
        <f>VLOOKUP([1]!見積条件マスタ[[#This Row],[article_type_id]],[1]!品名マスタ[#Data],5,0)</f>
        <v>コアピン</v>
      </c>
      <c r="D165" s="9">
        <v>10013</v>
      </c>
      <c r="E165" s="50" t="str">
        <f>VLOOKUP([1]!見積条件マスタ[[#This Row],[qt_condition_type_id]],[1]!見積条件タイプマスタ[#Data],5,0)</f>
        <v>止まり穴深さ公差</v>
      </c>
      <c r="F165" s="50" t="str">
        <f>VLOOKUP([1]!見積条件マスタ[[#This Row],[qt_condition_type_id]],[1]!見積条件タイプマスタ[#Data],2,0)</f>
        <v>TOLERANCE</v>
      </c>
      <c r="G165" s="5">
        <v>3</v>
      </c>
      <c r="H165" s="50" t="str">
        <f>[1]!見積条件マスタ[[#This Row],[article_type_id]]&amp;"."&amp;[1]!見積条件マスタ[[#This Row],[qt_condition_type_id]]&amp;"."&amp;[1]!見積条件マスタ[[#This Row],[qt_condition_type_define_id]]</f>
        <v>0.10013.3</v>
      </c>
      <c r="I165" s="5" t="s">
        <v>223</v>
      </c>
      <c r="J165" s="5"/>
      <c r="K165" s="5" t="s">
        <v>223</v>
      </c>
      <c r="L165" s="5">
        <v>3</v>
      </c>
      <c r="M165" s="5">
        <v>1</v>
      </c>
      <c r="N165" s="12" t="s">
        <v>612</v>
      </c>
      <c r="O165" s="59"/>
    </row>
    <row r="166" spans="2:15" x14ac:dyDescent="0.25">
      <c r="B166" s="87">
        <v>0</v>
      </c>
      <c r="C166" s="87" t="str">
        <f>VLOOKUP([1]!見積条件マスタ[[#This Row],[article_type_id]],[1]!品名マスタ[#Data],5,0)</f>
        <v>コアピン</v>
      </c>
      <c r="D166" s="88">
        <v>10042</v>
      </c>
      <c r="E166" s="89" t="str">
        <f>VLOOKUP([1]!見積条件マスタ[[#This Row],[qt_condition_type_id]],[1]!見積条件タイプマスタ[#Data],5,0)</f>
        <v>止まり穴深さ2段目公差</v>
      </c>
      <c r="F166" s="89" t="str">
        <f>VLOOKUP([1]!見積条件マスタ[[#This Row],[qt_condition_type_id]],[1]!見積条件タイプマスタ[#Data],2,0)</f>
        <v>TOLERANCE</v>
      </c>
      <c r="G166" s="87">
        <v>1</v>
      </c>
      <c r="H166" s="89" t="str">
        <f>[1]!見積条件マスタ[[#This Row],[article_type_id]]&amp;"."&amp;[1]!見積条件マスタ[[#This Row],[qt_condition_type_id]]&amp;"."&amp;[1]!見積条件マスタ[[#This Row],[qt_condition_type_define_id]]</f>
        <v>0.10042.1</v>
      </c>
      <c r="I166" s="87" t="s">
        <v>223</v>
      </c>
      <c r="J166" s="87"/>
      <c r="K166" s="87" t="s">
        <v>223</v>
      </c>
      <c r="L166" s="87">
        <v>2</v>
      </c>
      <c r="M166" s="87">
        <v>1</v>
      </c>
      <c r="N166" s="66" t="s">
        <v>612</v>
      </c>
      <c r="O166" s="90"/>
    </row>
    <row r="167" spans="2:15" x14ac:dyDescent="0.25">
      <c r="B167" s="87">
        <v>0</v>
      </c>
      <c r="C167" s="87" t="str">
        <f>VLOOKUP([1]!見積条件マスタ[[#This Row],[article_type_id]],[1]!品名マスタ[#Data],5,0)</f>
        <v>コアピン</v>
      </c>
      <c r="D167" s="88">
        <v>10042</v>
      </c>
      <c r="E167" s="89" t="str">
        <f>VLOOKUP([1]!見積条件マスタ[[#This Row],[qt_condition_type_id]],[1]!見積条件タイプマスタ[#Data],5,0)</f>
        <v>止まり穴深さ2段目公差</v>
      </c>
      <c r="F167" s="89" t="str">
        <f>VLOOKUP([1]!見積条件マスタ[[#This Row],[qt_condition_type_id]],[1]!見積条件タイプマスタ[#Data],2,0)</f>
        <v>TOLERANCE</v>
      </c>
      <c r="G167" s="87">
        <v>2</v>
      </c>
      <c r="H167" s="89" t="str">
        <f>[1]!見積条件マスタ[[#This Row],[article_type_id]]&amp;"."&amp;[1]!見積条件マスタ[[#This Row],[qt_condition_type_id]]&amp;"."&amp;[1]!見積条件マスタ[[#This Row],[qt_condition_type_define_id]]</f>
        <v>0.10042.2</v>
      </c>
      <c r="I167" s="87" t="s">
        <v>219</v>
      </c>
      <c r="J167" s="87"/>
      <c r="K167" s="87" t="s">
        <v>220</v>
      </c>
      <c r="L167" s="87">
        <v>1</v>
      </c>
      <c r="M167" s="87">
        <v>1</v>
      </c>
      <c r="N167" s="66" t="s">
        <v>612</v>
      </c>
      <c r="O167" s="90"/>
    </row>
    <row r="168" spans="2:15" x14ac:dyDescent="0.25">
      <c r="B168" s="87">
        <v>0</v>
      </c>
      <c r="C168" s="87" t="str">
        <f>VLOOKUP([1]!見積条件マスタ[[#This Row],[article_type_id]],[1]!品名マスタ[#Data],5,0)</f>
        <v>コアピン</v>
      </c>
      <c r="D168" s="88">
        <v>10042</v>
      </c>
      <c r="E168" s="89" t="str">
        <f>VLOOKUP([1]!見積条件マスタ[[#This Row],[qt_condition_type_id]],[1]!見積条件タイプマスタ[#Data],5,0)</f>
        <v>止まり穴深さ2段目公差</v>
      </c>
      <c r="F168" s="89" t="str">
        <f>VLOOKUP([1]!見積条件マスタ[[#This Row],[qt_condition_type_id]],[1]!見積条件タイプマスタ[#Data],2,0)</f>
        <v>TOLERANCE</v>
      </c>
      <c r="G168" s="87">
        <v>3</v>
      </c>
      <c r="H168" s="89" t="str">
        <f>[1]!見積条件マスタ[[#This Row],[article_type_id]]&amp;"."&amp;[1]!見積条件マスタ[[#This Row],[qt_condition_type_id]]&amp;"."&amp;[1]!見積条件マスタ[[#This Row],[qt_condition_type_define_id]]</f>
        <v>0.10042.3</v>
      </c>
      <c r="I168" s="87" t="s">
        <v>898</v>
      </c>
      <c r="J168" s="87"/>
      <c r="K168" s="87" t="s">
        <v>898</v>
      </c>
      <c r="L168" s="87">
        <v>3</v>
      </c>
      <c r="M168" s="87">
        <v>1</v>
      </c>
      <c r="N168" s="66" t="s">
        <v>612</v>
      </c>
      <c r="O168" s="90"/>
    </row>
    <row r="169" spans="2:15" x14ac:dyDescent="0.25">
      <c r="B169" s="5">
        <v>0</v>
      </c>
      <c r="C169" s="33" t="str">
        <f>VLOOKUP([1]!見積条件マスタ[[#This Row],[article_type_id]],[1]!品名マスタ[#Data],5,0)</f>
        <v>コアピン</v>
      </c>
      <c r="D169" s="9">
        <v>10014</v>
      </c>
      <c r="E169" s="50" t="str">
        <f>VLOOKUP([1]!見積条件マスタ[[#This Row],[qt_condition_type_id]],[1]!見積条件タイプマスタ[#Data],5,0)</f>
        <v>先端カット 仕上げ面</v>
      </c>
      <c r="F169" s="50" t="str">
        <f>VLOOKUP([1]!見積条件マスタ[[#This Row],[qt_condition_type_id]],[1]!見積条件タイプマスタ[#Data],2,0)</f>
        <v>SIMPLE_TEXT</v>
      </c>
      <c r="G169" s="5">
        <v>1</v>
      </c>
      <c r="H169" s="50" t="str">
        <f>[1]!見積条件マスタ[[#This Row],[article_type_id]]&amp;"."&amp;[1]!見積条件マスタ[[#This Row],[qt_condition_type_id]]&amp;"."&amp;[1]!見積条件マスタ[[#This Row],[qt_condition_type_define_id]]</f>
        <v>0.10014.1</v>
      </c>
      <c r="I169" s="5" t="s">
        <v>224</v>
      </c>
      <c r="J169" s="5"/>
      <c r="K169" s="5" t="s">
        <v>225</v>
      </c>
      <c r="L169" s="5">
        <v>1</v>
      </c>
      <c r="M169" s="5"/>
      <c r="N169" s="12" t="s">
        <v>612</v>
      </c>
      <c r="O169" s="59"/>
    </row>
    <row r="170" spans="2:15" x14ac:dyDescent="0.25">
      <c r="B170" s="5">
        <v>0</v>
      </c>
      <c r="C170" s="33" t="str">
        <f>VLOOKUP([1]!見積条件マスタ[[#This Row],[article_type_id]],[1]!品名マスタ[#Data],5,0)</f>
        <v>コアピン</v>
      </c>
      <c r="D170" s="9">
        <v>10014</v>
      </c>
      <c r="E170" s="50" t="str">
        <f>VLOOKUP([1]!見積条件マスタ[[#This Row],[qt_condition_type_id]],[1]!見積条件タイプマスタ[#Data],5,0)</f>
        <v>先端カット 仕上げ面</v>
      </c>
      <c r="F170" s="50" t="str">
        <f>VLOOKUP([1]!見積条件マスタ[[#This Row],[qt_condition_type_id]],[1]!見積条件タイプマスタ[#Data],2,0)</f>
        <v>SIMPLE_TEXT</v>
      </c>
      <c r="G170" s="5">
        <v>2</v>
      </c>
      <c r="H170" s="50" t="str">
        <f>[1]!見積条件マスタ[[#This Row],[article_type_id]]&amp;"."&amp;[1]!見積条件マスタ[[#This Row],[qt_condition_type_id]]&amp;"."&amp;[1]!見積条件マスタ[[#This Row],[qt_condition_type_define_id]]</f>
        <v>0.10014.2</v>
      </c>
      <c r="I170" s="5" t="s">
        <v>226</v>
      </c>
      <c r="J170" s="5"/>
      <c r="K170" s="5" t="s">
        <v>227</v>
      </c>
      <c r="L170" s="5">
        <v>2</v>
      </c>
      <c r="M170" s="5"/>
      <c r="N170" s="12" t="s">
        <v>890</v>
      </c>
      <c r="O170" s="59"/>
    </row>
    <row r="171" spans="2:15" x14ac:dyDescent="0.25">
      <c r="B171" s="5">
        <v>0</v>
      </c>
      <c r="C171" s="33" t="str">
        <f>VLOOKUP([1]!見積条件マスタ[[#This Row],[article_type_id]],[1]!品名マスタ[#Data],5,0)</f>
        <v>コアピン</v>
      </c>
      <c r="D171" s="9">
        <v>10014</v>
      </c>
      <c r="E171" s="50" t="str">
        <f>VLOOKUP([1]!見積条件マスタ[[#This Row],[qt_condition_type_id]],[1]!見積条件タイプマスタ[#Data],5,0)</f>
        <v>先端カット 仕上げ面</v>
      </c>
      <c r="F171" s="50" t="str">
        <f>VLOOKUP([1]!見積条件マスタ[[#This Row],[qt_condition_type_id]],[1]!見積条件タイプマスタ[#Data],2,0)</f>
        <v>SIMPLE_TEXT</v>
      </c>
      <c r="G171" s="5">
        <v>3</v>
      </c>
      <c r="H171" s="50" t="str">
        <f>[1]!見積条件マスタ[[#This Row],[article_type_id]]&amp;"."&amp;[1]!見積条件マスタ[[#This Row],[qt_condition_type_id]]&amp;"."&amp;[1]!見積条件マスタ[[#This Row],[qt_condition_type_define_id]]</f>
        <v>0.10014.3</v>
      </c>
      <c r="I171" s="5" t="s">
        <v>228</v>
      </c>
      <c r="J171" s="5"/>
      <c r="K171" s="5" t="s">
        <v>229</v>
      </c>
      <c r="L171" s="5">
        <v>3</v>
      </c>
      <c r="M171" s="5"/>
      <c r="N171" s="12" t="s">
        <v>612</v>
      </c>
      <c r="O171" s="59"/>
    </row>
    <row r="172" spans="2:15" x14ac:dyDescent="0.25">
      <c r="B172" s="87">
        <v>0</v>
      </c>
      <c r="C172" s="87" t="str">
        <f>VLOOKUP(見積条件マスタ[[#This Row],[article_type_id]],品名マスタ[],5,0)</f>
        <v>コアピン</v>
      </c>
      <c r="D172" s="88">
        <v>10015</v>
      </c>
      <c r="E172" s="89" t="str">
        <f>VLOOKUP(見積条件マスタ[[#This Row],[qt_condition_type_id]],見積条件タイプマスタ[],5,0)</f>
        <v>先端カット 全長</v>
      </c>
      <c r="F172" s="89" t="str">
        <f>VLOOKUP(見積条件マスタ[[#This Row],[qt_condition_type_id]],見積条件タイプマスタ[],2,0)</f>
        <v>TOLERANCE</v>
      </c>
      <c r="G172" s="87">
        <v>1</v>
      </c>
      <c r="H172" s="89" t="str">
        <f>見積条件マスタ[[#This Row],[article_type_id]]&amp;"."&amp;見積条件マスタ[[#This Row],[qt_condition_type_id]]&amp;"."&amp;見積条件マスタ[[#This Row],[qt_condition_type_define_id]]</f>
        <v>0.10015.1</v>
      </c>
      <c r="I172" s="87" t="s">
        <v>236</v>
      </c>
      <c r="J172" s="87"/>
      <c r="K172" s="87" t="s">
        <v>200</v>
      </c>
      <c r="L172" s="87">
        <v>3</v>
      </c>
      <c r="M172" s="87">
        <v>2</v>
      </c>
      <c r="N172" s="67" t="s">
        <v>611</v>
      </c>
      <c r="O172" s="59" t="s">
        <v>1103</v>
      </c>
    </row>
    <row r="173" spans="2:15" x14ac:dyDescent="0.25">
      <c r="B173" s="87">
        <v>0</v>
      </c>
      <c r="C173" s="87" t="str">
        <f>VLOOKUP(見積条件マスタ[[#This Row],[article_type_id]],品名マスタ[],5,0)</f>
        <v>コアピン</v>
      </c>
      <c r="D173" s="88">
        <v>10015</v>
      </c>
      <c r="E173" s="89" t="str">
        <f>VLOOKUP(見積条件マスタ[[#This Row],[qt_condition_type_id]],見積条件タイプマスタ[],5,0)</f>
        <v>先端カット 全長</v>
      </c>
      <c r="F173" s="89" t="str">
        <f>VLOOKUP(見積条件マスタ[[#This Row],[qt_condition_type_id]],見積条件タイプマスタ[],2,0)</f>
        <v>TOLERANCE</v>
      </c>
      <c r="G173" s="87">
        <v>2</v>
      </c>
      <c r="H173" s="89" t="str">
        <f>見積条件マスタ[[#This Row],[article_type_id]]&amp;"."&amp;見積条件マスタ[[#This Row],[qt_condition_type_id]]&amp;"."&amp;見積条件マスタ[[#This Row],[qt_condition_type_define_id]]</f>
        <v>0.10015.2</v>
      </c>
      <c r="I173" s="87" t="s">
        <v>215</v>
      </c>
      <c r="J173" s="87"/>
      <c r="K173" s="87" t="s">
        <v>199</v>
      </c>
      <c r="L173" s="87">
        <v>2</v>
      </c>
      <c r="M173" s="87">
        <v>2</v>
      </c>
      <c r="N173" s="67" t="s">
        <v>611</v>
      </c>
      <c r="O173" s="59" t="s">
        <v>1103</v>
      </c>
    </row>
    <row r="174" spans="2:15" x14ac:dyDescent="0.25">
      <c r="B174" s="87">
        <v>0</v>
      </c>
      <c r="C174" s="87" t="str">
        <f>VLOOKUP(見積条件マスタ[[#This Row],[article_type_id]],品名マスタ[],5,0)</f>
        <v>コアピン</v>
      </c>
      <c r="D174" s="88">
        <v>10015</v>
      </c>
      <c r="E174" s="89" t="str">
        <f>VLOOKUP(見積条件マスタ[[#This Row],[qt_condition_type_id]],見積条件タイプマスタ[],5,0)</f>
        <v>先端カット 全長</v>
      </c>
      <c r="F174" s="89" t="str">
        <f>VLOOKUP(見積条件マスタ[[#This Row],[qt_condition_type_id]],見積条件タイプマスタ[],2,0)</f>
        <v>TOLERANCE</v>
      </c>
      <c r="G174" s="87">
        <v>3</v>
      </c>
      <c r="H174" s="89" t="str">
        <f>見積条件マスタ[[#This Row],[article_type_id]]&amp;"."&amp;見積条件マスタ[[#This Row],[qt_condition_type_id]]&amp;"."&amp;見積条件マスタ[[#This Row],[qt_condition_type_define_id]]</f>
        <v>0.10015.3</v>
      </c>
      <c r="I174" s="87" t="s">
        <v>204</v>
      </c>
      <c r="J174" s="87"/>
      <c r="K174" s="87" t="s">
        <v>198</v>
      </c>
      <c r="L174" s="87">
        <v>1</v>
      </c>
      <c r="M174" s="87">
        <v>2</v>
      </c>
      <c r="N174" s="67" t="s">
        <v>611</v>
      </c>
      <c r="O174" s="59" t="s">
        <v>1103</v>
      </c>
    </row>
    <row r="175" spans="2:15" x14ac:dyDescent="0.25">
      <c r="B175" s="87">
        <v>0</v>
      </c>
      <c r="C175" s="87" t="str">
        <f>VLOOKUP(見積条件マスタ[[#This Row],[article_type_id]],品名マスタ[],5,0)</f>
        <v>コアピン</v>
      </c>
      <c r="D175" s="88">
        <v>10016</v>
      </c>
      <c r="E175" s="89" t="str">
        <f>VLOOKUP(見積条件マスタ[[#This Row],[qt_condition_type_id]],見積条件タイプマスタ[],5,0)</f>
        <v>先端(非軸対称) 仕上げ面</v>
      </c>
      <c r="F175" s="89" t="str">
        <f>VLOOKUP(見積条件マスタ[[#This Row],[qt_condition_type_id]],見積条件タイプマスタ[],2,0)</f>
        <v>SIMPLE_TEXT</v>
      </c>
      <c r="G175" s="87">
        <v>1</v>
      </c>
      <c r="H175" s="89" t="str">
        <f>見積条件マスタ[[#This Row],[article_type_id]]&amp;"."&amp;見積条件マスタ[[#This Row],[qt_condition_type_id]]&amp;"."&amp;見積条件マスタ[[#This Row],[qt_condition_type_define_id]]</f>
        <v>0.10016.1</v>
      </c>
      <c r="I175" s="87" t="s">
        <v>228</v>
      </c>
      <c r="J175" s="87"/>
      <c r="K175" s="87" t="s">
        <v>229</v>
      </c>
      <c r="L175" s="87">
        <v>1</v>
      </c>
      <c r="M175" s="87"/>
      <c r="N175" s="67" t="s">
        <v>611</v>
      </c>
      <c r="O175" s="59" t="s">
        <v>1103</v>
      </c>
    </row>
    <row r="176" spans="2:15" x14ac:dyDescent="0.25">
      <c r="B176" s="87">
        <v>0</v>
      </c>
      <c r="C176" s="87" t="str">
        <f>VLOOKUP(見積条件マスタ[[#This Row],[article_type_id]],品名マスタ[],5,0)</f>
        <v>コアピン</v>
      </c>
      <c r="D176" s="88">
        <v>10017</v>
      </c>
      <c r="E176" s="89" t="str">
        <f>VLOOKUP(見積条件マスタ[[#This Row],[qt_condition_type_id]],見積条件タイプマスタ[],5,0)</f>
        <v>先端(非軸対称) 全長L公差</v>
      </c>
      <c r="F176" s="89" t="str">
        <f>VLOOKUP(見積条件マスタ[[#This Row],[qt_condition_type_id]],見積条件タイプマスタ[],2,0)</f>
        <v>TOLERANCE</v>
      </c>
      <c r="G176" s="87">
        <v>1</v>
      </c>
      <c r="H176" s="89" t="str">
        <f>見積条件マスタ[[#This Row],[article_type_id]]&amp;"."&amp;見積条件マスタ[[#This Row],[qt_condition_type_id]]&amp;"."&amp;見積条件マスタ[[#This Row],[qt_condition_type_define_id]]</f>
        <v>0.10017.1</v>
      </c>
      <c r="I176" s="87" t="s">
        <v>236</v>
      </c>
      <c r="J176" s="87"/>
      <c r="K176" s="87" t="s">
        <v>200</v>
      </c>
      <c r="L176" s="87">
        <v>3</v>
      </c>
      <c r="M176" s="87">
        <v>2</v>
      </c>
      <c r="N176" s="67" t="s">
        <v>611</v>
      </c>
      <c r="O176" s="59" t="s">
        <v>1103</v>
      </c>
    </row>
    <row r="177" spans="2:15" x14ac:dyDescent="0.25">
      <c r="B177" s="87">
        <v>0</v>
      </c>
      <c r="C177" s="87" t="str">
        <f>VLOOKUP(見積条件マスタ[[#This Row],[article_type_id]],品名マスタ[],5,0)</f>
        <v>コアピン</v>
      </c>
      <c r="D177" s="88">
        <v>10017</v>
      </c>
      <c r="E177" s="89" t="str">
        <f>VLOOKUP(見積条件マスタ[[#This Row],[qt_condition_type_id]],見積条件タイプマスタ[],5,0)</f>
        <v>先端(非軸対称) 全長L公差</v>
      </c>
      <c r="F177" s="89" t="str">
        <f>VLOOKUP(見積条件マスタ[[#This Row],[qt_condition_type_id]],見積条件タイプマスタ[],2,0)</f>
        <v>TOLERANCE</v>
      </c>
      <c r="G177" s="87">
        <v>2</v>
      </c>
      <c r="H177" s="89" t="str">
        <f>見積条件マスタ[[#This Row],[article_type_id]]&amp;"."&amp;見積条件マスタ[[#This Row],[qt_condition_type_id]]&amp;"."&amp;見積条件マスタ[[#This Row],[qt_condition_type_define_id]]</f>
        <v>0.10017.2</v>
      </c>
      <c r="I177" s="87" t="s">
        <v>215</v>
      </c>
      <c r="J177" s="87"/>
      <c r="K177" s="87" t="s">
        <v>199</v>
      </c>
      <c r="L177" s="87">
        <v>2</v>
      </c>
      <c r="M177" s="87">
        <v>2</v>
      </c>
      <c r="N177" s="67" t="s">
        <v>611</v>
      </c>
      <c r="O177" s="59" t="s">
        <v>1103</v>
      </c>
    </row>
    <row r="178" spans="2:15" x14ac:dyDescent="0.25">
      <c r="B178" s="87">
        <v>0</v>
      </c>
      <c r="C178" s="87" t="str">
        <f>VLOOKUP(見積条件マスタ[[#This Row],[article_type_id]],品名マスタ[],5,0)</f>
        <v>コアピン</v>
      </c>
      <c r="D178" s="88">
        <v>10017</v>
      </c>
      <c r="E178" s="89" t="str">
        <f>VLOOKUP(見積条件マスタ[[#This Row],[qt_condition_type_id]],見積条件タイプマスタ[],5,0)</f>
        <v>先端(非軸対称) 全長L公差</v>
      </c>
      <c r="F178" s="89" t="str">
        <f>VLOOKUP(見積条件マスタ[[#This Row],[qt_condition_type_id]],見積条件タイプマスタ[],2,0)</f>
        <v>TOLERANCE</v>
      </c>
      <c r="G178" s="87">
        <v>3</v>
      </c>
      <c r="H178" s="89" t="str">
        <f>見積条件マスタ[[#This Row],[article_type_id]]&amp;"."&amp;見積条件マスタ[[#This Row],[qt_condition_type_id]]&amp;"."&amp;見積条件マスタ[[#This Row],[qt_condition_type_define_id]]</f>
        <v>0.10017.3</v>
      </c>
      <c r="I178" s="87" t="s">
        <v>204</v>
      </c>
      <c r="J178" s="87"/>
      <c r="K178" s="87" t="s">
        <v>198</v>
      </c>
      <c r="L178" s="87">
        <v>1</v>
      </c>
      <c r="M178" s="87">
        <v>2</v>
      </c>
      <c r="N178" s="67" t="s">
        <v>611</v>
      </c>
      <c r="O178" s="59" t="s">
        <v>1103</v>
      </c>
    </row>
    <row r="179" spans="2:15" x14ac:dyDescent="0.25">
      <c r="B179" s="5">
        <v>0</v>
      </c>
      <c r="C179" s="33" t="str">
        <f>VLOOKUP([1]!見積条件マスタ[[#This Row],[article_type_id]],[1]!品名マスタ[#Data],5,0)</f>
        <v>コアピン</v>
      </c>
      <c r="D179" s="9">
        <v>10018</v>
      </c>
      <c r="E179" s="50" t="str">
        <f>VLOOKUP([1]!見積条件マスタ[[#This Row],[qt_condition_type_id]],[1]!見積条件タイプマスタ[#Data],5,0)</f>
        <v>先端異形状 仕上げ面</v>
      </c>
      <c r="F179" s="50" t="str">
        <f>VLOOKUP([1]!見積条件マスタ[[#This Row],[qt_condition_type_id]],[1]!見積条件タイプマスタ[#Data],2,0)</f>
        <v>SIMPLE_TEXT</v>
      </c>
      <c r="G179" s="5">
        <v>1</v>
      </c>
      <c r="H179" s="50" t="str">
        <f>[1]!見積条件マスタ[[#This Row],[article_type_id]]&amp;"."&amp;[1]!見積条件マスタ[[#This Row],[qt_condition_type_id]]&amp;"."&amp;[1]!見積条件マスタ[[#This Row],[qt_condition_type_define_id]]</f>
        <v>0.10018.1</v>
      </c>
      <c r="I179" s="5" t="s">
        <v>228</v>
      </c>
      <c r="J179" s="5"/>
      <c r="K179" s="5" t="s">
        <v>229</v>
      </c>
      <c r="L179" s="5">
        <v>1</v>
      </c>
      <c r="M179" s="5"/>
      <c r="N179" s="12" t="s">
        <v>612</v>
      </c>
      <c r="O179" s="59"/>
    </row>
    <row r="180" spans="2:15" x14ac:dyDescent="0.25">
      <c r="B180" s="5">
        <v>0</v>
      </c>
      <c r="C180" s="16" t="str">
        <f>VLOOKUP([1]!見積条件マスタ[[#This Row],[article_type_id]],[1]!品名マスタ[#Data],5,0)</f>
        <v>コアピン</v>
      </c>
      <c r="D180" s="9">
        <v>10018</v>
      </c>
      <c r="E180" s="16" t="str">
        <f>VLOOKUP([1]!見積条件マスタ[[#This Row],[qt_condition_type_id]],[1]!見積条件タイプマスタ[#Data],5,0)</f>
        <v>先端異形状 仕上げ面</v>
      </c>
      <c r="F180" s="16" t="str">
        <f>VLOOKUP([1]!見積条件マスタ[[#This Row],[qt_condition_type_id]],[1]!見積条件タイプマスタ[#Data],2,0)</f>
        <v>SIMPLE_TEXT</v>
      </c>
      <c r="G180" s="5">
        <v>2</v>
      </c>
      <c r="H180" s="16" t="str">
        <f>[1]!見積条件マスタ[[#This Row],[article_type_id]]&amp;"."&amp;[1]!見積条件マスタ[[#This Row],[qt_condition_type_id]]&amp;"."&amp;[1]!見積条件マスタ[[#This Row],[qt_condition_type_define_id]]</f>
        <v>0.10018.2</v>
      </c>
      <c r="I180" s="5" t="s">
        <v>230</v>
      </c>
      <c r="J180" s="5"/>
      <c r="K180" s="5" t="s">
        <v>231</v>
      </c>
      <c r="L180" s="5">
        <v>2</v>
      </c>
      <c r="M180" s="5"/>
      <c r="N180" s="12" t="s">
        <v>890</v>
      </c>
      <c r="O180" s="59"/>
    </row>
    <row r="181" spans="2:15" x14ac:dyDescent="0.25">
      <c r="B181" s="5">
        <v>0</v>
      </c>
      <c r="C181" s="16" t="str">
        <f>VLOOKUP([1]!見積条件マスタ[[#This Row],[article_type_id]],[1]!品名マスタ[#Data],5,0)</f>
        <v>コアピン</v>
      </c>
      <c r="D181" s="9">
        <v>10018</v>
      </c>
      <c r="E181" s="16" t="str">
        <f>VLOOKUP([1]!見積条件マスタ[[#This Row],[qt_condition_type_id]],[1]!見積条件タイプマスタ[#Data],5,0)</f>
        <v>先端異形状 仕上げ面</v>
      </c>
      <c r="F181" s="16" t="str">
        <f>VLOOKUP([1]!見積条件マスタ[[#This Row],[qt_condition_type_id]],[1]!見積条件タイプマスタ[#Data],2,0)</f>
        <v>SIMPLE_TEXT</v>
      </c>
      <c r="G181" s="5">
        <v>3</v>
      </c>
      <c r="H181" s="16" t="str">
        <f>[1]!見積条件マスタ[[#This Row],[article_type_id]]&amp;"."&amp;[1]!見積条件マスタ[[#This Row],[qt_condition_type_id]]&amp;"."&amp;[1]!見積条件マスタ[[#This Row],[qt_condition_type_define_id]]</f>
        <v>0.10018.3</v>
      </c>
      <c r="I181" s="5" t="s">
        <v>232</v>
      </c>
      <c r="J181" s="5"/>
      <c r="K181" s="5" t="s">
        <v>233</v>
      </c>
      <c r="L181" s="5">
        <v>3</v>
      </c>
      <c r="M181" s="5"/>
      <c r="N181" s="12" t="s">
        <v>890</v>
      </c>
      <c r="O181" s="59"/>
    </row>
    <row r="182" spans="2:15" x14ac:dyDescent="0.25">
      <c r="B182" s="5">
        <v>0</v>
      </c>
      <c r="C182" s="16" t="str">
        <f>VLOOKUP([1]!見積条件マスタ[[#This Row],[article_type_id]],[1]!品名マスタ[#Data],5,0)</f>
        <v>コアピン</v>
      </c>
      <c r="D182" s="9">
        <v>10018</v>
      </c>
      <c r="E182" s="16" t="str">
        <f>VLOOKUP([1]!見積条件マスタ[[#This Row],[qt_condition_type_id]],[1]!見積条件タイプマスタ[#Data],5,0)</f>
        <v>先端異形状 仕上げ面</v>
      </c>
      <c r="F182" s="16" t="str">
        <f>VLOOKUP([1]!見積条件マスタ[[#This Row],[qt_condition_type_id]],[1]!見積条件タイプマスタ[#Data],2,0)</f>
        <v>SIMPLE_TEXT</v>
      </c>
      <c r="G182" s="5">
        <v>4</v>
      </c>
      <c r="H182" s="16" t="str">
        <f>[1]!見積条件マスタ[[#This Row],[article_type_id]]&amp;"."&amp;[1]!見積条件マスタ[[#This Row],[qt_condition_type_id]]&amp;"."&amp;[1]!見積条件マスタ[[#This Row],[qt_condition_type_define_id]]</f>
        <v>0.10018.4</v>
      </c>
      <c r="I182" s="5" t="s">
        <v>234</v>
      </c>
      <c r="J182" s="5"/>
      <c r="K182" s="5" t="s">
        <v>235</v>
      </c>
      <c r="L182" s="5">
        <v>4</v>
      </c>
      <c r="M182" s="5"/>
      <c r="N182" s="12" t="s">
        <v>890</v>
      </c>
      <c r="O182" s="59"/>
    </row>
    <row r="183" spans="2:15" x14ac:dyDescent="0.25">
      <c r="B183" s="87">
        <v>0</v>
      </c>
      <c r="C183" s="87" t="str">
        <f>VLOOKUP(見積条件マスタ[[#This Row],[article_type_id]],品名マスタ[],5,0)</f>
        <v>コアピン</v>
      </c>
      <c r="D183" s="88">
        <v>10019</v>
      </c>
      <c r="E183" s="87" t="str">
        <f>VLOOKUP(見積条件マスタ[[#This Row],[qt_condition_type_id]],見積条件タイプマスタ[],5,0)</f>
        <v>先端異形状 全長L公差</v>
      </c>
      <c r="F183" s="87" t="str">
        <f>VLOOKUP(見積条件マスタ[[#This Row],[qt_condition_type_id]],見積条件タイプマスタ[],2,0)</f>
        <v>TOLERANCE</v>
      </c>
      <c r="G183" s="87">
        <v>1</v>
      </c>
      <c r="H183" s="87" t="str">
        <f>見積条件マスタ[[#This Row],[article_type_id]]&amp;"."&amp;見積条件マスタ[[#This Row],[qt_condition_type_id]]&amp;"."&amp;見積条件マスタ[[#This Row],[qt_condition_type_define_id]]</f>
        <v>0.10019.1</v>
      </c>
      <c r="I183" s="87" t="s">
        <v>236</v>
      </c>
      <c r="J183" s="87"/>
      <c r="K183" s="87" t="s">
        <v>200</v>
      </c>
      <c r="L183" s="87">
        <v>3</v>
      </c>
      <c r="M183" s="87">
        <v>2</v>
      </c>
      <c r="N183" s="67" t="s">
        <v>611</v>
      </c>
      <c r="O183" s="59" t="s">
        <v>1103</v>
      </c>
    </row>
    <row r="184" spans="2:15" x14ac:dyDescent="0.25">
      <c r="B184" s="87">
        <v>0</v>
      </c>
      <c r="C184" s="87" t="str">
        <f>VLOOKUP(見積条件マスタ[[#This Row],[article_type_id]],品名マスタ[],5,0)</f>
        <v>コアピン</v>
      </c>
      <c r="D184" s="88">
        <v>10019</v>
      </c>
      <c r="E184" s="87" t="str">
        <f>VLOOKUP(見積条件マスタ[[#This Row],[qt_condition_type_id]],見積条件タイプマスタ[],5,0)</f>
        <v>先端異形状 全長L公差</v>
      </c>
      <c r="F184" s="87" t="str">
        <f>VLOOKUP(見積条件マスタ[[#This Row],[qt_condition_type_id]],見積条件タイプマスタ[],2,0)</f>
        <v>TOLERANCE</v>
      </c>
      <c r="G184" s="87">
        <v>2</v>
      </c>
      <c r="H184" s="87" t="str">
        <f>見積条件マスタ[[#This Row],[article_type_id]]&amp;"."&amp;見積条件マスタ[[#This Row],[qt_condition_type_id]]&amp;"."&amp;見積条件マスタ[[#This Row],[qt_condition_type_define_id]]</f>
        <v>0.10019.2</v>
      </c>
      <c r="I184" s="87" t="s">
        <v>215</v>
      </c>
      <c r="J184" s="87"/>
      <c r="K184" s="87" t="s">
        <v>199</v>
      </c>
      <c r="L184" s="87">
        <v>2</v>
      </c>
      <c r="M184" s="87">
        <v>2</v>
      </c>
      <c r="N184" s="67" t="s">
        <v>611</v>
      </c>
      <c r="O184" s="59" t="s">
        <v>1103</v>
      </c>
    </row>
    <row r="185" spans="2:15" x14ac:dyDescent="0.25">
      <c r="B185" s="87">
        <v>0</v>
      </c>
      <c r="C185" s="87" t="str">
        <f>VLOOKUP(見積条件マスタ[[#This Row],[article_type_id]],品名マスタ[],5,0)</f>
        <v>コアピン</v>
      </c>
      <c r="D185" s="88">
        <v>10019</v>
      </c>
      <c r="E185" s="87" t="str">
        <f>VLOOKUP(見積条件マスタ[[#This Row],[qt_condition_type_id]],見積条件タイプマスタ[],5,0)</f>
        <v>先端異形状 全長L公差</v>
      </c>
      <c r="F185" s="87" t="str">
        <f>VLOOKUP(見積条件マスタ[[#This Row],[qt_condition_type_id]],見積条件タイプマスタ[],2,0)</f>
        <v>TOLERANCE</v>
      </c>
      <c r="G185" s="87">
        <v>3</v>
      </c>
      <c r="H185" s="87" t="str">
        <f>見積条件マスタ[[#This Row],[article_type_id]]&amp;"."&amp;見積条件マスタ[[#This Row],[qt_condition_type_id]]&amp;"."&amp;見積条件マスタ[[#This Row],[qt_condition_type_define_id]]</f>
        <v>0.10019.3</v>
      </c>
      <c r="I185" s="87" t="s">
        <v>204</v>
      </c>
      <c r="J185" s="87"/>
      <c r="K185" s="87" t="s">
        <v>198</v>
      </c>
      <c r="L185" s="87">
        <v>1</v>
      </c>
      <c r="M185" s="87">
        <v>2</v>
      </c>
      <c r="N185" s="67" t="s">
        <v>611</v>
      </c>
      <c r="O185" s="59" t="s">
        <v>1103</v>
      </c>
    </row>
    <row r="186" spans="2:15" x14ac:dyDescent="0.25">
      <c r="B186" s="5">
        <v>0</v>
      </c>
      <c r="C186" s="16" t="str">
        <f>VLOOKUP([1]!見積条件マスタ[[#This Row],[article_type_id]],[1]!品名マスタ[#Data],5,0)</f>
        <v>コアピン</v>
      </c>
      <c r="D186" s="9">
        <v>10020</v>
      </c>
      <c r="E186" s="16" t="str">
        <f>VLOOKUP([1]!見積条件マスタ[[#This Row],[qt_condition_type_id]],[1]!見積条件タイプマスタ[#Data],5,0)</f>
        <v>エジェクタピン穴径公差</v>
      </c>
      <c r="F186" s="16" t="str">
        <f>VLOOKUP([1]!見積条件マスタ[[#This Row],[qt_condition_type_id]],[1]!見積条件タイプマスタ[#Data],2,0)</f>
        <v>TOLERANCE</v>
      </c>
      <c r="G186" s="5">
        <v>1</v>
      </c>
      <c r="H186" s="16" t="str">
        <f>[1]!見積条件マスタ[[#This Row],[article_type_id]]&amp;"."&amp;[1]!見積条件マスタ[[#This Row],[qt_condition_type_id]]&amp;"."&amp;[1]!見積条件マスタ[[#This Row],[qt_condition_type_define_id]]</f>
        <v>0.10020.1</v>
      </c>
      <c r="I186" s="5" t="s">
        <v>236</v>
      </c>
      <c r="J186" s="5"/>
      <c r="K186" s="5" t="s">
        <v>200</v>
      </c>
      <c r="L186" s="5">
        <v>1</v>
      </c>
      <c r="M186" s="5">
        <v>2</v>
      </c>
      <c r="N186" s="12" t="s">
        <v>867</v>
      </c>
      <c r="O186" s="59"/>
    </row>
    <row r="187" spans="2:15" x14ac:dyDescent="0.25">
      <c r="B187" s="5">
        <v>0</v>
      </c>
      <c r="C187" s="16" t="str">
        <f>VLOOKUP([1]!見積条件マスタ[[#This Row],[article_type_id]],[1]!品名マスタ[#Data],5,0)</f>
        <v>コアピン</v>
      </c>
      <c r="D187" s="9">
        <v>10020</v>
      </c>
      <c r="E187" s="16" t="str">
        <f>VLOOKUP([1]!見積条件マスタ[[#This Row],[qt_condition_type_id]],[1]!見積条件タイプマスタ[#Data],5,0)</f>
        <v>エジェクタピン穴径公差</v>
      </c>
      <c r="F187" s="16" t="str">
        <f>VLOOKUP([1]!見積条件マスタ[[#This Row],[qt_condition_type_id]],[1]!見積条件タイプマスタ[#Data],2,0)</f>
        <v>TOLERANCE</v>
      </c>
      <c r="G187" s="5">
        <v>2</v>
      </c>
      <c r="H187" s="16" t="str">
        <f>[1]!見積条件マスタ[[#This Row],[article_type_id]]&amp;"."&amp;[1]!見積条件マスタ[[#This Row],[qt_condition_type_id]]&amp;"."&amp;[1]!見積条件マスタ[[#This Row],[qt_condition_type_define_id]]</f>
        <v>0.10020.2</v>
      </c>
      <c r="I187" s="5" t="s">
        <v>237</v>
      </c>
      <c r="J187" s="5"/>
      <c r="K187" s="5" t="s">
        <v>238</v>
      </c>
      <c r="L187" s="5">
        <v>2</v>
      </c>
      <c r="M187" s="5">
        <v>2</v>
      </c>
      <c r="N187" s="12" t="s">
        <v>867</v>
      </c>
      <c r="O187" s="59"/>
    </row>
    <row r="188" spans="2:15" x14ac:dyDescent="0.25">
      <c r="B188" s="5">
        <v>0</v>
      </c>
      <c r="C188" s="16" t="str">
        <f>VLOOKUP([1]!見積条件マスタ[[#This Row],[article_type_id]],[1]!品名マスタ[#Data],5,0)</f>
        <v>コアピン</v>
      </c>
      <c r="D188" s="9">
        <v>10020</v>
      </c>
      <c r="E188" s="16" t="str">
        <f>VLOOKUP([1]!見積条件マスタ[[#This Row],[qt_condition_type_id]],[1]!見積条件タイプマスタ[#Data],5,0)</f>
        <v>エジェクタピン穴径公差</v>
      </c>
      <c r="F188" s="16" t="str">
        <f>VLOOKUP([1]!見積条件マスタ[[#This Row],[qt_condition_type_id]],[1]!見積条件タイプマスタ[#Data],2,0)</f>
        <v>TOLERANCE</v>
      </c>
      <c r="G188" s="5">
        <v>3</v>
      </c>
      <c r="H188" s="16" t="str">
        <f>[1]!見積条件マスタ[[#This Row],[article_type_id]]&amp;"."&amp;[1]!見積条件マスタ[[#This Row],[qt_condition_type_id]]&amp;"."&amp;[1]!見積条件マスタ[[#This Row],[qt_condition_type_define_id]]</f>
        <v>0.10020.3</v>
      </c>
      <c r="I188" s="5" t="s">
        <v>239</v>
      </c>
      <c r="J188" s="5"/>
      <c r="K188" s="5" t="s">
        <v>899</v>
      </c>
      <c r="L188" s="5">
        <v>3</v>
      </c>
      <c r="M188" s="5">
        <v>2</v>
      </c>
      <c r="N188" s="12" t="s">
        <v>890</v>
      </c>
      <c r="O188" s="59"/>
    </row>
    <row r="189" spans="2:15" x14ac:dyDescent="0.25">
      <c r="B189" s="5">
        <v>0</v>
      </c>
      <c r="C189" s="16" t="str">
        <f>VLOOKUP([1]!見積条件マスタ[[#This Row],[article_type_id]],[1]!品名マスタ[#Data],5,0)</f>
        <v>コアピン</v>
      </c>
      <c r="D189" s="9">
        <v>10020</v>
      </c>
      <c r="E189" s="16" t="str">
        <f>VLOOKUP([1]!見積条件マスタ[[#This Row],[qt_condition_type_id]],[1]!見積条件タイプマスタ[#Data],5,0)</f>
        <v>エジェクタピン穴径公差</v>
      </c>
      <c r="F189" s="16" t="str">
        <f>VLOOKUP([1]!見積条件マスタ[[#This Row],[qt_condition_type_id]],[1]!見積条件タイプマスタ[#Data],2,0)</f>
        <v>TOLERANCE</v>
      </c>
      <c r="G189" s="5">
        <v>4</v>
      </c>
      <c r="H189" s="16" t="str">
        <f>[1]!見積条件マスタ[[#This Row],[article_type_id]]&amp;"."&amp;[1]!見積条件マスタ[[#This Row],[qt_condition_type_id]]&amp;"."&amp;[1]!見積条件マスタ[[#This Row],[qt_condition_type_define_id]]</f>
        <v>0.10020.4</v>
      </c>
      <c r="I189" s="5" t="s">
        <v>240</v>
      </c>
      <c r="J189" s="5"/>
      <c r="K189" s="5" t="s">
        <v>900</v>
      </c>
      <c r="L189" s="5">
        <v>4</v>
      </c>
      <c r="M189" s="5">
        <v>2</v>
      </c>
      <c r="N189" s="12" t="s">
        <v>890</v>
      </c>
      <c r="O189" s="59"/>
    </row>
    <row r="190" spans="2:15" x14ac:dyDescent="0.25">
      <c r="B190" s="5">
        <v>0</v>
      </c>
      <c r="C190" s="16" t="str">
        <f>VLOOKUP([1]!見積条件マスタ[[#This Row],[article_type_id]],[1]!品名マスタ[#Data],5,0)</f>
        <v>コアピン</v>
      </c>
      <c r="D190" s="9">
        <v>10020</v>
      </c>
      <c r="E190" s="16" t="str">
        <f>VLOOKUP([1]!見積条件マスタ[[#This Row],[qt_condition_type_id]],[1]!見積条件タイプマスタ[#Data],5,0)</f>
        <v>エジェクタピン穴径公差</v>
      </c>
      <c r="F190" s="16" t="str">
        <f>VLOOKUP([1]!見積条件マスタ[[#This Row],[qt_condition_type_id]],[1]!見積条件タイプマスタ[#Data],2,0)</f>
        <v>TOLERANCE</v>
      </c>
      <c r="G190" s="5">
        <v>5</v>
      </c>
      <c r="H190" s="16" t="str">
        <f>[1]!見積条件マスタ[[#This Row],[article_type_id]]&amp;"."&amp;[1]!見積条件マスタ[[#This Row],[qt_condition_type_id]]&amp;"."&amp;[1]!見積条件マスタ[[#This Row],[qt_condition_type_define_id]]</f>
        <v>0.10020.5</v>
      </c>
      <c r="I190" s="5" t="s">
        <v>241</v>
      </c>
      <c r="J190" s="5"/>
      <c r="K190" s="5" t="s">
        <v>901</v>
      </c>
      <c r="L190" s="5">
        <v>5</v>
      </c>
      <c r="M190" s="5">
        <v>2</v>
      </c>
      <c r="N190" s="12" t="s">
        <v>890</v>
      </c>
      <c r="O190" s="59"/>
    </row>
    <row r="191" spans="2:15" x14ac:dyDescent="0.25">
      <c r="B191" s="5">
        <v>0</v>
      </c>
      <c r="C191" s="16" t="str">
        <f>VLOOKUP([1]!見積条件マスタ[[#This Row],[article_type_id]],[1]!品名マスタ[#Data],5,0)</f>
        <v>コアピン</v>
      </c>
      <c r="D191" s="9">
        <v>10020</v>
      </c>
      <c r="E191" s="16" t="str">
        <f>VLOOKUP([1]!見積条件マスタ[[#This Row],[qt_condition_type_id]],[1]!見積条件タイプマスタ[#Data],5,0)</f>
        <v>エジェクタピン穴径公差</v>
      </c>
      <c r="F191" s="16" t="str">
        <f>VLOOKUP([1]!見積条件マスタ[[#This Row],[qt_condition_type_id]],[1]!見積条件タイプマスタ[#Data],2,0)</f>
        <v>TOLERANCE</v>
      </c>
      <c r="G191" s="5">
        <v>6</v>
      </c>
      <c r="H191" s="16" t="str">
        <f>[1]!見積条件マスタ[[#This Row],[article_type_id]]&amp;"."&amp;[1]!見積条件マスタ[[#This Row],[qt_condition_type_id]]&amp;"."&amp;[1]!見積条件マスタ[[#This Row],[qt_condition_type_define_id]]</f>
        <v>0.10020.6</v>
      </c>
      <c r="I191" s="5" t="s">
        <v>242</v>
      </c>
      <c r="J191" s="5"/>
      <c r="K191" s="5" t="s">
        <v>902</v>
      </c>
      <c r="L191" s="5">
        <v>6</v>
      </c>
      <c r="M191" s="5">
        <v>2</v>
      </c>
      <c r="N191" s="12" t="s">
        <v>890</v>
      </c>
      <c r="O191" s="59"/>
    </row>
    <row r="192" spans="2:15" x14ac:dyDescent="0.25">
      <c r="B192" s="5">
        <v>0</v>
      </c>
      <c r="C192" s="16" t="str">
        <f>VLOOKUP([1]!見積条件マスタ[[#This Row],[article_type_id]],[1]!品名マスタ[#Data],5,0)</f>
        <v>コアピン</v>
      </c>
      <c r="D192" s="9">
        <v>10023</v>
      </c>
      <c r="E192" s="16" t="str">
        <f>VLOOKUP([1]!見積条件マスタ[[#This Row],[qt_condition_type_id]],[1]!見積条件タイプマスタ[#Data],5,0)</f>
        <v>エジェクタピン穴径同軸度</v>
      </c>
      <c r="F192" s="16" t="str">
        <f>VLOOKUP([1]!見積条件マスタ[[#This Row],[qt_condition_type_id]],[1]!見積条件タイプマスタ[#Data],2,0)</f>
        <v>SIMPLE_TEXT</v>
      </c>
      <c r="G192" s="5">
        <v>1</v>
      </c>
      <c r="H192" s="16" t="str">
        <f>[1]!見積条件マスタ[[#This Row],[article_type_id]]&amp;"."&amp;[1]!見積条件マスタ[[#This Row],[qt_condition_type_id]]&amp;"."&amp;[1]!見積条件マスタ[[#This Row],[qt_condition_type_define_id]]</f>
        <v>0.10023.1</v>
      </c>
      <c r="I192" t="s">
        <v>244</v>
      </c>
      <c r="J192" s="5"/>
      <c r="K192" t="s">
        <v>245</v>
      </c>
      <c r="L192">
        <v>1</v>
      </c>
      <c r="M192" s="5"/>
      <c r="N192" s="12" t="s">
        <v>867</v>
      </c>
      <c r="O192" s="59"/>
    </row>
    <row r="193" spans="2:15" x14ac:dyDescent="0.25">
      <c r="B193" s="5">
        <v>0</v>
      </c>
      <c r="C193" s="50" t="str">
        <f>VLOOKUP([1]!見積条件マスタ[[#This Row],[article_type_id]],[1]!品名マスタ[#Data],5,0)</f>
        <v>コアピン</v>
      </c>
      <c r="D193" s="9">
        <v>10023</v>
      </c>
      <c r="E193" s="50" t="str">
        <f>VLOOKUP([1]!見積条件マスタ[[#This Row],[qt_condition_type_id]],[1]!見積条件タイプマスタ[#Data],5,0)</f>
        <v>エジェクタピン穴径同軸度</v>
      </c>
      <c r="F193" s="50" t="str">
        <f>VLOOKUP([1]!見積条件マスタ[[#This Row],[qt_condition_type_id]],[1]!見積条件タイプマスタ[#Data],2,0)</f>
        <v>SIMPLE_TEXT</v>
      </c>
      <c r="G193" s="5">
        <v>2</v>
      </c>
      <c r="H193" s="50" t="str">
        <f>[1]!見積条件マスタ[[#This Row],[article_type_id]]&amp;"."&amp;[1]!見積条件マスタ[[#This Row],[qt_condition_type_id]]&amp;"."&amp;[1]!見積条件マスタ[[#This Row],[qt_condition_type_define_id]]</f>
        <v>0.10023.2</v>
      </c>
      <c r="I193" t="s">
        <v>369</v>
      </c>
      <c r="J193" s="5"/>
      <c r="K193" t="s">
        <v>370</v>
      </c>
      <c r="L193">
        <v>2</v>
      </c>
      <c r="M193" s="5"/>
      <c r="N193" s="12" t="s">
        <v>867</v>
      </c>
      <c r="O193" s="35"/>
    </row>
    <row r="194" spans="2:15" x14ac:dyDescent="0.25">
      <c r="B194" s="5">
        <v>0</v>
      </c>
      <c r="C194" s="16" t="str">
        <f>VLOOKUP([1]!見積条件マスタ[[#This Row],[article_type_id]],[1]!品名マスタ[#Data],5,0)</f>
        <v>コアピン</v>
      </c>
      <c r="D194" s="9">
        <v>10023</v>
      </c>
      <c r="E194" s="16" t="str">
        <f>VLOOKUP([1]!見積条件マスタ[[#This Row],[qt_condition_type_id]],[1]!見積条件タイプマスタ[#Data],5,0)</f>
        <v>エジェクタピン穴径同軸度</v>
      </c>
      <c r="F194" s="16" t="str">
        <f>VLOOKUP([1]!見積条件マスタ[[#This Row],[qt_condition_type_id]],[1]!見積条件タイプマスタ[#Data],2,0)</f>
        <v>SIMPLE_TEXT</v>
      </c>
      <c r="G194" s="5">
        <v>3</v>
      </c>
      <c r="H194" s="16" t="str">
        <f>[1]!見積条件マスタ[[#This Row],[article_type_id]]&amp;"."&amp;[1]!見積条件マスタ[[#This Row],[qt_condition_type_id]]&amp;"."&amp;[1]!見積条件マスタ[[#This Row],[qt_condition_type_define_id]]</f>
        <v>0.10023.3</v>
      </c>
      <c r="I194" t="s">
        <v>246</v>
      </c>
      <c r="J194" s="5"/>
      <c r="K194" t="s">
        <v>247</v>
      </c>
      <c r="L194">
        <v>3</v>
      </c>
      <c r="M194" s="5"/>
      <c r="N194" s="12" t="s">
        <v>867</v>
      </c>
      <c r="O194" s="59"/>
    </row>
    <row r="195" spans="2:15" x14ac:dyDescent="0.25">
      <c r="B195" s="5">
        <v>0</v>
      </c>
      <c r="C195" s="50" t="str">
        <f>VLOOKUP([1]!見積条件マスタ[[#This Row],[article_type_id]],[1]!品名マスタ[#Data],5,0)</f>
        <v>コアピン</v>
      </c>
      <c r="D195" s="9">
        <v>10023</v>
      </c>
      <c r="E195" s="50" t="str">
        <f>VLOOKUP([1]!見積条件マスタ[[#This Row],[qt_condition_type_id]],[1]!見積条件タイプマスタ[#Data],5,0)</f>
        <v>エジェクタピン穴径同軸度</v>
      </c>
      <c r="F195" s="50" t="str">
        <f>VLOOKUP([1]!見積条件マスタ[[#This Row],[qt_condition_type_id]],[1]!見積条件タイプマスタ[#Data],2,0)</f>
        <v>SIMPLE_TEXT</v>
      </c>
      <c r="G195" s="5">
        <v>4</v>
      </c>
      <c r="H195" s="50" t="str">
        <f>[1]!見積条件マスタ[[#This Row],[article_type_id]]&amp;"."&amp;[1]!見積条件マスタ[[#This Row],[qt_condition_type_id]]&amp;"."&amp;[1]!見積条件マスタ[[#This Row],[qt_condition_type_define_id]]</f>
        <v>0.10023.4</v>
      </c>
      <c r="I195" t="s">
        <v>371</v>
      </c>
      <c r="J195" s="5"/>
      <c r="K195" t="s">
        <v>372</v>
      </c>
      <c r="L195">
        <v>4</v>
      </c>
      <c r="M195" s="5"/>
      <c r="N195" s="12" t="s">
        <v>867</v>
      </c>
      <c r="O195" s="35"/>
    </row>
    <row r="196" spans="2:15" x14ac:dyDescent="0.25">
      <c r="B196" s="5">
        <v>0</v>
      </c>
      <c r="C196" s="16" t="str">
        <f>VLOOKUP([1]!見積条件マスタ[[#This Row],[article_type_id]],[1]!品名マスタ[#Data],5,0)</f>
        <v>コアピン</v>
      </c>
      <c r="D196" s="11">
        <v>10025</v>
      </c>
      <c r="E196" s="16" t="str">
        <f>VLOOKUP([1]!見積条件マスタ[[#This Row],[qt_condition_type_id]],[1]!見積条件タイプマスタ[#Data],5,0)</f>
        <v>エジェクタピン穴有効長さ</v>
      </c>
      <c r="F196" s="16" t="str">
        <f>VLOOKUP([1]!見積条件マスタ[[#This Row],[qt_condition_type_id]],[1]!見積条件タイプマスタ[#Data],2,0)</f>
        <v>SIMPLE_TEXT</v>
      </c>
      <c r="G196" s="10">
        <v>1</v>
      </c>
      <c r="H196" s="45" t="str">
        <f>[1]!見積条件マスタ[[#This Row],[article_type_id]]&amp;"."&amp;[1]!見積条件マスタ[[#This Row],[qt_condition_type_id]]&amp;"."&amp;[1]!見積条件マスタ[[#This Row],[qt_condition_type_define_id]]</f>
        <v>0.10025.1</v>
      </c>
      <c r="I196" t="s">
        <v>248</v>
      </c>
      <c r="K196" t="s">
        <v>249</v>
      </c>
      <c r="L196">
        <v>2</v>
      </c>
      <c r="N196" s="12" t="s">
        <v>867</v>
      </c>
      <c r="O196" s="59"/>
    </row>
    <row r="197" spans="2:15" x14ac:dyDescent="0.25">
      <c r="B197" s="5">
        <v>0</v>
      </c>
      <c r="C197" s="16" t="str">
        <f>VLOOKUP([1]!見積条件マスタ[[#This Row],[article_type_id]],[1]!品名マスタ[#Data],5,0)</f>
        <v>コアピン</v>
      </c>
      <c r="D197" s="11">
        <v>10025</v>
      </c>
      <c r="E197" s="16" t="str">
        <f>VLOOKUP([1]!見積条件マスタ[[#This Row],[qt_condition_type_id]],[1]!見積条件タイプマスタ[#Data],5,0)</f>
        <v>エジェクタピン穴有効長さ</v>
      </c>
      <c r="F197" s="16" t="str">
        <f>VLOOKUP([1]!見積条件マスタ[[#This Row],[qt_condition_type_id]],[1]!見積条件タイプマスタ[#Data],2,0)</f>
        <v>SIMPLE_TEXT</v>
      </c>
      <c r="G197" s="10">
        <v>2</v>
      </c>
      <c r="H197" s="45" t="str">
        <f>[1]!見積条件マスタ[[#This Row],[article_type_id]]&amp;"."&amp;[1]!見積条件マスタ[[#This Row],[qt_condition_type_id]]&amp;"."&amp;[1]!見積条件マスタ[[#This Row],[qt_condition_type_define_id]]</f>
        <v>0.10025.2</v>
      </c>
      <c r="I197" t="s">
        <v>250</v>
      </c>
      <c r="K197" t="s">
        <v>251</v>
      </c>
      <c r="L197">
        <v>3</v>
      </c>
      <c r="N197" s="12" t="s">
        <v>867</v>
      </c>
      <c r="O197" s="59"/>
    </row>
    <row r="198" spans="2:15" x14ac:dyDescent="0.25">
      <c r="B198" s="5">
        <v>0</v>
      </c>
      <c r="C198" s="16" t="str">
        <f>VLOOKUP([1]!見積条件マスタ[[#This Row],[article_type_id]],[1]!品名マスタ[#Data],5,0)</f>
        <v>コアピン</v>
      </c>
      <c r="D198" s="11">
        <v>10025</v>
      </c>
      <c r="E198" s="16" t="str">
        <f>VLOOKUP([1]!見積条件マスタ[[#This Row],[qt_condition_type_id]],[1]!見積条件タイプマスタ[#Data],5,0)</f>
        <v>エジェクタピン穴有効長さ</v>
      </c>
      <c r="F198" s="16" t="str">
        <f>VLOOKUP([1]!見積条件マスタ[[#This Row],[qt_condition_type_id]],[1]!見積条件タイプマスタ[#Data],2,0)</f>
        <v>SIMPLE_TEXT</v>
      </c>
      <c r="G198" s="10">
        <v>3</v>
      </c>
      <c r="H198" s="45" t="str">
        <f>[1]!見積条件マスタ[[#This Row],[article_type_id]]&amp;"."&amp;[1]!見積条件マスタ[[#This Row],[qt_condition_type_id]]&amp;"."&amp;[1]!見積条件マスタ[[#This Row],[qt_condition_type_define_id]]</f>
        <v>0.10025.3</v>
      </c>
      <c r="I198" t="s">
        <v>252</v>
      </c>
      <c r="K198" t="s">
        <v>253</v>
      </c>
      <c r="L198">
        <v>4</v>
      </c>
      <c r="N198" s="12" t="s">
        <v>867</v>
      </c>
      <c r="O198" s="59"/>
    </row>
    <row r="199" spans="2:15" x14ac:dyDescent="0.25">
      <c r="B199" s="5">
        <v>0</v>
      </c>
      <c r="C199" s="16" t="str">
        <f>VLOOKUP([1]!見積条件マスタ[[#This Row],[article_type_id]],[1]!品名マスタ[#Data],5,0)</f>
        <v>コアピン</v>
      </c>
      <c r="D199" s="11">
        <v>10025</v>
      </c>
      <c r="E199" s="50" t="str">
        <f>VLOOKUP([1]!見積条件マスタ[[#This Row],[qt_condition_type_id]],[1]!見積条件タイプマスタ[#Data],5,0)</f>
        <v>エジェクタピン穴有効長さ</v>
      </c>
      <c r="F199" s="50" t="str">
        <f>VLOOKUP([1]!見積条件マスタ[[#This Row],[qt_condition_type_id]],[1]!見積条件タイプマスタ[#Data],2,0)</f>
        <v>SIMPLE_TEXT</v>
      </c>
      <c r="G199" s="10">
        <v>4</v>
      </c>
      <c r="H199" s="44" t="str">
        <f>[1]!見積条件マスタ[[#This Row],[article_type_id]]&amp;"."&amp;[1]!見積条件マスタ[[#This Row],[qt_condition_type_id]]&amp;"."&amp;[1]!見積条件マスタ[[#This Row],[qt_condition_type_define_id]]</f>
        <v>0.10025.4</v>
      </c>
      <c r="I199" t="s">
        <v>920</v>
      </c>
      <c r="K199" t="s">
        <v>760</v>
      </c>
      <c r="L199">
        <v>1</v>
      </c>
      <c r="N199" s="12" t="s">
        <v>867</v>
      </c>
      <c r="O199" s="59"/>
    </row>
    <row r="200" spans="2:15" x14ac:dyDescent="0.25">
      <c r="B200" s="5">
        <v>0</v>
      </c>
      <c r="C200" s="16" t="str">
        <f>VLOOKUP([1]!見積条件マスタ[[#This Row],[article_type_id]],[1]!品名マスタ[#Data],5,0)</f>
        <v>コアピン</v>
      </c>
      <c r="D200" s="11">
        <v>10025</v>
      </c>
      <c r="E200" s="50" t="str">
        <f>VLOOKUP([1]!見積条件マスタ[[#This Row],[qt_condition_type_id]],[1]!見積条件タイプマスタ[#Data],5,0)</f>
        <v>エジェクタピン穴有効長さ</v>
      </c>
      <c r="F200" s="50" t="str">
        <f>VLOOKUP([1]!見積条件マスタ[[#This Row],[qt_condition_type_id]],[1]!見積条件タイプマスタ[#Data],2,0)</f>
        <v>SIMPLE_TEXT</v>
      </c>
      <c r="G200" s="10">
        <v>5</v>
      </c>
      <c r="H200" s="44" t="str">
        <f>[1]!見積条件マスタ[[#This Row],[article_type_id]]&amp;"."&amp;[1]!見積条件マスタ[[#This Row],[qt_condition_type_id]]&amp;"."&amp;[1]!見積条件マスタ[[#This Row],[qt_condition_type_define_id]]</f>
        <v>0.10025.5</v>
      </c>
      <c r="I200" t="s">
        <v>921</v>
      </c>
      <c r="K200" t="s">
        <v>761</v>
      </c>
      <c r="L200">
        <v>5</v>
      </c>
      <c r="N200" s="12" t="s">
        <v>867</v>
      </c>
      <c r="O200" s="59"/>
    </row>
    <row r="201" spans="2:15" x14ac:dyDescent="0.25">
      <c r="B201" s="5">
        <v>0</v>
      </c>
      <c r="C201" s="16" t="str">
        <f>VLOOKUP([1]!見積条件マスタ[[#This Row],[article_type_id]],[1]!品名マスタ[#Data],5,0)</f>
        <v>コアピン</v>
      </c>
      <c r="D201" s="9">
        <v>10026</v>
      </c>
      <c r="E201" s="16" t="str">
        <f>VLOOKUP([1]!見積条件マスタ[[#This Row],[qt_condition_type_id]],[1]!見積条件タイプマスタ[#Data],5,0)</f>
        <v>エジェクタピン逃し穴径</v>
      </c>
      <c r="F201" s="16" t="str">
        <f>VLOOKUP([1]!見積条件マスタ[[#This Row],[qt_condition_type_id]],[1]!見積条件タイプマスタ[#Data],2,0)</f>
        <v>SIMPLE_TEXT</v>
      </c>
      <c r="G201" s="5">
        <v>1</v>
      </c>
      <c r="H201" s="16" t="str">
        <f>[1]!見積条件マスタ[[#This Row],[article_type_id]]&amp;"."&amp;[1]!見積条件マスタ[[#This Row],[qt_condition_type_id]]&amp;"."&amp;[1]!見積条件マスタ[[#This Row],[qt_condition_type_define_id]]</f>
        <v>0.10026.1</v>
      </c>
      <c r="I201" s="5" t="s">
        <v>444</v>
      </c>
      <c r="J201" s="5"/>
      <c r="K201" s="5" t="s">
        <v>445</v>
      </c>
      <c r="L201" s="5">
        <v>1</v>
      </c>
      <c r="M201" s="5"/>
      <c r="N201" s="12" t="s">
        <v>613</v>
      </c>
      <c r="O201" s="59"/>
    </row>
    <row r="202" spans="2:15" x14ac:dyDescent="0.25">
      <c r="B202" s="5">
        <v>0</v>
      </c>
      <c r="C202" s="16" t="str">
        <f>VLOOKUP([1]!見積条件マスタ[[#This Row],[article_type_id]],[1]!品名マスタ[#Data],5,0)</f>
        <v>コアピン</v>
      </c>
      <c r="D202" s="9">
        <v>10026</v>
      </c>
      <c r="E202" s="16" t="str">
        <f>VLOOKUP([1]!見積条件マスタ[[#This Row],[qt_condition_type_id]],[1]!見積条件タイプマスタ[#Data],5,0)</f>
        <v>エジェクタピン逃し穴径</v>
      </c>
      <c r="F202" s="16" t="str">
        <f>VLOOKUP([1]!見積条件マスタ[[#This Row],[qt_condition_type_id]],[1]!見積条件タイプマスタ[#Data],2,0)</f>
        <v>SIMPLE_TEXT</v>
      </c>
      <c r="G202" s="5">
        <v>2</v>
      </c>
      <c r="H202" s="16" t="str">
        <f>[1]!見積条件マスタ[[#This Row],[article_type_id]]&amp;"."&amp;[1]!見積条件マスタ[[#This Row],[qt_condition_type_id]]&amp;"."&amp;[1]!見積条件マスタ[[#This Row],[qt_condition_type_define_id]]</f>
        <v>0.10026.2</v>
      </c>
      <c r="I202" s="5" t="s">
        <v>446</v>
      </c>
      <c r="J202" s="5"/>
      <c r="K202" s="5" t="s">
        <v>447</v>
      </c>
      <c r="L202" s="5">
        <v>2</v>
      </c>
      <c r="M202" s="5"/>
      <c r="N202" s="12" t="s">
        <v>613</v>
      </c>
      <c r="O202" s="59"/>
    </row>
    <row r="203" spans="2:15" x14ac:dyDescent="0.25">
      <c r="B203" s="5">
        <v>0</v>
      </c>
      <c r="C203" s="16" t="str">
        <f>VLOOKUP([1]!見積条件マスタ[[#This Row],[article_type_id]],[1]!品名マスタ[#Data],5,0)</f>
        <v>コアピン</v>
      </c>
      <c r="D203" s="9">
        <v>10026</v>
      </c>
      <c r="E203" s="16" t="str">
        <f>VLOOKUP([1]!見積条件マスタ[[#This Row],[qt_condition_type_id]],[1]!見積条件タイプマスタ[#Data],5,0)</f>
        <v>エジェクタピン逃し穴径</v>
      </c>
      <c r="F203" s="16" t="str">
        <f>VLOOKUP([1]!見積条件マスタ[[#This Row],[qt_condition_type_id]],[1]!見積条件タイプマスタ[#Data],2,0)</f>
        <v>SIMPLE_TEXT</v>
      </c>
      <c r="G203" s="5">
        <v>3</v>
      </c>
      <c r="H203" s="16" t="str">
        <f>[1]!見積条件マスタ[[#This Row],[article_type_id]]&amp;"."&amp;[1]!見積条件マスタ[[#This Row],[qt_condition_type_id]]&amp;"."&amp;[1]!見積条件マスタ[[#This Row],[qt_condition_type_define_id]]</f>
        <v>0.10026.3</v>
      </c>
      <c r="I203" s="5" t="s">
        <v>448</v>
      </c>
      <c r="J203" s="5"/>
      <c r="K203" s="5" t="s">
        <v>449</v>
      </c>
      <c r="L203" s="5">
        <v>3</v>
      </c>
      <c r="M203" s="5"/>
      <c r="N203" s="12" t="s">
        <v>613</v>
      </c>
      <c r="O203" s="59"/>
    </row>
    <row r="204" spans="2:15" x14ac:dyDescent="0.25">
      <c r="B204" s="5">
        <v>0</v>
      </c>
      <c r="C204" s="50" t="str">
        <f>VLOOKUP([1]!見積条件マスタ[[#This Row],[article_type_id]],[1]!品名マスタ[#Data],5,0)</f>
        <v>コアピン</v>
      </c>
      <c r="D204" s="9">
        <v>10026</v>
      </c>
      <c r="E204" s="50" t="str">
        <f>VLOOKUP([1]!見積条件マスタ[[#This Row],[qt_condition_type_id]],[1]!見積条件タイプマスタ[#Data],5,0)</f>
        <v>エジェクタピン逃し穴径</v>
      </c>
      <c r="F204" s="50" t="str">
        <f>VLOOKUP([1]!見積条件マスタ[[#This Row],[qt_condition_type_id]],[1]!見積条件タイプマスタ[#Data],2,0)</f>
        <v>SIMPLE_TEXT</v>
      </c>
      <c r="G204" s="5">
        <v>4</v>
      </c>
      <c r="H204" s="50" t="str">
        <f>[1]!見積条件マスタ[[#This Row],[article_type_id]]&amp;"."&amp;[1]!見積条件マスタ[[#This Row],[qt_condition_type_id]]&amp;"."&amp;[1]!見積条件マスタ[[#This Row],[qt_condition_type_define_id]]</f>
        <v>0.10026.4</v>
      </c>
      <c r="I204" s="5" t="s">
        <v>904</v>
      </c>
      <c r="J204" s="5"/>
      <c r="K204" s="5" t="s">
        <v>905</v>
      </c>
      <c r="L204" s="5">
        <v>4</v>
      </c>
      <c r="M204" s="5"/>
      <c r="N204" s="12" t="s">
        <v>613</v>
      </c>
      <c r="O204" s="35" t="s">
        <v>718</v>
      </c>
    </row>
    <row r="205" spans="2:15" x14ac:dyDescent="0.25">
      <c r="B205" s="5">
        <v>0</v>
      </c>
      <c r="C205" s="50" t="str">
        <f>VLOOKUP([1]!見積条件マスタ[[#This Row],[article_type_id]],[1]!品名マスタ[#Data],5,0)</f>
        <v>コアピン</v>
      </c>
      <c r="D205" s="9">
        <v>10026</v>
      </c>
      <c r="E205" s="50" t="str">
        <f>VLOOKUP([1]!見積条件マスタ[[#This Row],[qt_condition_type_id]],[1]!見積条件タイプマスタ[#Data],5,0)</f>
        <v>エジェクタピン逃し穴径</v>
      </c>
      <c r="F205" s="50" t="str">
        <f>VLOOKUP([1]!見積条件マスタ[[#This Row],[qt_condition_type_id]],[1]!見積条件タイプマスタ[#Data],2,0)</f>
        <v>SIMPLE_TEXT</v>
      </c>
      <c r="G205" s="5">
        <v>5</v>
      </c>
      <c r="H205" s="50" t="str">
        <f>[1]!見積条件マスタ[[#This Row],[article_type_id]]&amp;"."&amp;[1]!見積条件マスタ[[#This Row],[qt_condition_type_id]]&amp;"."&amp;[1]!見積条件マスタ[[#This Row],[qt_condition_type_define_id]]</f>
        <v>0.10026.5</v>
      </c>
      <c r="I205" s="5" t="s">
        <v>922</v>
      </c>
      <c r="J205" s="5"/>
      <c r="K205" s="5" t="s">
        <v>923</v>
      </c>
      <c r="L205" s="5">
        <v>5</v>
      </c>
      <c r="M205" s="5"/>
      <c r="N205" s="12" t="s">
        <v>613</v>
      </c>
      <c r="O205" s="35" t="s">
        <v>718</v>
      </c>
    </row>
    <row r="206" spans="2:15" x14ac:dyDescent="0.25">
      <c r="B206" s="5">
        <v>0</v>
      </c>
      <c r="C206" s="50" t="str">
        <f>VLOOKUP([1]!見積条件マスタ[[#This Row],[article_type_id]],[1]!品名マスタ[#Data],5,0)</f>
        <v>コアピン</v>
      </c>
      <c r="D206">
        <v>10027</v>
      </c>
      <c r="E206" s="50" t="str">
        <f>VLOOKUP([1]!見積条件マスタ[[#This Row],[qt_condition_type_id]],[1]!見積条件タイプマスタ[#Data],5,0)</f>
        <v>エジェクタピン逃し穴形状</v>
      </c>
      <c r="F206" s="50" t="str">
        <f>VLOOKUP([1]!見積条件マスタ[[#This Row],[qt_condition_type_id]],[1]!見積条件タイプマスタ[#Data],2,0)</f>
        <v>SIMPLE_TEXT</v>
      </c>
      <c r="G206" s="5">
        <v>1</v>
      </c>
      <c r="H206" s="50" t="str">
        <f>[1]!見積条件マスタ[[#This Row],[article_type_id]]&amp;"."&amp;[1]!見積条件マスタ[[#This Row],[qt_condition_type_id]]&amp;"."&amp;[1]!見積条件マスタ[[#This Row],[qt_condition_type_define_id]]</f>
        <v>0.10027.1</v>
      </c>
      <c r="I206" s="30" t="s">
        <v>254</v>
      </c>
      <c r="J206" s="5"/>
      <c r="K206" s="30" t="s">
        <v>255</v>
      </c>
      <c r="L206" s="30">
        <v>2</v>
      </c>
      <c r="M206" s="5"/>
      <c r="N206" s="12" t="s">
        <v>613</v>
      </c>
      <c r="O206" s="35"/>
    </row>
    <row r="207" spans="2:15" x14ac:dyDescent="0.25">
      <c r="B207" s="5">
        <v>0</v>
      </c>
      <c r="C207" s="16" t="str">
        <f>VLOOKUP([1]!見積条件マスタ[[#This Row],[article_type_id]],[1]!品名マスタ[#Data],5,0)</f>
        <v>コアピン</v>
      </c>
      <c r="D207" s="9">
        <v>10027</v>
      </c>
      <c r="E207" s="16" t="str">
        <f>VLOOKUP([1]!見積条件マスタ[[#This Row],[qt_condition_type_id]],[1]!見積条件タイプマスタ[#Data],5,0)</f>
        <v>エジェクタピン逃し穴形状</v>
      </c>
      <c r="F207" s="16" t="str">
        <f>VLOOKUP([1]!見積条件マスタ[[#This Row],[qt_condition_type_id]],[1]!見積条件タイプマスタ[#Data],2,0)</f>
        <v>SIMPLE_TEXT</v>
      </c>
      <c r="G207" s="5">
        <v>2</v>
      </c>
      <c r="H207" s="16" t="str">
        <f>[1]!見積条件マスタ[[#This Row],[article_type_id]]&amp;"."&amp;[1]!見積条件マスタ[[#This Row],[qt_condition_type_id]]&amp;"."&amp;[1]!見積条件マスタ[[#This Row],[qt_condition_type_define_id]]</f>
        <v>0.10027.2</v>
      </c>
      <c r="I207" s="30" t="s">
        <v>906</v>
      </c>
      <c r="J207" s="5"/>
      <c r="K207" s="30" t="s">
        <v>907</v>
      </c>
      <c r="L207" s="30">
        <v>1</v>
      </c>
      <c r="M207" s="5"/>
      <c r="N207" s="12" t="s">
        <v>613</v>
      </c>
      <c r="O207" s="59"/>
    </row>
    <row r="208" spans="2:15" x14ac:dyDescent="0.25">
      <c r="B208" s="87">
        <v>0</v>
      </c>
      <c r="C208" s="89" t="str">
        <f>VLOOKUP(見積条件マスタ[[#This Row],[article_type_id]],品名マスタ[],5,0)</f>
        <v>コアピン</v>
      </c>
      <c r="D208" s="88">
        <v>10028</v>
      </c>
      <c r="E208" s="89" t="str">
        <f>VLOOKUP(見積条件マスタ[[#This Row],[qt_condition_type_id]],見積条件タイプマスタ[],5,0)</f>
        <v>貫通穴径公差</v>
      </c>
      <c r="F208" s="89" t="str">
        <f>VLOOKUP(見積条件マスタ[[#This Row],[qt_condition_type_id]],見積条件タイプマスタ[],2,0)</f>
        <v>TOLERANCE</v>
      </c>
      <c r="G208" s="87">
        <v>1</v>
      </c>
      <c r="H208" s="89" t="str">
        <f>見積条件マスタ[[#This Row],[article_type_id]]&amp;"."&amp;見積条件マスタ[[#This Row],[qt_condition_type_id]]&amp;"."&amp;見積条件マスタ[[#This Row],[qt_condition_type_define_id]]</f>
        <v>0.10028.1</v>
      </c>
      <c r="I208" s="69" t="s">
        <v>256</v>
      </c>
      <c r="J208" s="87"/>
      <c r="K208" s="69" t="s">
        <v>218</v>
      </c>
      <c r="L208" s="69">
        <v>1</v>
      </c>
      <c r="M208" s="87">
        <v>1</v>
      </c>
      <c r="N208" s="67" t="s">
        <v>611</v>
      </c>
      <c r="O208" s="35" t="s">
        <v>1103</v>
      </c>
    </row>
    <row r="209" spans="2:15" x14ac:dyDescent="0.25">
      <c r="B209" s="5">
        <v>0</v>
      </c>
      <c r="C209" s="16" t="str">
        <f>VLOOKUP([1]!見積条件マスタ[[#This Row],[article_type_id]],[1]!品名マスタ[#Data],5,0)</f>
        <v>コアピン</v>
      </c>
      <c r="D209" s="9">
        <v>10031</v>
      </c>
      <c r="E209" s="16" t="str">
        <f>VLOOKUP([1]!見積条件マスタ[[#This Row],[qt_condition_type_id]],[1]!見積条件タイプマスタ[#Data],5,0)</f>
        <v>エジェクタピン穴有効長さ公差</v>
      </c>
      <c r="F209" s="16" t="str">
        <f>VLOOKUP([1]!見積条件マスタ[[#This Row],[qt_condition_type_id]],[1]!見積条件タイプマスタ[#Data],2,0)</f>
        <v>TOLERANCE</v>
      </c>
      <c r="G209" s="5">
        <v>1</v>
      </c>
      <c r="H209" s="16" t="str">
        <f>[1]!見積条件マスタ[[#This Row],[article_type_id]]&amp;"."&amp;[1]!見積条件マスタ[[#This Row],[qt_condition_type_id]]&amp;"."&amp;[1]!見積条件マスタ[[#This Row],[qt_condition_type_define_id]]</f>
        <v>0.10031.1</v>
      </c>
      <c r="I209" s="5" t="s">
        <v>257</v>
      </c>
      <c r="J209" s="5"/>
      <c r="K209" s="5" t="s">
        <v>258</v>
      </c>
      <c r="L209" s="5">
        <v>1</v>
      </c>
      <c r="M209" s="5">
        <v>1</v>
      </c>
      <c r="N209" s="12" t="s">
        <v>613</v>
      </c>
      <c r="O209" s="59"/>
    </row>
    <row r="210" spans="2:15" x14ac:dyDescent="0.25">
      <c r="B210" s="5">
        <v>0</v>
      </c>
      <c r="C210" s="16" t="str">
        <f>VLOOKUP([1]!見積条件マスタ[[#This Row],[article_type_id]],[1]!品名マスタ[#Data],5,0)</f>
        <v>コアピン</v>
      </c>
      <c r="D210" s="9">
        <v>10031</v>
      </c>
      <c r="E210" s="16" t="str">
        <f>VLOOKUP([1]!見積条件マスタ[[#This Row],[qt_condition_type_id]],[1]!見積条件タイプマスタ[#Data],5,0)</f>
        <v>エジェクタピン穴有効長さ公差</v>
      </c>
      <c r="F210" s="16" t="str">
        <f>VLOOKUP([1]!見積条件マスタ[[#This Row],[qt_condition_type_id]],[1]!見積条件タイプマスタ[#Data],2,0)</f>
        <v>TOLERANCE</v>
      </c>
      <c r="G210" s="5">
        <v>2</v>
      </c>
      <c r="H210" s="16" t="str">
        <f>[1]!見積条件マスタ[[#This Row],[article_type_id]]&amp;"."&amp;[1]!見積条件マスタ[[#This Row],[qt_condition_type_id]]&amp;"."&amp;[1]!見積条件マスタ[[#This Row],[qt_condition_type_define_id]]</f>
        <v>0.10031.2</v>
      </c>
      <c r="I210" s="5" t="s">
        <v>259</v>
      </c>
      <c r="J210" s="5"/>
      <c r="K210" s="5" t="s">
        <v>260</v>
      </c>
      <c r="L210" s="5">
        <v>2</v>
      </c>
      <c r="M210" s="5">
        <v>1</v>
      </c>
      <c r="N210" s="12" t="s">
        <v>613</v>
      </c>
      <c r="O210" s="59"/>
    </row>
    <row r="211" spans="2:15" x14ac:dyDescent="0.25">
      <c r="B211" s="5">
        <v>0</v>
      </c>
      <c r="C211" s="16" t="str">
        <f>VLOOKUP([1]!見積条件マスタ[[#This Row],[article_type_id]],[1]!品名マスタ[#Data],5,0)</f>
        <v>コアピン</v>
      </c>
      <c r="D211" s="9">
        <v>10032</v>
      </c>
      <c r="E211" s="16" t="str">
        <f>VLOOKUP([1]!見積条件マスタ[[#This Row],[qt_condition_type_id]],[1]!見積条件タイプマスタ[#Data],5,0)</f>
        <v>ノックピン種類</v>
      </c>
      <c r="F211" s="16" t="str">
        <f>VLOOKUP([1]!見積条件マスタ[[#This Row],[qt_condition_type_id]],[1]!見積条件タイプマスタ[#Data],2,0)</f>
        <v>SIMPLE_TEXT</v>
      </c>
      <c r="G211" s="5">
        <v>1</v>
      </c>
      <c r="H211" s="16" t="str">
        <f>[1]!見積条件マスタ[[#This Row],[article_type_id]]&amp;"."&amp;[1]!見積条件マスタ[[#This Row],[qt_condition_type_id]]&amp;"."&amp;[1]!見積条件マスタ[[#This Row],[qt_condition_type_define_id]]</f>
        <v>0.10032.1</v>
      </c>
      <c r="I211" s="5" t="s">
        <v>261</v>
      </c>
      <c r="J211" s="5"/>
      <c r="K211" s="5" t="s">
        <v>262</v>
      </c>
      <c r="L211" s="5">
        <v>1</v>
      </c>
      <c r="M211" s="5"/>
      <c r="N211" s="12" t="s">
        <v>612</v>
      </c>
      <c r="O211" s="59" t="s">
        <v>774</v>
      </c>
    </row>
    <row r="212" spans="2:15" x14ac:dyDescent="0.25">
      <c r="B212" s="5">
        <v>0</v>
      </c>
      <c r="C212" s="16" t="str">
        <f>VLOOKUP([1]!見積条件マスタ[[#This Row],[article_type_id]],[1]!品名マスタ[#Data],5,0)</f>
        <v>コアピン</v>
      </c>
      <c r="D212" s="9">
        <v>10032</v>
      </c>
      <c r="E212" s="16" t="str">
        <f>VLOOKUP([1]!見積条件マスタ[[#This Row],[qt_condition_type_id]],[1]!見積条件タイプマスタ[#Data],5,0)</f>
        <v>ノックピン種類</v>
      </c>
      <c r="F212" s="16" t="str">
        <f>VLOOKUP([1]!見積条件マスタ[[#This Row],[qt_condition_type_id]],[1]!見積条件タイプマスタ[#Data],2,0)</f>
        <v>SIMPLE_TEXT</v>
      </c>
      <c r="G212" s="5">
        <v>2</v>
      </c>
      <c r="H212" s="16" t="str">
        <f>[1]!見積条件マスタ[[#This Row],[article_type_id]]&amp;"."&amp;[1]!見積条件マスタ[[#This Row],[qt_condition_type_id]]&amp;"."&amp;[1]!見積条件マスタ[[#This Row],[qt_condition_type_define_id]]</f>
        <v>0.10032.2</v>
      </c>
      <c r="I212" s="5" t="s">
        <v>263</v>
      </c>
      <c r="J212" s="5"/>
      <c r="K212" s="5" t="s">
        <v>264</v>
      </c>
      <c r="L212" s="5">
        <v>2</v>
      </c>
      <c r="M212" s="5"/>
      <c r="N212" s="12" t="s">
        <v>612</v>
      </c>
      <c r="O212" s="59" t="s">
        <v>774</v>
      </c>
    </row>
    <row r="213" spans="2:15" x14ac:dyDescent="0.25">
      <c r="B213" s="5">
        <v>0</v>
      </c>
      <c r="C213" s="16" t="str">
        <f>VLOOKUP([1]!見積条件マスタ[[#This Row],[article_type_id]],[1]!品名マスタ[#Data],5,0)</f>
        <v>コアピン</v>
      </c>
      <c r="D213" s="9">
        <v>10033</v>
      </c>
      <c r="E213" s="16" t="str">
        <f>VLOOKUP([1]!見積条件マスタ[[#This Row],[qt_condition_type_id]],[1]!見積条件タイプマスタ[#Data],5,0)</f>
        <v>エジェクタピン段付穴有効長さ</v>
      </c>
      <c r="F213" s="16" t="str">
        <f>VLOOKUP([1]!見積条件マスタ[[#This Row],[qt_condition_type_id]],[1]!見積条件タイプマスタ[#Data],2,0)</f>
        <v>SIMPLE_TEXT</v>
      </c>
      <c r="G213" s="5">
        <v>1</v>
      </c>
      <c r="H213" s="16" t="str">
        <f>[1]!見積条件マスタ[[#This Row],[article_type_id]]&amp;"."&amp;[1]!見積条件マスタ[[#This Row],[qt_condition_type_id]]&amp;"."&amp;[1]!見積条件マスタ[[#This Row],[qt_condition_type_define_id]]</f>
        <v>0.10033.1</v>
      </c>
      <c r="I213" s="5" t="s">
        <v>248</v>
      </c>
      <c r="J213" s="5"/>
      <c r="K213" s="5" t="s">
        <v>249</v>
      </c>
      <c r="L213" s="5">
        <v>1</v>
      </c>
      <c r="M213" s="5"/>
      <c r="N213" s="30" t="s">
        <v>908</v>
      </c>
      <c r="O213" s="59"/>
    </row>
    <row r="214" spans="2:15" x14ac:dyDescent="0.25">
      <c r="B214" s="5">
        <v>0</v>
      </c>
      <c r="C214" s="16" t="str">
        <f>VLOOKUP([1]!見積条件マスタ[[#This Row],[article_type_id]],[1]!品名マスタ[#Data],5,0)</f>
        <v>コアピン</v>
      </c>
      <c r="D214" s="9">
        <v>10033</v>
      </c>
      <c r="E214" s="16" t="str">
        <f>VLOOKUP([1]!見積条件マスタ[[#This Row],[qt_condition_type_id]],[1]!見積条件タイプマスタ[#Data],5,0)</f>
        <v>エジェクタピン段付穴有効長さ</v>
      </c>
      <c r="F214" s="16" t="str">
        <f>VLOOKUP([1]!見積条件マスタ[[#This Row],[qt_condition_type_id]],[1]!見積条件タイプマスタ[#Data],2,0)</f>
        <v>SIMPLE_TEXT</v>
      </c>
      <c r="G214" s="5">
        <v>2</v>
      </c>
      <c r="H214" s="16" t="str">
        <f>[1]!見積条件マスタ[[#This Row],[article_type_id]]&amp;"."&amp;[1]!見積条件マスタ[[#This Row],[qt_condition_type_id]]&amp;"."&amp;[1]!見積条件マスタ[[#This Row],[qt_condition_type_define_id]]</f>
        <v>0.10033.2</v>
      </c>
      <c r="I214" s="5" t="s">
        <v>250</v>
      </c>
      <c r="J214" s="5"/>
      <c r="K214" s="5" t="s">
        <v>251</v>
      </c>
      <c r="L214" s="5">
        <v>2</v>
      </c>
      <c r="M214" s="5"/>
      <c r="N214" s="30" t="s">
        <v>908</v>
      </c>
      <c r="O214" s="59"/>
    </row>
    <row r="215" spans="2:15" x14ac:dyDescent="0.25">
      <c r="B215" s="5">
        <v>0</v>
      </c>
      <c r="C215" s="16" t="str">
        <f>VLOOKUP([1]!見積条件マスタ[[#This Row],[article_type_id]],[1]!品名マスタ[#Data],5,0)</f>
        <v>コアピン</v>
      </c>
      <c r="D215" s="9">
        <v>10033</v>
      </c>
      <c r="E215" s="16" t="str">
        <f>VLOOKUP([1]!見積条件マスタ[[#This Row],[qt_condition_type_id]],[1]!見積条件タイプマスタ[#Data],5,0)</f>
        <v>エジェクタピン段付穴有効長さ</v>
      </c>
      <c r="F215" s="16" t="str">
        <f>VLOOKUP([1]!見積条件マスタ[[#This Row],[qt_condition_type_id]],[1]!見積条件タイプマスタ[#Data],2,0)</f>
        <v>SIMPLE_TEXT</v>
      </c>
      <c r="G215" s="5">
        <v>3</v>
      </c>
      <c r="H215" s="16" t="str">
        <f>[1]!見積条件マスタ[[#This Row],[article_type_id]]&amp;"."&amp;[1]!見積条件マスタ[[#This Row],[qt_condition_type_id]]&amp;"."&amp;[1]!見積条件マスタ[[#This Row],[qt_condition_type_define_id]]</f>
        <v>0.10033.3</v>
      </c>
      <c r="I215" s="5" t="s">
        <v>252</v>
      </c>
      <c r="J215" s="5"/>
      <c r="K215" s="5" t="s">
        <v>253</v>
      </c>
      <c r="L215" s="5">
        <v>3</v>
      </c>
      <c r="M215" s="5"/>
      <c r="N215" s="30" t="s">
        <v>908</v>
      </c>
      <c r="O215" s="59"/>
    </row>
    <row r="216" spans="2:15" x14ac:dyDescent="0.25">
      <c r="B216" s="5">
        <v>0</v>
      </c>
      <c r="C216" s="16" t="str">
        <f>VLOOKUP([1]!見積条件マスタ[[#This Row],[article_type_id]],[1]!品名マスタ[#Data],5,0)</f>
        <v>コアピン</v>
      </c>
      <c r="D216" s="9">
        <v>10033</v>
      </c>
      <c r="E216" s="16" t="str">
        <f>VLOOKUP([1]!見積条件マスタ[[#This Row],[qt_condition_type_id]],[1]!見積条件タイプマスタ[#Data],5,0)</f>
        <v>エジェクタピン段付穴有効長さ</v>
      </c>
      <c r="F216" s="16" t="str">
        <f>VLOOKUP([1]!見積条件マスタ[[#This Row],[qt_condition_type_id]],[1]!見積条件タイプマスタ[#Data],2,0)</f>
        <v>SIMPLE_TEXT</v>
      </c>
      <c r="G216" s="5">
        <v>4</v>
      </c>
      <c r="H216" s="16" t="str">
        <f>[1]!見積条件マスタ[[#This Row],[article_type_id]]&amp;"."&amp;[1]!見積条件マスタ[[#This Row],[qt_condition_type_id]]&amp;"."&amp;[1]!見積条件マスタ[[#This Row],[qt_condition_type_define_id]]</f>
        <v>0.10033.4</v>
      </c>
      <c r="I216" s="5" t="s">
        <v>373</v>
      </c>
      <c r="J216" s="5"/>
      <c r="K216" s="5" t="s">
        <v>374</v>
      </c>
      <c r="L216" s="5">
        <v>4</v>
      </c>
      <c r="M216" s="5"/>
      <c r="N216" s="30" t="s">
        <v>876</v>
      </c>
      <c r="O216" s="59"/>
    </row>
    <row r="217" spans="2:15" x14ac:dyDescent="0.25">
      <c r="B217" s="5">
        <v>0</v>
      </c>
      <c r="C217" s="16" t="str">
        <f>VLOOKUP([1]!見積条件マスタ[[#This Row],[article_type_id]],[1]!品名マスタ[#Data],5,0)</f>
        <v>コアピン</v>
      </c>
      <c r="D217" s="9">
        <v>10034</v>
      </c>
      <c r="E217" s="16" t="str">
        <f>VLOOKUP([1]!見積条件マスタ[[#This Row],[qt_condition_type_id]],[1]!見積条件タイプマスタ[#Data],5,0)</f>
        <v>エジェクタピン段付穴有効長さ公差</v>
      </c>
      <c r="F217" s="16" t="str">
        <f>VLOOKUP([1]!見積条件マスタ[[#This Row],[qt_condition_type_id]],[1]!見積条件タイプマスタ[#Data],2,0)</f>
        <v>TOLERANCE</v>
      </c>
      <c r="G217" s="5">
        <v>1</v>
      </c>
      <c r="H217" s="16" t="str">
        <f>[1]!見積条件マスタ[[#This Row],[article_type_id]]&amp;"."&amp;[1]!見積条件マスタ[[#This Row],[qt_condition_type_id]]&amp;"."&amp;[1]!見積条件マスタ[[#This Row],[qt_condition_type_define_id]]</f>
        <v>0.10034.1</v>
      </c>
      <c r="I217" s="5" t="s">
        <v>257</v>
      </c>
      <c r="J217" s="5"/>
      <c r="K217" s="5" t="s">
        <v>258</v>
      </c>
      <c r="L217" s="5">
        <v>1</v>
      </c>
      <c r="M217" s="5">
        <v>1</v>
      </c>
      <c r="N217" s="12" t="s">
        <v>613</v>
      </c>
      <c r="O217" s="59"/>
    </row>
    <row r="218" spans="2:15" x14ac:dyDescent="0.25">
      <c r="B218" s="5">
        <v>0</v>
      </c>
      <c r="C218" s="16" t="str">
        <f>VLOOKUP([1]!見積条件マスタ[[#This Row],[article_type_id]],[1]!品名マスタ[#Data],5,0)</f>
        <v>コアピン</v>
      </c>
      <c r="D218" s="9">
        <v>10034</v>
      </c>
      <c r="E218" s="16" t="str">
        <f>VLOOKUP([1]!見積条件マスタ[[#This Row],[qt_condition_type_id]],[1]!見積条件タイプマスタ[#Data],5,0)</f>
        <v>エジェクタピン段付穴有効長さ公差</v>
      </c>
      <c r="F218" s="16" t="str">
        <f>VLOOKUP([1]!見積条件マスタ[[#This Row],[qt_condition_type_id]],[1]!見積条件タイプマスタ[#Data],2,0)</f>
        <v>TOLERANCE</v>
      </c>
      <c r="G218" s="5">
        <v>2</v>
      </c>
      <c r="H218" s="16" t="str">
        <f>[1]!見積条件マスタ[[#This Row],[article_type_id]]&amp;"."&amp;[1]!見積条件マスタ[[#This Row],[qt_condition_type_id]]&amp;"."&amp;[1]!見積条件マスタ[[#This Row],[qt_condition_type_define_id]]</f>
        <v>0.10034.2</v>
      </c>
      <c r="I218" s="5" t="s">
        <v>259</v>
      </c>
      <c r="J218" s="5"/>
      <c r="K218" s="5" t="s">
        <v>260</v>
      </c>
      <c r="L218" s="5">
        <v>2</v>
      </c>
      <c r="M218" s="5">
        <v>1</v>
      </c>
      <c r="N218" s="12" t="s">
        <v>613</v>
      </c>
      <c r="O218" s="59"/>
    </row>
    <row r="219" spans="2:15" x14ac:dyDescent="0.25">
      <c r="B219" s="5">
        <v>0</v>
      </c>
      <c r="C219" s="16" t="str">
        <f>VLOOKUP([1]!見積条件マスタ[[#This Row],[article_type_id]],[1]!品名マスタ[#Data],5,0)</f>
        <v>コアピン</v>
      </c>
      <c r="D219" s="9">
        <v>10035</v>
      </c>
      <c r="E219" s="16" t="str">
        <f>VLOOKUP([1]!見積条件マスタ[[#This Row],[qt_condition_type_id]],[1]!見積条件タイプマスタ[#Data],5,0)</f>
        <v>軸対称部仕上面</v>
      </c>
      <c r="F219" s="16" t="str">
        <f>VLOOKUP([1]!見積条件マスタ[[#This Row],[qt_condition_type_id]],[1]!見積条件タイプマスタ[#Data],2,0)</f>
        <v>SIMPLE_TEXT</v>
      </c>
      <c r="G219" s="5">
        <v>1</v>
      </c>
      <c r="H219" s="16" t="str">
        <f>[1]!見積条件マスタ[[#This Row],[article_type_id]]&amp;"."&amp;[1]!見積条件マスタ[[#This Row],[qt_condition_type_id]]&amp;"."&amp;[1]!見積条件マスタ[[#This Row],[qt_condition_type_define_id]]</f>
        <v>0.10035.1</v>
      </c>
      <c r="I219" s="5" t="s">
        <v>226</v>
      </c>
      <c r="J219" s="5"/>
      <c r="K219" s="5" t="s">
        <v>450</v>
      </c>
      <c r="L219" s="5">
        <v>1</v>
      </c>
      <c r="M219" s="5"/>
      <c r="N219" s="12" t="s">
        <v>612</v>
      </c>
      <c r="O219" s="59"/>
    </row>
    <row r="220" spans="2:15" x14ac:dyDescent="0.25">
      <c r="B220" s="5">
        <v>0</v>
      </c>
      <c r="C220" s="16" t="str">
        <f>VLOOKUP([1]!見積条件マスタ[[#This Row],[article_type_id]],[1]!品名マスタ[#Data],5,0)</f>
        <v>コアピン</v>
      </c>
      <c r="D220" s="9">
        <v>10035</v>
      </c>
      <c r="E220" s="16" t="str">
        <f>VLOOKUP([1]!見積条件マスタ[[#This Row],[qt_condition_type_id]],[1]!見積条件タイプマスタ[#Data],5,0)</f>
        <v>軸対称部仕上面</v>
      </c>
      <c r="F220" s="16" t="str">
        <f>VLOOKUP([1]!見積条件マスタ[[#This Row],[qt_condition_type_id]],[1]!見積条件タイプマスタ[#Data],2,0)</f>
        <v>SIMPLE_TEXT</v>
      </c>
      <c r="G220" s="5">
        <v>2</v>
      </c>
      <c r="H220" s="16" t="str">
        <f>[1]!見積条件マスタ[[#This Row],[article_type_id]]&amp;"."&amp;[1]!見積条件マスタ[[#This Row],[qt_condition_type_id]]&amp;"."&amp;[1]!見積条件マスタ[[#This Row],[qt_condition_type_define_id]]</f>
        <v>0.10035.2</v>
      </c>
      <c r="I220" s="5" t="s">
        <v>337</v>
      </c>
      <c r="J220" s="5"/>
      <c r="K220" s="5" t="s">
        <v>451</v>
      </c>
      <c r="L220" s="5">
        <v>2</v>
      </c>
      <c r="M220" s="5"/>
      <c r="N220" s="67" t="s">
        <v>612</v>
      </c>
      <c r="O220" s="59"/>
    </row>
    <row r="221" spans="2:15" x14ac:dyDescent="0.25">
      <c r="B221" s="5">
        <v>0</v>
      </c>
      <c r="C221" s="16" t="str">
        <f>VLOOKUP([1]!見積条件マスタ[[#This Row],[article_type_id]],[1]!品名マスタ[#Data],5,0)</f>
        <v>コアピン</v>
      </c>
      <c r="D221" s="9">
        <v>10036</v>
      </c>
      <c r="E221" s="16" t="str">
        <f>VLOOKUP([1]!見積条件マスタ[[#This Row],[qt_condition_type_id]],[1]!見積条件タイプマスタ[#Data],5,0)</f>
        <v>ザグリ穴タップ加工</v>
      </c>
      <c r="F221" s="16" t="str">
        <f>VLOOKUP([1]!見積条件マスタ[[#This Row],[qt_condition_type_id]],[1]!見積条件タイプマスタ[#Data],2,0)</f>
        <v>SIMPLE_TEXT</v>
      </c>
      <c r="G221" s="5">
        <v>1</v>
      </c>
      <c r="H221" s="16" t="str">
        <f>[1]!見積条件マスタ[[#This Row],[article_type_id]]&amp;"."&amp;[1]!見積条件マスタ[[#This Row],[qt_condition_type_id]]&amp;"."&amp;[1]!見積条件マスタ[[#This Row],[qt_condition_type_define_id]]</f>
        <v>0.10036.1</v>
      </c>
      <c r="I221" s="5" t="s">
        <v>265</v>
      </c>
      <c r="J221" s="5"/>
      <c r="K221" s="5" t="s">
        <v>163</v>
      </c>
      <c r="L221" s="5">
        <v>1</v>
      </c>
      <c r="M221" s="5"/>
      <c r="N221" s="12" t="s">
        <v>876</v>
      </c>
      <c r="O221" s="59"/>
    </row>
    <row r="222" spans="2:15" x14ac:dyDescent="0.25">
      <c r="B222" s="5">
        <v>0</v>
      </c>
      <c r="C222" s="16" t="str">
        <f>VLOOKUP([1]!見積条件マスタ[[#This Row],[article_type_id]],[1]!品名マスタ[#Data],5,0)</f>
        <v>コアピン</v>
      </c>
      <c r="D222" s="9">
        <v>20001</v>
      </c>
      <c r="E222" s="16" t="str">
        <f>VLOOKUP([1]!見積条件マスタ[[#This Row],[qt_condition_type_id]],[1]!見積条件タイプマスタ[#Data],5,0)</f>
        <v>ツバ部逃げ加工を設定する事</v>
      </c>
      <c r="F222" s="16" t="str">
        <f>VLOOKUP([1]!見積条件マスタ[[#This Row],[qt_condition_type_id]],[1]!見積条件タイプマスタ[#Data],2,0)</f>
        <v>BOOLEAN</v>
      </c>
      <c r="G222" s="5">
        <v>1</v>
      </c>
      <c r="H222" s="16" t="str">
        <f>[1]!見積条件マスタ[[#This Row],[article_type_id]]&amp;"."&amp;[1]!見積条件マスタ[[#This Row],[qt_condition_type_id]]&amp;"."&amp;[1]!見積条件マスタ[[#This Row],[qt_condition_type_define_id]]</f>
        <v>0.20001.1</v>
      </c>
      <c r="I222" s="5" t="s">
        <v>266</v>
      </c>
      <c r="J222" s="5"/>
      <c r="K222" s="5" t="s">
        <v>267</v>
      </c>
      <c r="L222" s="5">
        <v>1</v>
      </c>
      <c r="M222" s="5"/>
      <c r="N222" s="12" t="s">
        <v>612</v>
      </c>
      <c r="O222" s="59"/>
    </row>
    <row r="223" spans="2:15" x14ac:dyDescent="0.25">
      <c r="B223" s="5">
        <v>0</v>
      </c>
      <c r="C223" s="16" t="str">
        <f>VLOOKUP([1]!見積条件マスタ[[#This Row],[article_type_id]],[1]!品名マスタ[#Data],5,0)</f>
        <v>コアピン</v>
      </c>
      <c r="D223" s="9">
        <v>20001</v>
      </c>
      <c r="E223" s="16" t="str">
        <f>VLOOKUP([1]!見積条件マスタ[[#This Row],[qt_condition_type_id]],[1]!見積条件タイプマスタ[#Data],5,0)</f>
        <v>ツバ部逃げ加工を設定する事</v>
      </c>
      <c r="F223" s="16" t="str">
        <f>VLOOKUP([1]!見積条件マスタ[[#This Row],[qt_condition_type_id]],[1]!見積条件タイプマスタ[#Data],2,0)</f>
        <v>BOOLEAN</v>
      </c>
      <c r="G223" s="5">
        <v>2</v>
      </c>
      <c r="H223" s="16" t="str">
        <f>[1]!見積条件マスタ[[#This Row],[article_type_id]]&amp;"."&amp;[1]!見積条件マスタ[[#This Row],[qt_condition_type_id]]&amp;"."&amp;[1]!見積条件マスタ[[#This Row],[qt_condition_type_define_id]]</f>
        <v>0.20001.2</v>
      </c>
      <c r="I223" s="5"/>
      <c r="J223" s="5"/>
      <c r="K223" s="5" t="s">
        <v>268</v>
      </c>
      <c r="L223" s="5">
        <v>2</v>
      </c>
      <c r="M223" s="5"/>
      <c r="N223" s="12" t="s">
        <v>612</v>
      </c>
      <c r="O223" s="59"/>
    </row>
    <row r="224" spans="2:15" x14ac:dyDescent="0.25">
      <c r="B224" s="5">
        <v>0</v>
      </c>
      <c r="C224" s="16" t="str">
        <f>VLOOKUP([1]!見積条件マスタ[[#This Row],[article_type_id]],[1]!品名マスタ[#Data],5,0)</f>
        <v>コアピン</v>
      </c>
      <c r="D224" s="9">
        <v>20002</v>
      </c>
      <c r="E224" s="16" t="str">
        <f>VLOOKUP([1]!見積条件マスタ[[#This Row],[qt_condition_type_id]],[1]!見積条件タイプマスタ[#Data],5,0)</f>
        <v>ツバ裏ナンバリング加工を設定する事</v>
      </c>
      <c r="F224" s="16" t="str">
        <f>VLOOKUP([1]!見積条件マスタ[[#This Row],[qt_condition_type_id]],[1]!見積条件タイプマスタ[#Data],2,0)</f>
        <v>TEXT_LENGTH</v>
      </c>
      <c r="G224" s="5">
        <v>1</v>
      </c>
      <c r="H224" s="16" t="str">
        <f>[1]!見積条件マスタ[[#This Row],[article_type_id]]&amp;"."&amp;[1]!見積条件マスタ[[#This Row],[qt_condition_type_id]]&amp;"."&amp;[1]!見積条件マスタ[[#This Row],[qt_condition_type_define_id]]</f>
        <v>0.20002.1</v>
      </c>
      <c r="I224" s="5" t="s">
        <v>269</v>
      </c>
      <c r="J224" s="5"/>
      <c r="K224" s="5" t="s">
        <v>267</v>
      </c>
      <c r="L224" s="5">
        <v>1</v>
      </c>
      <c r="M224" s="5"/>
      <c r="N224" s="12" t="s">
        <v>612</v>
      </c>
      <c r="O224" s="59"/>
    </row>
    <row r="225" spans="2:15" x14ac:dyDescent="0.25">
      <c r="B225" s="5">
        <v>0</v>
      </c>
      <c r="C225" s="16" t="str">
        <f>VLOOKUP([1]!見積条件マスタ[[#This Row],[article_type_id]],[1]!品名マスタ[#Data],5,0)</f>
        <v>コアピン</v>
      </c>
      <c r="D225" s="9">
        <v>20002</v>
      </c>
      <c r="E225" s="16" t="str">
        <f>VLOOKUP([1]!見積条件マスタ[[#This Row],[qt_condition_type_id]],[1]!見積条件タイプマスタ[#Data],5,0)</f>
        <v>ツバ裏ナンバリング加工を設定する事</v>
      </c>
      <c r="F225" s="16" t="str">
        <f>VLOOKUP([1]!見積条件マスタ[[#This Row],[qt_condition_type_id]],[1]!見積条件タイプマスタ[#Data],2,0)</f>
        <v>TEXT_LENGTH</v>
      </c>
      <c r="G225" s="5">
        <v>2</v>
      </c>
      <c r="H225" s="16" t="str">
        <f>[1]!見積条件マスタ[[#This Row],[article_type_id]]&amp;"."&amp;[1]!見積条件マスタ[[#This Row],[qt_condition_type_id]]&amp;"."&amp;[1]!見積条件マスタ[[#This Row],[qt_condition_type_define_id]]</f>
        <v>0.20002.2</v>
      </c>
      <c r="I225" s="5"/>
      <c r="J225" s="5"/>
      <c r="K225" s="5" t="s">
        <v>268</v>
      </c>
      <c r="L225" s="5">
        <v>2</v>
      </c>
      <c r="M225" s="5"/>
      <c r="N225" s="12" t="s">
        <v>612</v>
      </c>
      <c r="O225" s="59"/>
    </row>
    <row r="226" spans="2:15" x14ac:dyDescent="0.25">
      <c r="B226" s="5">
        <v>0</v>
      </c>
      <c r="C226" s="16" t="str">
        <f>VLOOKUP([1]!見積条件マスタ[[#This Row],[article_type_id]],[1]!品名マスタ[#Data],5,0)</f>
        <v>コアピン</v>
      </c>
      <c r="D226" s="9">
        <v>20003</v>
      </c>
      <c r="E226" s="16" t="str">
        <f>VLOOKUP([1]!見積条件マスタ[[#This Row],[qt_condition_type_id]],[1]!見積条件タイプマスタ[#Data],5,0)</f>
        <v>ツバ部面取り不可</v>
      </c>
      <c r="F226" s="16" t="str">
        <f>VLOOKUP([1]!見積条件マスタ[[#This Row],[qt_condition_type_id]],[1]!見積条件タイプマスタ[#Data],2,0)</f>
        <v>BOOLEAN</v>
      </c>
      <c r="G226" s="5">
        <v>1</v>
      </c>
      <c r="H226" s="16" t="str">
        <f>[1]!見積条件マスタ[[#This Row],[article_type_id]]&amp;"."&amp;[1]!見積条件マスタ[[#This Row],[qt_condition_type_id]]&amp;"."&amp;[1]!見積条件マスタ[[#This Row],[qt_condition_type_define_id]]</f>
        <v>0.20003.1</v>
      </c>
      <c r="I226" s="5" t="s">
        <v>270</v>
      </c>
      <c r="J226" s="5"/>
      <c r="K226" s="5" t="s">
        <v>267</v>
      </c>
      <c r="L226" s="5">
        <v>1</v>
      </c>
      <c r="M226" s="5"/>
      <c r="N226" s="12" t="s">
        <v>612</v>
      </c>
      <c r="O226" s="59"/>
    </row>
    <row r="227" spans="2:15" x14ac:dyDescent="0.25">
      <c r="B227" s="5">
        <v>0</v>
      </c>
      <c r="C227" s="16" t="str">
        <f>VLOOKUP([1]!見積条件マスタ[[#This Row],[article_type_id]],[1]!品名マスタ[#Data],5,0)</f>
        <v>コアピン</v>
      </c>
      <c r="D227" s="9">
        <v>20003</v>
      </c>
      <c r="E227" s="16" t="str">
        <f>VLOOKUP([1]!見積条件マスタ[[#This Row],[qt_condition_type_id]],[1]!見積条件タイプマスタ[#Data],5,0)</f>
        <v>ツバ部面取り不可</v>
      </c>
      <c r="F227" s="16" t="str">
        <f>VLOOKUP([1]!見積条件マスタ[[#This Row],[qt_condition_type_id]],[1]!見積条件タイプマスタ[#Data],2,0)</f>
        <v>BOOLEAN</v>
      </c>
      <c r="G227" s="5">
        <v>2</v>
      </c>
      <c r="H227" s="16" t="str">
        <f>[1]!見積条件マスタ[[#This Row],[article_type_id]]&amp;"."&amp;[1]!見積条件マスタ[[#This Row],[qt_condition_type_id]]&amp;"."&amp;[1]!見積条件マスタ[[#This Row],[qt_condition_type_define_id]]</f>
        <v>0.20003.2</v>
      </c>
      <c r="I227" s="5"/>
      <c r="J227" s="5"/>
      <c r="K227" s="5" t="s">
        <v>268</v>
      </c>
      <c r="L227" s="5">
        <v>2</v>
      </c>
      <c r="M227" s="5"/>
      <c r="N227" s="12" t="s">
        <v>612</v>
      </c>
      <c r="O227" s="59"/>
    </row>
    <row r="228" spans="2:15" x14ac:dyDescent="0.25">
      <c r="B228" s="5">
        <v>0</v>
      </c>
      <c r="C228" s="16" t="str">
        <f>VLOOKUP([1]!見積条件マスタ[[#This Row],[article_type_id]],[1]!品名マスタ[#Data],5,0)</f>
        <v>コアピン</v>
      </c>
      <c r="D228" s="9">
        <v>20004</v>
      </c>
      <c r="E228" s="16" t="str">
        <f>VLOOKUP([1]!見積条件マスタ[[#This Row],[qt_condition_type_id]],[1]!見積条件タイプマスタ[#Data],5,0)</f>
        <v>先端カットおよび先端異形状は加工不要</v>
      </c>
      <c r="F228" s="16" t="str">
        <f>VLOOKUP([1]!見積条件マスタ[[#This Row],[qt_condition_type_id]],[1]!見積条件タイプマスタ[#Data],2,0)</f>
        <v>BOOLEAN</v>
      </c>
      <c r="G228" s="5">
        <v>1</v>
      </c>
      <c r="H228" s="16" t="str">
        <f>[1]!見積条件マスタ[[#This Row],[article_type_id]]&amp;"."&amp;[1]!見積条件マスタ[[#This Row],[qt_condition_type_id]]&amp;"."&amp;[1]!見積条件マスタ[[#This Row],[qt_condition_type_define_id]]</f>
        <v>0.20004.1</v>
      </c>
      <c r="I228" s="5" t="s">
        <v>271</v>
      </c>
      <c r="J228" s="5"/>
      <c r="K228" s="5" t="s">
        <v>267</v>
      </c>
      <c r="L228" s="5">
        <v>1</v>
      </c>
      <c r="M228" s="5"/>
      <c r="N228" s="12" t="s">
        <v>612</v>
      </c>
      <c r="O228" s="59"/>
    </row>
    <row r="229" spans="2:15" x14ac:dyDescent="0.25">
      <c r="B229" s="5">
        <v>0</v>
      </c>
      <c r="C229" s="16" t="str">
        <f>VLOOKUP([1]!見積条件マスタ[[#This Row],[article_type_id]],[1]!品名マスタ[#Data],5,0)</f>
        <v>コアピン</v>
      </c>
      <c r="D229" s="9">
        <v>20004</v>
      </c>
      <c r="E229" s="16" t="str">
        <f>VLOOKUP([1]!見積条件マスタ[[#This Row],[qt_condition_type_id]],[1]!見積条件タイプマスタ[#Data],5,0)</f>
        <v>先端カットおよび先端異形状は加工不要</v>
      </c>
      <c r="F229" s="16" t="str">
        <f>VLOOKUP([1]!見積条件マスタ[[#This Row],[qt_condition_type_id]],[1]!見積条件タイプマスタ[#Data],2,0)</f>
        <v>BOOLEAN</v>
      </c>
      <c r="G229" s="5">
        <v>2</v>
      </c>
      <c r="H229" s="16" t="str">
        <f>[1]!見積条件マスタ[[#This Row],[article_type_id]]&amp;"."&amp;[1]!見積条件マスタ[[#This Row],[qt_condition_type_id]]&amp;"."&amp;[1]!見積条件マスタ[[#This Row],[qt_condition_type_define_id]]</f>
        <v>0.20004.2</v>
      </c>
      <c r="I229" s="5" t="s">
        <v>272</v>
      </c>
      <c r="J229" s="5"/>
      <c r="K229" s="5" t="s">
        <v>268</v>
      </c>
      <c r="L229" s="5">
        <v>2</v>
      </c>
      <c r="M229" s="5"/>
      <c r="N229" s="12" t="s">
        <v>612</v>
      </c>
      <c r="O229" s="59"/>
    </row>
    <row r="230" spans="2:15" x14ac:dyDescent="0.25">
      <c r="B230" s="5">
        <v>0</v>
      </c>
      <c r="C230" s="16" t="str">
        <f>VLOOKUP([1]!見積条件マスタ[[#This Row],[article_type_id]],[1]!品名マスタ[#Data],5,0)</f>
        <v>コアピン</v>
      </c>
      <c r="D230" s="9">
        <v>20006</v>
      </c>
      <c r="E230" s="16" t="str">
        <f>VLOOKUP([1]!見積条件マスタ[[#This Row],[qt_condition_type_id]],[1]!見積条件タイプマスタ[#Data],5,0)</f>
        <v>3Dモデル上のツバ裏ナンバリングは加工不要</v>
      </c>
      <c r="F230" s="16" t="str">
        <f>VLOOKUP([1]!見積条件マスタ[[#This Row],[qt_condition_type_id]],[1]!見積条件タイプマスタ[#Data],2,0)</f>
        <v>BOOLEAN</v>
      </c>
      <c r="G230" s="5">
        <v>1</v>
      </c>
      <c r="H230" s="16" t="str">
        <f>[1]!見積条件マスタ[[#This Row],[article_type_id]]&amp;"."&amp;[1]!見積条件マスタ[[#This Row],[qt_condition_type_id]]&amp;"."&amp;[1]!見積条件マスタ[[#This Row],[qt_condition_type_define_id]]</f>
        <v>0.20006.1</v>
      </c>
      <c r="I230" s="5" t="s">
        <v>271</v>
      </c>
      <c r="J230" s="5"/>
      <c r="K230" s="5" t="s">
        <v>267</v>
      </c>
      <c r="L230" s="5">
        <v>1</v>
      </c>
      <c r="M230" s="5"/>
      <c r="N230" s="12" t="s">
        <v>612</v>
      </c>
      <c r="O230" s="59"/>
    </row>
    <row r="231" spans="2:15" x14ac:dyDescent="0.25">
      <c r="B231" s="5">
        <v>0</v>
      </c>
      <c r="C231" s="16" t="str">
        <f>VLOOKUP([1]!見積条件マスタ[[#This Row],[article_type_id]],[1]!品名マスタ[#Data],5,0)</f>
        <v>コアピン</v>
      </c>
      <c r="D231" s="9">
        <v>20006</v>
      </c>
      <c r="E231" s="16" t="str">
        <f>VLOOKUP([1]!見積条件マスタ[[#This Row],[qt_condition_type_id]],[1]!見積条件タイプマスタ[#Data],5,0)</f>
        <v>3Dモデル上のツバ裏ナンバリングは加工不要</v>
      </c>
      <c r="F231" s="16" t="str">
        <f>VLOOKUP([1]!見積条件マスタ[[#This Row],[qt_condition_type_id]],[1]!見積条件タイプマスタ[#Data],2,0)</f>
        <v>BOOLEAN</v>
      </c>
      <c r="G231" s="5">
        <v>2</v>
      </c>
      <c r="H231" s="16" t="str">
        <f>[1]!見積条件マスタ[[#This Row],[article_type_id]]&amp;"."&amp;[1]!見積条件マスタ[[#This Row],[qt_condition_type_id]]&amp;"."&amp;[1]!見積条件マスタ[[#This Row],[qt_condition_type_define_id]]</f>
        <v>0.20006.2</v>
      </c>
      <c r="I231" s="5" t="s">
        <v>272</v>
      </c>
      <c r="J231" s="5"/>
      <c r="K231" s="5" t="s">
        <v>268</v>
      </c>
      <c r="L231" s="5">
        <v>2</v>
      </c>
      <c r="M231" s="5"/>
      <c r="N231" s="12" t="s">
        <v>612</v>
      </c>
      <c r="O231" s="59"/>
    </row>
    <row r="232" spans="2:15" x14ac:dyDescent="0.25">
      <c r="B232" s="5">
        <v>0</v>
      </c>
      <c r="C232" s="33" t="str">
        <f>VLOOKUP([1]!見積条件マスタ[[#This Row],[article_type_id]],[1]!品名マスタ[#Data],5,0)</f>
        <v>コアピン</v>
      </c>
      <c r="D232" s="9">
        <v>29999</v>
      </c>
      <c r="E232" s="50" t="str">
        <f>VLOOKUP([1]!見積条件マスタ[[#This Row],[qt_condition_type_id]],[1]!見積条件タイプマスタ[#Data],5,0)</f>
        <v>その他指示</v>
      </c>
      <c r="F232" s="50" t="str">
        <f>VLOOKUP([1]!見積条件マスタ[[#This Row],[qt_condition_type_id]],[1]!見積条件タイプマスタ[#Data],2,0)</f>
        <v>SIMPLE_TEXT</v>
      </c>
      <c r="G232" s="5">
        <v>1</v>
      </c>
      <c r="H232" s="50" t="str">
        <f>[1]!見積条件マスタ[[#This Row],[article_type_id]]&amp;"."&amp;[1]!見積条件マスタ[[#This Row],[qt_condition_type_id]]&amp;"."&amp;[1]!見積条件マスタ[[#This Row],[qt_condition_type_define_id]]</f>
        <v>0.29999.1</v>
      </c>
      <c r="I232" s="5" t="s">
        <v>160</v>
      </c>
      <c r="J232" s="5"/>
      <c r="K232" s="5"/>
      <c r="L232" s="5">
        <v>1</v>
      </c>
      <c r="M232" s="5"/>
      <c r="N232" s="12" t="s">
        <v>612</v>
      </c>
      <c r="O232" s="59"/>
    </row>
    <row r="233" spans="2:15" x14ac:dyDescent="0.25">
      <c r="B233" s="5">
        <v>1</v>
      </c>
      <c r="C233" s="33" t="str">
        <f>VLOOKUP(見積条件マスタ[[#This Row],[article_type_id]],品名マスタ[],5,0)</f>
        <v>エジェクタピン</v>
      </c>
      <c r="D233" s="9">
        <v>1</v>
      </c>
      <c r="E233" s="50" t="str">
        <f>VLOOKUP(見積条件マスタ[[#This Row],[qt_condition_type_id]],見積条件タイプマスタ[],5,0)</f>
        <v>材質</v>
      </c>
      <c r="F233" s="50" t="str">
        <f>VLOOKUP(見積条件マスタ[[#This Row],[qt_condition_type_id]],見積条件タイプマスタ[],2,0)</f>
        <v>SIMPLE_TEXT</v>
      </c>
      <c r="G233" s="5">
        <v>1</v>
      </c>
      <c r="H233" s="50" t="str">
        <f>見積条件マスタ[[#This Row],[article_type_id]]&amp;"."&amp;見積条件マスタ[[#This Row],[qt_condition_type_id]]&amp;"."&amp;見積条件マスタ[[#This Row],[qt_condition_type_define_id]]</f>
        <v>1.1.1</v>
      </c>
      <c r="I233" s="5" t="s">
        <v>0</v>
      </c>
      <c r="J233" s="5" t="s">
        <v>8</v>
      </c>
      <c r="K233" s="5" t="s">
        <v>9</v>
      </c>
      <c r="L233" s="5">
        <v>1</v>
      </c>
      <c r="M233" s="5"/>
      <c r="N233" s="12" t="s">
        <v>598</v>
      </c>
      <c r="O233" s="59"/>
    </row>
    <row r="234" spans="2:15" x14ac:dyDescent="0.25">
      <c r="B234" s="5">
        <v>1</v>
      </c>
      <c r="C234" s="33" t="str">
        <f>VLOOKUP(見積条件マスタ[[#This Row],[article_type_id]],品名マスタ[],5,0)</f>
        <v>エジェクタピン</v>
      </c>
      <c r="D234" s="9">
        <v>1</v>
      </c>
      <c r="E234" s="50" t="str">
        <f>VLOOKUP(見積条件マスタ[[#This Row],[qt_condition_type_id]],見積条件タイプマスタ[],5,0)</f>
        <v>材質</v>
      </c>
      <c r="F234" s="50" t="str">
        <f>VLOOKUP(見積条件マスタ[[#This Row],[qt_condition_type_id]],見積条件タイプマスタ[],2,0)</f>
        <v>SIMPLE_TEXT</v>
      </c>
      <c r="G234" s="5">
        <v>2</v>
      </c>
      <c r="H234" s="50" t="str">
        <f>見積条件マスタ[[#This Row],[article_type_id]]&amp;"."&amp;見積条件マスタ[[#This Row],[qt_condition_type_id]]&amp;"."&amp;見積条件マスタ[[#This Row],[qt_condition_type_define_id]]</f>
        <v>1.1.2</v>
      </c>
      <c r="I234" s="5" t="s">
        <v>10</v>
      </c>
      <c r="J234" s="5" t="s">
        <v>11</v>
      </c>
      <c r="K234" s="5" t="s">
        <v>12</v>
      </c>
      <c r="L234" s="5">
        <v>2</v>
      </c>
      <c r="M234" s="5"/>
      <c r="N234" s="12" t="s">
        <v>611</v>
      </c>
      <c r="O234" s="59"/>
    </row>
    <row r="235" spans="2:15" x14ac:dyDescent="0.25">
      <c r="B235" s="5">
        <v>1</v>
      </c>
      <c r="C235" s="33" t="str">
        <f>VLOOKUP(見積条件マスタ[[#This Row],[article_type_id]],品名マスタ[],5,0)</f>
        <v>エジェクタピン</v>
      </c>
      <c r="D235" s="9">
        <v>1</v>
      </c>
      <c r="E235" s="50" t="str">
        <f>VLOOKUP(見積条件マスタ[[#This Row],[qt_condition_type_id]],見積条件タイプマスタ[],5,0)</f>
        <v>材質</v>
      </c>
      <c r="F235" s="50" t="str">
        <f>VLOOKUP(見積条件マスタ[[#This Row],[qt_condition_type_id]],見積条件タイプマスタ[],2,0)</f>
        <v>SIMPLE_TEXT</v>
      </c>
      <c r="G235" s="5">
        <v>3</v>
      </c>
      <c r="H235" s="50" t="str">
        <f>見積条件マスタ[[#This Row],[article_type_id]]&amp;"."&amp;見積条件マスタ[[#This Row],[qt_condition_type_id]]&amp;"."&amp;見積条件マスタ[[#This Row],[qt_condition_type_define_id]]</f>
        <v>1.1.3</v>
      </c>
      <c r="I235" s="5" t="s">
        <v>13</v>
      </c>
      <c r="J235" s="5" t="s">
        <v>14</v>
      </c>
      <c r="K235" s="5" t="s">
        <v>15</v>
      </c>
      <c r="L235" s="5">
        <v>6</v>
      </c>
      <c r="M235" s="5"/>
      <c r="N235" s="12" t="s">
        <v>611</v>
      </c>
      <c r="O235" s="59"/>
    </row>
    <row r="236" spans="2:15" x14ac:dyDescent="0.25">
      <c r="B236" s="5">
        <v>1</v>
      </c>
      <c r="C236" s="33" t="str">
        <f>VLOOKUP(見積条件マスタ[[#This Row],[article_type_id]],品名マスタ[],5,0)</f>
        <v>エジェクタピン</v>
      </c>
      <c r="D236" s="9">
        <v>1</v>
      </c>
      <c r="E236" s="50" t="str">
        <f>VLOOKUP(見積条件マスタ[[#This Row],[qt_condition_type_id]],見積条件タイプマスタ[],5,0)</f>
        <v>材質</v>
      </c>
      <c r="F236" s="50" t="str">
        <f>VLOOKUP(見積条件マスタ[[#This Row],[qt_condition_type_id]],見積条件タイプマスタ[],2,0)</f>
        <v>SIMPLE_TEXT</v>
      </c>
      <c r="G236" s="5">
        <v>4</v>
      </c>
      <c r="H236" s="50" t="str">
        <f>見積条件マスタ[[#This Row],[article_type_id]]&amp;"."&amp;見積条件マスタ[[#This Row],[qt_condition_type_id]]&amp;"."&amp;見積条件マスタ[[#This Row],[qt_condition_type_define_id]]</f>
        <v>1.1.4</v>
      </c>
      <c r="I236" s="5" t="s">
        <v>16</v>
      </c>
      <c r="J236" s="5" t="s">
        <v>17</v>
      </c>
      <c r="K236" s="5" t="s">
        <v>625</v>
      </c>
      <c r="L236" s="5">
        <v>8</v>
      </c>
      <c r="M236" s="5"/>
      <c r="N236" s="12" t="s">
        <v>611</v>
      </c>
      <c r="O236" s="59"/>
    </row>
    <row r="237" spans="2:15" x14ac:dyDescent="0.25">
      <c r="B237" s="5">
        <v>1</v>
      </c>
      <c r="C237" s="33" t="str">
        <f>VLOOKUP(見積条件マスタ[[#This Row],[article_type_id]],品名マスタ[],5,0)</f>
        <v>エジェクタピン</v>
      </c>
      <c r="D237" s="9">
        <v>1</v>
      </c>
      <c r="E237" s="50" t="str">
        <f>VLOOKUP(見積条件マスタ[[#This Row],[qt_condition_type_id]],見積条件タイプマスタ[],5,0)</f>
        <v>材質</v>
      </c>
      <c r="F237" s="50" t="str">
        <f>VLOOKUP(見積条件マスタ[[#This Row],[qt_condition_type_id]],見積条件タイプマスタ[],2,0)</f>
        <v>SIMPLE_TEXT</v>
      </c>
      <c r="G237" s="5">
        <v>5</v>
      </c>
      <c r="H237" s="50" t="str">
        <f>見積条件マスタ[[#This Row],[article_type_id]]&amp;"."&amp;見積条件マスタ[[#This Row],[qt_condition_type_id]]&amp;"."&amp;見積条件マスタ[[#This Row],[qt_condition_type_define_id]]</f>
        <v>1.1.5</v>
      </c>
      <c r="I237" s="5" t="s">
        <v>18</v>
      </c>
      <c r="J237" s="5" t="s">
        <v>19</v>
      </c>
      <c r="K237" s="5" t="s">
        <v>627</v>
      </c>
      <c r="L237" s="5">
        <v>7</v>
      </c>
      <c r="M237" s="5"/>
      <c r="N237" s="12" t="s">
        <v>611</v>
      </c>
      <c r="O237" s="59"/>
    </row>
    <row r="238" spans="2:15" x14ac:dyDescent="0.25">
      <c r="B238" s="5">
        <v>1</v>
      </c>
      <c r="C238" s="33" t="str">
        <f>VLOOKUP(見積条件マスタ[[#This Row],[article_type_id]],品名マスタ[],5,0)</f>
        <v>エジェクタピン</v>
      </c>
      <c r="D238" s="9">
        <v>1</v>
      </c>
      <c r="E238" s="50" t="str">
        <f>VLOOKUP(見積条件マスタ[[#This Row],[qt_condition_type_id]],見積条件タイプマスタ[],5,0)</f>
        <v>材質</v>
      </c>
      <c r="F238" s="50" t="str">
        <f>VLOOKUP(見積条件マスタ[[#This Row],[qt_condition_type_id]],見積条件タイプマスタ[],2,0)</f>
        <v>SIMPLE_TEXT</v>
      </c>
      <c r="G238" s="5">
        <v>6</v>
      </c>
      <c r="H238" s="50" t="str">
        <f>見積条件マスタ[[#This Row],[article_type_id]]&amp;"."&amp;見積条件マスタ[[#This Row],[qt_condition_type_id]]&amp;"."&amp;見積条件マスタ[[#This Row],[qt_condition_type_define_id]]</f>
        <v>1.1.6</v>
      </c>
      <c r="I238" s="5" t="s">
        <v>20</v>
      </c>
      <c r="J238" s="5" t="s">
        <v>21</v>
      </c>
      <c r="K238" s="5" t="s">
        <v>632</v>
      </c>
      <c r="L238" s="5">
        <v>9</v>
      </c>
      <c r="M238" s="5"/>
      <c r="N238" s="12" t="s">
        <v>611</v>
      </c>
      <c r="O238" s="59"/>
    </row>
    <row r="239" spans="2:15" x14ac:dyDescent="0.25">
      <c r="B239" s="5">
        <v>1</v>
      </c>
      <c r="C239" s="33" t="str">
        <f>VLOOKUP(見積条件マスタ[[#This Row],[article_type_id]],品名マスタ[],5,0)</f>
        <v>エジェクタピン</v>
      </c>
      <c r="D239" s="9">
        <v>1</v>
      </c>
      <c r="E239" s="50" t="str">
        <f>VLOOKUP(見積条件マスタ[[#This Row],[qt_condition_type_id]],見積条件タイプマスタ[],5,0)</f>
        <v>材質</v>
      </c>
      <c r="F239" s="50" t="str">
        <f>VLOOKUP(見積条件マスタ[[#This Row],[qt_condition_type_id]],見積条件タイプマスタ[],2,0)</f>
        <v>SIMPLE_TEXT</v>
      </c>
      <c r="G239" s="5">
        <v>7</v>
      </c>
      <c r="H239" s="50" t="str">
        <f>見積条件マスタ[[#This Row],[article_type_id]]&amp;"."&amp;見積条件マスタ[[#This Row],[qt_condition_type_id]]&amp;"."&amp;見積条件マスタ[[#This Row],[qt_condition_type_define_id]]</f>
        <v>1.1.7</v>
      </c>
      <c r="I239" s="5" t="s">
        <v>22</v>
      </c>
      <c r="J239" s="5" t="s">
        <v>23</v>
      </c>
      <c r="K239" s="5" t="s">
        <v>24</v>
      </c>
      <c r="L239" s="5">
        <v>4</v>
      </c>
      <c r="M239" s="5"/>
      <c r="N239" s="12" t="s">
        <v>597</v>
      </c>
      <c r="O239" s="59"/>
    </row>
    <row r="240" spans="2:15" x14ac:dyDescent="0.25">
      <c r="B240" s="5">
        <v>1</v>
      </c>
      <c r="C240" s="33" t="str">
        <f>VLOOKUP(見積条件マスタ[[#This Row],[article_type_id]],品名マスタ[],5,0)</f>
        <v>エジェクタピン</v>
      </c>
      <c r="D240" s="9">
        <v>1</v>
      </c>
      <c r="E240" s="50" t="str">
        <f>VLOOKUP(見積条件マスタ[[#This Row],[qt_condition_type_id]],見積条件タイプマスタ[],5,0)</f>
        <v>材質</v>
      </c>
      <c r="F240" s="50" t="str">
        <f>VLOOKUP(見積条件マスタ[[#This Row],[qt_condition_type_id]],見積条件タイプマスタ[],2,0)</f>
        <v>SIMPLE_TEXT</v>
      </c>
      <c r="G240" s="5">
        <v>8</v>
      </c>
      <c r="H240" s="50" t="str">
        <f>見積条件マスタ[[#This Row],[article_type_id]]&amp;"."&amp;見積条件マスタ[[#This Row],[qt_condition_type_id]]&amp;"."&amp;見積条件マスタ[[#This Row],[qt_condition_type_define_id]]</f>
        <v>1.1.8</v>
      </c>
      <c r="I240" s="5" t="s">
        <v>25</v>
      </c>
      <c r="J240" s="5" t="s">
        <v>26</v>
      </c>
      <c r="K240" s="5" t="s">
        <v>621</v>
      </c>
      <c r="L240" s="5">
        <v>3</v>
      </c>
      <c r="M240" s="5"/>
      <c r="N240" s="12" t="s">
        <v>597</v>
      </c>
      <c r="O240" s="59"/>
    </row>
    <row r="241" spans="2:15" x14ac:dyDescent="0.25">
      <c r="B241" s="5">
        <v>1</v>
      </c>
      <c r="C241" s="33" t="str">
        <f>VLOOKUP(見積条件マスタ[[#This Row],[article_type_id]],品名マスタ[],5,0)</f>
        <v>エジェクタピン</v>
      </c>
      <c r="D241" s="9">
        <v>1</v>
      </c>
      <c r="E241" s="50" t="str">
        <f>VLOOKUP(見積条件マスタ[[#This Row],[qt_condition_type_id]],見積条件タイプマスタ[],5,0)</f>
        <v>材質</v>
      </c>
      <c r="F241" s="50" t="str">
        <f>VLOOKUP(見積条件マスタ[[#This Row],[qt_condition_type_id]],見積条件タイプマスタ[],2,0)</f>
        <v>SIMPLE_TEXT</v>
      </c>
      <c r="G241" s="5">
        <v>9</v>
      </c>
      <c r="H241" s="50" t="str">
        <f>見積条件マスタ[[#This Row],[article_type_id]]&amp;"."&amp;見積条件マスタ[[#This Row],[qt_condition_type_id]]&amp;"."&amp;見積条件マスタ[[#This Row],[qt_condition_type_define_id]]</f>
        <v>1.1.9</v>
      </c>
      <c r="I241" s="5" t="s">
        <v>27</v>
      </c>
      <c r="J241" s="5" t="s">
        <v>17</v>
      </c>
      <c r="K241" s="5" t="s">
        <v>623</v>
      </c>
      <c r="L241" s="5">
        <v>5</v>
      </c>
      <c r="M241" s="5"/>
      <c r="N241" s="12" t="s">
        <v>611</v>
      </c>
      <c r="O241" s="59"/>
    </row>
    <row r="242" spans="2:15" x14ac:dyDescent="0.25">
      <c r="B242" s="5">
        <v>1</v>
      </c>
      <c r="C242" s="33" t="str">
        <f>VLOOKUP(見積条件マスタ[[#This Row],[article_type_id]],品名マスタ[],5,0)</f>
        <v>エジェクタピン</v>
      </c>
      <c r="D242" s="9">
        <v>1</v>
      </c>
      <c r="E242" s="50" t="str">
        <f>VLOOKUP(見積条件マスタ[[#This Row],[qt_condition_type_id]],見積条件タイプマスタ[],5,0)</f>
        <v>材質</v>
      </c>
      <c r="F242" s="50" t="str">
        <f>VLOOKUP(見積条件マスタ[[#This Row],[qt_condition_type_id]],見積条件タイプマスタ[],2,0)</f>
        <v>SIMPLE_TEXT</v>
      </c>
      <c r="G242" s="5">
        <v>10</v>
      </c>
      <c r="H242" s="50" t="str">
        <f>見積条件マスタ[[#This Row],[article_type_id]]&amp;"."&amp;見積条件マスタ[[#This Row],[qt_condition_type_id]]&amp;"."&amp;見積条件マスタ[[#This Row],[qt_condition_type_define_id]]</f>
        <v>1.1.10</v>
      </c>
      <c r="I242" s="5" t="s">
        <v>28</v>
      </c>
      <c r="J242" s="5" t="s">
        <v>29</v>
      </c>
      <c r="K242" s="5" t="s">
        <v>628</v>
      </c>
      <c r="L242" s="5">
        <v>10</v>
      </c>
      <c r="M242" s="5"/>
      <c r="N242" s="12" t="s">
        <v>611</v>
      </c>
      <c r="O242" s="59"/>
    </row>
    <row r="243" spans="2:15" x14ac:dyDescent="0.25">
      <c r="B243" s="5">
        <v>1</v>
      </c>
      <c r="C243" s="33" t="str">
        <f>VLOOKUP(見積条件マスタ[[#This Row],[article_type_id]],品名マスタ[],5,0)</f>
        <v>エジェクタピン</v>
      </c>
      <c r="D243" s="9">
        <v>1</v>
      </c>
      <c r="E243" s="50" t="str">
        <f>VLOOKUP(見積条件マスタ[[#This Row],[qt_condition_type_id]],見積条件タイプマスタ[],5,0)</f>
        <v>材質</v>
      </c>
      <c r="F243" s="50" t="str">
        <f>VLOOKUP(見積条件マスタ[[#This Row],[qt_condition_type_id]],見積条件タイプマスタ[],2,0)</f>
        <v>SIMPLE_TEXT</v>
      </c>
      <c r="G243" s="5">
        <v>11</v>
      </c>
      <c r="H243" s="50" t="str">
        <f>見積条件マスタ[[#This Row],[article_type_id]]&amp;"."&amp;見積条件マスタ[[#This Row],[qt_condition_type_id]]&amp;"."&amp;見積条件マスタ[[#This Row],[qt_condition_type_define_id]]</f>
        <v>1.1.11</v>
      </c>
      <c r="I243" s="5" t="s">
        <v>30</v>
      </c>
      <c r="J243" s="5" t="s">
        <v>31</v>
      </c>
      <c r="K243" s="5" t="s">
        <v>629</v>
      </c>
      <c r="L243" s="5">
        <v>11</v>
      </c>
      <c r="M243" s="5"/>
      <c r="N243" s="12" t="s">
        <v>611</v>
      </c>
      <c r="O243" s="59"/>
    </row>
    <row r="244" spans="2:15" x14ac:dyDescent="0.25">
      <c r="B244" s="5">
        <v>1</v>
      </c>
      <c r="C244" s="33" t="str">
        <f>VLOOKUP(見積条件マスタ[[#This Row],[article_type_id]],品名マスタ[],5,0)</f>
        <v>エジェクタピン</v>
      </c>
      <c r="D244" s="9">
        <v>1</v>
      </c>
      <c r="E244" s="50" t="str">
        <f>VLOOKUP(見積条件マスタ[[#This Row],[qt_condition_type_id]],見積条件タイプマスタ[],5,0)</f>
        <v>材質</v>
      </c>
      <c r="F244" s="50" t="str">
        <f>VLOOKUP(見積条件マスタ[[#This Row],[qt_condition_type_id]],見積条件タイプマスタ[],2,0)</f>
        <v>SIMPLE_TEXT</v>
      </c>
      <c r="G244" s="5">
        <v>12</v>
      </c>
      <c r="H244" s="50" t="str">
        <f>見積条件マスタ[[#This Row],[article_type_id]]&amp;"."&amp;見積条件マスタ[[#This Row],[qt_condition_type_id]]&amp;"."&amp;見積条件マスタ[[#This Row],[qt_condition_type_define_id]]</f>
        <v>1.1.12</v>
      </c>
      <c r="I244" s="5" t="s">
        <v>32</v>
      </c>
      <c r="J244" s="5" t="s">
        <v>33</v>
      </c>
      <c r="K244" s="5" t="s">
        <v>630</v>
      </c>
      <c r="L244" s="5">
        <v>12</v>
      </c>
      <c r="M244" s="5"/>
      <c r="N244" s="12" t="s">
        <v>611</v>
      </c>
      <c r="O244" s="59"/>
    </row>
    <row r="245" spans="2:15" x14ac:dyDescent="0.25">
      <c r="B245" s="5">
        <v>1</v>
      </c>
      <c r="C245" s="33" t="str">
        <f>VLOOKUP(見積条件マスタ[[#This Row],[article_type_id]],品名マスタ[],5,0)</f>
        <v>エジェクタピン</v>
      </c>
      <c r="D245" s="9">
        <v>2</v>
      </c>
      <c r="E245" s="50" t="str">
        <f>VLOOKUP(見積条件マスタ[[#This Row],[qt_condition_type_id]],見積条件タイプマスタ[],5,0)</f>
        <v>表面処理</v>
      </c>
      <c r="F245" s="50" t="str">
        <f>VLOOKUP(見積条件マスタ[[#This Row],[qt_condition_type_id]],見積条件タイプマスタ[],2,0)</f>
        <v>SIMPLE_TEXT</v>
      </c>
      <c r="G245" s="5">
        <v>1</v>
      </c>
      <c r="H245" s="50" t="str">
        <f>見積条件マスタ[[#This Row],[article_type_id]]&amp;"."&amp;見積条件マスタ[[#This Row],[qt_condition_type_id]]&amp;"."&amp;見積条件マスタ[[#This Row],[qt_condition_type_define_id]]</f>
        <v>1.2.1</v>
      </c>
      <c r="I245" s="5" t="s">
        <v>162</v>
      </c>
      <c r="J245" s="5"/>
      <c r="K245" s="5" t="s">
        <v>163</v>
      </c>
      <c r="L245" s="5">
        <v>1</v>
      </c>
      <c r="M245" s="5"/>
      <c r="N245" s="12" t="s">
        <v>597</v>
      </c>
      <c r="O245" s="59"/>
    </row>
    <row r="246" spans="2:15" x14ac:dyDescent="0.25">
      <c r="B246" s="5">
        <v>1</v>
      </c>
      <c r="C246" s="33" t="str">
        <f>VLOOKUP(見積条件マスタ[[#This Row],[article_type_id]],品名マスタ[],5,0)</f>
        <v>エジェクタピン</v>
      </c>
      <c r="D246" s="9">
        <v>2</v>
      </c>
      <c r="E246" s="50" t="str">
        <f>VLOOKUP(見積条件マスタ[[#This Row],[qt_condition_type_id]],見積条件タイプマスタ[],5,0)</f>
        <v>表面処理</v>
      </c>
      <c r="F246" s="50" t="str">
        <f>VLOOKUP(見積条件マスタ[[#This Row],[qt_condition_type_id]],見積条件タイプマスタ[],2,0)</f>
        <v>SIMPLE_TEXT</v>
      </c>
      <c r="G246" s="5">
        <v>2</v>
      </c>
      <c r="H246" s="50" t="str">
        <f>見積条件マスタ[[#This Row],[article_type_id]]&amp;"."&amp;見積条件マスタ[[#This Row],[qt_condition_type_id]]&amp;"."&amp;見積条件マスタ[[#This Row],[qt_condition_type_define_id]]</f>
        <v>1.2.2</v>
      </c>
      <c r="I246" s="5" t="s">
        <v>35</v>
      </c>
      <c r="J246" s="5"/>
      <c r="K246" s="5" t="s">
        <v>164</v>
      </c>
      <c r="L246" s="5">
        <v>2</v>
      </c>
      <c r="M246" s="5"/>
      <c r="N246" s="12" t="s">
        <v>597</v>
      </c>
      <c r="O246" s="59"/>
    </row>
    <row r="247" spans="2:15" x14ac:dyDescent="0.25">
      <c r="B247" s="5">
        <v>1</v>
      </c>
      <c r="C247" s="33" t="str">
        <f>VLOOKUP(見積条件マスタ[[#This Row],[article_type_id]],品名マスタ[],5,0)</f>
        <v>エジェクタピン</v>
      </c>
      <c r="D247" s="9">
        <v>2</v>
      </c>
      <c r="E247" s="50" t="str">
        <f>VLOOKUP(見積条件マスタ[[#This Row],[qt_condition_type_id]],見積条件タイプマスタ[],5,0)</f>
        <v>表面処理</v>
      </c>
      <c r="F247" s="50" t="str">
        <f>VLOOKUP(見積条件マスタ[[#This Row],[qt_condition_type_id]],見積条件タイプマスタ[],2,0)</f>
        <v>SIMPLE_TEXT</v>
      </c>
      <c r="G247" s="5">
        <v>3</v>
      </c>
      <c r="H247" s="50" t="str">
        <f>見積条件マスタ[[#This Row],[article_type_id]]&amp;"."&amp;見積条件マスタ[[#This Row],[qt_condition_type_id]]&amp;"."&amp;見積条件マスタ[[#This Row],[qt_condition_type_define_id]]</f>
        <v>1.2.3</v>
      </c>
      <c r="I247" s="5" t="s">
        <v>34</v>
      </c>
      <c r="J247" s="5"/>
      <c r="K247" s="5" t="s">
        <v>165</v>
      </c>
      <c r="L247" s="5">
        <v>3</v>
      </c>
      <c r="M247" s="5"/>
      <c r="N247" s="12" t="s">
        <v>597</v>
      </c>
      <c r="O247" s="59"/>
    </row>
    <row r="248" spans="2:15" x14ac:dyDescent="0.25">
      <c r="B248" s="5">
        <v>1</v>
      </c>
      <c r="C248" s="33" t="str">
        <f>VLOOKUP(見積条件マスタ[[#This Row],[article_type_id]],品名マスタ[],5,0)</f>
        <v>エジェクタピン</v>
      </c>
      <c r="D248" s="9">
        <v>2</v>
      </c>
      <c r="E248" s="50" t="str">
        <f>VLOOKUP(見積条件マスタ[[#This Row],[qt_condition_type_id]],見積条件タイプマスタ[],5,0)</f>
        <v>表面処理</v>
      </c>
      <c r="F248" s="50" t="str">
        <f>VLOOKUP(見積条件マスタ[[#This Row],[qt_condition_type_id]],見積条件タイプマスタ[],2,0)</f>
        <v>SIMPLE_TEXT</v>
      </c>
      <c r="G248" s="5">
        <v>4</v>
      </c>
      <c r="H248" s="50" t="str">
        <f>見積条件マスタ[[#This Row],[article_type_id]]&amp;"."&amp;見積条件マスタ[[#This Row],[qt_condition_type_id]]&amp;"."&amp;見積条件マスタ[[#This Row],[qt_condition_type_define_id]]</f>
        <v>1.2.4</v>
      </c>
      <c r="I248" s="5" t="s">
        <v>166</v>
      </c>
      <c r="J248" s="5"/>
      <c r="K248" s="5" t="s">
        <v>634</v>
      </c>
      <c r="L248" s="5">
        <v>4</v>
      </c>
      <c r="M248" s="5"/>
      <c r="N248" s="12" t="s">
        <v>611</v>
      </c>
      <c r="O248" s="59"/>
    </row>
    <row r="249" spans="2:15" x14ac:dyDescent="0.25">
      <c r="B249" s="5">
        <v>1</v>
      </c>
      <c r="C249" s="33" t="str">
        <f>VLOOKUP(見積条件マスタ[[#This Row],[article_type_id]],品名マスタ[],5,0)</f>
        <v>エジェクタピン</v>
      </c>
      <c r="D249" s="9">
        <v>2</v>
      </c>
      <c r="E249" s="50" t="str">
        <f>VLOOKUP(見積条件マスタ[[#This Row],[qt_condition_type_id]],見積条件タイプマスタ[],5,0)</f>
        <v>表面処理</v>
      </c>
      <c r="F249" s="50" t="str">
        <f>VLOOKUP(見積条件マスタ[[#This Row],[qt_condition_type_id]],見積条件タイプマスタ[],2,0)</f>
        <v>SIMPLE_TEXT</v>
      </c>
      <c r="G249" s="5">
        <v>5</v>
      </c>
      <c r="H249" s="50" t="str">
        <f>見積条件マスタ[[#This Row],[article_type_id]]&amp;"."&amp;見積条件マスタ[[#This Row],[qt_condition_type_id]]&amp;"."&amp;見積条件マスタ[[#This Row],[qt_condition_type_define_id]]</f>
        <v>1.2.5</v>
      </c>
      <c r="I249" s="5" t="s">
        <v>167</v>
      </c>
      <c r="J249" s="5"/>
      <c r="K249" s="5" t="s">
        <v>636</v>
      </c>
      <c r="L249" s="5">
        <v>5</v>
      </c>
      <c r="M249" s="5"/>
      <c r="N249" s="12" t="s">
        <v>611</v>
      </c>
      <c r="O249" s="59"/>
    </row>
    <row r="250" spans="2:15" x14ac:dyDescent="0.25">
      <c r="B250" s="5">
        <v>1</v>
      </c>
      <c r="C250" s="33" t="str">
        <f>VLOOKUP(見積条件マスタ[[#This Row],[article_type_id]],品名マスタ[],5,0)</f>
        <v>エジェクタピン</v>
      </c>
      <c r="D250" s="9">
        <v>2</v>
      </c>
      <c r="E250" s="50" t="str">
        <f>VLOOKUP(見積条件マスタ[[#This Row],[qt_condition_type_id]],見積条件タイプマスタ[],5,0)</f>
        <v>表面処理</v>
      </c>
      <c r="F250" s="50" t="str">
        <f>VLOOKUP(見積条件マスタ[[#This Row],[qt_condition_type_id]],見積条件タイプマスタ[],2,0)</f>
        <v>SIMPLE_TEXT</v>
      </c>
      <c r="G250" s="5">
        <v>6</v>
      </c>
      <c r="H250" s="50" t="str">
        <f>見積条件マスタ[[#This Row],[article_type_id]]&amp;"."&amp;見積条件マスタ[[#This Row],[qt_condition_type_id]]&amp;"."&amp;見積条件マスタ[[#This Row],[qt_condition_type_define_id]]</f>
        <v>1.2.6</v>
      </c>
      <c r="I250" s="5" t="s">
        <v>168</v>
      </c>
      <c r="J250" s="5"/>
      <c r="K250" s="5" t="s">
        <v>637</v>
      </c>
      <c r="L250" s="5">
        <v>6</v>
      </c>
      <c r="M250" s="5"/>
      <c r="N250" s="12" t="s">
        <v>611</v>
      </c>
      <c r="O250" s="59"/>
    </row>
    <row r="251" spans="2:15" x14ac:dyDescent="0.25">
      <c r="B251" s="5">
        <v>1</v>
      </c>
      <c r="C251" s="33" t="str">
        <f>VLOOKUP(見積条件マスタ[[#This Row],[article_type_id]],品名マスタ[],5,0)</f>
        <v>エジェクタピン</v>
      </c>
      <c r="D251" s="9">
        <v>2</v>
      </c>
      <c r="E251" s="50" t="str">
        <f>VLOOKUP(見積条件マスタ[[#This Row],[qt_condition_type_id]],見積条件タイプマスタ[],5,0)</f>
        <v>表面処理</v>
      </c>
      <c r="F251" s="50" t="str">
        <f>VLOOKUP(見積条件マスタ[[#This Row],[qt_condition_type_id]],見積条件タイプマスタ[],2,0)</f>
        <v>SIMPLE_TEXT</v>
      </c>
      <c r="G251" s="5">
        <v>7</v>
      </c>
      <c r="H251" s="50" t="str">
        <f>見積条件マスタ[[#This Row],[article_type_id]]&amp;"."&amp;見積条件マスタ[[#This Row],[qt_condition_type_id]]&amp;"."&amp;見積条件マスタ[[#This Row],[qt_condition_type_define_id]]</f>
        <v>1.2.7</v>
      </c>
      <c r="I251" s="5" t="s">
        <v>169</v>
      </c>
      <c r="J251" s="5"/>
      <c r="K251" s="5" t="s">
        <v>638</v>
      </c>
      <c r="L251" s="5">
        <v>7</v>
      </c>
      <c r="M251" s="5"/>
      <c r="N251" s="12" t="s">
        <v>611</v>
      </c>
      <c r="O251" s="59"/>
    </row>
    <row r="252" spans="2:15" x14ac:dyDescent="0.25">
      <c r="B252" s="5">
        <v>1</v>
      </c>
      <c r="C252" s="33" t="str">
        <f>VLOOKUP(見積条件マスタ[[#This Row],[article_type_id]],品名マスタ[],5,0)</f>
        <v>エジェクタピン</v>
      </c>
      <c r="D252" s="9">
        <v>2</v>
      </c>
      <c r="E252" s="50" t="str">
        <f>VLOOKUP(見積条件マスタ[[#This Row],[qt_condition_type_id]],見積条件タイプマスタ[],5,0)</f>
        <v>表面処理</v>
      </c>
      <c r="F252" s="50" t="str">
        <f>VLOOKUP(見積条件マスタ[[#This Row],[qt_condition_type_id]],見積条件タイプマスタ[],2,0)</f>
        <v>SIMPLE_TEXT</v>
      </c>
      <c r="G252" s="5">
        <v>8</v>
      </c>
      <c r="H252" s="50" t="str">
        <f>見積条件マスタ[[#This Row],[article_type_id]]&amp;"."&amp;見積条件マスタ[[#This Row],[qt_condition_type_id]]&amp;"."&amp;見積条件マスタ[[#This Row],[qt_condition_type_define_id]]</f>
        <v>1.2.8</v>
      </c>
      <c r="I252" s="5" t="s">
        <v>170</v>
      </c>
      <c r="J252" s="5"/>
      <c r="K252" s="5" t="s">
        <v>639</v>
      </c>
      <c r="L252" s="5">
        <v>8</v>
      </c>
      <c r="M252" s="5"/>
      <c r="N252" s="12" t="s">
        <v>611</v>
      </c>
      <c r="O252" s="59"/>
    </row>
    <row r="253" spans="2:15" x14ac:dyDescent="0.25">
      <c r="B253" s="5">
        <v>1</v>
      </c>
      <c r="C253" s="33" t="str">
        <f>VLOOKUP(見積条件マスタ[[#This Row],[article_type_id]],品名マスタ[],5,0)</f>
        <v>エジェクタピン</v>
      </c>
      <c r="D253" s="9">
        <v>2</v>
      </c>
      <c r="E253" s="50" t="str">
        <f>VLOOKUP(見積条件マスタ[[#This Row],[qt_condition_type_id]],見積条件タイプマスタ[],5,0)</f>
        <v>表面処理</v>
      </c>
      <c r="F253" s="50" t="str">
        <f>VLOOKUP(見積条件マスタ[[#This Row],[qt_condition_type_id]],見積条件タイプマスタ[],2,0)</f>
        <v>SIMPLE_TEXT</v>
      </c>
      <c r="G253" s="5">
        <v>9</v>
      </c>
      <c r="H253" s="50" t="str">
        <f>見積条件マスタ[[#This Row],[article_type_id]]&amp;"."&amp;見積条件マスタ[[#This Row],[qt_condition_type_id]]&amp;"."&amp;見積条件マスタ[[#This Row],[qt_condition_type_define_id]]</f>
        <v>1.2.9</v>
      </c>
      <c r="I253" s="5" t="s">
        <v>171</v>
      </c>
      <c r="J253" s="5"/>
      <c r="K253" s="5" t="s">
        <v>640</v>
      </c>
      <c r="L253" s="5">
        <v>9</v>
      </c>
      <c r="M253" s="5"/>
      <c r="N253" s="12" t="s">
        <v>611</v>
      </c>
      <c r="O253" s="59"/>
    </row>
    <row r="254" spans="2:15" x14ac:dyDescent="0.25">
      <c r="B254" s="5">
        <v>1</v>
      </c>
      <c r="C254" s="33" t="str">
        <f>VLOOKUP(見積条件マスタ[[#This Row],[article_type_id]],品名マスタ[],5,0)</f>
        <v>エジェクタピン</v>
      </c>
      <c r="D254" s="9">
        <v>2</v>
      </c>
      <c r="E254" s="50" t="str">
        <f>VLOOKUP(見積条件マスタ[[#This Row],[qt_condition_type_id]],見積条件タイプマスタ[],5,0)</f>
        <v>表面処理</v>
      </c>
      <c r="F254" s="50" t="str">
        <f>VLOOKUP(見積条件マスタ[[#This Row],[qt_condition_type_id]],見積条件タイプマスタ[],2,0)</f>
        <v>SIMPLE_TEXT</v>
      </c>
      <c r="G254" s="5">
        <v>10</v>
      </c>
      <c r="H254" s="50" t="str">
        <f>見積条件マスタ[[#This Row],[article_type_id]]&amp;"."&amp;見積条件マスタ[[#This Row],[qt_condition_type_id]]&amp;"."&amp;見積条件マスタ[[#This Row],[qt_condition_type_define_id]]</f>
        <v>1.2.10</v>
      </c>
      <c r="I254" s="5" t="s">
        <v>172</v>
      </c>
      <c r="J254" s="5"/>
      <c r="K254" s="5" t="s">
        <v>641</v>
      </c>
      <c r="L254" s="5">
        <v>10</v>
      </c>
      <c r="M254" s="5"/>
      <c r="N254" s="12" t="s">
        <v>611</v>
      </c>
      <c r="O254" s="59"/>
    </row>
    <row r="255" spans="2:15" x14ac:dyDescent="0.25">
      <c r="B255" s="5">
        <v>1</v>
      </c>
      <c r="C255" s="33" t="str">
        <f>VLOOKUP(見積条件マスタ[[#This Row],[article_type_id]],品名マスタ[],5,0)</f>
        <v>エジェクタピン</v>
      </c>
      <c r="D255" s="9">
        <v>2</v>
      </c>
      <c r="E255" s="50" t="str">
        <f>VLOOKUP(見積条件マスタ[[#This Row],[qt_condition_type_id]],見積条件タイプマスタ[],5,0)</f>
        <v>表面処理</v>
      </c>
      <c r="F255" s="50" t="str">
        <f>VLOOKUP(見積条件マスタ[[#This Row],[qt_condition_type_id]],見積条件タイプマスタ[],2,0)</f>
        <v>SIMPLE_TEXT</v>
      </c>
      <c r="G255" s="5">
        <v>11</v>
      </c>
      <c r="H255" s="50" t="str">
        <f>見積条件マスタ[[#This Row],[article_type_id]]&amp;"."&amp;見積条件マスタ[[#This Row],[qt_condition_type_id]]&amp;"."&amp;見積条件マスタ[[#This Row],[qt_condition_type_define_id]]</f>
        <v>1.2.11</v>
      </c>
      <c r="I255" s="5" t="s">
        <v>173</v>
      </c>
      <c r="J255" s="5"/>
      <c r="K255" s="5" t="s">
        <v>642</v>
      </c>
      <c r="L255" s="5">
        <v>11</v>
      </c>
      <c r="M255" s="5"/>
      <c r="N255" s="12" t="s">
        <v>611</v>
      </c>
      <c r="O255" s="59"/>
    </row>
    <row r="256" spans="2:15" x14ac:dyDescent="0.25">
      <c r="B256" s="5">
        <v>1</v>
      </c>
      <c r="C256" s="33" t="str">
        <f>VLOOKUP(見積条件マスタ[[#This Row],[article_type_id]],品名マスタ[],5,0)</f>
        <v>エジェクタピン</v>
      </c>
      <c r="D256" s="9">
        <v>2</v>
      </c>
      <c r="E256" s="50" t="str">
        <f>VLOOKUP(見積条件マスタ[[#This Row],[qt_condition_type_id]],見積条件タイプマスタ[],5,0)</f>
        <v>表面処理</v>
      </c>
      <c r="F256" s="50" t="str">
        <f>VLOOKUP(見積条件マスタ[[#This Row],[qt_condition_type_id]],見積条件タイプマスタ[],2,0)</f>
        <v>SIMPLE_TEXT</v>
      </c>
      <c r="G256" s="5">
        <v>12</v>
      </c>
      <c r="H256" s="50" t="str">
        <f>見積条件マスタ[[#This Row],[article_type_id]]&amp;"."&amp;見積条件マスタ[[#This Row],[qt_condition_type_id]]&amp;"."&amp;見積条件マスタ[[#This Row],[qt_condition_type_define_id]]</f>
        <v>1.2.12</v>
      </c>
      <c r="I256" s="5" t="s">
        <v>174</v>
      </c>
      <c r="J256" s="5"/>
      <c r="K256" s="5" t="s">
        <v>643</v>
      </c>
      <c r="L256" s="5">
        <v>12</v>
      </c>
      <c r="M256" s="5"/>
      <c r="N256" s="12" t="s">
        <v>611</v>
      </c>
      <c r="O256" s="59"/>
    </row>
    <row r="257" spans="2:15" x14ac:dyDescent="0.25">
      <c r="B257" s="5">
        <v>1</v>
      </c>
      <c r="C257" s="33" t="str">
        <f>VLOOKUP(見積条件マスタ[[#This Row],[article_type_id]],品名マスタ[],5,0)</f>
        <v>エジェクタピン</v>
      </c>
      <c r="D257" s="9">
        <v>2</v>
      </c>
      <c r="E257" s="50" t="str">
        <f>VLOOKUP(見積条件マスタ[[#This Row],[qt_condition_type_id]],見積条件タイプマスタ[],5,0)</f>
        <v>表面処理</v>
      </c>
      <c r="F257" s="50" t="str">
        <f>VLOOKUP(見積条件マスタ[[#This Row],[qt_condition_type_id]],見積条件タイプマスタ[],2,0)</f>
        <v>SIMPLE_TEXT</v>
      </c>
      <c r="G257" s="5">
        <v>13</v>
      </c>
      <c r="H257" s="50" t="str">
        <f>見積条件マスタ[[#This Row],[article_type_id]]&amp;"."&amp;見積条件マスタ[[#This Row],[qt_condition_type_id]]&amp;"."&amp;見積条件マスタ[[#This Row],[qt_condition_type_define_id]]</f>
        <v>1.2.13</v>
      </c>
      <c r="I257" s="5" t="s">
        <v>175</v>
      </c>
      <c r="J257" s="5"/>
      <c r="K257" s="5" t="s">
        <v>644</v>
      </c>
      <c r="L257" s="5">
        <v>13</v>
      </c>
      <c r="M257" s="5"/>
      <c r="N257" s="12" t="s">
        <v>611</v>
      </c>
      <c r="O257" s="59"/>
    </row>
    <row r="258" spans="2:15" x14ac:dyDescent="0.25">
      <c r="B258" s="5">
        <v>1</v>
      </c>
      <c r="C258" s="33" t="str">
        <f>VLOOKUP(見積条件マスタ[[#This Row],[article_type_id]],品名マスタ[],5,0)</f>
        <v>エジェクタピン</v>
      </c>
      <c r="D258" s="9">
        <v>3</v>
      </c>
      <c r="E258" s="50" t="str">
        <f>VLOOKUP(見積条件マスタ[[#This Row],[qt_condition_type_id]],見積条件タイプマスタ[],5,0)</f>
        <v>硬度</v>
      </c>
      <c r="F258" s="50" t="str">
        <f>VLOOKUP(見積条件マスタ[[#This Row],[qt_condition_type_id]],見積条件タイプマスタ[],2,0)</f>
        <v>SIMPLE_TEXT</v>
      </c>
      <c r="G258" s="5">
        <v>1</v>
      </c>
      <c r="H258" s="50" t="str">
        <f>見積条件マスタ[[#This Row],[article_type_id]]&amp;"."&amp;見積条件マスタ[[#This Row],[qt_condition_type_id]]&amp;"."&amp;見積条件マスタ[[#This Row],[qt_condition_type_define_id]]</f>
        <v>1.3.1</v>
      </c>
      <c r="I258" s="5" t="s">
        <v>176</v>
      </c>
      <c r="J258" s="5"/>
      <c r="K258" s="5" t="s">
        <v>177</v>
      </c>
      <c r="L258" s="5">
        <v>1</v>
      </c>
      <c r="M258" s="5"/>
      <c r="N258" s="12" t="s">
        <v>838</v>
      </c>
      <c r="O258" s="59" t="s">
        <v>839</v>
      </c>
    </row>
    <row r="259" spans="2:15" x14ac:dyDescent="0.25">
      <c r="B259" s="5">
        <v>1</v>
      </c>
      <c r="C259" s="33" t="str">
        <f>VLOOKUP(見積条件マスタ[[#This Row],[article_type_id]],品名マスタ[],5,0)</f>
        <v>エジェクタピン</v>
      </c>
      <c r="D259" s="9">
        <v>3</v>
      </c>
      <c r="E259" s="50" t="str">
        <f>VLOOKUP(見積条件マスタ[[#This Row],[qt_condition_type_id]],見積条件タイプマスタ[],5,0)</f>
        <v>硬度</v>
      </c>
      <c r="F259" s="50" t="str">
        <f>VLOOKUP(見積条件マスタ[[#This Row],[qt_condition_type_id]],見積条件タイプマスタ[],2,0)</f>
        <v>SIMPLE_TEXT</v>
      </c>
      <c r="G259" s="5">
        <v>2</v>
      </c>
      <c r="H259" s="50" t="str">
        <f>見積条件マスタ[[#This Row],[article_type_id]]&amp;"."&amp;見積条件マスタ[[#This Row],[qt_condition_type_id]]&amp;"."&amp;見積条件マスタ[[#This Row],[qt_condition_type_define_id]]</f>
        <v>1.3.2</v>
      </c>
      <c r="I259" s="5" t="s">
        <v>14</v>
      </c>
      <c r="J259" s="5"/>
      <c r="K259" s="5" t="s">
        <v>178</v>
      </c>
      <c r="L259" s="5">
        <v>2</v>
      </c>
      <c r="M259" s="5"/>
      <c r="N259" s="12" t="s">
        <v>838</v>
      </c>
      <c r="O259" s="59" t="s">
        <v>839</v>
      </c>
    </row>
    <row r="260" spans="2:15" x14ac:dyDescent="0.25">
      <c r="B260" s="5">
        <v>1</v>
      </c>
      <c r="C260" s="33" t="str">
        <f>VLOOKUP(見積条件マスタ[[#This Row],[article_type_id]],品名マスタ[],5,0)</f>
        <v>エジェクタピン</v>
      </c>
      <c r="D260" s="9">
        <v>3</v>
      </c>
      <c r="E260" s="50" t="str">
        <f>VLOOKUP(見積条件マスタ[[#This Row],[qt_condition_type_id]],見積条件タイプマスタ[],5,0)</f>
        <v>硬度</v>
      </c>
      <c r="F260" s="50" t="str">
        <f>VLOOKUP(見積条件マスタ[[#This Row],[qt_condition_type_id]],見積条件タイプマスタ[],2,0)</f>
        <v>SIMPLE_TEXT</v>
      </c>
      <c r="G260" s="5">
        <v>3</v>
      </c>
      <c r="H260" s="50" t="str">
        <f>見積条件マスタ[[#This Row],[article_type_id]]&amp;"."&amp;見積条件マスタ[[#This Row],[qt_condition_type_id]]&amp;"."&amp;見積条件マスタ[[#This Row],[qt_condition_type_define_id]]</f>
        <v>1.3.3</v>
      </c>
      <c r="I260" s="5" t="s">
        <v>17</v>
      </c>
      <c r="J260" s="5"/>
      <c r="K260" s="5" t="s">
        <v>179</v>
      </c>
      <c r="L260" s="5">
        <v>3</v>
      </c>
      <c r="M260" s="5"/>
      <c r="N260" s="12" t="s">
        <v>838</v>
      </c>
      <c r="O260" s="59" t="s">
        <v>839</v>
      </c>
    </row>
    <row r="261" spans="2:15" x14ac:dyDescent="0.25">
      <c r="B261" s="5">
        <v>1</v>
      </c>
      <c r="C261" s="33" t="str">
        <f>VLOOKUP(見積条件マスタ[[#This Row],[article_type_id]],品名マスタ[],5,0)</f>
        <v>エジェクタピン</v>
      </c>
      <c r="D261" s="9">
        <v>3</v>
      </c>
      <c r="E261" s="50" t="str">
        <f>VLOOKUP(見積条件マスタ[[#This Row],[qt_condition_type_id]],見積条件タイプマスタ[],5,0)</f>
        <v>硬度</v>
      </c>
      <c r="F261" s="50" t="str">
        <f>VLOOKUP(見積条件マスタ[[#This Row],[qt_condition_type_id]],見積条件タイプマスタ[],2,0)</f>
        <v>SIMPLE_TEXT</v>
      </c>
      <c r="G261" s="5">
        <v>4</v>
      </c>
      <c r="H261" s="50" t="str">
        <f>見積条件マスタ[[#This Row],[article_type_id]]&amp;"."&amp;見積条件マスタ[[#This Row],[qt_condition_type_id]]&amp;"."&amp;見積条件マスタ[[#This Row],[qt_condition_type_define_id]]</f>
        <v>1.3.4</v>
      </c>
      <c r="I261" s="5" t="s">
        <v>21</v>
      </c>
      <c r="J261" s="5"/>
      <c r="K261" s="5" t="s">
        <v>180</v>
      </c>
      <c r="L261" s="5">
        <v>4</v>
      </c>
      <c r="M261" s="5"/>
      <c r="N261" s="12" t="s">
        <v>838</v>
      </c>
      <c r="O261" s="59" t="s">
        <v>839</v>
      </c>
    </row>
    <row r="262" spans="2:15" x14ac:dyDescent="0.25">
      <c r="B262" s="5">
        <v>1</v>
      </c>
      <c r="C262" s="33" t="str">
        <f>VLOOKUP(見積条件マスタ[[#This Row],[article_type_id]],品名マスタ[],5,0)</f>
        <v>エジェクタピン</v>
      </c>
      <c r="D262" s="9">
        <v>3</v>
      </c>
      <c r="E262" s="50" t="str">
        <f>VLOOKUP(見積条件マスタ[[#This Row],[qt_condition_type_id]],見積条件タイプマスタ[],5,0)</f>
        <v>硬度</v>
      </c>
      <c r="F262" s="50" t="str">
        <f>VLOOKUP(見積条件マスタ[[#This Row],[qt_condition_type_id]],見積条件タイプマスタ[],2,0)</f>
        <v>SIMPLE_TEXT</v>
      </c>
      <c r="G262" s="5">
        <v>5</v>
      </c>
      <c r="H262" s="50" t="str">
        <f>見積条件マスタ[[#This Row],[article_type_id]]&amp;"."&amp;見積条件マスタ[[#This Row],[qt_condition_type_id]]&amp;"."&amp;見積条件マスタ[[#This Row],[qt_condition_type_define_id]]</f>
        <v>1.3.5</v>
      </c>
      <c r="I262" s="5" t="s">
        <v>11</v>
      </c>
      <c r="J262" s="5"/>
      <c r="K262" s="5" t="s">
        <v>181</v>
      </c>
      <c r="L262" s="5">
        <v>6</v>
      </c>
      <c r="M262" s="5"/>
      <c r="N262" s="12" t="s">
        <v>838</v>
      </c>
      <c r="O262" s="59" t="s">
        <v>839</v>
      </c>
    </row>
    <row r="263" spans="2:15" x14ac:dyDescent="0.25">
      <c r="B263" s="5">
        <v>1</v>
      </c>
      <c r="C263" s="33" t="str">
        <f>VLOOKUP(見積条件マスタ[[#This Row],[article_type_id]],品名マスタ[],5,0)</f>
        <v>エジェクタピン</v>
      </c>
      <c r="D263" s="9">
        <v>3</v>
      </c>
      <c r="E263" s="50" t="str">
        <f>VLOOKUP(見積条件マスタ[[#This Row],[qt_condition_type_id]],見積条件タイプマスタ[],5,0)</f>
        <v>硬度</v>
      </c>
      <c r="F263" s="50" t="str">
        <f>VLOOKUP(見積条件マスタ[[#This Row],[qt_condition_type_id]],見積条件タイプマスタ[],2,0)</f>
        <v>SIMPLE_TEXT</v>
      </c>
      <c r="G263" s="5">
        <v>6</v>
      </c>
      <c r="H263" s="50" t="str">
        <f>見積条件マスタ[[#This Row],[article_type_id]]&amp;"."&amp;見積条件マスタ[[#This Row],[qt_condition_type_id]]&amp;"."&amp;見積条件マスタ[[#This Row],[qt_condition_type_define_id]]</f>
        <v>1.3.6</v>
      </c>
      <c r="I263" s="5" t="s">
        <v>19</v>
      </c>
      <c r="J263" s="5"/>
      <c r="K263" s="5" t="s">
        <v>182</v>
      </c>
      <c r="L263" s="5">
        <v>7</v>
      </c>
      <c r="M263" s="5"/>
      <c r="N263" s="12" t="s">
        <v>838</v>
      </c>
      <c r="O263" s="59" t="s">
        <v>839</v>
      </c>
    </row>
    <row r="264" spans="2:15" x14ac:dyDescent="0.25">
      <c r="B264" s="5">
        <v>1</v>
      </c>
      <c r="C264" s="33" t="str">
        <f>VLOOKUP(見積条件マスタ[[#This Row],[article_type_id]],品名マスタ[],5,0)</f>
        <v>エジェクタピン</v>
      </c>
      <c r="D264" s="9">
        <v>3</v>
      </c>
      <c r="E264" s="50" t="str">
        <f>VLOOKUP(見積条件マスタ[[#This Row],[qt_condition_type_id]],見積条件タイプマスタ[],5,0)</f>
        <v>硬度</v>
      </c>
      <c r="F264" s="50" t="str">
        <f>VLOOKUP(見積条件マスタ[[#This Row],[qt_condition_type_id]],見積条件タイプマスタ[],2,0)</f>
        <v>SIMPLE_TEXT</v>
      </c>
      <c r="G264" s="5">
        <v>7</v>
      </c>
      <c r="H264" s="50" t="str">
        <f>見積条件マスタ[[#This Row],[article_type_id]]&amp;"."&amp;見積条件マスタ[[#This Row],[qt_condition_type_id]]&amp;"."&amp;見積条件マスタ[[#This Row],[qt_condition_type_define_id]]</f>
        <v>1.3.7</v>
      </c>
      <c r="I264" s="5" t="s">
        <v>183</v>
      </c>
      <c r="J264" s="5"/>
      <c r="K264" s="5" t="s">
        <v>184</v>
      </c>
      <c r="L264" s="5">
        <v>9</v>
      </c>
      <c r="M264" s="5"/>
      <c r="N264" s="12" t="s">
        <v>838</v>
      </c>
      <c r="O264" s="59" t="s">
        <v>839</v>
      </c>
    </row>
    <row r="265" spans="2:15" x14ac:dyDescent="0.25">
      <c r="B265" s="5">
        <v>1</v>
      </c>
      <c r="C265" s="33" t="str">
        <f>VLOOKUP(見積条件マスタ[[#This Row],[article_type_id]],品名マスタ[],5,0)</f>
        <v>エジェクタピン</v>
      </c>
      <c r="D265" s="9">
        <v>3</v>
      </c>
      <c r="E265" s="50" t="str">
        <f>VLOOKUP(見積条件マスタ[[#This Row],[qt_condition_type_id]],見積条件タイプマスタ[],5,0)</f>
        <v>硬度</v>
      </c>
      <c r="F265" s="50" t="str">
        <f>VLOOKUP(見積条件マスタ[[#This Row],[qt_condition_type_id]],見積条件タイプマスタ[],2,0)</f>
        <v>SIMPLE_TEXT</v>
      </c>
      <c r="G265" s="5">
        <v>8</v>
      </c>
      <c r="H265" s="50" t="str">
        <f>見積条件マスタ[[#This Row],[article_type_id]]&amp;"."&amp;見積条件マスタ[[#This Row],[qt_condition_type_id]]&amp;"."&amp;見積条件マスタ[[#This Row],[qt_condition_type_define_id]]</f>
        <v>1.3.8</v>
      </c>
      <c r="I265" s="5" t="s">
        <v>185</v>
      </c>
      <c r="J265" s="5"/>
      <c r="K265" s="5" t="s">
        <v>186</v>
      </c>
      <c r="L265" s="5">
        <v>10</v>
      </c>
      <c r="M265" s="5"/>
      <c r="N265" s="12" t="s">
        <v>838</v>
      </c>
      <c r="O265" s="59" t="s">
        <v>839</v>
      </c>
    </row>
    <row r="266" spans="2:15" x14ac:dyDescent="0.25">
      <c r="B266" s="5">
        <v>1</v>
      </c>
      <c r="C266" s="33" t="str">
        <f>VLOOKUP(見積条件マスタ[[#This Row],[article_type_id]],品名マスタ[],5,0)</f>
        <v>エジェクタピン</v>
      </c>
      <c r="D266" s="9">
        <v>3</v>
      </c>
      <c r="E266" s="50" t="str">
        <f>VLOOKUP(見積条件マスタ[[#This Row],[qt_condition_type_id]],見積条件タイプマスタ[],5,0)</f>
        <v>硬度</v>
      </c>
      <c r="F266" s="50" t="str">
        <f>VLOOKUP(見積条件マスタ[[#This Row],[qt_condition_type_id]],見積条件タイプマスタ[],2,0)</f>
        <v>SIMPLE_TEXT</v>
      </c>
      <c r="G266" s="5">
        <v>9</v>
      </c>
      <c r="H266" s="50" t="str">
        <f>見積条件マスタ[[#This Row],[article_type_id]]&amp;"."&amp;見積条件マスタ[[#This Row],[qt_condition_type_id]]&amp;"."&amp;見積条件マスタ[[#This Row],[qt_condition_type_define_id]]</f>
        <v>1.3.9</v>
      </c>
      <c r="I266" s="5" t="s">
        <v>187</v>
      </c>
      <c r="J266" s="5"/>
      <c r="K266" s="5" t="s">
        <v>188</v>
      </c>
      <c r="L266" s="5">
        <v>11</v>
      </c>
      <c r="M266" s="5"/>
      <c r="N266" s="12" t="s">
        <v>838</v>
      </c>
      <c r="O266" s="59" t="s">
        <v>839</v>
      </c>
    </row>
    <row r="267" spans="2:15" x14ac:dyDescent="0.25">
      <c r="B267" s="5">
        <v>1</v>
      </c>
      <c r="C267" s="33" t="str">
        <f>VLOOKUP(見積条件マスタ[[#This Row],[article_type_id]],品名マスタ[],5,0)</f>
        <v>エジェクタピン</v>
      </c>
      <c r="D267" s="9">
        <v>3</v>
      </c>
      <c r="E267" s="50" t="str">
        <f>VLOOKUP(見積条件マスタ[[#This Row],[qt_condition_type_id]],見積条件タイプマスタ[],5,0)</f>
        <v>硬度</v>
      </c>
      <c r="F267" s="50" t="str">
        <f>VLOOKUP(見積条件マスタ[[#This Row],[qt_condition_type_id]],見積条件タイプマスタ[],2,0)</f>
        <v>SIMPLE_TEXT</v>
      </c>
      <c r="G267" s="5">
        <v>10</v>
      </c>
      <c r="H267" s="50" t="str">
        <f>見積条件マスタ[[#This Row],[article_type_id]]&amp;"."&amp;見積条件マスタ[[#This Row],[qt_condition_type_id]]&amp;"."&amp;見積条件マスタ[[#This Row],[qt_condition_type_define_id]]</f>
        <v>1.3.10</v>
      </c>
      <c r="I267" s="5" t="s">
        <v>8</v>
      </c>
      <c r="J267" s="5"/>
      <c r="K267" s="5" t="s">
        <v>189</v>
      </c>
      <c r="L267" s="5">
        <v>12</v>
      </c>
      <c r="M267" s="5"/>
      <c r="N267" s="12" t="s">
        <v>838</v>
      </c>
      <c r="O267" s="59" t="s">
        <v>839</v>
      </c>
    </row>
    <row r="268" spans="2:15" x14ac:dyDescent="0.25">
      <c r="B268" s="5">
        <v>1</v>
      </c>
      <c r="C268" s="33" t="str">
        <f>VLOOKUP(見積条件マスタ[[#This Row],[article_type_id]],品名マスタ[],5,0)</f>
        <v>エジェクタピン</v>
      </c>
      <c r="D268" s="9">
        <v>3</v>
      </c>
      <c r="E268" s="50" t="str">
        <f>VLOOKUP(見積条件マスタ[[#This Row],[qt_condition_type_id]],見積条件タイプマスタ[],5,0)</f>
        <v>硬度</v>
      </c>
      <c r="F268" s="50" t="str">
        <f>VLOOKUP(見積条件マスタ[[#This Row],[qt_condition_type_id]],見積条件タイプマスタ[],2,0)</f>
        <v>SIMPLE_TEXT</v>
      </c>
      <c r="G268" s="5">
        <v>11</v>
      </c>
      <c r="H268" s="50" t="str">
        <f>見積条件マスタ[[#This Row],[article_type_id]]&amp;"."&amp;見積条件マスタ[[#This Row],[qt_condition_type_id]]&amp;"."&amp;見積条件マスタ[[#This Row],[qt_condition_type_define_id]]</f>
        <v>1.3.11</v>
      </c>
      <c r="I268" s="5" t="s">
        <v>23</v>
      </c>
      <c r="J268" s="5"/>
      <c r="K268" s="5" t="s">
        <v>190</v>
      </c>
      <c r="L268" s="5">
        <v>5</v>
      </c>
      <c r="M268" s="5"/>
      <c r="N268" s="12" t="s">
        <v>838</v>
      </c>
      <c r="O268" s="59" t="s">
        <v>839</v>
      </c>
    </row>
    <row r="269" spans="2:15" x14ac:dyDescent="0.25">
      <c r="B269" s="5">
        <v>1</v>
      </c>
      <c r="C269" s="33" t="str">
        <f>VLOOKUP(見積条件マスタ[[#This Row],[article_type_id]],品名マスタ[],5,0)</f>
        <v>エジェクタピン</v>
      </c>
      <c r="D269" s="9">
        <v>3</v>
      </c>
      <c r="E269" s="50" t="str">
        <f>VLOOKUP(見積条件マスタ[[#This Row],[qt_condition_type_id]],見積条件タイプマスタ[],5,0)</f>
        <v>硬度</v>
      </c>
      <c r="F269" s="50" t="str">
        <f>VLOOKUP(見積条件マスタ[[#This Row],[qt_condition_type_id]],見積条件タイプマスタ[],2,0)</f>
        <v>SIMPLE_TEXT</v>
      </c>
      <c r="G269" s="5">
        <v>12</v>
      </c>
      <c r="H269" s="50" t="str">
        <f>見積条件マスタ[[#This Row],[article_type_id]]&amp;"."&amp;見積条件マスタ[[#This Row],[qt_condition_type_id]]&amp;"."&amp;見積条件マスタ[[#This Row],[qt_condition_type_define_id]]</f>
        <v>1.3.12</v>
      </c>
      <c r="I269" s="5" t="s">
        <v>26</v>
      </c>
      <c r="J269" s="5"/>
      <c r="K269" s="5" t="s">
        <v>191</v>
      </c>
      <c r="L269" s="5">
        <v>8</v>
      </c>
      <c r="M269" s="5"/>
      <c r="N269" s="12" t="s">
        <v>838</v>
      </c>
      <c r="O269" s="59" t="s">
        <v>839</v>
      </c>
    </row>
    <row r="270" spans="2:15" x14ac:dyDescent="0.25">
      <c r="B270" s="5">
        <v>1</v>
      </c>
      <c r="C270" s="33" t="str">
        <f>VLOOKUP(見積条件マスタ[[#This Row],[article_type_id]],品名マスタ[],5,0)</f>
        <v>エジェクタピン</v>
      </c>
      <c r="D270" s="9">
        <v>3</v>
      </c>
      <c r="E270" s="50" t="str">
        <f>VLOOKUP(見積条件マスタ[[#This Row],[qt_condition_type_id]],見積条件タイプマスタ[],5,0)</f>
        <v>硬度</v>
      </c>
      <c r="F270" s="50" t="str">
        <f>VLOOKUP(見積条件マスタ[[#This Row],[qt_condition_type_id]],見積条件タイプマスタ[],2,0)</f>
        <v>SIMPLE_TEXT</v>
      </c>
      <c r="G270" s="5">
        <v>13</v>
      </c>
      <c r="H270" s="50" t="str">
        <f>見積条件マスタ[[#This Row],[article_type_id]]&amp;"."&amp;見積条件マスタ[[#This Row],[qt_condition_type_id]]&amp;"."&amp;見積条件マスタ[[#This Row],[qt_condition_type_define_id]]</f>
        <v>1.3.13</v>
      </c>
      <c r="I270" s="5" t="s">
        <v>29</v>
      </c>
      <c r="J270" s="5"/>
      <c r="K270" s="5" t="s">
        <v>192</v>
      </c>
      <c r="L270" s="5">
        <v>13</v>
      </c>
      <c r="M270" s="5"/>
      <c r="N270" s="12" t="s">
        <v>838</v>
      </c>
      <c r="O270" s="59" t="s">
        <v>839</v>
      </c>
    </row>
    <row r="271" spans="2:15" x14ac:dyDescent="0.25">
      <c r="B271" s="5">
        <v>1</v>
      </c>
      <c r="C271" s="33" t="str">
        <f>VLOOKUP(見積条件マスタ[[#This Row],[article_type_id]],品名マスタ[],5,0)</f>
        <v>エジェクタピン</v>
      </c>
      <c r="D271" s="9">
        <v>3</v>
      </c>
      <c r="E271" s="50" t="str">
        <f>VLOOKUP(見積条件マスタ[[#This Row],[qt_condition_type_id]],見積条件タイプマスタ[],5,0)</f>
        <v>硬度</v>
      </c>
      <c r="F271" s="50" t="str">
        <f>VLOOKUP(見積条件マスタ[[#This Row],[qt_condition_type_id]],見積条件タイプマスタ[],2,0)</f>
        <v>SIMPLE_TEXT</v>
      </c>
      <c r="G271" s="5">
        <v>14</v>
      </c>
      <c r="H271" s="50" t="str">
        <f>見積条件マスタ[[#This Row],[article_type_id]]&amp;"."&amp;見積条件マスタ[[#This Row],[qt_condition_type_id]]&amp;"."&amp;見積条件マスタ[[#This Row],[qt_condition_type_define_id]]</f>
        <v>1.3.14</v>
      </c>
      <c r="I271" s="5" t="s">
        <v>31</v>
      </c>
      <c r="J271" s="5"/>
      <c r="K271" s="5" t="s">
        <v>193</v>
      </c>
      <c r="L271" s="5">
        <v>14</v>
      </c>
      <c r="M271" s="5"/>
      <c r="N271" s="12" t="s">
        <v>838</v>
      </c>
      <c r="O271" s="59" t="s">
        <v>839</v>
      </c>
    </row>
    <row r="272" spans="2:15" x14ac:dyDescent="0.25">
      <c r="B272" s="5">
        <v>1</v>
      </c>
      <c r="C272" s="33" t="str">
        <f>VLOOKUP(見積条件マスタ[[#This Row],[article_type_id]],品名マスタ[],5,0)</f>
        <v>エジェクタピン</v>
      </c>
      <c r="D272" s="9">
        <v>3</v>
      </c>
      <c r="E272" s="50" t="str">
        <f>VLOOKUP(見積条件マスタ[[#This Row],[qt_condition_type_id]],見積条件タイプマスタ[],5,0)</f>
        <v>硬度</v>
      </c>
      <c r="F272" s="50" t="str">
        <f>VLOOKUP(見積条件マスタ[[#This Row],[qt_condition_type_id]],見積条件タイプマスタ[],2,0)</f>
        <v>SIMPLE_TEXT</v>
      </c>
      <c r="G272" s="5">
        <v>15</v>
      </c>
      <c r="H272" s="50" t="str">
        <f>見積条件マスタ[[#This Row],[article_type_id]]&amp;"."&amp;見積条件マスタ[[#This Row],[qt_condition_type_id]]&amp;"."&amp;見積条件マスタ[[#This Row],[qt_condition_type_define_id]]</f>
        <v>1.3.15</v>
      </c>
      <c r="I272" s="5" t="s">
        <v>33</v>
      </c>
      <c r="J272" s="5"/>
      <c r="K272" s="5" t="s">
        <v>194</v>
      </c>
      <c r="L272" s="5">
        <v>15</v>
      </c>
      <c r="M272" s="5"/>
      <c r="N272" s="12" t="s">
        <v>838</v>
      </c>
      <c r="O272" s="59" t="s">
        <v>839</v>
      </c>
    </row>
    <row r="273" spans="2:15" x14ac:dyDescent="0.25">
      <c r="B273" s="5">
        <v>1</v>
      </c>
      <c r="C273" s="50" t="str">
        <f>VLOOKUP(見積条件マスタ[[#This Row],[article_type_id]],品名マスタ[],5,0)</f>
        <v>エジェクタピン</v>
      </c>
      <c r="D273" s="9">
        <v>10001</v>
      </c>
      <c r="E273" s="50" t="str">
        <f>VLOOKUP(見積条件マスタ[[#This Row],[qt_condition_type_id]],見積条件タイプマスタ[],5,0)</f>
        <v>ツバ径公差</v>
      </c>
      <c r="F273" s="50" t="str">
        <f>VLOOKUP(見積条件マスタ[[#This Row],[qt_condition_type_id]],見積条件タイプマスタ[],2,0)</f>
        <v>TOLERANCE</v>
      </c>
      <c r="G273" s="5">
        <v>1</v>
      </c>
      <c r="H273" s="50" t="str">
        <f>見積条件マスタ[[#This Row],[article_type_id]]&amp;"."&amp;見積条件マスタ[[#This Row],[qt_condition_type_id]]&amp;"."&amp;見積条件マスタ[[#This Row],[qt_condition_type_define_id]]</f>
        <v>1.10001.1</v>
      </c>
      <c r="I273" s="5" t="s">
        <v>195</v>
      </c>
      <c r="J273" s="5"/>
      <c r="K273" s="5" t="s">
        <v>195</v>
      </c>
      <c r="L273" s="5">
        <v>2</v>
      </c>
      <c r="M273" s="5">
        <v>2</v>
      </c>
      <c r="N273" s="12" t="s">
        <v>612</v>
      </c>
      <c r="O273" s="59"/>
    </row>
    <row r="274" spans="2:15" x14ac:dyDescent="0.25">
      <c r="B274" s="5">
        <v>1</v>
      </c>
      <c r="C274" s="50" t="str">
        <f>VLOOKUP(見積条件マスタ[[#This Row],[article_type_id]],品名マスタ[],5,0)</f>
        <v>エジェクタピン</v>
      </c>
      <c r="D274" s="9">
        <v>10001</v>
      </c>
      <c r="E274" s="50" t="str">
        <f>VLOOKUP(見積条件マスタ[[#This Row],[qt_condition_type_id]],見積条件タイプマスタ[],5,0)</f>
        <v>ツバ径公差</v>
      </c>
      <c r="F274" s="50" t="str">
        <f>VLOOKUP(見積条件マスタ[[#This Row],[qt_condition_type_id]],見積条件タイプマスタ[],2,0)</f>
        <v>TOLERANCE</v>
      </c>
      <c r="G274" s="5">
        <v>2</v>
      </c>
      <c r="H274" s="50" t="str">
        <f>見積条件マスタ[[#This Row],[article_type_id]]&amp;"."&amp;見積条件マスタ[[#This Row],[qt_condition_type_id]]&amp;"."&amp;見積条件マスタ[[#This Row],[qt_condition_type_define_id]]</f>
        <v>1.10001.2</v>
      </c>
      <c r="I274" s="5" t="s">
        <v>196</v>
      </c>
      <c r="J274" s="5"/>
      <c r="K274" s="5" t="s">
        <v>196</v>
      </c>
      <c r="L274" s="5">
        <v>1</v>
      </c>
      <c r="M274" s="5">
        <v>1</v>
      </c>
      <c r="N274" s="12" t="s">
        <v>612</v>
      </c>
      <c r="O274" s="59"/>
    </row>
    <row r="275" spans="2:15" x14ac:dyDescent="0.25">
      <c r="B275" s="5">
        <v>1</v>
      </c>
      <c r="C275" s="50" t="str">
        <f>VLOOKUP(見積条件マスタ[[#This Row],[article_type_id]],品名マスタ[],5,0)</f>
        <v>エジェクタピン</v>
      </c>
      <c r="D275" s="9">
        <v>10002</v>
      </c>
      <c r="E275" s="50" t="str">
        <f>VLOOKUP(見積条件マスタ[[#This Row],[qt_condition_type_id]],見積条件タイプマスタ[],5,0)</f>
        <v>ツバ厚公差</v>
      </c>
      <c r="F275" s="50" t="str">
        <f>VLOOKUP(見積条件マスタ[[#This Row],[qt_condition_type_id]],見積条件タイプマスタ[],2,0)</f>
        <v>TOLERANCE</v>
      </c>
      <c r="G275" s="5">
        <v>1</v>
      </c>
      <c r="H275" s="50" t="str">
        <f>見積条件マスタ[[#This Row],[article_type_id]]&amp;"."&amp;見積条件マスタ[[#This Row],[qt_condition_type_id]]&amp;"."&amp;見積条件マスタ[[#This Row],[qt_condition_type_define_id]]</f>
        <v>1.10002.1</v>
      </c>
      <c r="I275" s="5" t="s">
        <v>195</v>
      </c>
      <c r="J275" s="5"/>
      <c r="K275" s="5" t="s">
        <v>195</v>
      </c>
      <c r="L275" s="5">
        <v>1</v>
      </c>
      <c r="M275" s="5">
        <v>2</v>
      </c>
      <c r="N275" s="12" t="s">
        <v>597</v>
      </c>
      <c r="O275" s="59"/>
    </row>
    <row r="276" spans="2:15" x14ac:dyDescent="0.25">
      <c r="B276" s="5">
        <v>1</v>
      </c>
      <c r="C276" s="50" t="str">
        <f>VLOOKUP(見積条件マスタ[[#This Row],[article_type_id]],品名マスタ[],5,0)</f>
        <v>エジェクタピン</v>
      </c>
      <c r="D276" s="9">
        <v>10002</v>
      </c>
      <c r="E276" s="50" t="str">
        <f>VLOOKUP(見積条件マスタ[[#This Row],[qt_condition_type_id]],見積条件タイプマスタ[],5,0)</f>
        <v>ツバ厚公差</v>
      </c>
      <c r="F276" s="50" t="str">
        <f>VLOOKUP(見積条件マスタ[[#This Row],[qt_condition_type_id]],見積条件タイプマスタ[],2,0)</f>
        <v>TOLERANCE</v>
      </c>
      <c r="G276" s="5">
        <v>2</v>
      </c>
      <c r="H276" s="50" t="str">
        <f>見積条件マスタ[[#This Row],[article_type_id]]&amp;"."&amp;見積条件マスタ[[#This Row],[qt_condition_type_id]]&amp;"."&amp;見積条件マスタ[[#This Row],[qt_condition_type_define_id]]</f>
        <v>1.10002.2</v>
      </c>
      <c r="I276" s="5" t="s">
        <v>197</v>
      </c>
      <c r="J276" s="5"/>
      <c r="K276" s="5" t="s">
        <v>197</v>
      </c>
      <c r="L276" s="5">
        <v>2</v>
      </c>
      <c r="M276" s="5">
        <v>2</v>
      </c>
      <c r="N276" s="12" t="s">
        <v>597</v>
      </c>
      <c r="O276" s="59"/>
    </row>
    <row r="277" spans="2:15" x14ac:dyDescent="0.25">
      <c r="B277" s="5">
        <v>1</v>
      </c>
      <c r="C277" s="50" t="str">
        <f>VLOOKUP(見積条件マスタ[[#This Row],[article_type_id]],品名マスタ[],5,0)</f>
        <v>エジェクタピン</v>
      </c>
      <c r="D277" s="9">
        <v>10003</v>
      </c>
      <c r="E277" s="50" t="str">
        <f>VLOOKUP(見積条件マスタ[[#This Row],[qt_condition_type_id]],見積条件タイプマスタ[],5,0)</f>
        <v>全長公差</v>
      </c>
      <c r="F277" s="50" t="str">
        <f>VLOOKUP(見積条件マスタ[[#This Row],[qt_condition_type_id]],見積条件タイプマスタ[],2,0)</f>
        <v>TOLERANCE</v>
      </c>
      <c r="G277" s="5">
        <v>1</v>
      </c>
      <c r="H277" s="50" t="str">
        <f>見積条件マスタ[[#This Row],[article_type_id]]&amp;"."&amp;見積条件マスタ[[#This Row],[qt_condition_type_id]]&amp;"."&amp;見積条件マスタ[[#This Row],[qt_condition_type_define_id]]</f>
        <v>1.10003.1</v>
      </c>
      <c r="I277" s="5" t="s">
        <v>215</v>
      </c>
      <c r="J277" s="5"/>
      <c r="K277" s="5" t="s">
        <v>199</v>
      </c>
      <c r="L277" s="5">
        <v>3</v>
      </c>
      <c r="M277" s="5">
        <v>2</v>
      </c>
      <c r="N277" s="12" t="s">
        <v>389</v>
      </c>
      <c r="O277" s="59"/>
    </row>
    <row r="278" spans="2:15" x14ac:dyDescent="0.25">
      <c r="B278" s="5">
        <v>1</v>
      </c>
      <c r="C278" s="50" t="str">
        <f>VLOOKUP(見積条件マスタ[[#This Row],[article_type_id]],品名マスタ[],5,0)</f>
        <v>エジェクタピン</v>
      </c>
      <c r="D278" s="9">
        <v>10003</v>
      </c>
      <c r="E278" s="50" t="str">
        <f>VLOOKUP(見積条件マスタ[[#This Row],[qt_condition_type_id]],見積条件タイプマスタ[],5,0)</f>
        <v>全長公差</v>
      </c>
      <c r="F278" s="50" t="str">
        <f>VLOOKUP(見積条件マスタ[[#This Row],[qt_condition_type_id]],見積条件タイプマスタ[],2,0)</f>
        <v>TOLERANCE</v>
      </c>
      <c r="G278" s="5">
        <v>2</v>
      </c>
      <c r="H278" s="50" t="str">
        <f>見積条件マスタ[[#This Row],[article_type_id]]&amp;"."&amp;見積条件マスタ[[#This Row],[qt_condition_type_id]]&amp;"."&amp;見積条件マスタ[[#This Row],[qt_condition_type_define_id]]</f>
        <v>1.10003.2</v>
      </c>
      <c r="I278" s="5" t="s">
        <v>204</v>
      </c>
      <c r="J278" s="5"/>
      <c r="K278" s="5" t="s">
        <v>198</v>
      </c>
      <c r="L278" s="5">
        <v>2</v>
      </c>
      <c r="M278" s="5">
        <v>2</v>
      </c>
      <c r="N278" s="12" t="s">
        <v>389</v>
      </c>
      <c r="O278" s="59"/>
    </row>
    <row r="279" spans="2:15" x14ac:dyDescent="0.25">
      <c r="B279" s="5">
        <v>1</v>
      </c>
      <c r="C279" s="50" t="str">
        <f>VLOOKUP(見積条件マスタ[[#This Row],[article_type_id]],品名マスタ[],5,0)</f>
        <v>エジェクタピン</v>
      </c>
      <c r="D279" s="9">
        <v>10003</v>
      </c>
      <c r="E279" s="50" t="str">
        <f>VLOOKUP(見積条件マスタ[[#This Row],[qt_condition_type_id]],見積条件タイプマスタ[],5,0)</f>
        <v>全長公差</v>
      </c>
      <c r="F279" s="50" t="str">
        <f>VLOOKUP(見積条件マスタ[[#This Row],[qt_condition_type_id]],見積条件タイプマスタ[],2,0)</f>
        <v>TOLERANCE</v>
      </c>
      <c r="G279" s="5">
        <v>3</v>
      </c>
      <c r="H279" s="50" t="str">
        <f>見積条件マスタ[[#This Row],[article_type_id]]&amp;"."&amp;見積条件マスタ[[#This Row],[qt_condition_type_id]]&amp;"."&amp;見積条件マスタ[[#This Row],[qt_condition_type_define_id]]</f>
        <v>1.10003.3</v>
      </c>
      <c r="I279" s="5" t="s">
        <v>236</v>
      </c>
      <c r="J279" s="5"/>
      <c r="K279" s="5" t="s">
        <v>200</v>
      </c>
      <c r="L279" s="5">
        <v>4</v>
      </c>
      <c r="M279" s="5">
        <v>2</v>
      </c>
      <c r="N279" s="12" t="s">
        <v>389</v>
      </c>
      <c r="O279" s="59"/>
    </row>
    <row r="280" spans="2:15" x14ac:dyDescent="0.25">
      <c r="B280" s="5">
        <v>1</v>
      </c>
      <c r="C280" s="50" t="str">
        <f>VLOOKUP(見積条件マスタ[[#This Row],[article_type_id]],品名マスタ[],5,0)</f>
        <v>エジェクタピン</v>
      </c>
      <c r="D280" s="9">
        <v>10003</v>
      </c>
      <c r="E280" s="50" t="str">
        <f>VLOOKUP(見積条件マスタ[[#This Row],[qt_condition_type_id]],見積条件タイプマスタ[],5,0)</f>
        <v>全長公差</v>
      </c>
      <c r="F280" s="50" t="str">
        <f>VLOOKUP(見積条件マスタ[[#This Row],[qt_condition_type_id]],見積条件タイプマスタ[],2,0)</f>
        <v>TOLERANCE</v>
      </c>
      <c r="G280" s="5">
        <v>4</v>
      </c>
      <c r="H280" s="50" t="str">
        <f>見積条件マスタ[[#This Row],[article_type_id]]&amp;"."&amp;見積条件マスタ[[#This Row],[qt_condition_type_id]]&amp;"."&amp;見積条件マスタ[[#This Row],[qt_condition_type_define_id]]</f>
        <v>1.10003.4</v>
      </c>
      <c r="I280" s="5" t="s">
        <v>201</v>
      </c>
      <c r="J280" s="5"/>
      <c r="K280" s="5" t="s">
        <v>202</v>
      </c>
      <c r="L280" s="5">
        <v>1</v>
      </c>
      <c r="M280" s="5">
        <v>1</v>
      </c>
      <c r="N280" s="12" t="s">
        <v>388</v>
      </c>
      <c r="O280" s="59"/>
    </row>
    <row r="281" spans="2:15" x14ac:dyDescent="0.25">
      <c r="B281" s="5">
        <v>1</v>
      </c>
      <c r="C281" s="50" t="str">
        <f>VLOOKUP(見積条件マスタ[[#This Row],[article_type_id]],品名マスタ[],5,0)</f>
        <v>エジェクタピン</v>
      </c>
      <c r="D281" s="9">
        <v>10003</v>
      </c>
      <c r="E281" s="50" t="str">
        <f>VLOOKUP(見積条件マスタ[[#This Row],[qt_condition_type_id]],見積条件タイプマスタ[],5,0)</f>
        <v>全長公差</v>
      </c>
      <c r="F281" s="50" t="str">
        <f>VLOOKUP(見積条件マスタ[[#This Row],[qt_condition_type_id]],見積条件タイプマスタ[],2,0)</f>
        <v>TOLERANCE</v>
      </c>
      <c r="G281" s="5">
        <v>5</v>
      </c>
      <c r="H281" s="50" t="str">
        <f>見積条件マスタ[[#This Row],[article_type_id]]&amp;"."&amp;見積条件マスタ[[#This Row],[qt_condition_type_id]]&amp;"."&amp;見積条件マスタ[[#This Row],[qt_condition_type_define_id]]</f>
        <v>1.10003.5</v>
      </c>
      <c r="I281" s="5" t="s">
        <v>475</v>
      </c>
      <c r="J281" s="5"/>
      <c r="K281" s="5" t="s">
        <v>476</v>
      </c>
      <c r="L281" s="5">
        <v>5</v>
      </c>
      <c r="M281" s="5">
        <v>1</v>
      </c>
      <c r="N281" s="12" t="s">
        <v>611</v>
      </c>
      <c r="O281" s="59"/>
    </row>
    <row r="282" spans="2:15" x14ac:dyDescent="0.25">
      <c r="B282" s="5">
        <v>1</v>
      </c>
      <c r="C282" s="50" t="str">
        <f>VLOOKUP(見積条件マスタ[[#This Row],[article_type_id]],品名マスタ[],5,0)</f>
        <v>エジェクタピン</v>
      </c>
      <c r="D282" s="9">
        <v>10003</v>
      </c>
      <c r="E282" s="50" t="str">
        <f>VLOOKUP(見積条件マスタ[[#This Row],[qt_condition_type_id]],見積条件タイプマスタ[],5,0)</f>
        <v>全長公差</v>
      </c>
      <c r="F282" s="50" t="str">
        <f>VLOOKUP(見積条件マスタ[[#This Row],[qt_condition_type_id]],見積条件タイプマスタ[],2,0)</f>
        <v>TOLERANCE</v>
      </c>
      <c r="G282" s="5">
        <v>6</v>
      </c>
      <c r="H282" s="50" t="str">
        <f>見積条件マスタ[[#This Row],[article_type_id]]&amp;"."&amp;見積条件マスタ[[#This Row],[qt_condition_type_id]]&amp;"."&amp;見積条件マスタ[[#This Row],[qt_condition_type_define_id]]</f>
        <v>1.10003.6</v>
      </c>
      <c r="I282" s="5" t="s">
        <v>496</v>
      </c>
      <c r="J282" s="5"/>
      <c r="K282" s="5" t="s">
        <v>540</v>
      </c>
      <c r="L282" s="5">
        <v>6</v>
      </c>
      <c r="M282" s="5">
        <v>2</v>
      </c>
      <c r="N282" s="12" t="s">
        <v>612</v>
      </c>
      <c r="O282" s="59"/>
    </row>
    <row r="283" spans="2:15" x14ac:dyDescent="0.25">
      <c r="B283" s="5">
        <v>1</v>
      </c>
      <c r="C283" s="50" t="str">
        <f>VLOOKUP(見積条件マスタ[[#This Row],[article_type_id]],品名マスタ[],5,0)</f>
        <v>エジェクタピン</v>
      </c>
      <c r="D283" s="9">
        <v>10003</v>
      </c>
      <c r="E283" s="50" t="str">
        <f>VLOOKUP(見積条件マスタ[[#This Row],[qt_condition_type_id]],見積条件タイプマスタ[],5,0)</f>
        <v>全長公差</v>
      </c>
      <c r="F283" s="50" t="str">
        <f>VLOOKUP(見積条件マスタ[[#This Row],[qt_condition_type_id]],見積条件タイプマスタ[],2,0)</f>
        <v>TOLERANCE</v>
      </c>
      <c r="G283" s="5">
        <v>7</v>
      </c>
      <c r="H283" s="50" t="str">
        <f>見積条件マスタ[[#This Row],[article_type_id]]&amp;"."&amp;見積条件マスタ[[#This Row],[qt_condition_type_id]]&amp;"."&amp;見積条件マスタ[[#This Row],[qt_condition_type_define_id]]</f>
        <v>1.10003.7</v>
      </c>
      <c r="I283" s="5" t="s">
        <v>362</v>
      </c>
      <c r="J283" s="5"/>
      <c r="K283" s="5" t="s">
        <v>363</v>
      </c>
      <c r="L283" s="5">
        <v>7</v>
      </c>
      <c r="M283" s="5">
        <v>2</v>
      </c>
      <c r="N283" s="12" t="s">
        <v>612</v>
      </c>
      <c r="O283" s="59"/>
    </row>
    <row r="284" spans="2:15" x14ac:dyDescent="0.25">
      <c r="B284" s="5">
        <v>1</v>
      </c>
      <c r="C284" s="50" t="str">
        <f>VLOOKUP(見積条件マスタ[[#This Row],[article_type_id]],品名マスタ[],5,0)</f>
        <v>エジェクタピン</v>
      </c>
      <c r="D284" s="9">
        <v>10004</v>
      </c>
      <c r="E284" s="50" t="str">
        <f>VLOOKUP(見積条件マスタ[[#This Row],[qt_condition_type_id]],見積条件タイプマスタ[],5,0)</f>
        <v>先端径公差</v>
      </c>
      <c r="F284" s="50" t="str">
        <f>VLOOKUP(見積条件マスタ[[#This Row],[qt_condition_type_id]],見積条件タイプマスタ[],2,0)</f>
        <v>TOLERANCE</v>
      </c>
      <c r="G284" s="5">
        <v>1</v>
      </c>
      <c r="H284" s="50" t="str">
        <f>見積条件マスタ[[#This Row],[article_type_id]]&amp;"."&amp;見積条件マスタ[[#This Row],[qt_condition_type_id]]&amp;"."&amp;見積条件マスタ[[#This Row],[qt_condition_type_define_id]]</f>
        <v>1.10004.1</v>
      </c>
      <c r="I284" s="5" t="s">
        <v>360</v>
      </c>
      <c r="J284" s="5"/>
      <c r="K284" s="5" t="s">
        <v>361</v>
      </c>
      <c r="L284" s="5">
        <v>3</v>
      </c>
      <c r="M284" s="5">
        <v>3</v>
      </c>
      <c r="N284" s="12" t="s">
        <v>612</v>
      </c>
      <c r="O284" s="59"/>
    </row>
    <row r="285" spans="2:15" x14ac:dyDescent="0.25">
      <c r="B285" s="5">
        <v>1</v>
      </c>
      <c r="C285" s="50" t="str">
        <f>VLOOKUP(見積条件マスタ[[#This Row],[article_type_id]],品名マスタ[],5,0)</f>
        <v>エジェクタピン</v>
      </c>
      <c r="D285" s="9">
        <v>10004</v>
      </c>
      <c r="E285" s="50" t="str">
        <f>VLOOKUP(見積条件マスタ[[#This Row],[qt_condition_type_id]],見積条件タイプマスタ[],5,0)</f>
        <v>先端径公差</v>
      </c>
      <c r="F285" s="50" t="str">
        <f>VLOOKUP(見積条件マスタ[[#This Row],[qt_condition_type_id]],見積条件タイプマスタ[],2,0)</f>
        <v>TOLERANCE</v>
      </c>
      <c r="G285" s="5">
        <v>2</v>
      </c>
      <c r="H285" s="50" t="str">
        <f>見積条件マスタ[[#This Row],[article_type_id]]&amp;"."&amp;見積条件マスタ[[#This Row],[qt_condition_type_id]]&amp;"."&amp;見積条件マスタ[[#This Row],[qt_condition_type_define_id]]</f>
        <v>1.10004.2</v>
      </c>
      <c r="I285" s="5" t="s">
        <v>362</v>
      </c>
      <c r="J285" s="5"/>
      <c r="K285" s="5" t="s">
        <v>363</v>
      </c>
      <c r="L285" s="5">
        <v>2</v>
      </c>
      <c r="M285" s="5">
        <v>2</v>
      </c>
      <c r="N285" s="12" t="s">
        <v>612</v>
      </c>
      <c r="O285" s="59"/>
    </row>
    <row r="286" spans="2:15" x14ac:dyDescent="0.25">
      <c r="B286" s="5">
        <v>1</v>
      </c>
      <c r="C286" s="50" t="str">
        <f>VLOOKUP(見積条件マスタ[[#This Row],[article_type_id]],品名マスタ[],5,0)</f>
        <v>エジェクタピン</v>
      </c>
      <c r="D286" s="9">
        <v>10004</v>
      </c>
      <c r="E286" s="50" t="str">
        <f>VLOOKUP(見積条件マスタ[[#This Row],[qt_condition_type_id]],見積条件タイプマスタ[],5,0)</f>
        <v>先端径公差</v>
      </c>
      <c r="F286" s="50" t="str">
        <f>VLOOKUP(見積条件マスタ[[#This Row],[qt_condition_type_id]],見積条件タイプマスタ[],2,0)</f>
        <v>TOLERANCE</v>
      </c>
      <c r="G286" s="5">
        <v>3</v>
      </c>
      <c r="H286" s="50" t="str">
        <f>見積条件マスタ[[#This Row],[article_type_id]]&amp;"."&amp;見積条件マスタ[[#This Row],[qt_condition_type_id]]&amp;"."&amp;見積条件マスタ[[#This Row],[qt_condition_type_define_id]]</f>
        <v>1.10004.3</v>
      </c>
      <c r="I286" s="5" t="s">
        <v>364</v>
      </c>
      <c r="J286" s="5"/>
      <c r="K286" s="5" t="s">
        <v>365</v>
      </c>
      <c r="L286" s="5">
        <v>1</v>
      </c>
      <c r="M286" s="5">
        <v>3</v>
      </c>
      <c r="N286" s="12" t="s">
        <v>612</v>
      </c>
      <c r="O286" s="59"/>
    </row>
    <row r="287" spans="2:15" x14ac:dyDescent="0.25">
      <c r="B287" s="5">
        <v>1</v>
      </c>
      <c r="C287" s="50" t="str">
        <f>VLOOKUP(見積条件マスタ[[#This Row],[article_type_id]],品名マスタ[],5,0)</f>
        <v>エジェクタピン</v>
      </c>
      <c r="D287" s="9">
        <v>10005</v>
      </c>
      <c r="E287" s="50" t="str">
        <f>VLOOKUP(見積条件マスタ[[#This Row],[qt_condition_type_id]],見積条件タイプマスタ[],5,0)</f>
        <v>シャンク径公差</v>
      </c>
      <c r="F287" s="50" t="str">
        <f>VLOOKUP(見積条件マスタ[[#This Row],[qt_condition_type_id]],見積条件タイプマスタ[],2,0)</f>
        <v>TOLERANCE</v>
      </c>
      <c r="G287" s="5">
        <v>1</v>
      </c>
      <c r="H287" s="50" t="str">
        <f>見積条件マスタ[[#This Row],[article_type_id]]&amp;"."&amp;見積条件マスタ[[#This Row],[qt_condition_type_id]]&amp;"."&amp;見積条件マスタ[[#This Row],[qt_condition_type_define_id]]</f>
        <v>1.10005.1</v>
      </c>
      <c r="I287" s="5" t="s">
        <v>368</v>
      </c>
      <c r="J287" s="5"/>
      <c r="K287" s="5" t="s">
        <v>368</v>
      </c>
      <c r="L287" s="5">
        <v>2</v>
      </c>
      <c r="M287" s="5">
        <v>3</v>
      </c>
      <c r="N287" s="12" t="s">
        <v>388</v>
      </c>
      <c r="O287" s="59"/>
    </row>
    <row r="288" spans="2:15" x14ac:dyDescent="0.25">
      <c r="B288" s="5">
        <v>1</v>
      </c>
      <c r="C288" s="50" t="str">
        <f>VLOOKUP(見積条件マスタ[[#This Row],[article_type_id]],品名マスタ[],5,0)</f>
        <v>エジェクタピン</v>
      </c>
      <c r="D288" s="9">
        <v>10005</v>
      </c>
      <c r="E288" s="50" t="str">
        <f>VLOOKUP(見積条件マスタ[[#This Row],[qt_condition_type_id]],見積条件タイプマスタ[],5,0)</f>
        <v>シャンク径公差</v>
      </c>
      <c r="F288" s="50" t="str">
        <f>VLOOKUP(見積条件マスタ[[#This Row],[qt_condition_type_id]],見積条件タイプマスタ[],2,0)</f>
        <v>TOLERANCE</v>
      </c>
      <c r="G288" s="5">
        <v>2</v>
      </c>
      <c r="H288" s="50" t="str">
        <f>見積条件マスタ[[#This Row],[article_type_id]]&amp;"."&amp;見積条件マスタ[[#This Row],[qt_condition_type_id]]&amp;"."&amp;見積条件マスタ[[#This Row],[qt_condition_type_define_id]]</f>
        <v>1.10005.2</v>
      </c>
      <c r="I288" s="5" t="s">
        <v>243</v>
      </c>
      <c r="J288" s="5"/>
      <c r="K288" s="5" t="s">
        <v>243</v>
      </c>
      <c r="L288" s="5">
        <v>1</v>
      </c>
      <c r="M288" s="5">
        <v>3</v>
      </c>
      <c r="N288" s="12" t="s">
        <v>388</v>
      </c>
      <c r="O288" s="59"/>
    </row>
    <row r="289" spans="2:15" x14ac:dyDescent="0.25">
      <c r="B289" s="5">
        <v>1</v>
      </c>
      <c r="C289" s="50" t="str">
        <f>VLOOKUP(見積条件マスタ[[#This Row],[article_type_id]],品名マスタ[],5,0)</f>
        <v>エジェクタピン</v>
      </c>
      <c r="D289" s="9">
        <v>10005</v>
      </c>
      <c r="E289" s="50" t="str">
        <f>VLOOKUP(見積条件マスタ[[#This Row],[qt_condition_type_id]],見積条件タイプマスタ[],5,0)</f>
        <v>シャンク径公差</v>
      </c>
      <c r="F289" s="50" t="str">
        <f>VLOOKUP(見積条件マスタ[[#This Row],[qt_condition_type_id]],見積条件タイプマスタ[],2,0)</f>
        <v>TOLERANCE</v>
      </c>
      <c r="G289" s="5">
        <v>3</v>
      </c>
      <c r="H289" s="50" t="str">
        <f>見積条件マスタ[[#This Row],[article_type_id]]&amp;"."&amp;見積条件マスタ[[#This Row],[qt_condition_type_id]]&amp;"."&amp;見積条件マスタ[[#This Row],[qt_condition_type_define_id]]</f>
        <v>1.10005.3</v>
      </c>
      <c r="I289" s="5" t="s">
        <v>367</v>
      </c>
      <c r="J289" s="5"/>
      <c r="K289" s="5" t="s">
        <v>367</v>
      </c>
      <c r="L289" s="5">
        <v>3</v>
      </c>
      <c r="M289" s="5">
        <v>2</v>
      </c>
      <c r="N289" s="12" t="s">
        <v>775</v>
      </c>
      <c r="O289" s="59"/>
    </row>
    <row r="290" spans="2:15" x14ac:dyDescent="0.25">
      <c r="B290" s="5">
        <v>1</v>
      </c>
      <c r="C290" s="50" t="str">
        <f>VLOOKUP(見積条件マスタ[[#This Row],[article_type_id]],品名マスタ[],5,0)</f>
        <v>エジェクタピン</v>
      </c>
      <c r="D290" s="9">
        <v>10005</v>
      </c>
      <c r="E290" s="50" t="str">
        <f>VLOOKUP(見積条件マスタ[[#This Row],[qt_condition_type_id]],見積条件タイプマスタ[],5,0)</f>
        <v>シャンク径公差</v>
      </c>
      <c r="F290" s="50" t="str">
        <f>VLOOKUP(見積条件マスタ[[#This Row],[qt_condition_type_id]],見積条件タイプマスタ[],2,0)</f>
        <v>TOLERANCE</v>
      </c>
      <c r="G290" s="5">
        <v>4</v>
      </c>
      <c r="H290" s="50" t="str">
        <f>見積条件マスタ[[#This Row],[article_type_id]]&amp;"."&amp;見積条件マスタ[[#This Row],[qt_condition_type_id]]&amp;"."&amp;見積条件マスタ[[#This Row],[qt_condition_type_define_id]]</f>
        <v>1.10005.4</v>
      </c>
      <c r="I290" s="5" t="s">
        <v>366</v>
      </c>
      <c r="J290" s="5"/>
      <c r="K290" s="5" t="s">
        <v>366</v>
      </c>
      <c r="L290" s="5">
        <v>4</v>
      </c>
      <c r="M290" s="5">
        <v>2</v>
      </c>
      <c r="N290" s="12" t="s">
        <v>388</v>
      </c>
      <c r="O290" s="59"/>
    </row>
    <row r="291" spans="2:15" x14ac:dyDescent="0.25">
      <c r="B291" s="5">
        <v>1</v>
      </c>
      <c r="C291" s="50" t="str">
        <f>VLOOKUP(見積条件マスタ[[#This Row],[article_type_id]],品名マスタ[],5,0)</f>
        <v>エジェクタピン</v>
      </c>
      <c r="D291" s="9">
        <v>10005</v>
      </c>
      <c r="E291" s="50" t="str">
        <f>VLOOKUP(見積条件マスタ[[#This Row],[qt_condition_type_id]],見積条件タイプマスタ[],5,0)</f>
        <v>シャンク径公差</v>
      </c>
      <c r="F291" s="50" t="str">
        <f>VLOOKUP(見積条件マスタ[[#This Row],[qt_condition_type_id]],見積条件タイプマスタ[],2,0)</f>
        <v>TOLERANCE</v>
      </c>
      <c r="G291" s="5">
        <v>5</v>
      </c>
      <c r="H291" s="50" t="str">
        <f>見積条件マスタ[[#This Row],[article_type_id]]&amp;"."&amp;見積条件マスタ[[#This Row],[qt_condition_type_id]]&amp;"."&amp;見積条件マスタ[[#This Row],[qt_condition_type_define_id]]</f>
        <v>1.10005.5</v>
      </c>
      <c r="I291" s="5" t="s">
        <v>477</v>
      </c>
      <c r="J291" s="5"/>
      <c r="K291" s="5" t="s">
        <v>477</v>
      </c>
      <c r="L291" s="5">
        <v>5</v>
      </c>
      <c r="M291" s="5">
        <v>2</v>
      </c>
      <c r="N291" s="12" t="s">
        <v>388</v>
      </c>
      <c r="O291" s="59"/>
    </row>
    <row r="292" spans="2:15" x14ac:dyDescent="0.25">
      <c r="B292" s="5">
        <v>1</v>
      </c>
      <c r="C292" s="50" t="str">
        <f>VLOOKUP(見積条件マスタ[[#This Row],[article_type_id]],品名マスタ[],5,0)</f>
        <v>エジェクタピン</v>
      </c>
      <c r="D292" s="9">
        <v>10005</v>
      </c>
      <c r="E292" s="50" t="str">
        <f>VLOOKUP(見積条件マスタ[[#This Row],[qt_condition_type_id]],見積条件タイプマスタ[],5,0)</f>
        <v>シャンク径公差</v>
      </c>
      <c r="F292" s="50" t="str">
        <f>VLOOKUP(見積条件マスタ[[#This Row],[qt_condition_type_id]],見積条件タイプマスタ[],2,0)</f>
        <v>TOLERANCE</v>
      </c>
      <c r="G292" s="5">
        <v>6</v>
      </c>
      <c r="H292" s="50" t="str">
        <f>見積条件マスタ[[#This Row],[article_type_id]]&amp;"."&amp;見積条件マスタ[[#This Row],[qt_condition_type_id]]&amp;"."&amp;見積条件マスタ[[#This Row],[qt_condition_type_define_id]]</f>
        <v>1.10005.6</v>
      </c>
      <c r="I292" s="5" t="s">
        <v>478</v>
      </c>
      <c r="J292" s="5"/>
      <c r="K292" s="5" t="s">
        <v>478</v>
      </c>
      <c r="L292" s="5">
        <v>6</v>
      </c>
      <c r="M292" s="5">
        <v>2</v>
      </c>
      <c r="N292" s="12" t="s">
        <v>388</v>
      </c>
      <c r="O292" s="59"/>
    </row>
    <row r="293" spans="2:15" x14ac:dyDescent="0.25">
      <c r="B293" s="5">
        <v>1</v>
      </c>
      <c r="C293" s="50" t="str">
        <f>VLOOKUP(見積条件マスタ[[#This Row],[article_type_id]],品名マスタ[],5,0)</f>
        <v>エジェクタピン</v>
      </c>
      <c r="D293" s="9">
        <v>10006</v>
      </c>
      <c r="E293" s="50" t="str">
        <f>VLOOKUP(見積条件マスタ[[#This Row],[qt_condition_type_id]],見積条件タイプマスタ[],5,0)</f>
        <v>シャンク長公差</v>
      </c>
      <c r="F293" s="50" t="str">
        <f>VLOOKUP(見積条件マスタ[[#This Row],[qt_condition_type_id]],見積条件タイプマスタ[],2,0)</f>
        <v>TOLERANCE</v>
      </c>
      <c r="G293" s="5">
        <v>1</v>
      </c>
      <c r="H293" s="50" t="str">
        <f>見積条件マスタ[[#This Row],[article_type_id]]&amp;"."&amp;見積条件マスタ[[#This Row],[qt_condition_type_id]]&amp;"."&amp;見積条件マスタ[[#This Row],[qt_condition_type_define_id]]</f>
        <v>1.10006.1</v>
      </c>
      <c r="I293" s="5" t="s">
        <v>236</v>
      </c>
      <c r="J293" s="5"/>
      <c r="K293" s="5" t="s">
        <v>200</v>
      </c>
      <c r="L293" s="5">
        <v>3</v>
      </c>
      <c r="M293" s="5">
        <v>2</v>
      </c>
      <c r="N293" s="12" t="s">
        <v>613</v>
      </c>
      <c r="O293" s="59"/>
    </row>
    <row r="294" spans="2:15" x14ac:dyDescent="0.25">
      <c r="B294" s="5">
        <v>1</v>
      </c>
      <c r="C294" s="50" t="str">
        <f>VLOOKUP(見積条件マスタ[[#This Row],[article_type_id]],品名マスタ[],5,0)</f>
        <v>エジェクタピン</v>
      </c>
      <c r="D294" s="9">
        <v>10006</v>
      </c>
      <c r="E294" s="50" t="str">
        <f>VLOOKUP(見積条件マスタ[[#This Row],[qt_condition_type_id]],見積条件タイプマスタ[],5,0)</f>
        <v>シャンク長公差</v>
      </c>
      <c r="F294" s="50" t="str">
        <f>VLOOKUP(見積条件マスタ[[#This Row],[qt_condition_type_id]],見積条件タイプマスタ[],2,0)</f>
        <v>TOLERANCE</v>
      </c>
      <c r="G294" s="5">
        <v>2</v>
      </c>
      <c r="H294" s="50" t="str">
        <f>見積条件マスタ[[#This Row],[article_type_id]]&amp;"."&amp;見積条件マスタ[[#This Row],[qt_condition_type_id]]&amp;"."&amp;見積条件マスタ[[#This Row],[qt_condition_type_define_id]]</f>
        <v>1.10006.2</v>
      </c>
      <c r="I294" s="5" t="s">
        <v>215</v>
      </c>
      <c r="J294" s="5"/>
      <c r="K294" s="5" t="s">
        <v>199</v>
      </c>
      <c r="L294" s="5">
        <v>2</v>
      </c>
      <c r="M294" s="5">
        <v>2</v>
      </c>
      <c r="N294" s="12" t="s">
        <v>612</v>
      </c>
      <c r="O294" s="59"/>
    </row>
    <row r="295" spans="2:15" x14ac:dyDescent="0.25">
      <c r="B295" s="5">
        <v>1</v>
      </c>
      <c r="C295" s="50" t="str">
        <f>VLOOKUP(見積条件マスタ[[#This Row],[article_type_id]],品名マスタ[],5,0)</f>
        <v>エジェクタピン</v>
      </c>
      <c r="D295" s="9">
        <v>10006</v>
      </c>
      <c r="E295" s="50" t="str">
        <f>VLOOKUP(見積条件マスタ[[#This Row],[qt_condition_type_id]],見積条件タイプマスタ[],5,0)</f>
        <v>シャンク長公差</v>
      </c>
      <c r="F295" s="50" t="str">
        <f>VLOOKUP(見積条件マスタ[[#This Row],[qt_condition_type_id]],見積条件タイプマスタ[],2,0)</f>
        <v>TOLERANCE</v>
      </c>
      <c r="G295" s="5">
        <v>3</v>
      </c>
      <c r="H295" s="50" t="str">
        <f>見積条件マスタ[[#This Row],[article_type_id]]&amp;"."&amp;見積条件マスタ[[#This Row],[qt_condition_type_id]]&amp;"."&amp;見積条件マスタ[[#This Row],[qt_condition_type_define_id]]</f>
        <v>1.10006.3</v>
      </c>
      <c r="I295" s="5" t="s">
        <v>204</v>
      </c>
      <c r="J295" s="5"/>
      <c r="K295" s="5" t="s">
        <v>198</v>
      </c>
      <c r="L295" s="5">
        <v>1</v>
      </c>
      <c r="M295" s="5">
        <v>2</v>
      </c>
      <c r="N295" s="12" t="s">
        <v>612</v>
      </c>
      <c r="O295" s="59"/>
    </row>
    <row r="296" spans="2:15" x14ac:dyDescent="0.25">
      <c r="B296" s="5">
        <v>1</v>
      </c>
      <c r="C296" s="50" t="str">
        <f>VLOOKUP(見積条件マスタ[[#This Row],[article_type_id]],品名マスタ[],5,0)</f>
        <v>エジェクタピン</v>
      </c>
      <c r="D296" s="9">
        <v>10006</v>
      </c>
      <c r="E296" s="50" t="str">
        <f>VLOOKUP(見積条件マスタ[[#This Row],[qt_condition_type_id]],見積条件タイプマスタ[],5,0)</f>
        <v>シャンク長公差</v>
      </c>
      <c r="F296" s="50" t="str">
        <f>VLOOKUP(見積条件マスタ[[#This Row],[qt_condition_type_id]],見積条件タイプマスタ[],2,0)</f>
        <v>TOLERANCE</v>
      </c>
      <c r="G296" s="5">
        <v>4</v>
      </c>
      <c r="H296" s="50" t="str">
        <f>見積条件マスタ[[#This Row],[article_type_id]]&amp;"."&amp;見積条件マスタ[[#This Row],[qt_condition_type_id]]&amp;"."&amp;見積条件マスタ[[#This Row],[qt_condition_type_define_id]]</f>
        <v>1.10006.4</v>
      </c>
      <c r="I296" s="5" t="s">
        <v>201</v>
      </c>
      <c r="J296" s="5"/>
      <c r="K296" s="5" t="s">
        <v>202</v>
      </c>
      <c r="L296" s="5">
        <v>4</v>
      </c>
      <c r="M296" s="5">
        <v>1</v>
      </c>
      <c r="N296" s="12" t="s">
        <v>612</v>
      </c>
      <c r="O296" s="59"/>
    </row>
    <row r="297" spans="2:15" x14ac:dyDescent="0.25">
      <c r="B297" s="5">
        <v>1</v>
      </c>
      <c r="C297" s="50" t="str">
        <f>VLOOKUP(見積条件マスタ[[#This Row],[article_type_id]],品名マスタ[],5,0)</f>
        <v>エジェクタピン</v>
      </c>
      <c r="D297" s="9">
        <v>10006</v>
      </c>
      <c r="E297" s="50" t="str">
        <f>VLOOKUP(見積条件マスタ[[#This Row],[qt_condition_type_id]],見積条件タイプマスタ[],5,0)</f>
        <v>シャンク長公差</v>
      </c>
      <c r="F297" s="50" t="str">
        <f>VLOOKUP(見積条件マスタ[[#This Row],[qt_condition_type_id]],見積条件タイプマスタ[],2,0)</f>
        <v>TOLERANCE</v>
      </c>
      <c r="G297" s="5">
        <v>5</v>
      </c>
      <c r="H297" s="50" t="str">
        <f>見積条件マスタ[[#This Row],[article_type_id]]&amp;"."&amp;見積条件マスタ[[#This Row],[qt_condition_type_id]]&amp;"."&amp;見積条件マスタ[[#This Row],[qt_condition_type_define_id]]</f>
        <v>1.10006.5</v>
      </c>
      <c r="I297" s="5" t="s">
        <v>475</v>
      </c>
      <c r="J297" s="5"/>
      <c r="K297" s="5" t="s">
        <v>476</v>
      </c>
      <c r="L297" s="5">
        <v>5</v>
      </c>
      <c r="M297" s="5">
        <v>1</v>
      </c>
      <c r="N297" s="12" t="s">
        <v>611</v>
      </c>
      <c r="O297" s="59"/>
    </row>
    <row r="298" spans="2:15" x14ac:dyDescent="0.25">
      <c r="B298" s="5">
        <v>1</v>
      </c>
      <c r="C298" s="50" t="str">
        <f>VLOOKUP(見積条件マスタ[[#This Row],[article_type_id]],品名マスタ[],5,0)</f>
        <v>エジェクタピン</v>
      </c>
      <c r="D298" s="9">
        <v>10006</v>
      </c>
      <c r="E298" s="50" t="str">
        <f>VLOOKUP(見積条件マスタ[[#This Row],[qt_condition_type_id]],見積条件タイプマスタ[],5,0)</f>
        <v>シャンク長公差</v>
      </c>
      <c r="F298" s="50" t="str">
        <f>VLOOKUP(見積条件マスタ[[#This Row],[qt_condition_type_id]],見積条件タイプマスタ[],2,0)</f>
        <v>TOLERANCE</v>
      </c>
      <c r="G298" s="5">
        <v>6</v>
      </c>
      <c r="H298" s="50" t="str">
        <f>見積条件マスタ[[#This Row],[article_type_id]]&amp;"."&amp;見積条件マスタ[[#This Row],[qt_condition_type_id]]&amp;"."&amp;見積条件マスタ[[#This Row],[qt_condition_type_define_id]]</f>
        <v>1.10006.6</v>
      </c>
      <c r="I298" s="5" t="s">
        <v>496</v>
      </c>
      <c r="J298" s="5"/>
      <c r="K298" s="5" t="s">
        <v>540</v>
      </c>
      <c r="L298" s="5">
        <v>6</v>
      </c>
      <c r="M298" s="5">
        <v>2</v>
      </c>
      <c r="N298" s="12" t="s">
        <v>612</v>
      </c>
      <c r="O298" s="59"/>
    </row>
    <row r="299" spans="2:15" x14ac:dyDescent="0.25">
      <c r="B299" s="5">
        <v>1</v>
      </c>
      <c r="C299" s="50" t="str">
        <f>VLOOKUP(見積条件マスタ[[#This Row],[article_type_id]],品名マスタ[],5,0)</f>
        <v>エジェクタピン</v>
      </c>
      <c r="D299" s="9">
        <v>10006</v>
      </c>
      <c r="E299" s="50" t="str">
        <f>VLOOKUP(見積条件マスタ[[#This Row],[qt_condition_type_id]],見積条件タイプマスタ[],5,0)</f>
        <v>シャンク長公差</v>
      </c>
      <c r="F299" s="50" t="str">
        <f>VLOOKUP(見積条件マスタ[[#This Row],[qt_condition_type_id]],見積条件タイプマスタ[],2,0)</f>
        <v>TOLERANCE</v>
      </c>
      <c r="G299" s="5">
        <v>7</v>
      </c>
      <c r="H299" s="50" t="str">
        <f>見積条件マスタ[[#This Row],[article_type_id]]&amp;"."&amp;見積条件マスタ[[#This Row],[qt_condition_type_id]]&amp;"."&amp;見積条件マスタ[[#This Row],[qt_condition_type_define_id]]</f>
        <v>1.10006.7</v>
      </c>
      <c r="I299" s="5" t="s">
        <v>362</v>
      </c>
      <c r="J299" s="5"/>
      <c r="K299" s="5" t="s">
        <v>363</v>
      </c>
      <c r="L299" s="5">
        <v>7</v>
      </c>
      <c r="M299" s="5">
        <v>2</v>
      </c>
      <c r="N299" s="12" t="s">
        <v>612</v>
      </c>
      <c r="O299" s="59"/>
    </row>
    <row r="300" spans="2:15" x14ac:dyDescent="0.25">
      <c r="B300" s="5">
        <v>1</v>
      </c>
      <c r="C300" s="50" t="str">
        <f>VLOOKUP(見積条件マスタ[[#This Row],[article_type_id]],品名マスタ[],5,0)</f>
        <v>エジェクタピン</v>
      </c>
      <c r="D300" s="9">
        <v>10007</v>
      </c>
      <c r="E300" s="50" t="str">
        <f>VLOOKUP(見積条件マスタ[[#This Row],[qt_condition_type_id]],見積条件タイプマスタ[],5,0)</f>
        <v>ツバカット位置公差</v>
      </c>
      <c r="F300" s="50" t="str">
        <f>VLOOKUP(見積条件マスタ[[#This Row],[qt_condition_type_id]],見積条件タイプマスタ[],2,0)</f>
        <v>TOLERANCE</v>
      </c>
      <c r="G300" s="5">
        <v>1</v>
      </c>
      <c r="H300" s="50" t="str">
        <f>見積条件マスタ[[#This Row],[article_type_id]]&amp;"."&amp;見積条件マスタ[[#This Row],[qt_condition_type_id]]&amp;"."&amp;見積条件マスタ[[#This Row],[qt_condition_type_define_id]]</f>
        <v>1.10007.1</v>
      </c>
      <c r="I300" s="5" t="s">
        <v>195</v>
      </c>
      <c r="J300" s="5"/>
      <c r="K300" s="5" t="s">
        <v>195</v>
      </c>
      <c r="L300" s="5">
        <v>2</v>
      </c>
      <c r="M300" s="5">
        <v>3</v>
      </c>
      <c r="N300" s="12" t="s">
        <v>612</v>
      </c>
      <c r="O300" s="59"/>
    </row>
    <row r="301" spans="2:15" x14ac:dyDescent="0.25">
      <c r="B301" s="5">
        <v>1</v>
      </c>
      <c r="C301" s="50" t="str">
        <f>VLOOKUP(見積条件マスタ[[#This Row],[article_type_id]],品名マスタ[],5,0)</f>
        <v>エジェクタピン</v>
      </c>
      <c r="D301" s="9">
        <v>10007</v>
      </c>
      <c r="E301" s="50" t="str">
        <f>VLOOKUP(見積条件マスタ[[#This Row],[qt_condition_type_id]],見積条件タイプマスタ[],5,0)</f>
        <v>ツバカット位置公差</v>
      </c>
      <c r="F301" s="50" t="str">
        <f>VLOOKUP(見積条件マスタ[[#This Row],[qt_condition_type_id]],見積条件タイプマスタ[],2,0)</f>
        <v>TOLERANCE</v>
      </c>
      <c r="G301" s="5">
        <v>2</v>
      </c>
      <c r="H301" s="50" t="str">
        <f>見積条件マスタ[[#This Row],[article_type_id]]&amp;"."&amp;見積条件マスタ[[#This Row],[qt_condition_type_id]]&amp;"."&amp;見積条件マスタ[[#This Row],[qt_condition_type_define_id]]</f>
        <v>1.10007.2</v>
      </c>
      <c r="I301" s="5" t="s">
        <v>203</v>
      </c>
      <c r="J301" s="5"/>
      <c r="K301" s="5" t="s">
        <v>203</v>
      </c>
      <c r="L301" s="5">
        <v>1</v>
      </c>
      <c r="M301" s="5">
        <v>3</v>
      </c>
      <c r="N301" s="12" t="s">
        <v>612</v>
      </c>
      <c r="O301" s="59"/>
    </row>
    <row r="302" spans="2:15" x14ac:dyDescent="0.25">
      <c r="B302" s="5">
        <v>1</v>
      </c>
      <c r="C302" s="50" t="str">
        <f>VLOOKUP(見積条件マスタ[[#This Row],[article_type_id]],品名マスタ[],5,0)</f>
        <v>エジェクタピン</v>
      </c>
      <c r="D302" s="9">
        <v>10007</v>
      </c>
      <c r="E302" s="50" t="str">
        <f>VLOOKUP(見積条件マスタ[[#This Row],[qt_condition_type_id]],見積条件タイプマスタ[],5,0)</f>
        <v>ツバカット位置公差</v>
      </c>
      <c r="F302" s="50" t="str">
        <f>VLOOKUP(見積条件マスタ[[#This Row],[qt_condition_type_id]],見積条件タイプマスタ[],2,0)</f>
        <v>TOLERANCE</v>
      </c>
      <c r="G302" s="5">
        <v>3</v>
      </c>
      <c r="H302" s="50" t="str">
        <f>見積条件マスタ[[#This Row],[article_type_id]]&amp;"."&amp;見積条件マスタ[[#This Row],[qt_condition_type_id]]&amp;"."&amp;見積条件マスタ[[#This Row],[qt_condition_type_define_id]]</f>
        <v>1.10007.3</v>
      </c>
      <c r="I302" s="5" t="s">
        <v>443</v>
      </c>
      <c r="J302" s="5"/>
      <c r="K302" s="5" t="s">
        <v>443</v>
      </c>
      <c r="L302" s="5">
        <v>3</v>
      </c>
      <c r="M302" s="5">
        <v>3</v>
      </c>
      <c r="N302" s="12" t="s">
        <v>613</v>
      </c>
      <c r="O302" s="59" t="s">
        <v>778</v>
      </c>
    </row>
    <row r="303" spans="2:15" x14ac:dyDescent="0.25">
      <c r="B303" s="5">
        <v>1</v>
      </c>
      <c r="C303" s="50" t="str">
        <f>VLOOKUP(見積条件マスタ[[#This Row],[article_type_id]],品名マスタ[],5,0)</f>
        <v>エジェクタピン</v>
      </c>
      <c r="D303" s="9">
        <v>10008</v>
      </c>
      <c r="E303" s="50" t="str">
        <f>VLOOKUP(見積条件マスタ[[#This Row],[qt_condition_type_id]],見積条件タイプマスタ[],5,0)</f>
        <v>ツバ裏溝 溝幅A公差</v>
      </c>
      <c r="F303" s="50" t="str">
        <f>VLOOKUP(見積条件マスタ[[#This Row],[qt_condition_type_id]],見積条件タイプマスタ[],2,0)</f>
        <v>TOLERANCE</v>
      </c>
      <c r="G303" s="5">
        <v>1</v>
      </c>
      <c r="H303" s="50" t="str">
        <f>見積条件マスタ[[#This Row],[article_type_id]]&amp;"."&amp;見積条件マスタ[[#This Row],[qt_condition_type_id]]&amp;"."&amp;見積条件マスタ[[#This Row],[qt_condition_type_define_id]]</f>
        <v>1.10008.1</v>
      </c>
      <c r="I303" s="5" t="s">
        <v>195</v>
      </c>
      <c r="J303" s="5"/>
      <c r="K303" s="5" t="s">
        <v>195</v>
      </c>
      <c r="L303" s="5">
        <v>2</v>
      </c>
      <c r="M303" s="5">
        <v>2</v>
      </c>
      <c r="N303" t="s">
        <v>611</v>
      </c>
      <c r="O303" s="59"/>
    </row>
    <row r="304" spans="2:15" x14ac:dyDescent="0.25">
      <c r="B304" s="5">
        <v>1</v>
      </c>
      <c r="C304" s="50" t="str">
        <f>VLOOKUP(見積条件マスタ[[#This Row],[article_type_id]],品名マスタ[],5,0)</f>
        <v>エジェクタピン</v>
      </c>
      <c r="D304" s="9">
        <v>10008</v>
      </c>
      <c r="E304" s="50" t="str">
        <f>VLOOKUP(見積条件マスタ[[#This Row],[qt_condition_type_id]],見積条件タイプマスタ[],5,0)</f>
        <v>ツバ裏溝 溝幅A公差</v>
      </c>
      <c r="F304" s="50" t="str">
        <f>VLOOKUP(見積条件マスタ[[#This Row],[qt_condition_type_id]],見積条件タイプマスタ[],2,0)</f>
        <v>TOLERANCE</v>
      </c>
      <c r="G304" s="5">
        <v>2</v>
      </c>
      <c r="H304" s="50" t="str">
        <f>見積条件マスタ[[#This Row],[article_type_id]]&amp;"."&amp;見積条件マスタ[[#This Row],[qt_condition_type_id]]&amp;"."&amp;見積条件マスタ[[#This Row],[qt_condition_type_define_id]]</f>
        <v>1.10008.2</v>
      </c>
      <c r="I304" s="5" t="s">
        <v>203</v>
      </c>
      <c r="J304" s="5"/>
      <c r="K304" s="5" t="s">
        <v>203</v>
      </c>
      <c r="L304" s="5">
        <v>1</v>
      </c>
      <c r="M304" s="5">
        <v>1</v>
      </c>
      <c r="N304" s="12" t="s">
        <v>782</v>
      </c>
      <c r="O304" s="59"/>
    </row>
    <row r="305" spans="2:15" x14ac:dyDescent="0.25">
      <c r="B305" s="5">
        <v>1</v>
      </c>
      <c r="C305" s="50" t="str">
        <f>VLOOKUP(見積条件マスタ[[#This Row],[article_type_id]],品名マスタ[],5,0)</f>
        <v>エジェクタピン</v>
      </c>
      <c r="D305" s="9">
        <v>10009</v>
      </c>
      <c r="E305" s="50" t="str">
        <f>VLOOKUP(見積条件マスタ[[#This Row],[qt_condition_type_id]],見積条件タイプマスタ[],5,0)</f>
        <v>ツバ裏溝 溝幅B公差</v>
      </c>
      <c r="F305" s="50" t="str">
        <f>VLOOKUP(見積条件マスタ[[#This Row],[qt_condition_type_id]],見積条件タイプマスタ[],2,0)</f>
        <v>TOLERANCE</v>
      </c>
      <c r="G305" s="5">
        <v>1</v>
      </c>
      <c r="H305" s="50" t="str">
        <f>見積条件マスタ[[#This Row],[article_type_id]]&amp;"."&amp;見積条件マスタ[[#This Row],[qt_condition_type_id]]&amp;"."&amp;見積条件マスタ[[#This Row],[qt_condition_type_define_id]]</f>
        <v>1.10009.1</v>
      </c>
      <c r="I305" s="5" t="s">
        <v>195</v>
      </c>
      <c r="J305" s="5"/>
      <c r="K305" s="5" t="s">
        <v>195</v>
      </c>
      <c r="L305" s="5">
        <v>2</v>
      </c>
      <c r="M305" s="5">
        <v>2</v>
      </c>
      <c r="N305" t="s">
        <v>611</v>
      </c>
      <c r="O305" s="59"/>
    </row>
    <row r="306" spans="2:15" x14ac:dyDescent="0.25">
      <c r="B306" s="5">
        <v>1</v>
      </c>
      <c r="C306" s="50" t="str">
        <f>VLOOKUP(見積条件マスタ[[#This Row],[article_type_id]],品名マスタ[],5,0)</f>
        <v>エジェクタピン</v>
      </c>
      <c r="D306" s="9">
        <v>10009</v>
      </c>
      <c r="E306" s="50" t="str">
        <f>VLOOKUP(見積条件マスタ[[#This Row],[qt_condition_type_id]],見積条件タイプマスタ[],5,0)</f>
        <v>ツバ裏溝 溝幅B公差</v>
      </c>
      <c r="F306" s="50" t="str">
        <f>VLOOKUP(見積条件マスタ[[#This Row],[qt_condition_type_id]],見積条件タイプマスタ[],2,0)</f>
        <v>TOLERANCE</v>
      </c>
      <c r="G306" s="5">
        <v>2</v>
      </c>
      <c r="H306" s="50" t="str">
        <f>見積条件マスタ[[#This Row],[article_type_id]]&amp;"."&amp;見積条件マスタ[[#This Row],[qt_condition_type_id]]&amp;"."&amp;見積条件マスタ[[#This Row],[qt_condition_type_define_id]]</f>
        <v>1.10009.2</v>
      </c>
      <c r="I306" s="5" t="s">
        <v>203</v>
      </c>
      <c r="J306" s="5"/>
      <c r="K306" s="5" t="s">
        <v>203</v>
      </c>
      <c r="L306" s="5">
        <v>1</v>
      </c>
      <c r="M306" s="5">
        <v>1</v>
      </c>
      <c r="N306" s="12" t="s">
        <v>782</v>
      </c>
      <c r="O306" s="59"/>
    </row>
    <row r="307" spans="2:15" x14ac:dyDescent="0.25">
      <c r="B307" s="5">
        <v>1</v>
      </c>
      <c r="C307" s="50" t="str">
        <f>VLOOKUP(見積条件マスタ[[#This Row],[article_type_id]],品名マスタ[],5,0)</f>
        <v>エジェクタピン</v>
      </c>
      <c r="D307" s="9">
        <v>10010</v>
      </c>
      <c r="E307" s="50" t="str">
        <f>VLOOKUP(見積条件マスタ[[#This Row],[qt_condition_type_id]],見積条件タイプマスタ[],5,0)</f>
        <v>ザグリ穴径公差</v>
      </c>
      <c r="F307" s="50" t="str">
        <f>VLOOKUP(見積条件マスタ[[#This Row],[qt_condition_type_id]],見積条件タイプマスタ[],2,0)</f>
        <v>TOLERANCE</v>
      </c>
      <c r="G307" s="5">
        <v>1</v>
      </c>
      <c r="H307" s="50" t="str">
        <f>見積条件マスタ[[#This Row],[article_type_id]]&amp;"."&amp;見積条件マスタ[[#This Row],[qt_condition_type_id]]&amp;"."&amp;見積条件マスタ[[#This Row],[qt_condition_type_define_id]]</f>
        <v>1.10010.1</v>
      </c>
      <c r="I307" s="5" t="s">
        <v>204</v>
      </c>
      <c r="J307" s="5"/>
      <c r="K307" s="5" t="s">
        <v>205</v>
      </c>
      <c r="L307" s="5">
        <v>1</v>
      </c>
      <c r="M307" s="5">
        <v>2</v>
      </c>
      <c r="N307" s="12" t="s">
        <v>612</v>
      </c>
      <c r="O307" s="59"/>
    </row>
    <row r="308" spans="2:15" x14ac:dyDescent="0.25">
      <c r="B308" s="5">
        <v>1</v>
      </c>
      <c r="C308" s="50" t="str">
        <f>VLOOKUP(見積条件マスタ[[#This Row],[article_type_id]],品名マスタ[],5,0)</f>
        <v>エジェクタピン</v>
      </c>
      <c r="D308" s="9">
        <v>10010</v>
      </c>
      <c r="E308" s="50" t="str">
        <f>VLOOKUP(見積条件マスタ[[#This Row],[qt_condition_type_id]],見積条件タイプマスタ[],5,0)</f>
        <v>ザグリ穴径公差</v>
      </c>
      <c r="F308" s="50" t="str">
        <f>VLOOKUP(見積条件マスタ[[#This Row],[qt_condition_type_id]],見積条件タイプマスタ[],2,0)</f>
        <v>TOLERANCE</v>
      </c>
      <c r="G308" s="5">
        <v>2</v>
      </c>
      <c r="H308" s="50" t="str">
        <f>見積条件マスタ[[#This Row],[article_type_id]]&amp;"."&amp;見積条件マスタ[[#This Row],[qt_condition_type_id]]&amp;"."&amp;見積条件マスタ[[#This Row],[qt_condition_type_define_id]]</f>
        <v>1.10010.2</v>
      </c>
      <c r="I308" s="5" t="s">
        <v>206</v>
      </c>
      <c r="J308" s="5"/>
      <c r="K308" s="5" t="s">
        <v>207</v>
      </c>
      <c r="L308" s="5">
        <v>2</v>
      </c>
      <c r="M308" s="5">
        <v>2</v>
      </c>
      <c r="N308" s="12" t="s">
        <v>612</v>
      </c>
      <c r="O308" s="59"/>
    </row>
    <row r="309" spans="2:15" x14ac:dyDescent="0.25">
      <c r="B309" s="5">
        <v>1</v>
      </c>
      <c r="C309" s="50" t="str">
        <f>VLOOKUP(見積条件マスタ[[#This Row],[article_type_id]],品名マスタ[],5,0)</f>
        <v>エジェクタピン</v>
      </c>
      <c r="D309" s="9">
        <v>10010</v>
      </c>
      <c r="E309" s="50" t="str">
        <f>VLOOKUP(見積条件マスタ[[#This Row],[qt_condition_type_id]],見積条件タイプマスタ[],5,0)</f>
        <v>ザグリ穴径公差</v>
      </c>
      <c r="F309" s="50" t="str">
        <f>VLOOKUP(見積条件マスタ[[#This Row],[qt_condition_type_id]],見積条件タイプマスタ[],2,0)</f>
        <v>TOLERANCE</v>
      </c>
      <c r="G309" s="5">
        <v>3</v>
      </c>
      <c r="H309" s="50" t="str">
        <f>見積条件マスタ[[#This Row],[article_type_id]]&amp;"."&amp;見積条件マスタ[[#This Row],[qt_condition_type_id]]&amp;"."&amp;見積条件マスタ[[#This Row],[qt_condition_type_define_id]]</f>
        <v>1.10010.3</v>
      </c>
      <c r="I309" s="5" t="s">
        <v>208</v>
      </c>
      <c r="J309" s="5"/>
      <c r="K309" s="5" t="s">
        <v>209</v>
      </c>
      <c r="L309" s="5">
        <v>3</v>
      </c>
      <c r="M309" s="5">
        <v>1</v>
      </c>
      <c r="N309" s="12" t="s">
        <v>612</v>
      </c>
      <c r="O309" s="59"/>
    </row>
    <row r="310" spans="2:15" x14ac:dyDescent="0.25">
      <c r="B310" s="5">
        <v>1</v>
      </c>
      <c r="C310" s="50" t="str">
        <f>VLOOKUP(見積条件マスタ[[#This Row],[article_type_id]],品名マスタ[],5,0)</f>
        <v>エジェクタピン</v>
      </c>
      <c r="D310" s="9">
        <v>10010</v>
      </c>
      <c r="E310" s="50" t="str">
        <f>VLOOKUP(見積条件マスタ[[#This Row],[qt_condition_type_id]],見積条件タイプマスタ[],5,0)</f>
        <v>ザグリ穴径公差</v>
      </c>
      <c r="F310" s="50" t="str">
        <f>VLOOKUP(見積条件マスタ[[#This Row],[qt_condition_type_id]],見積条件タイプマスタ[],2,0)</f>
        <v>TOLERANCE</v>
      </c>
      <c r="G310" s="5">
        <v>4</v>
      </c>
      <c r="H310" s="50" t="str">
        <f>見積条件マスタ[[#This Row],[article_type_id]]&amp;"."&amp;見積条件マスタ[[#This Row],[qt_condition_type_id]]&amp;"."&amp;見積条件マスタ[[#This Row],[qt_condition_type_define_id]]</f>
        <v>1.10010.4</v>
      </c>
      <c r="I310" s="5" t="s">
        <v>210</v>
      </c>
      <c r="J310" s="5"/>
      <c r="K310" s="5" t="s">
        <v>211</v>
      </c>
      <c r="L310" s="5">
        <v>4</v>
      </c>
      <c r="M310" s="5">
        <v>1</v>
      </c>
      <c r="N310" s="12" t="s">
        <v>612</v>
      </c>
      <c r="O310" s="59"/>
    </row>
    <row r="311" spans="2:15" x14ac:dyDescent="0.25">
      <c r="B311" s="5">
        <v>1</v>
      </c>
      <c r="C311" s="50" t="str">
        <f>VLOOKUP(見積条件マスタ[[#This Row],[article_type_id]],品名マスタ[],5,0)</f>
        <v>エジェクタピン</v>
      </c>
      <c r="D311" s="9">
        <v>10011</v>
      </c>
      <c r="E311" s="50" t="str">
        <f>VLOOKUP(見積条件マスタ[[#This Row],[qt_condition_type_id]],見積条件タイプマスタ[],5,0)</f>
        <v>ザグリ穴深さ公差</v>
      </c>
      <c r="F311" s="50" t="str">
        <f>VLOOKUP(見積条件マスタ[[#This Row],[qt_condition_type_id]],見積条件タイプマスタ[],2,0)</f>
        <v>TOLERANCE</v>
      </c>
      <c r="G311" s="5">
        <v>1</v>
      </c>
      <c r="H311" s="50" t="str">
        <f>見積条件マスタ[[#This Row],[article_type_id]]&amp;"."&amp;見積条件マスタ[[#This Row],[qt_condition_type_id]]&amp;"."&amp;見積条件マスタ[[#This Row],[qt_condition_type_define_id]]</f>
        <v>1.10011.1</v>
      </c>
      <c r="I311" s="5" t="s">
        <v>203</v>
      </c>
      <c r="J311" s="5"/>
      <c r="K311" s="5" t="s">
        <v>212</v>
      </c>
      <c r="L311" s="5">
        <v>2</v>
      </c>
      <c r="M311" s="5">
        <v>1</v>
      </c>
      <c r="N311" s="12" t="s">
        <v>612</v>
      </c>
      <c r="O311" s="59"/>
    </row>
    <row r="312" spans="2:15" x14ac:dyDescent="0.25">
      <c r="B312" s="5">
        <v>1</v>
      </c>
      <c r="C312" s="50" t="str">
        <f>VLOOKUP(見積条件マスタ[[#This Row],[article_type_id]],品名マスタ[],5,0)</f>
        <v>エジェクタピン</v>
      </c>
      <c r="D312" s="9">
        <v>10011</v>
      </c>
      <c r="E312" s="50" t="str">
        <f>VLOOKUP(見積条件マスタ[[#This Row],[qt_condition_type_id]],見積条件タイプマスタ[],5,0)</f>
        <v>ザグリ穴深さ公差</v>
      </c>
      <c r="F312" s="50" t="str">
        <f>VLOOKUP(見積条件マスタ[[#This Row],[qt_condition_type_id]],見積条件タイプマスタ[],2,0)</f>
        <v>TOLERANCE</v>
      </c>
      <c r="G312" s="5">
        <v>2</v>
      </c>
      <c r="H312" s="50" t="str">
        <f>見積条件マスタ[[#This Row],[article_type_id]]&amp;"."&amp;見積条件マスタ[[#This Row],[qt_condition_type_id]]&amp;"."&amp;見積条件マスタ[[#This Row],[qt_condition_type_define_id]]</f>
        <v>1.10011.2</v>
      </c>
      <c r="I312" s="5" t="s">
        <v>213</v>
      </c>
      <c r="J312" s="5"/>
      <c r="K312" s="5" t="s">
        <v>214</v>
      </c>
      <c r="L312" s="5">
        <v>1</v>
      </c>
      <c r="M312" s="5">
        <v>2</v>
      </c>
      <c r="N312" s="12" t="s">
        <v>612</v>
      </c>
      <c r="O312" s="59"/>
    </row>
    <row r="313" spans="2:15" x14ac:dyDescent="0.25">
      <c r="B313" s="5">
        <v>1</v>
      </c>
      <c r="C313" s="50" t="str">
        <f>VLOOKUP(見積条件マスタ[[#This Row],[article_type_id]],品名マスタ[],5,0)</f>
        <v>エジェクタピン</v>
      </c>
      <c r="D313" s="9">
        <v>10011</v>
      </c>
      <c r="E313" s="50" t="str">
        <f>VLOOKUP(見積条件マスタ[[#This Row],[qt_condition_type_id]],見積条件タイプマスタ[],5,0)</f>
        <v>ザグリ穴深さ公差</v>
      </c>
      <c r="F313" s="50" t="str">
        <f>VLOOKUP(見積条件マスタ[[#This Row],[qt_condition_type_id]],見積条件タイプマスタ[],2,0)</f>
        <v>TOLERANCE</v>
      </c>
      <c r="G313" s="5">
        <v>3</v>
      </c>
      <c r="H313" s="50" t="str">
        <f>見積条件マスタ[[#This Row],[article_type_id]]&amp;"."&amp;見積条件マスタ[[#This Row],[qt_condition_type_id]]&amp;"."&amp;見積条件マスタ[[#This Row],[qt_condition_type_define_id]]</f>
        <v>1.10011.3</v>
      </c>
      <c r="I313" s="5" t="s">
        <v>215</v>
      </c>
      <c r="J313" s="5"/>
      <c r="K313" s="5" t="s">
        <v>199</v>
      </c>
      <c r="L313" s="5">
        <v>3</v>
      </c>
      <c r="M313" s="5">
        <v>2</v>
      </c>
      <c r="N313" s="12" t="s">
        <v>612</v>
      </c>
      <c r="O313" s="59"/>
    </row>
    <row r="314" spans="2:15" x14ac:dyDescent="0.25">
      <c r="B314" s="5">
        <v>1</v>
      </c>
      <c r="C314" s="50" t="str">
        <f>VLOOKUP(見積条件マスタ[[#This Row],[article_type_id]],品名マスタ[],5,0)</f>
        <v>エジェクタピン</v>
      </c>
      <c r="D314" s="9">
        <v>10012</v>
      </c>
      <c r="E314" s="50" t="str">
        <f>VLOOKUP(見積条件マスタ[[#This Row],[qt_condition_type_id]],見積条件タイプマスタ[],5,0)</f>
        <v>止まり穴径公差</v>
      </c>
      <c r="F314" s="50" t="str">
        <f>VLOOKUP(見積条件マスタ[[#This Row],[qt_condition_type_id]],見積条件タイプマスタ[],2,0)</f>
        <v>TOLERANCE</v>
      </c>
      <c r="G314" s="5">
        <v>1</v>
      </c>
      <c r="H314" s="50" t="str">
        <f>見積条件マスタ[[#This Row],[article_type_id]]&amp;"."&amp;見積条件マスタ[[#This Row],[qt_condition_type_id]]&amp;"."&amp;見積条件マスタ[[#This Row],[qt_condition_type_define_id]]</f>
        <v>1.10012.1</v>
      </c>
      <c r="I314" s="5" t="s">
        <v>216</v>
      </c>
      <c r="J314" s="5"/>
      <c r="K314" s="5" t="s">
        <v>217</v>
      </c>
      <c r="L314" s="5">
        <v>1</v>
      </c>
      <c r="M314" s="5">
        <v>1</v>
      </c>
      <c r="N314" s="12" t="s">
        <v>612</v>
      </c>
      <c r="O314" s="59"/>
    </row>
    <row r="315" spans="2:15" x14ac:dyDescent="0.25">
      <c r="B315" s="5">
        <v>1</v>
      </c>
      <c r="C315" s="50" t="str">
        <f>VLOOKUP(見積条件マスタ[[#This Row],[article_type_id]],品名マスタ[],5,0)</f>
        <v>エジェクタピン</v>
      </c>
      <c r="D315" s="9">
        <v>10012</v>
      </c>
      <c r="E315" s="50" t="str">
        <f>VLOOKUP(見積条件マスタ[[#This Row],[qt_condition_type_id]],見積条件タイプマスタ[],5,0)</f>
        <v>止まり穴径公差</v>
      </c>
      <c r="F315" s="50" t="str">
        <f>VLOOKUP(見積条件マスタ[[#This Row],[qt_condition_type_id]],見積条件タイプマスタ[],2,0)</f>
        <v>TOLERANCE</v>
      </c>
      <c r="G315" s="5">
        <v>2</v>
      </c>
      <c r="H315" s="50" t="str">
        <f>見積条件マスタ[[#This Row],[article_type_id]]&amp;"."&amp;見積条件マスタ[[#This Row],[qt_condition_type_id]]&amp;"."&amp;見積条件マスタ[[#This Row],[qt_condition_type_define_id]]</f>
        <v>1.10012.2</v>
      </c>
      <c r="I315" s="5" t="s">
        <v>218</v>
      </c>
      <c r="J315" s="5"/>
      <c r="K315" s="5" t="s">
        <v>218</v>
      </c>
      <c r="L315" s="5">
        <v>2</v>
      </c>
      <c r="M315" s="5">
        <v>1</v>
      </c>
      <c r="N315" s="12" t="s">
        <v>612</v>
      </c>
      <c r="O315" s="59"/>
    </row>
    <row r="316" spans="2:15" x14ac:dyDescent="0.25">
      <c r="B316" s="5">
        <v>1</v>
      </c>
      <c r="C316" s="50" t="str">
        <f>VLOOKUP(見積条件マスタ[[#This Row],[article_type_id]],品名マスタ[],5,0)</f>
        <v>エジェクタピン</v>
      </c>
      <c r="D316" s="9">
        <v>10013</v>
      </c>
      <c r="E316" s="50" t="str">
        <f>VLOOKUP(見積条件マスタ[[#This Row],[qt_condition_type_id]],見積条件タイプマスタ[],5,0)</f>
        <v>止まり穴深さ公差</v>
      </c>
      <c r="F316" s="50" t="str">
        <f>VLOOKUP(見積条件マスタ[[#This Row],[qt_condition_type_id]],見積条件タイプマスタ[],2,0)</f>
        <v>TOLERANCE</v>
      </c>
      <c r="G316" s="5">
        <v>1</v>
      </c>
      <c r="H316" s="50" t="str">
        <f>見積条件マスタ[[#This Row],[article_type_id]]&amp;"."&amp;見積条件マスタ[[#This Row],[qt_condition_type_id]]&amp;"."&amp;見積条件マスタ[[#This Row],[qt_condition_type_define_id]]</f>
        <v>1.10013.1</v>
      </c>
      <c r="I316" s="5" t="s">
        <v>219</v>
      </c>
      <c r="J316" s="5"/>
      <c r="K316" s="5" t="s">
        <v>220</v>
      </c>
      <c r="L316" s="5">
        <v>1</v>
      </c>
      <c r="M316" s="5">
        <v>1</v>
      </c>
      <c r="N316" s="12" t="s">
        <v>612</v>
      </c>
      <c r="O316" s="59"/>
    </row>
    <row r="317" spans="2:15" x14ac:dyDescent="0.25">
      <c r="B317" s="5">
        <v>1</v>
      </c>
      <c r="C317" s="50" t="str">
        <f>VLOOKUP(見積条件マスタ[[#This Row],[article_type_id]],品名マスタ[],5,0)</f>
        <v>エジェクタピン</v>
      </c>
      <c r="D317" s="9">
        <v>10013</v>
      </c>
      <c r="E317" s="50" t="str">
        <f>VLOOKUP(見積条件マスタ[[#This Row],[qt_condition_type_id]],見積条件タイプマスタ[],5,0)</f>
        <v>止まり穴深さ公差</v>
      </c>
      <c r="F317" s="50" t="str">
        <f>VLOOKUP(見積条件マスタ[[#This Row],[qt_condition_type_id]],見積条件タイプマスタ[],2,0)</f>
        <v>TOLERANCE</v>
      </c>
      <c r="G317" s="5">
        <v>2</v>
      </c>
      <c r="H317" s="50" t="str">
        <f>見積条件マスタ[[#This Row],[article_type_id]]&amp;"."&amp;見積条件マスタ[[#This Row],[qt_condition_type_id]]&amp;"."&amp;見積条件マスタ[[#This Row],[qt_condition_type_define_id]]</f>
        <v>1.10013.2</v>
      </c>
      <c r="I317" s="5" t="s">
        <v>221</v>
      </c>
      <c r="J317" s="5"/>
      <c r="K317" s="5" t="s">
        <v>222</v>
      </c>
      <c r="L317" s="5">
        <v>2</v>
      </c>
      <c r="M317" s="5">
        <v>1</v>
      </c>
      <c r="N317" s="12" t="s">
        <v>612</v>
      </c>
      <c r="O317" s="59"/>
    </row>
    <row r="318" spans="2:15" x14ac:dyDescent="0.25">
      <c r="B318" s="5">
        <v>1</v>
      </c>
      <c r="C318" s="50" t="str">
        <f>VLOOKUP(見積条件マスタ[[#This Row],[article_type_id]],品名マスタ[],5,0)</f>
        <v>エジェクタピン</v>
      </c>
      <c r="D318" s="9">
        <v>10013</v>
      </c>
      <c r="E318" s="50" t="str">
        <f>VLOOKUP(見積条件マスタ[[#This Row],[qt_condition_type_id]],見積条件タイプマスタ[],5,0)</f>
        <v>止まり穴深さ公差</v>
      </c>
      <c r="F318" s="50" t="str">
        <f>VLOOKUP(見積条件マスタ[[#This Row],[qt_condition_type_id]],見積条件タイプマスタ[],2,0)</f>
        <v>TOLERANCE</v>
      </c>
      <c r="G318" s="5">
        <v>3</v>
      </c>
      <c r="H318" s="50" t="str">
        <f>見積条件マスタ[[#This Row],[article_type_id]]&amp;"."&amp;見積条件マスタ[[#This Row],[qt_condition_type_id]]&amp;"."&amp;見積条件マスタ[[#This Row],[qt_condition_type_define_id]]</f>
        <v>1.10013.3</v>
      </c>
      <c r="I318" s="5" t="s">
        <v>223</v>
      </c>
      <c r="J318" s="5"/>
      <c r="K318" s="5" t="s">
        <v>223</v>
      </c>
      <c r="L318" s="5">
        <v>3</v>
      </c>
      <c r="M318" s="5">
        <v>1</v>
      </c>
      <c r="N318" s="12" t="s">
        <v>612</v>
      </c>
      <c r="O318" s="59"/>
    </row>
    <row r="319" spans="2:15" x14ac:dyDescent="0.25">
      <c r="B319" s="5">
        <v>1</v>
      </c>
      <c r="C319" s="50" t="str">
        <f>VLOOKUP(見積条件マスタ[[#This Row],[article_type_id]],品名マスタ[],5,0)</f>
        <v>エジェクタピン</v>
      </c>
      <c r="D319" s="9">
        <v>10014</v>
      </c>
      <c r="E319" s="50" t="str">
        <f>VLOOKUP(見積条件マスタ[[#This Row],[qt_condition_type_id]],見積条件タイプマスタ[],5,0)</f>
        <v>先端カット 仕上げ面</v>
      </c>
      <c r="F319" s="50" t="str">
        <f>VLOOKUP(見積条件マスタ[[#This Row],[qt_condition_type_id]],見積条件タイプマスタ[],2,0)</f>
        <v>SIMPLE_TEXT</v>
      </c>
      <c r="G319" s="5">
        <v>1</v>
      </c>
      <c r="H319" s="50" t="str">
        <f>見積条件マスタ[[#This Row],[article_type_id]]&amp;"."&amp;見積条件マスタ[[#This Row],[qt_condition_type_id]]&amp;"."&amp;見積条件マスタ[[#This Row],[qt_condition_type_define_id]]</f>
        <v>1.10014.1</v>
      </c>
      <c r="I319" s="5" t="s">
        <v>224</v>
      </c>
      <c r="J319" s="5"/>
      <c r="K319" s="5" t="s">
        <v>225</v>
      </c>
      <c r="L319" s="5">
        <v>1</v>
      </c>
      <c r="M319" s="5"/>
      <c r="N319" s="12" t="s">
        <v>612</v>
      </c>
      <c r="O319" s="59"/>
    </row>
    <row r="320" spans="2:15" x14ac:dyDescent="0.25">
      <c r="B320" s="5">
        <v>1</v>
      </c>
      <c r="C320" s="50" t="str">
        <f>VLOOKUP(見積条件マスタ[[#This Row],[article_type_id]],品名マスタ[],5,0)</f>
        <v>エジェクタピン</v>
      </c>
      <c r="D320" s="9">
        <v>10014</v>
      </c>
      <c r="E320" s="50" t="str">
        <f>VLOOKUP(見積条件マスタ[[#This Row],[qt_condition_type_id]],見積条件タイプマスタ[],5,0)</f>
        <v>先端カット 仕上げ面</v>
      </c>
      <c r="F320" s="50" t="str">
        <f>VLOOKUP(見積条件マスタ[[#This Row],[qt_condition_type_id]],見積条件タイプマスタ[],2,0)</f>
        <v>SIMPLE_TEXT</v>
      </c>
      <c r="G320" s="5">
        <v>2</v>
      </c>
      <c r="H320" s="50" t="str">
        <f>見積条件マスタ[[#This Row],[article_type_id]]&amp;"."&amp;見積条件マスタ[[#This Row],[qt_condition_type_id]]&amp;"."&amp;見積条件マスタ[[#This Row],[qt_condition_type_define_id]]</f>
        <v>1.10014.2</v>
      </c>
      <c r="I320" s="5" t="s">
        <v>226</v>
      </c>
      <c r="J320" s="5"/>
      <c r="K320" s="5" t="s">
        <v>227</v>
      </c>
      <c r="L320" s="5">
        <v>2</v>
      </c>
      <c r="M320" s="5"/>
      <c r="N320" s="12" t="s">
        <v>389</v>
      </c>
      <c r="O320" s="59"/>
    </row>
    <row r="321" spans="2:15" x14ac:dyDescent="0.25">
      <c r="B321" s="5">
        <v>1</v>
      </c>
      <c r="C321" s="50" t="str">
        <f>VLOOKUP(見積条件マスタ[[#This Row],[article_type_id]],品名マスタ[],5,0)</f>
        <v>エジェクタピン</v>
      </c>
      <c r="D321" s="9">
        <v>10014</v>
      </c>
      <c r="E321" s="50" t="str">
        <f>VLOOKUP(見積条件マスタ[[#This Row],[qt_condition_type_id]],見積条件タイプマスタ[],5,0)</f>
        <v>先端カット 仕上げ面</v>
      </c>
      <c r="F321" s="50" t="str">
        <f>VLOOKUP(見積条件マスタ[[#This Row],[qt_condition_type_id]],見積条件タイプマスタ[],2,0)</f>
        <v>SIMPLE_TEXT</v>
      </c>
      <c r="G321" s="5">
        <v>3</v>
      </c>
      <c r="H321" s="50" t="str">
        <f>見積条件マスタ[[#This Row],[article_type_id]]&amp;"."&amp;見積条件マスタ[[#This Row],[qt_condition_type_id]]&amp;"."&amp;見積条件マスタ[[#This Row],[qt_condition_type_define_id]]</f>
        <v>1.10014.3</v>
      </c>
      <c r="I321" s="5" t="s">
        <v>228</v>
      </c>
      <c r="J321" s="5"/>
      <c r="K321" s="5" t="s">
        <v>229</v>
      </c>
      <c r="L321" s="5">
        <v>3</v>
      </c>
      <c r="M321" s="5"/>
      <c r="N321" s="12" t="s">
        <v>612</v>
      </c>
      <c r="O321" s="59"/>
    </row>
    <row r="322" spans="2:15" x14ac:dyDescent="0.25">
      <c r="B322" s="5">
        <v>1</v>
      </c>
      <c r="C322" s="50" t="str">
        <f>VLOOKUP(見積条件マスタ[[#This Row],[article_type_id]],品名マスタ[],5,0)</f>
        <v>エジェクタピン</v>
      </c>
      <c r="D322" s="9">
        <v>10018</v>
      </c>
      <c r="E322" s="50" t="str">
        <f>VLOOKUP(見積条件マスタ[[#This Row],[qt_condition_type_id]],見積条件タイプマスタ[],5,0)</f>
        <v>先端異形状 仕上げ面</v>
      </c>
      <c r="F322" s="50" t="str">
        <f>VLOOKUP(見積条件マスタ[[#This Row],[qt_condition_type_id]],見積条件タイプマスタ[],2,0)</f>
        <v>SIMPLE_TEXT</v>
      </c>
      <c r="G322" s="5">
        <v>1</v>
      </c>
      <c r="H322" s="50" t="str">
        <f>見積条件マスタ[[#This Row],[article_type_id]]&amp;"."&amp;見積条件マスタ[[#This Row],[qt_condition_type_id]]&amp;"."&amp;見積条件マスタ[[#This Row],[qt_condition_type_define_id]]</f>
        <v>1.10018.1</v>
      </c>
      <c r="I322" s="5" t="s">
        <v>228</v>
      </c>
      <c r="J322" s="5"/>
      <c r="K322" s="5" t="s">
        <v>229</v>
      </c>
      <c r="L322" s="5">
        <v>1</v>
      </c>
      <c r="M322" s="5"/>
      <c r="N322" s="12" t="s">
        <v>612</v>
      </c>
      <c r="O322" s="59"/>
    </row>
    <row r="323" spans="2:15" x14ac:dyDescent="0.25">
      <c r="B323" s="5">
        <v>1</v>
      </c>
      <c r="C323" s="50" t="str">
        <f>VLOOKUP(見積条件マスタ[[#This Row],[article_type_id]],品名マスタ[],5,0)</f>
        <v>エジェクタピン</v>
      </c>
      <c r="D323" s="9">
        <v>10018</v>
      </c>
      <c r="E323" s="50" t="str">
        <f>VLOOKUP(見積条件マスタ[[#This Row],[qt_condition_type_id]],見積条件タイプマスタ[],5,0)</f>
        <v>先端異形状 仕上げ面</v>
      </c>
      <c r="F323" s="50" t="str">
        <f>VLOOKUP(見積条件マスタ[[#This Row],[qt_condition_type_id]],見積条件タイプマスタ[],2,0)</f>
        <v>SIMPLE_TEXT</v>
      </c>
      <c r="G323" s="5">
        <v>2</v>
      </c>
      <c r="H323" s="50" t="str">
        <f>見積条件マスタ[[#This Row],[article_type_id]]&amp;"."&amp;見積条件マスタ[[#This Row],[qt_condition_type_id]]&amp;"."&amp;見積条件マスタ[[#This Row],[qt_condition_type_define_id]]</f>
        <v>1.10018.2</v>
      </c>
      <c r="I323" s="5" t="s">
        <v>230</v>
      </c>
      <c r="J323" s="5"/>
      <c r="K323" s="5" t="s">
        <v>231</v>
      </c>
      <c r="L323" s="5">
        <v>2</v>
      </c>
      <c r="M323" s="5"/>
      <c r="N323" s="12" t="s">
        <v>389</v>
      </c>
      <c r="O323" s="59"/>
    </row>
    <row r="324" spans="2:15" x14ac:dyDescent="0.25">
      <c r="B324" s="5">
        <v>1</v>
      </c>
      <c r="C324" s="50" t="str">
        <f>VLOOKUP(見積条件マスタ[[#This Row],[article_type_id]],品名マスタ[],5,0)</f>
        <v>エジェクタピン</v>
      </c>
      <c r="D324" s="9">
        <v>10018</v>
      </c>
      <c r="E324" s="50" t="str">
        <f>VLOOKUP(見積条件マスタ[[#This Row],[qt_condition_type_id]],見積条件タイプマスタ[],5,0)</f>
        <v>先端異形状 仕上げ面</v>
      </c>
      <c r="F324" s="50" t="str">
        <f>VLOOKUP(見積条件マスタ[[#This Row],[qt_condition_type_id]],見積条件タイプマスタ[],2,0)</f>
        <v>SIMPLE_TEXT</v>
      </c>
      <c r="G324" s="5">
        <v>3</v>
      </c>
      <c r="H324" s="50" t="str">
        <f>見積条件マスタ[[#This Row],[article_type_id]]&amp;"."&amp;見積条件マスタ[[#This Row],[qt_condition_type_id]]&amp;"."&amp;見積条件マスタ[[#This Row],[qt_condition_type_define_id]]</f>
        <v>1.10018.3</v>
      </c>
      <c r="I324" s="5" t="s">
        <v>232</v>
      </c>
      <c r="J324" s="5"/>
      <c r="K324" s="5" t="s">
        <v>233</v>
      </c>
      <c r="L324" s="5">
        <v>3</v>
      </c>
      <c r="M324" s="5"/>
      <c r="N324" s="12" t="s">
        <v>389</v>
      </c>
      <c r="O324" s="59"/>
    </row>
    <row r="325" spans="2:15" x14ac:dyDescent="0.25">
      <c r="B325" s="5">
        <v>1</v>
      </c>
      <c r="C325" s="50" t="str">
        <f>VLOOKUP(見積条件マスタ[[#This Row],[article_type_id]],品名マスタ[],5,0)</f>
        <v>エジェクタピン</v>
      </c>
      <c r="D325" s="9">
        <v>10018</v>
      </c>
      <c r="E325" s="50" t="str">
        <f>VLOOKUP(見積条件マスタ[[#This Row],[qt_condition_type_id]],見積条件タイプマスタ[],5,0)</f>
        <v>先端異形状 仕上げ面</v>
      </c>
      <c r="F325" s="50" t="str">
        <f>VLOOKUP(見積条件マスタ[[#This Row],[qt_condition_type_id]],見積条件タイプマスタ[],2,0)</f>
        <v>SIMPLE_TEXT</v>
      </c>
      <c r="G325" s="5">
        <v>4</v>
      </c>
      <c r="H325" s="50" t="str">
        <f>見積条件マスタ[[#This Row],[article_type_id]]&amp;"."&amp;見積条件マスタ[[#This Row],[qt_condition_type_id]]&amp;"."&amp;見積条件マスタ[[#This Row],[qt_condition_type_define_id]]</f>
        <v>1.10018.4</v>
      </c>
      <c r="I325" s="5" t="s">
        <v>234</v>
      </c>
      <c r="J325" s="5"/>
      <c r="K325" s="5" t="s">
        <v>235</v>
      </c>
      <c r="L325" s="5">
        <v>4</v>
      </c>
      <c r="M325" s="5"/>
      <c r="N325" s="12" t="s">
        <v>389</v>
      </c>
      <c r="O325" s="59"/>
    </row>
    <row r="326" spans="2:15" x14ac:dyDescent="0.25">
      <c r="B326" s="5">
        <v>1</v>
      </c>
      <c r="C326" s="50" t="str">
        <f>VLOOKUP(見積条件マスタ[[#This Row],[article_type_id]],品名マスタ[],5,0)</f>
        <v>エジェクタピン</v>
      </c>
      <c r="D326" s="9">
        <v>10032</v>
      </c>
      <c r="E326" s="50" t="str">
        <f>VLOOKUP(見積条件マスタ[[#This Row],[qt_condition_type_id]],見積条件タイプマスタ[],5,0)</f>
        <v>ノックピン種類</v>
      </c>
      <c r="F326" s="50" t="str">
        <f>VLOOKUP(見積条件マスタ[[#This Row],[qt_condition_type_id]],見積条件タイプマスタ[],2,0)</f>
        <v>SIMPLE_TEXT</v>
      </c>
      <c r="G326" s="5">
        <v>1</v>
      </c>
      <c r="H326" s="50" t="str">
        <f>見積条件マスタ[[#This Row],[article_type_id]]&amp;"."&amp;見積条件マスタ[[#This Row],[qt_condition_type_id]]&amp;"."&amp;見積条件マスタ[[#This Row],[qt_condition_type_define_id]]</f>
        <v>1.10032.1</v>
      </c>
      <c r="I326" s="5" t="s">
        <v>261</v>
      </c>
      <c r="J326" s="5"/>
      <c r="K326" s="5" t="s">
        <v>262</v>
      </c>
      <c r="L326" s="5">
        <v>1</v>
      </c>
      <c r="M326" s="5"/>
      <c r="N326" s="12" t="s">
        <v>612</v>
      </c>
      <c r="O326" s="59" t="s">
        <v>774</v>
      </c>
    </row>
    <row r="327" spans="2:15" x14ac:dyDescent="0.25">
      <c r="B327" s="5">
        <v>1</v>
      </c>
      <c r="C327" s="50" t="str">
        <f>VLOOKUP(見積条件マスタ[[#This Row],[article_type_id]],品名マスタ[],5,0)</f>
        <v>エジェクタピン</v>
      </c>
      <c r="D327" s="9">
        <v>10032</v>
      </c>
      <c r="E327" s="50" t="str">
        <f>VLOOKUP(見積条件マスタ[[#This Row],[qt_condition_type_id]],見積条件タイプマスタ[],5,0)</f>
        <v>ノックピン種類</v>
      </c>
      <c r="F327" s="50" t="str">
        <f>VLOOKUP(見積条件マスタ[[#This Row],[qt_condition_type_id]],見積条件タイプマスタ[],2,0)</f>
        <v>SIMPLE_TEXT</v>
      </c>
      <c r="G327" s="5">
        <v>2</v>
      </c>
      <c r="H327" s="50" t="str">
        <f>見積条件マスタ[[#This Row],[article_type_id]]&amp;"."&amp;見積条件マスタ[[#This Row],[qt_condition_type_id]]&amp;"."&amp;見積条件マスタ[[#This Row],[qt_condition_type_define_id]]</f>
        <v>1.10032.2</v>
      </c>
      <c r="I327" s="5" t="s">
        <v>263</v>
      </c>
      <c r="J327" s="5"/>
      <c r="K327" s="5" t="s">
        <v>264</v>
      </c>
      <c r="L327" s="5">
        <v>2</v>
      </c>
      <c r="M327" s="5"/>
      <c r="N327" s="12" t="s">
        <v>612</v>
      </c>
      <c r="O327" s="59" t="s">
        <v>774</v>
      </c>
    </row>
    <row r="328" spans="2:15" x14ac:dyDescent="0.25">
      <c r="B328" s="5">
        <v>1</v>
      </c>
      <c r="C328" s="50" t="str">
        <f>VLOOKUP(見積条件マスタ[[#This Row],[article_type_id]],品名マスタ[],5,0)</f>
        <v>エジェクタピン</v>
      </c>
      <c r="D328" s="9">
        <v>10036</v>
      </c>
      <c r="E328" s="50" t="str">
        <f>VLOOKUP(見積条件マスタ[[#This Row],[qt_condition_type_id]],見積条件タイプマスタ[],5,0)</f>
        <v>ザグリ穴タップ加工</v>
      </c>
      <c r="F328" s="50" t="str">
        <f>VLOOKUP(見積条件マスタ[[#This Row],[qt_condition_type_id]],見積条件タイプマスタ[],2,0)</f>
        <v>SIMPLE_TEXT</v>
      </c>
      <c r="G328" s="5">
        <v>1</v>
      </c>
      <c r="H328" s="50" t="str">
        <f>見積条件マスタ[[#This Row],[article_type_id]]&amp;"."&amp;見積条件マスタ[[#This Row],[qt_condition_type_id]]&amp;"."&amp;見積条件マスタ[[#This Row],[qt_condition_type_define_id]]</f>
        <v>1.10036.1</v>
      </c>
      <c r="I328" s="5" t="s">
        <v>265</v>
      </c>
      <c r="J328" s="5"/>
      <c r="K328" s="5" t="s">
        <v>163</v>
      </c>
      <c r="L328" s="5">
        <v>1</v>
      </c>
      <c r="M328" s="5"/>
      <c r="N328" s="12" t="s">
        <v>612</v>
      </c>
      <c r="O328" s="59"/>
    </row>
    <row r="329" spans="2:15" x14ac:dyDescent="0.25">
      <c r="B329" s="5">
        <v>1</v>
      </c>
      <c r="C329" s="50" t="str">
        <f>VLOOKUP(見積条件マスタ[[#This Row],[article_type_id]],品名マスタ[],5,0)</f>
        <v>エジェクタピン</v>
      </c>
      <c r="D329" s="9">
        <v>20001</v>
      </c>
      <c r="E329" s="50" t="str">
        <f>VLOOKUP(見積条件マスタ[[#This Row],[qt_condition_type_id]],見積条件タイプマスタ[],5,0)</f>
        <v>ツバ部逃げ加工を設定する事</v>
      </c>
      <c r="F329" s="50" t="str">
        <f>VLOOKUP(見積条件マスタ[[#This Row],[qt_condition_type_id]],見積条件タイプマスタ[],2,0)</f>
        <v>BOOLEAN</v>
      </c>
      <c r="G329" s="5">
        <v>1</v>
      </c>
      <c r="H329" s="50" t="str">
        <f>見積条件マスタ[[#This Row],[article_type_id]]&amp;"."&amp;見積条件マスタ[[#This Row],[qt_condition_type_id]]&amp;"."&amp;見積条件マスタ[[#This Row],[qt_condition_type_define_id]]</f>
        <v>1.20001.1</v>
      </c>
      <c r="I329" s="5" t="s">
        <v>266</v>
      </c>
      <c r="J329" s="5"/>
      <c r="K329" s="5" t="s">
        <v>267</v>
      </c>
      <c r="L329" s="5">
        <v>1</v>
      </c>
      <c r="M329" s="5"/>
      <c r="N329" s="12" t="s">
        <v>612</v>
      </c>
      <c r="O329" s="59"/>
    </row>
    <row r="330" spans="2:15" x14ac:dyDescent="0.25">
      <c r="B330" s="5">
        <v>1</v>
      </c>
      <c r="C330" s="50" t="str">
        <f>VLOOKUP(見積条件マスタ[[#This Row],[article_type_id]],品名マスタ[],5,0)</f>
        <v>エジェクタピン</v>
      </c>
      <c r="D330" s="9">
        <v>20001</v>
      </c>
      <c r="E330" s="50" t="str">
        <f>VLOOKUP(見積条件マスタ[[#This Row],[qt_condition_type_id]],見積条件タイプマスタ[],5,0)</f>
        <v>ツバ部逃げ加工を設定する事</v>
      </c>
      <c r="F330" s="50" t="str">
        <f>VLOOKUP(見積条件マスタ[[#This Row],[qt_condition_type_id]],見積条件タイプマスタ[],2,0)</f>
        <v>BOOLEAN</v>
      </c>
      <c r="G330" s="5">
        <v>2</v>
      </c>
      <c r="H330" s="50" t="str">
        <f>見積条件マスタ[[#This Row],[article_type_id]]&amp;"."&amp;見積条件マスタ[[#This Row],[qt_condition_type_id]]&amp;"."&amp;見積条件マスタ[[#This Row],[qt_condition_type_define_id]]</f>
        <v>1.20001.2</v>
      </c>
      <c r="I330" s="5"/>
      <c r="J330" s="5"/>
      <c r="K330" s="5" t="s">
        <v>268</v>
      </c>
      <c r="L330" s="5">
        <v>2</v>
      </c>
      <c r="M330" s="5"/>
      <c r="N330" s="12" t="s">
        <v>612</v>
      </c>
      <c r="O330" s="59"/>
    </row>
    <row r="331" spans="2:15" x14ac:dyDescent="0.25">
      <c r="B331" s="5">
        <v>1</v>
      </c>
      <c r="C331" s="50" t="str">
        <f>VLOOKUP(見積条件マスタ[[#This Row],[article_type_id]],品名マスタ[],5,0)</f>
        <v>エジェクタピン</v>
      </c>
      <c r="D331" s="9">
        <v>20002</v>
      </c>
      <c r="E331" s="50" t="str">
        <f>VLOOKUP(見積条件マスタ[[#This Row],[qt_condition_type_id]],見積条件タイプマスタ[],5,0)</f>
        <v>ツバ裏ナンバリング加工を設定する事</v>
      </c>
      <c r="F331" s="50" t="str">
        <f>VLOOKUP(見積条件マスタ[[#This Row],[qt_condition_type_id]],見積条件タイプマスタ[],2,0)</f>
        <v>TEXT_LENGTH</v>
      </c>
      <c r="G331" s="5">
        <v>1</v>
      </c>
      <c r="H331" s="50" t="str">
        <f>見積条件マスタ[[#This Row],[article_type_id]]&amp;"."&amp;見積条件マスタ[[#This Row],[qt_condition_type_id]]&amp;"."&amp;見積条件マスタ[[#This Row],[qt_condition_type_define_id]]</f>
        <v>1.20002.1</v>
      </c>
      <c r="I331" s="5" t="s">
        <v>269</v>
      </c>
      <c r="J331" s="5"/>
      <c r="K331" s="5" t="s">
        <v>267</v>
      </c>
      <c r="L331" s="5">
        <v>1</v>
      </c>
      <c r="M331" s="5"/>
      <c r="N331" s="12" t="s">
        <v>612</v>
      </c>
      <c r="O331" s="59"/>
    </row>
    <row r="332" spans="2:15" x14ac:dyDescent="0.25">
      <c r="B332" s="5">
        <v>1</v>
      </c>
      <c r="C332" s="50" t="str">
        <f>VLOOKUP(見積条件マスタ[[#This Row],[article_type_id]],品名マスタ[],5,0)</f>
        <v>エジェクタピン</v>
      </c>
      <c r="D332" s="9">
        <v>20002</v>
      </c>
      <c r="E332" s="50" t="str">
        <f>VLOOKUP(見積条件マスタ[[#This Row],[qt_condition_type_id]],見積条件タイプマスタ[],5,0)</f>
        <v>ツバ裏ナンバリング加工を設定する事</v>
      </c>
      <c r="F332" s="50" t="str">
        <f>VLOOKUP(見積条件マスタ[[#This Row],[qt_condition_type_id]],見積条件タイプマスタ[],2,0)</f>
        <v>TEXT_LENGTH</v>
      </c>
      <c r="G332" s="5">
        <v>2</v>
      </c>
      <c r="H332" s="50" t="str">
        <f>見積条件マスタ[[#This Row],[article_type_id]]&amp;"."&amp;見積条件マスタ[[#This Row],[qt_condition_type_id]]&amp;"."&amp;見積条件マスタ[[#This Row],[qt_condition_type_define_id]]</f>
        <v>1.20002.2</v>
      </c>
      <c r="I332" s="5"/>
      <c r="J332" s="5"/>
      <c r="K332" s="5" t="s">
        <v>268</v>
      </c>
      <c r="L332" s="5">
        <v>2</v>
      </c>
      <c r="M332" s="5"/>
      <c r="N332" s="12" t="s">
        <v>612</v>
      </c>
      <c r="O332" s="59"/>
    </row>
    <row r="333" spans="2:15" x14ac:dyDescent="0.25">
      <c r="B333" s="5">
        <v>1</v>
      </c>
      <c r="C333" s="50" t="str">
        <f>VLOOKUP(見積条件マスタ[[#This Row],[article_type_id]],品名マスタ[],5,0)</f>
        <v>エジェクタピン</v>
      </c>
      <c r="D333" s="9">
        <v>20003</v>
      </c>
      <c r="E333" s="50" t="str">
        <f>VLOOKUP(見積条件マスタ[[#This Row],[qt_condition_type_id]],見積条件タイプマスタ[],5,0)</f>
        <v>ツバ部面取り不可</v>
      </c>
      <c r="F333" s="50" t="str">
        <f>VLOOKUP(見積条件マスタ[[#This Row],[qt_condition_type_id]],見積条件タイプマスタ[],2,0)</f>
        <v>BOOLEAN</v>
      </c>
      <c r="G333" s="5">
        <v>1</v>
      </c>
      <c r="H333" s="50" t="str">
        <f>見積条件マスタ[[#This Row],[article_type_id]]&amp;"."&amp;見積条件マスタ[[#This Row],[qt_condition_type_id]]&amp;"."&amp;見積条件マスタ[[#This Row],[qt_condition_type_define_id]]</f>
        <v>1.20003.1</v>
      </c>
      <c r="I333" s="5" t="s">
        <v>270</v>
      </c>
      <c r="J333" s="5"/>
      <c r="K333" s="5" t="s">
        <v>267</v>
      </c>
      <c r="L333" s="5">
        <v>1</v>
      </c>
      <c r="M333" s="5"/>
      <c r="N333" s="12" t="s">
        <v>612</v>
      </c>
      <c r="O333" s="59"/>
    </row>
    <row r="334" spans="2:15" x14ac:dyDescent="0.25">
      <c r="B334" s="5">
        <v>1</v>
      </c>
      <c r="C334" s="50" t="str">
        <f>VLOOKUP(見積条件マスタ[[#This Row],[article_type_id]],品名マスタ[],5,0)</f>
        <v>エジェクタピン</v>
      </c>
      <c r="D334" s="9">
        <v>20003</v>
      </c>
      <c r="E334" s="50" t="str">
        <f>VLOOKUP(見積条件マスタ[[#This Row],[qt_condition_type_id]],見積条件タイプマスタ[],5,0)</f>
        <v>ツバ部面取り不可</v>
      </c>
      <c r="F334" s="50" t="str">
        <f>VLOOKUP(見積条件マスタ[[#This Row],[qt_condition_type_id]],見積条件タイプマスタ[],2,0)</f>
        <v>BOOLEAN</v>
      </c>
      <c r="G334" s="5">
        <v>2</v>
      </c>
      <c r="H334" s="50" t="str">
        <f>見積条件マスタ[[#This Row],[article_type_id]]&amp;"."&amp;見積条件マスタ[[#This Row],[qt_condition_type_id]]&amp;"."&amp;見積条件マスタ[[#This Row],[qt_condition_type_define_id]]</f>
        <v>1.20003.2</v>
      </c>
      <c r="I334" s="5"/>
      <c r="J334" s="5"/>
      <c r="K334" s="5" t="s">
        <v>268</v>
      </c>
      <c r="L334" s="5">
        <v>2</v>
      </c>
      <c r="M334" s="5"/>
      <c r="N334" s="12" t="s">
        <v>612</v>
      </c>
      <c r="O334" s="59"/>
    </row>
    <row r="335" spans="2:15" x14ac:dyDescent="0.25">
      <c r="B335" s="5">
        <v>1</v>
      </c>
      <c r="C335" s="50" t="str">
        <f>VLOOKUP(見積条件マスタ[[#This Row],[article_type_id]],品名マスタ[],5,0)</f>
        <v>エジェクタピン</v>
      </c>
      <c r="D335" s="9">
        <v>20004</v>
      </c>
      <c r="E335" s="50" t="str">
        <f>VLOOKUP(見積条件マスタ[[#This Row],[qt_condition_type_id]],見積条件タイプマスタ[],5,0)</f>
        <v>先端カットおよび先端異形状は加工不要</v>
      </c>
      <c r="F335" s="50" t="str">
        <f>VLOOKUP(見積条件マスタ[[#This Row],[qt_condition_type_id]],見積条件タイプマスタ[],2,0)</f>
        <v>BOOLEAN</v>
      </c>
      <c r="G335" s="5">
        <v>1</v>
      </c>
      <c r="H335" s="50" t="str">
        <f>見積条件マスタ[[#This Row],[article_type_id]]&amp;"."&amp;見積条件マスタ[[#This Row],[qt_condition_type_id]]&amp;"."&amp;見積条件マスタ[[#This Row],[qt_condition_type_define_id]]</f>
        <v>1.20004.1</v>
      </c>
      <c r="I335" s="5" t="s">
        <v>271</v>
      </c>
      <c r="J335" s="5"/>
      <c r="K335" s="5" t="s">
        <v>267</v>
      </c>
      <c r="L335" s="5">
        <v>1</v>
      </c>
      <c r="M335" s="5"/>
      <c r="N335" s="12" t="s">
        <v>612</v>
      </c>
      <c r="O335" s="59"/>
    </row>
    <row r="336" spans="2:15" x14ac:dyDescent="0.25">
      <c r="B336" s="5">
        <v>1</v>
      </c>
      <c r="C336" s="50" t="str">
        <f>VLOOKUP(見積条件マスタ[[#This Row],[article_type_id]],品名マスタ[],5,0)</f>
        <v>エジェクタピン</v>
      </c>
      <c r="D336" s="9">
        <v>20004</v>
      </c>
      <c r="E336" s="50" t="str">
        <f>VLOOKUP(見積条件マスタ[[#This Row],[qt_condition_type_id]],見積条件タイプマスタ[],5,0)</f>
        <v>先端カットおよび先端異形状は加工不要</v>
      </c>
      <c r="F336" s="50" t="str">
        <f>VLOOKUP(見積条件マスタ[[#This Row],[qt_condition_type_id]],見積条件タイプマスタ[],2,0)</f>
        <v>BOOLEAN</v>
      </c>
      <c r="G336" s="5">
        <v>2</v>
      </c>
      <c r="H336" s="50" t="str">
        <f>見積条件マスタ[[#This Row],[article_type_id]]&amp;"."&amp;見積条件マスタ[[#This Row],[qt_condition_type_id]]&amp;"."&amp;見積条件マスタ[[#This Row],[qt_condition_type_define_id]]</f>
        <v>1.20004.2</v>
      </c>
      <c r="I336" s="5" t="s">
        <v>272</v>
      </c>
      <c r="J336" s="5"/>
      <c r="K336" s="5" t="s">
        <v>268</v>
      </c>
      <c r="L336" s="5">
        <v>2</v>
      </c>
      <c r="M336" s="5"/>
      <c r="N336" s="12" t="s">
        <v>612</v>
      </c>
      <c r="O336" s="59"/>
    </row>
    <row r="337" spans="2:15" x14ac:dyDescent="0.25">
      <c r="B337" s="5">
        <v>1</v>
      </c>
      <c r="C337" s="50" t="str">
        <f>VLOOKUP(見積条件マスタ[[#This Row],[article_type_id]],品名マスタ[],5,0)</f>
        <v>エジェクタピン</v>
      </c>
      <c r="D337" s="9">
        <v>20006</v>
      </c>
      <c r="E337" s="50" t="str">
        <f>VLOOKUP(見積条件マスタ[[#This Row],[qt_condition_type_id]],見積条件タイプマスタ[],5,0)</f>
        <v>3Dモデル上のツバ裏ナンバリングは加工不要</v>
      </c>
      <c r="F337" s="50" t="str">
        <f>VLOOKUP(見積条件マスタ[[#This Row],[qt_condition_type_id]],見積条件タイプマスタ[],2,0)</f>
        <v>BOOLEAN</v>
      </c>
      <c r="G337" s="5">
        <v>1</v>
      </c>
      <c r="H337" s="50" t="str">
        <f>見積条件マスタ[[#This Row],[article_type_id]]&amp;"."&amp;見積条件マスタ[[#This Row],[qt_condition_type_id]]&amp;"."&amp;見積条件マスタ[[#This Row],[qt_condition_type_define_id]]</f>
        <v>1.20006.1</v>
      </c>
      <c r="I337" s="5" t="s">
        <v>271</v>
      </c>
      <c r="J337" s="5"/>
      <c r="K337" s="5" t="s">
        <v>267</v>
      </c>
      <c r="L337" s="5">
        <v>1</v>
      </c>
      <c r="M337" s="5"/>
      <c r="N337" s="12" t="s">
        <v>612</v>
      </c>
      <c r="O337" s="59"/>
    </row>
    <row r="338" spans="2:15" x14ac:dyDescent="0.25">
      <c r="B338" s="5">
        <v>1</v>
      </c>
      <c r="C338" s="50" t="str">
        <f>VLOOKUP(見積条件マスタ[[#This Row],[article_type_id]],品名マスタ[],5,0)</f>
        <v>エジェクタピン</v>
      </c>
      <c r="D338" s="9">
        <v>20006</v>
      </c>
      <c r="E338" s="50" t="str">
        <f>VLOOKUP(見積条件マスタ[[#This Row],[qt_condition_type_id]],見積条件タイプマスタ[],5,0)</f>
        <v>3Dモデル上のツバ裏ナンバリングは加工不要</v>
      </c>
      <c r="F338" s="50" t="str">
        <f>VLOOKUP(見積条件マスタ[[#This Row],[qt_condition_type_id]],見積条件タイプマスタ[],2,0)</f>
        <v>BOOLEAN</v>
      </c>
      <c r="G338" s="5">
        <v>2</v>
      </c>
      <c r="H338" s="50" t="str">
        <f>見積条件マスタ[[#This Row],[article_type_id]]&amp;"."&amp;見積条件マスタ[[#This Row],[qt_condition_type_id]]&amp;"."&amp;見積条件マスタ[[#This Row],[qt_condition_type_define_id]]</f>
        <v>1.20006.2</v>
      </c>
      <c r="I338" s="5" t="s">
        <v>272</v>
      </c>
      <c r="J338" s="5"/>
      <c r="K338" s="5" t="s">
        <v>268</v>
      </c>
      <c r="L338" s="5">
        <v>2</v>
      </c>
      <c r="M338" s="5"/>
      <c r="N338" s="12" t="s">
        <v>612</v>
      </c>
      <c r="O338" s="59"/>
    </row>
    <row r="339" spans="2:15" x14ac:dyDescent="0.25">
      <c r="B339" s="5">
        <v>1</v>
      </c>
      <c r="C339" s="33" t="str">
        <f>VLOOKUP(見積条件マスタ[[#This Row],[article_type_id]],品名マスタ[],5,0)</f>
        <v>エジェクタピン</v>
      </c>
      <c r="D339" s="9">
        <v>29999</v>
      </c>
      <c r="E339" s="50" t="str">
        <f>VLOOKUP(見積条件マスタ[[#This Row],[qt_condition_type_id]],見積条件タイプマスタ[],5,0)</f>
        <v>その他指示</v>
      </c>
      <c r="F339" s="50" t="str">
        <f>VLOOKUP(見積条件マスタ[[#This Row],[qt_condition_type_id]],見積条件タイプマスタ[],2,0)</f>
        <v>SIMPLE_TEXT</v>
      </c>
      <c r="G339" s="5">
        <v>1</v>
      </c>
      <c r="H339" s="50" t="str">
        <f>見積条件マスタ[[#This Row],[article_type_id]]&amp;"."&amp;見積条件マスタ[[#This Row],[qt_condition_type_id]]&amp;"."&amp;見積条件マスタ[[#This Row],[qt_condition_type_define_id]]</f>
        <v>1.29999.1</v>
      </c>
      <c r="I339" s="5" t="s">
        <v>160</v>
      </c>
      <c r="J339" s="5"/>
      <c r="K339" s="5"/>
      <c r="L339" s="5">
        <v>1</v>
      </c>
      <c r="M339" s="5"/>
      <c r="N339" s="12" t="s">
        <v>612</v>
      </c>
      <c r="O339" s="59"/>
    </row>
    <row r="340" spans="2:15" x14ac:dyDescent="0.25">
      <c r="B340" s="5">
        <v>2</v>
      </c>
      <c r="C340" s="33" t="str">
        <f>VLOOKUP(見積条件マスタ[[#This Row],[article_type_id]],品名マスタ[],5,0)</f>
        <v>角エジェクタピン</v>
      </c>
      <c r="D340" s="9">
        <v>1</v>
      </c>
      <c r="E340" s="50" t="str">
        <f>VLOOKUP(見積条件マスタ[[#This Row],[qt_condition_type_id]],見積条件タイプマスタ[],5,0)</f>
        <v>材質</v>
      </c>
      <c r="F340" s="50" t="str">
        <f>VLOOKUP(見積条件マスタ[[#This Row],[qt_condition_type_id]],見積条件タイプマスタ[],2,0)</f>
        <v>SIMPLE_TEXT</v>
      </c>
      <c r="G340" s="5">
        <v>1</v>
      </c>
      <c r="H340" s="50" t="str">
        <f>見積条件マスタ[[#This Row],[article_type_id]]&amp;"."&amp;見積条件マスタ[[#This Row],[qt_condition_type_id]]&amp;"."&amp;見積条件マスタ[[#This Row],[qt_condition_type_define_id]]</f>
        <v>2.1.1</v>
      </c>
      <c r="I340" s="5" t="s">
        <v>0</v>
      </c>
      <c r="J340" s="5" t="s">
        <v>8</v>
      </c>
      <c r="K340" s="5" t="s">
        <v>9</v>
      </c>
      <c r="L340" s="5">
        <v>1</v>
      </c>
      <c r="M340" s="5"/>
      <c r="N340" s="12" t="s">
        <v>474</v>
      </c>
      <c r="O340" s="59"/>
    </row>
    <row r="341" spans="2:15" x14ac:dyDescent="0.25">
      <c r="B341" s="5">
        <v>2</v>
      </c>
      <c r="C341" s="33" t="str">
        <f>VLOOKUP(見積条件マスタ[[#This Row],[article_type_id]],品名マスタ[],5,0)</f>
        <v>角エジェクタピン</v>
      </c>
      <c r="D341" s="9">
        <v>1</v>
      </c>
      <c r="E341" s="50" t="str">
        <f>VLOOKUP(見積条件マスタ[[#This Row],[qt_condition_type_id]],見積条件タイプマスタ[],5,0)</f>
        <v>材質</v>
      </c>
      <c r="F341" s="50" t="str">
        <f>VLOOKUP(見積条件マスタ[[#This Row],[qt_condition_type_id]],見積条件タイプマスタ[],2,0)</f>
        <v>SIMPLE_TEXT</v>
      </c>
      <c r="G341" s="5">
        <v>2</v>
      </c>
      <c r="H341" s="50" t="str">
        <f>見積条件マスタ[[#This Row],[article_type_id]]&amp;"."&amp;見積条件マスタ[[#This Row],[qt_condition_type_id]]&amp;"."&amp;見積条件マスタ[[#This Row],[qt_condition_type_define_id]]</f>
        <v>2.1.2</v>
      </c>
      <c r="I341" s="5" t="s">
        <v>10</v>
      </c>
      <c r="J341" s="5" t="s">
        <v>11</v>
      </c>
      <c r="K341" s="5" t="s">
        <v>12</v>
      </c>
      <c r="L341" s="5">
        <v>2</v>
      </c>
      <c r="M341" s="5"/>
      <c r="N341" s="12" t="s">
        <v>611</v>
      </c>
      <c r="O341" s="59"/>
    </row>
    <row r="342" spans="2:15" x14ac:dyDescent="0.25">
      <c r="B342" s="5">
        <v>2</v>
      </c>
      <c r="C342" s="33" t="str">
        <f>VLOOKUP(見積条件マスタ[[#This Row],[article_type_id]],品名マスタ[],5,0)</f>
        <v>角エジェクタピン</v>
      </c>
      <c r="D342" s="9">
        <v>1</v>
      </c>
      <c r="E342" s="50" t="str">
        <f>VLOOKUP(見積条件マスタ[[#This Row],[qt_condition_type_id]],見積条件タイプマスタ[],5,0)</f>
        <v>材質</v>
      </c>
      <c r="F342" s="50" t="str">
        <f>VLOOKUP(見積条件マスタ[[#This Row],[qt_condition_type_id]],見積条件タイプマスタ[],2,0)</f>
        <v>SIMPLE_TEXT</v>
      </c>
      <c r="G342" s="5">
        <v>3</v>
      </c>
      <c r="H342" s="50" t="str">
        <f>見積条件マスタ[[#This Row],[article_type_id]]&amp;"."&amp;見積条件マスタ[[#This Row],[qt_condition_type_id]]&amp;"."&amp;見積条件マスタ[[#This Row],[qt_condition_type_define_id]]</f>
        <v>2.1.3</v>
      </c>
      <c r="I342" s="5" t="s">
        <v>13</v>
      </c>
      <c r="J342" s="5" t="s">
        <v>14</v>
      </c>
      <c r="K342" s="5" t="s">
        <v>15</v>
      </c>
      <c r="L342" s="5">
        <v>6</v>
      </c>
      <c r="M342" s="5"/>
      <c r="N342" s="12" t="s">
        <v>611</v>
      </c>
      <c r="O342" s="59"/>
    </row>
    <row r="343" spans="2:15" x14ac:dyDescent="0.25">
      <c r="B343" s="5">
        <v>2</v>
      </c>
      <c r="C343" s="33" t="str">
        <f>VLOOKUP(見積条件マスタ[[#This Row],[article_type_id]],品名マスタ[],5,0)</f>
        <v>角エジェクタピン</v>
      </c>
      <c r="D343" s="9">
        <v>1</v>
      </c>
      <c r="E343" s="50" t="str">
        <f>VLOOKUP(見積条件マスタ[[#This Row],[qt_condition_type_id]],見積条件タイプマスタ[],5,0)</f>
        <v>材質</v>
      </c>
      <c r="F343" s="50" t="str">
        <f>VLOOKUP(見積条件マスタ[[#This Row],[qt_condition_type_id]],見積条件タイプマスタ[],2,0)</f>
        <v>SIMPLE_TEXT</v>
      </c>
      <c r="G343" s="5">
        <v>4</v>
      </c>
      <c r="H343" s="50" t="str">
        <f>見積条件マスタ[[#This Row],[article_type_id]]&amp;"."&amp;見積条件マスタ[[#This Row],[qt_condition_type_id]]&amp;"."&amp;見積条件マスタ[[#This Row],[qt_condition_type_define_id]]</f>
        <v>2.1.4</v>
      </c>
      <c r="I343" s="5" t="s">
        <v>16</v>
      </c>
      <c r="J343" s="5" t="s">
        <v>17</v>
      </c>
      <c r="K343" s="5" t="s">
        <v>625</v>
      </c>
      <c r="L343" s="5">
        <v>8</v>
      </c>
      <c r="M343" s="5"/>
      <c r="N343" s="12" t="s">
        <v>611</v>
      </c>
      <c r="O343" s="59"/>
    </row>
    <row r="344" spans="2:15" x14ac:dyDescent="0.25">
      <c r="B344" s="5">
        <v>2</v>
      </c>
      <c r="C344" s="33" t="str">
        <f>VLOOKUP(見積条件マスタ[[#This Row],[article_type_id]],品名マスタ[],5,0)</f>
        <v>角エジェクタピン</v>
      </c>
      <c r="D344" s="9">
        <v>1</v>
      </c>
      <c r="E344" s="50" t="str">
        <f>VLOOKUP(見積条件マスタ[[#This Row],[qt_condition_type_id]],見積条件タイプマスタ[],5,0)</f>
        <v>材質</v>
      </c>
      <c r="F344" s="50" t="str">
        <f>VLOOKUP(見積条件マスタ[[#This Row],[qt_condition_type_id]],見積条件タイプマスタ[],2,0)</f>
        <v>SIMPLE_TEXT</v>
      </c>
      <c r="G344" s="5">
        <v>5</v>
      </c>
      <c r="H344" s="50" t="str">
        <f>見積条件マスタ[[#This Row],[article_type_id]]&amp;"."&amp;見積条件マスタ[[#This Row],[qt_condition_type_id]]&amp;"."&amp;見積条件マスタ[[#This Row],[qt_condition_type_define_id]]</f>
        <v>2.1.5</v>
      </c>
      <c r="I344" s="5" t="s">
        <v>18</v>
      </c>
      <c r="J344" s="5" t="s">
        <v>19</v>
      </c>
      <c r="K344" s="5" t="s">
        <v>627</v>
      </c>
      <c r="L344" s="5">
        <v>7</v>
      </c>
      <c r="M344" s="5"/>
      <c r="N344" s="12" t="s">
        <v>611</v>
      </c>
      <c r="O344" s="59"/>
    </row>
    <row r="345" spans="2:15" x14ac:dyDescent="0.25">
      <c r="B345" s="5">
        <v>2</v>
      </c>
      <c r="C345" s="33" t="str">
        <f>VLOOKUP(見積条件マスタ[[#This Row],[article_type_id]],品名マスタ[],5,0)</f>
        <v>角エジェクタピン</v>
      </c>
      <c r="D345" s="9">
        <v>1</v>
      </c>
      <c r="E345" s="50" t="str">
        <f>VLOOKUP(見積条件マスタ[[#This Row],[qt_condition_type_id]],見積条件タイプマスタ[],5,0)</f>
        <v>材質</v>
      </c>
      <c r="F345" s="50" t="str">
        <f>VLOOKUP(見積条件マスタ[[#This Row],[qt_condition_type_id]],見積条件タイプマスタ[],2,0)</f>
        <v>SIMPLE_TEXT</v>
      </c>
      <c r="G345" s="5">
        <v>6</v>
      </c>
      <c r="H345" s="50" t="str">
        <f>見積条件マスタ[[#This Row],[article_type_id]]&amp;"."&amp;見積条件マスタ[[#This Row],[qt_condition_type_id]]&amp;"."&amp;見積条件マスタ[[#This Row],[qt_condition_type_define_id]]</f>
        <v>2.1.6</v>
      </c>
      <c r="I345" s="5" t="s">
        <v>20</v>
      </c>
      <c r="J345" s="5" t="s">
        <v>21</v>
      </c>
      <c r="K345" s="5" t="s">
        <v>632</v>
      </c>
      <c r="L345" s="5">
        <v>9</v>
      </c>
      <c r="M345" s="5"/>
      <c r="N345" s="12" t="s">
        <v>611</v>
      </c>
      <c r="O345" s="59"/>
    </row>
    <row r="346" spans="2:15" x14ac:dyDescent="0.25">
      <c r="B346" s="5">
        <v>2</v>
      </c>
      <c r="C346" s="33" t="str">
        <f>VLOOKUP(見積条件マスタ[[#This Row],[article_type_id]],品名マスタ[],5,0)</f>
        <v>角エジェクタピン</v>
      </c>
      <c r="D346" s="9">
        <v>1</v>
      </c>
      <c r="E346" s="50" t="str">
        <f>VLOOKUP(見積条件マスタ[[#This Row],[qt_condition_type_id]],見積条件タイプマスタ[],5,0)</f>
        <v>材質</v>
      </c>
      <c r="F346" s="50" t="str">
        <f>VLOOKUP(見積条件マスタ[[#This Row],[qt_condition_type_id]],見積条件タイプマスタ[],2,0)</f>
        <v>SIMPLE_TEXT</v>
      </c>
      <c r="G346" s="5">
        <v>7</v>
      </c>
      <c r="H346" s="50" t="str">
        <f>見積条件マスタ[[#This Row],[article_type_id]]&amp;"."&amp;見積条件マスタ[[#This Row],[qt_condition_type_id]]&amp;"."&amp;見積条件マスタ[[#This Row],[qt_condition_type_define_id]]</f>
        <v>2.1.7</v>
      </c>
      <c r="I346" s="5" t="s">
        <v>22</v>
      </c>
      <c r="J346" s="5" t="s">
        <v>23</v>
      </c>
      <c r="K346" s="5" t="s">
        <v>24</v>
      </c>
      <c r="L346" s="5">
        <v>4</v>
      </c>
      <c r="M346" s="5"/>
      <c r="N346" s="12" t="s">
        <v>474</v>
      </c>
      <c r="O346" s="59"/>
    </row>
    <row r="347" spans="2:15" x14ac:dyDescent="0.25">
      <c r="B347" s="5">
        <v>2</v>
      </c>
      <c r="C347" s="33" t="str">
        <f>VLOOKUP(見積条件マスタ[[#This Row],[article_type_id]],品名マスタ[],5,0)</f>
        <v>角エジェクタピン</v>
      </c>
      <c r="D347" s="9">
        <v>1</v>
      </c>
      <c r="E347" s="50" t="str">
        <f>VLOOKUP(見積条件マスタ[[#This Row],[qt_condition_type_id]],見積条件タイプマスタ[],5,0)</f>
        <v>材質</v>
      </c>
      <c r="F347" s="50" t="str">
        <f>VLOOKUP(見積条件マスタ[[#This Row],[qt_condition_type_id]],見積条件タイプマスタ[],2,0)</f>
        <v>SIMPLE_TEXT</v>
      </c>
      <c r="G347" s="5">
        <v>8</v>
      </c>
      <c r="H347" s="50" t="str">
        <f>見積条件マスタ[[#This Row],[article_type_id]]&amp;"."&amp;見積条件マスタ[[#This Row],[qt_condition_type_id]]&amp;"."&amp;見積条件マスタ[[#This Row],[qt_condition_type_define_id]]</f>
        <v>2.1.8</v>
      </c>
      <c r="I347" s="5" t="s">
        <v>25</v>
      </c>
      <c r="J347" s="5" t="s">
        <v>26</v>
      </c>
      <c r="K347" s="5" t="s">
        <v>621</v>
      </c>
      <c r="L347" s="5">
        <v>3</v>
      </c>
      <c r="M347" s="5"/>
      <c r="N347" s="12" t="s">
        <v>611</v>
      </c>
      <c r="O347" s="59"/>
    </row>
    <row r="348" spans="2:15" x14ac:dyDescent="0.25">
      <c r="B348" s="5">
        <v>2</v>
      </c>
      <c r="C348" s="33" t="str">
        <f>VLOOKUP(見積条件マスタ[[#This Row],[article_type_id]],品名マスタ[],5,0)</f>
        <v>角エジェクタピン</v>
      </c>
      <c r="D348" s="9">
        <v>1</v>
      </c>
      <c r="E348" s="50" t="str">
        <f>VLOOKUP(見積条件マスタ[[#This Row],[qt_condition_type_id]],見積条件タイプマスタ[],5,0)</f>
        <v>材質</v>
      </c>
      <c r="F348" s="50" t="str">
        <f>VLOOKUP(見積条件マスタ[[#This Row],[qt_condition_type_id]],見積条件タイプマスタ[],2,0)</f>
        <v>SIMPLE_TEXT</v>
      </c>
      <c r="G348" s="5">
        <v>9</v>
      </c>
      <c r="H348" s="50" t="str">
        <f>見積条件マスタ[[#This Row],[article_type_id]]&amp;"."&amp;見積条件マスタ[[#This Row],[qt_condition_type_id]]&amp;"."&amp;見積条件マスタ[[#This Row],[qt_condition_type_define_id]]</f>
        <v>2.1.9</v>
      </c>
      <c r="I348" s="5" t="s">
        <v>27</v>
      </c>
      <c r="J348" s="5" t="s">
        <v>17</v>
      </c>
      <c r="K348" s="5" t="s">
        <v>623</v>
      </c>
      <c r="L348" s="5">
        <v>5</v>
      </c>
      <c r="M348" s="5"/>
      <c r="N348" s="12" t="s">
        <v>611</v>
      </c>
      <c r="O348" s="59"/>
    </row>
    <row r="349" spans="2:15" x14ac:dyDescent="0.25">
      <c r="B349" s="5">
        <v>2</v>
      </c>
      <c r="C349" s="33" t="str">
        <f>VLOOKUP(見積条件マスタ[[#This Row],[article_type_id]],品名マスタ[],5,0)</f>
        <v>角エジェクタピン</v>
      </c>
      <c r="D349" s="9">
        <v>1</v>
      </c>
      <c r="E349" s="50" t="str">
        <f>VLOOKUP(見積条件マスタ[[#This Row],[qt_condition_type_id]],見積条件タイプマスタ[],5,0)</f>
        <v>材質</v>
      </c>
      <c r="F349" s="50" t="str">
        <f>VLOOKUP(見積条件マスタ[[#This Row],[qt_condition_type_id]],見積条件タイプマスタ[],2,0)</f>
        <v>SIMPLE_TEXT</v>
      </c>
      <c r="G349" s="5">
        <v>10</v>
      </c>
      <c r="H349" s="50" t="str">
        <f>見積条件マスタ[[#This Row],[article_type_id]]&amp;"."&amp;見積条件マスタ[[#This Row],[qt_condition_type_id]]&amp;"."&amp;見積条件マスタ[[#This Row],[qt_condition_type_define_id]]</f>
        <v>2.1.10</v>
      </c>
      <c r="I349" s="5" t="s">
        <v>28</v>
      </c>
      <c r="J349" s="5" t="s">
        <v>29</v>
      </c>
      <c r="K349" s="5" t="s">
        <v>628</v>
      </c>
      <c r="L349" s="5">
        <v>10</v>
      </c>
      <c r="M349" s="5"/>
      <c r="N349" s="12" t="s">
        <v>611</v>
      </c>
      <c r="O349" s="59"/>
    </row>
    <row r="350" spans="2:15" x14ac:dyDescent="0.25">
      <c r="B350" s="5">
        <v>2</v>
      </c>
      <c r="C350" s="33" t="str">
        <f>VLOOKUP(見積条件マスタ[[#This Row],[article_type_id]],品名マスタ[],5,0)</f>
        <v>角エジェクタピン</v>
      </c>
      <c r="D350" s="9">
        <v>1</v>
      </c>
      <c r="E350" s="50" t="str">
        <f>VLOOKUP(見積条件マスタ[[#This Row],[qt_condition_type_id]],見積条件タイプマスタ[],5,0)</f>
        <v>材質</v>
      </c>
      <c r="F350" s="50" t="str">
        <f>VLOOKUP(見積条件マスタ[[#This Row],[qt_condition_type_id]],見積条件タイプマスタ[],2,0)</f>
        <v>SIMPLE_TEXT</v>
      </c>
      <c r="G350" s="5">
        <v>11</v>
      </c>
      <c r="H350" s="50" t="str">
        <f>見積条件マスタ[[#This Row],[article_type_id]]&amp;"."&amp;見積条件マスタ[[#This Row],[qt_condition_type_id]]&amp;"."&amp;見積条件マスタ[[#This Row],[qt_condition_type_define_id]]</f>
        <v>2.1.11</v>
      </c>
      <c r="I350" s="5" t="s">
        <v>30</v>
      </c>
      <c r="J350" s="5" t="s">
        <v>31</v>
      </c>
      <c r="K350" s="5" t="s">
        <v>629</v>
      </c>
      <c r="L350" s="5">
        <v>11</v>
      </c>
      <c r="M350" s="5"/>
      <c r="N350" s="12" t="s">
        <v>611</v>
      </c>
      <c r="O350" s="59"/>
    </row>
    <row r="351" spans="2:15" x14ac:dyDescent="0.25">
      <c r="B351" s="5">
        <v>2</v>
      </c>
      <c r="C351" s="33" t="str">
        <f>VLOOKUP(見積条件マスタ[[#This Row],[article_type_id]],品名マスタ[],5,0)</f>
        <v>角エジェクタピン</v>
      </c>
      <c r="D351" s="9">
        <v>1</v>
      </c>
      <c r="E351" s="50" t="str">
        <f>VLOOKUP(見積条件マスタ[[#This Row],[qt_condition_type_id]],見積条件タイプマスタ[],5,0)</f>
        <v>材質</v>
      </c>
      <c r="F351" s="50" t="str">
        <f>VLOOKUP(見積条件マスタ[[#This Row],[qt_condition_type_id]],見積条件タイプマスタ[],2,0)</f>
        <v>SIMPLE_TEXT</v>
      </c>
      <c r="G351" s="5">
        <v>12</v>
      </c>
      <c r="H351" s="50" t="str">
        <f>見積条件マスタ[[#This Row],[article_type_id]]&amp;"."&amp;見積条件マスタ[[#This Row],[qt_condition_type_id]]&amp;"."&amp;見積条件マスタ[[#This Row],[qt_condition_type_define_id]]</f>
        <v>2.1.12</v>
      </c>
      <c r="I351" s="5" t="s">
        <v>32</v>
      </c>
      <c r="J351" s="5" t="s">
        <v>33</v>
      </c>
      <c r="K351" s="5" t="s">
        <v>630</v>
      </c>
      <c r="L351" s="5">
        <v>12</v>
      </c>
      <c r="M351" s="5"/>
      <c r="N351" s="12" t="s">
        <v>611</v>
      </c>
      <c r="O351" s="59"/>
    </row>
    <row r="352" spans="2:15" x14ac:dyDescent="0.25">
      <c r="B352" s="5">
        <v>2</v>
      </c>
      <c r="C352" s="33" t="str">
        <f>VLOOKUP(見積条件マスタ[[#This Row],[article_type_id]],品名マスタ[],5,0)</f>
        <v>角エジェクタピン</v>
      </c>
      <c r="D352" s="9">
        <v>2</v>
      </c>
      <c r="E352" s="50" t="str">
        <f>VLOOKUP(見積条件マスタ[[#This Row],[qt_condition_type_id]],見積条件タイプマスタ[],5,0)</f>
        <v>表面処理</v>
      </c>
      <c r="F352" s="50" t="str">
        <f>VLOOKUP(見積条件マスタ[[#This Row],[qt_condition_type_id]],見積条件タイプマスタ[],2,0)</f>
        <v>SIMPLE_TEXT</v>
      </c>
      <c r="G352" s="5">
        <v>1</v>
      </c>
      <c r="H352" s="50" t="str">
        <f>見積条件マスタ[[#This Row],[article_type_id]]&amp;"."&amp;見積条件マスタ[[#This Row],[qt_condition_type_id]]&amp;"."&amp;見積条件マスタ[[#This Row],[qt_condition_type_define_id]]</f>
        <v>2.2.1</v>
      </c>
      <c r="I352" s="5" t="s">
        <v>162</v>
      </c>
      <c r="J352" s="5"/>
      <c r="K352" s="5" t="s">
        <v>163</v>
      </c>
      <c r="L352" s="5">
        <v>1</v>
      </c>
      <c r="M352" s="5"/>
      <c r="N352" s="12" t="s">
        <v>474</v>
      </c>
      <c r="O352" s="59"/>
    </row>
    <row r="353" spans="2:15" x14ac:dyDescent="0.25">
      <c r="B353" s="5">
        <v>2</v>
      </c>
      <c r="C353" s="33" t="str">
        <f>VLOOKUP(見積条件マスタ[[#This Row],[article_type_id]],品名マスタ[],5,0)</f>
        <v>角エジェクタピン</v>
      </c>
      <c r="D353" s="9">
        <v>2</v>
      </c>
      <c r="E353" s="50" t="str">
        <f>VLOOKUP(見積条件マスタ[[#This Row],[qt_condition_type_id]],見積条件タイプマスタ[],5,0)</f>
        <v>表面処理</v>
      </c>
      <c r="F353" s="50" t="str">
        <f>VLOOKUP(見積条件マスタ[[#This Row],[qt_condition_type_id]],見積条件タイプマスタ[],2,0)</f>
        <v>SIMPLE_TEXT</v>
      </c>
      <c r="G353" s="5">
        <v>2</v>
      </c>
      <c r="H353" s="50" t="str">
        <f>見積条件マスタ[[#This Row],[article_type_id]]&amp;"."&amp;見積条件マスタ[[#This Row],[qt_condition_type_id]]&amp;"."&amp;見積条件マスタ[[#This Row],[qt_condition_type_define_id]]</f>
        <v>2.2.2</v>
      </c>
      <c r="I353" s="5" t="s">
        <v>35</v>
      </c>
      <c r="J353" s="5"/>
      <c r="K353" s="5" t="s">
        <v>164</v>
      </c>
      <c r="L353" s="5">
        <v>2</v>
      </c>
      <c r="M353" s="5"/>
      <c r="N353" s="12" t="s">
        <v>474</v>
      </c>
      <c r="O353" s="59"/>
    </row>
    <row r="354" spans="2:15" x14ac:dyDescent="0.25">
      <c r="B354" s="5">
        <v>2</v>
      </c>
      <c r="C354" s="33" t="str">
        <f>VLOOKUP(見積条件マスタ[[#This Row],[article_type_id]],品名マスタ[],5,0)</f>
        <v>角エジェクタピン</v>
      </c>
      <c r="D354" s="9">
        <v>2</v>
      </c>
      <c r="E354" s="50" t="str">
        <f>VLOOKUP(見積条件マスタ[[#This Row],[qt_condition_type_id]],見積条件タイプマスタ[],5,0)</f>
        <v>表面処理</v>
      </c>
      <c r="F354" s="50" t="str">
        <f>VLOOKUP(見積条件マスタ[[#This Row],[qt_condition_type_id]],見積条件タイプマスタ[],2,0)</f>
        <v>SIMPLE_TEXT</v>
      </c>
      <c r="G354" s="5">
        <v>3</v>
      </c>
      <c r="H354" s="50" t="str">
        <f>見積条件マスタ[[#This Row],[article_type_id]]&amp;"."&amp;見積条件マスタ[[#This Row],[qt_condition_type_id]]&amp;"."&amp;見積条件マスタ[[#This Row],[qt_condition_type_define_id]]</f>
        <v>2.2.3</v>
      </c>
      <c r="I354" s="5" t="s">
        <v>34</v>
      </c>
      <c r="J354" s="5"/>
      <c r="K354" s="5" t="s">
        <v>165</v>
      </c>
      <c r="L354" s="5">
        <v>3</v>
      </c>
      <c r="M354" s="5"/>
      <c r="N354" s="12" t="s">
        <v>611</v>
      </c>
      <c r="O354" s="59"/>
    </row>
    <row r="355" spans="2:15" x14ac:dyDescent="0.25">
      <c r="B355" s="5">
        <v>2</v>
      </c>
      <c r="C355" s="33" t="str">
        <f>VLOOKUP(見積条件マスタ[[#This Row],[article_type_id]],品名マスタ[],5,0)</f>
        <v>角エジェクタピン</v>
      </c>
      <c r="D355" s="9">
        <v>2</v>
      </c>
      <c r="E355" s="50" t="str">
        <f>VLOOKUP(見積条件マスタ[[#This Row],[qt_condition_type_id]],見積条件タイプマスタ[],5,0)</f>
        <v>表面処理</v>
      </c>
      <c r="F355" s="50" t="str">
        <f>VLOOKUP(見積条件マスタ[[#This Row],[qt_condition_type_id]],見積条件タイプマスタ[],2,0)</f>
        <v>SIMPLE_TEXT</v>
      </c>
      <c r="G355" s="5">
        <v>4</v>
      </c>
      <c r="H355" s="50" t="str">
        <f>見積条件マスタ[[#This Row],[article_type_id]]&amp;"."&amp;見積条件マスタ[[#This Row],[qt_condition_type_id]]&amp;"."&amp;見積条件マスタ[[#This Row],[qt_condition_type_define_id]]</f>
        <v>2.2.4</v>
      </c>
      <c r="I355" s="5" t="s">
        <v>166</v>
      </c>
      <c r="J355" s="5"/>
      <c r="K355" s="5" t="s">
        <v>634</v>
      </c>
      <c r="L355" s="5">
        <v>4</v>
      </c>
      <c r="M355" s="5"/>
      <c r="N355" s="12" t="s">
        <v>611</v>
      </c>
      <c r="O355" s="59"/>
    </row>
    <row r="356" spans="2:15" x14ac:dyDescent="0.25">
      <c r="B356" s="5">
        <v>2</v>
      </c>
      <c r="C356" s="33" t="str">
        <f>VLOOKUP(見積条件マスタ[[#This Row],[article_type_id]],品名マスタ[],5,0)</f>
        <v>角エジェクタピン</v>
      </c>
      <c r="D356" s="9">
        <v>2</v>
      </c>
      <c r="E356" s="50" t="str">
        <f>VLOOKUP(見積条件マスタ[[#This Row],[qt_condition_type_id]],見積条件タイプマスタ[],5,0)</f>
        <v>表面処理</v>
      </c>
      <c r="F356" s="50" t="str">
        <f>VLOOKUP(見積条件マスタ[[#This Row],[qt_condition_type_id]],見積条件タイプマスタ[],2,0)</f>
        <v>SIMPLE_TEXT</v>
      </c>
      <c r="G356" s="5">
        <v>5</v>
      </c>
      <c r="H356" s="50" t="str">
        <f>見積条件マスタ[[#This Row],[article_type_id]]&amp;"."&amp;見積条件マスタ[[#This Row],[qt_condition_type_id]]&amp;"."&amp;見積条件マスタ[[#This Row],[qt_condition_type_define_id]]</f>
        <v>2.2.5</v>
      </c>
      <c r="I356" s="5" t="s">
        <v>167</v>
      </c>
      <c r="J356" s="5"/>
      <c r="K356" s="5" t="s">
        <v>636</v>
      </c>
      <c r="L356" s="5">
        <v>5</v>
      </c>
      <c r="M356" s="5"/>
      <c r="N356" s="12" t="s">
        <v>611</v>
      </c>
      <c r="O356" s="59"/>
    </row>
    <row r="357" spans="2:15" x14ac:dyDescent="0.25">
      <c r="B357" s="5">
        <v>2</v>
      </c>
      <c r="C357" s="33" t="str">
        <f>VLOOKUP(見積条件マスタ[[#This Row],[article_type_id]],品名マスタ[],5,0)</f>
        <v>角エジェクタピン</v>
      </c>
      <c r="D357" s="9">
        <v>2</v>
      </c>
      <c r="E357" s="50" t="str">
        <f>VLOOKUP(見積条件マスタ[[#This Row],[qt_condition_type_id]],見積条件タイプマスタ[],5,0)</f>
        <v>表面処理</v>
      </c>
      <c r="F357" s="50" t="str">
        <f>VLOOKUP(見積条件マスタ[[#This Row],[qt_condition_type_id]],見積条件タイプマスタ[],2,0)</f>
        <v>SIMPLE_TEXT</v>
      </c>
      <c r="G357" s="5">
        <v>6</v>
      </c>
      <c r="H357" s="50" t="str">
        <f>見積条件マスタ[[#This Row],[article_type_id]]&amp;"."&amp;見積条件マスタ[[#This Row],[qt_condition_type_id]]&amp;"."&amp;見積条件マスタ[[#This Row],[qt_condition_type_define_id]]</f>
        <v>2.2.6</v>
      </c>
      <c r="I357" s="5" t="s">
        <v>168</v>
      </c>
      <c r="J357" s="5"/>
      <c r="K357" s="5" t="s">
        <v>637</v>
      </c>
      <c r="L357" s="5">
        <v>6</v>
      </c>
      <c r="M357" s="5"/>
      <c r="N357" s="12" t="s">
        <v>611</v>
      </c>
      <c r="O357" s="59"/>
    </row>
    <row r="358" spans="2:15" x14ac:dyDescent="0.25">
      <c r="B358" s="5">
        <v>2</v>
      </c>
      <c r="C358" s="33" t="str">
        <f>VLOOKUP(見積条件マスタ[[#This Row],[article_type_id]],品名マスタ[],5,0)</f>
        <v>角エジェクタピン</v>
      </c>
      <c r="D358" s="9">
        <v>2</v>
      </c>
      <c r="E358" s="50" t="str">
        <f>VLOOKUP(見積条件マスタ[[#This Row],[qt_condition_type_id]],見積条件タイプマスタ[],5,0)</f>
        <v>表面処理</v>
      </c>
      <c r="F358" s="50" t="str">
        <f>VLOOKUP(見積条件マスタ[[#This Row],[qt_condition_type_id]],見積条件タイプマスタ[],2,0)</f>
        <v>SIMPLE_TEXT</v>
      </c>
      <c r="G358" s="5">
        <v>7</v>
      </c>
      <c r="H358" s="50" t="str">
        <f>見積条件マスタ[[#This Row],[article_type_id]]&amp;"."&amp;見積条件マスタ[[#This Row],[qt_condition_type_id]]&amp;"."&amp;見積条件マスタ[[#This Row],[qt_condition_type_define_id]]</f>
        <v>2.2.7</v>
      </c>
      <c r="I358" s="5" t="s">
        <v>169</v>
      </c>
      <c r="J358" s="5"/>
      <c r="K358" s="5" t="s">
        <v>638</v>
      </c>
      <c r="L358" s="5">
        <v>7</v>
      </c>
      <c r="M358" s="5"/>
      <c r="N358" s="12" t="s">
        <v>611</v>
      </c>
      <c r="O358" s="59"/>
    </row>
    <row r="359" spans="2:15" x14ac:dyDescent="0.25">
      <c r="B359" s="5">
        <v>2</v>
      </c>
      <c r="C359" s="33" t="str">
        <f>VLOOKUP(見積条件マスタ[[#This Row],[article_type_id]],品名マスタ[],5,0)</f>
        <v>角エジェクタピン</v>
      </c>
      <c r="D359" s="9">
        <v>2</v>
      </c>
      <c r="E359" s="50" t="str">
        <f>VLOOKUP(見積条件マスタ[[#This Row],[qt_condition_type_id]],見積条件タイプマスタ[],5,0)</f>
        <v>表面処理</v>
      </c>
      <c r="F359" s="50" t="str">
        <f>VLOOKUP(見積条件マスタ[[#This Row],[qt_condition_type_id]],見積条件タイプマスタ[],2,0)</f>
        <v>SIMPLE_TEXT</v>
      </c>
      <c r="G359" s="5">
        <v>8</v>
      </c>
      <c r="H359" s="50" t="str">
        <f>見積条件マスタ[[#This Row],[article_type_id]]&amp;"."&amp;見積条件マスタ[[#This Row],[qt_condition_type_id]]&amp;"."&amp;見積条件マスタ[[#This Row],[qt_condition_type_define_id]]</f>
        <v>2.2.8</v>
      </c>
      <c r="I359" s="5" t="s">
        <v>170</v>
      </c>
      <c r="J359" s="5"/>
      <c r="K359" s="5" t="s">
        <v>639</v>
      </c>
      <c r="L359" s="5">
        <v>8</v>
      </c>
      <c r="M359" s="5"/>
      <c r="N359" s="12" t="s">
        <v>611</v>
      </c>
      <c r="O359" s="59"/>
    </row>
    <row r="360" spans="2:15" x14ac:dyDescent="0.25">
      <c r="B360" s="5">
        <v>2</v>
      </c>
      <c r="C360" s="33" t="str">
        <f>VLOOKUP(見積条件マスタ[[#This Row],[article_type_id]],品名マスタ[],5,0)</f>
        <v>角エジェクタピン</v>
      </c>
      <c r="D360" s="9">
        <v>2</v>
      </c>
      <c r="E360" s="50" t="str">
        <f>VLOOKUP(見積条件マスタ[[#This Row],[qt_condition_type_id]],見積条件タイプマスタ[],5,0)</f>
        <v>表面処理</v>
      </c>
      <c r="F360" s="50" t="str">
        <f>VLOOKUP(見積条件マスタ[[#This Row],[qt_condition_type_id]],見積条件タイプマスタ[],2,0)</f>
        <v>SIMPLE_TEXT</v>
      </c>
      <c r="G360" s="5">
        <v>9</v>
      </c>
      <c r="H360" s="50" t="str">
        <f>見積条件マスタ[[#This Row],[article_type_id]]&amp;"."&amp;見積条件マスタ[[#This Row],[qt_condition_type_id]]&amp;"."&amp;見積条件マスタ[[#This Row],[qt_condition_type_define_id]]</f>
        <v>2.2.9</v>
      </c>
      <c r="I360" s="5" t="s">
        <v>171</v>
      </c>
      <c r="J360" s="5"/>
      <c r="K360" s="5" t="s">
        <v>640</v>
      </c>
      <c r="L360" s="5">
        <v>9</v>
      </c>
      <c r="M360" s="5"/>
      <c r="N360" s="12" t="s">
        <v>611</v>
      </c>
      <c r="O360" s="59"/>
    </row>
    <row r="361" spans="2:15" x14ac:dyDescent="0.25">
      <c r="B361" s="5">
        <v>2</v>
      </c>
      <c r="C361" s="33" t="str">
        <f>VLOOKUP(見積条件マスタ[[#This Row],[article_type_id]],品名マスタ[],5,0)</f>
        <v>角エジェクタピン</v>
      </c>
      <c r="D361" s="9">
        <v>2</v>
      </c>
      <c r="E361" s="50" t="str">
        <f>VLOOKUP(見積条件マスタ[[#This Row],[qt_condition_type_id]],見積条件タイプマスタ[],5,0)</f>
        <v>表面処理</v>
      </c>
      <c r="F361" s="50" t="str">
        <f>VLOOKUP(見積条件マスタ[[#This Row],[qt_condition_type_id]],見積条件タイプマスタ[],2,0)</f>
        <v>SIMPLE_TEXT</v>
      </c>
      <c r="G361" s="5">
        <v>10</v>
      </c>
      <c r="H361" s="50" t="str">
        <f>見積条件マスタ[[#This Row],[article_type_id]]&amp;"."&amp;見積条件マスタ[[#This Row],[qt_condition_type_id]]&amp;"."&amp;見積条件マスタ[[#This Row],[qt_condition_type_define_id]]</f>
        <v>2.2.10</v>
      </c>
      <c r="I361" s="5" t="s">
        <v>172</v>
      </c>
      <c r="J361" s="5"/>
      <c r="K361" s="5" t="s">
        <v>641</v>
      </c>
      <c r="L361" s="5">
        <v>10</v>
      </c>
      <c r="M361" s="5"/>
      <c r="N361" s="12" t="s">
        <v>611</v>
      </c>
      <c r="O361" s="59"/>
    </row>
    <row r="362" spans="2:15" x14ac:dyDescent="0.25">
      <c r="B362" s="5">
        <v>2</v>
      </c>
      <c r="C362" s="33" t="str">
        <f>VLOOKUP(見積条件マスタ[[#This Row],[article_type_id]],品名マスタ[],5,0)</f>
        <v>角エジェクタピン</v>
      </c>
      <c r="D362" s="9">
        <v>2</v>
      </c>
      <c r="E362" s="50" t="str">
        <f>VLOOKUP(見積条件マスタ[[#This Row],[qt_condition_type_id]],見積条件タイプマスタ[],5,0)</f>
        <v>表面処理</v>
      </c>
      <c r="F362" s="50" t="str">
        <f>VLOOKUP(見積条件マスタ[[#This Row],[qt_condition_type_id]],見積条件タイプマスタ[],2,0)</f>
        <v>SIMPLE_TEXT</v>
      </c>
      <c r="G362" s="5">
        <v>11</v>
      </c>
      <c r="H362" s="50" t="str">
        <f>見積条件マスタ[[#This Row],[article_type_id]]&amp;"."&amp;見積条件マスタ[[#This Row],[qt_condition_type_id]]&amp;"."&amp;見積条件マスタ[[#This Row],[qt_condition_type_define_id]]</f>
        <v>2.2.11</v>
      </c>
      <c r="I362" s="5" t="s">
        <v>173</v>
      </c>
      <c r="J362" s="5"/>
      <c r="K362" s="5" t="s">
        <v>642</v>
      </c>
      <c r="L362" s="5">
        <v>11</v>
      </c>
      <c r="M362" s="5"/>
      <c r="N362" s="12" t="s">
        <v>611</v>
      </c>
      <c r="O362" s="59"/>
    </row>
    <row r="363" spans="2:15" x14ac:dyDescent="0.25">
      <c r="B363" s="5">
        <v>2</v>
      </c>
      <c r="C363" s="33" t="str">
        <f>VLOOKUP(見積条件マスタ[[#This Row],[article_type_id]],品名マスタ[],5,0)</f>
        <v>角エジェクタピン</v>
      </c>
      <c r="D363" s="9">
        <v>2</v>
      </c>
      <c r="E363" s="50" t="str">
        <f>VLOOKUP(見積条件マスタ[[#This Row],[qt_condition_type_id]],見積条件タイプマスタ[],5,0)</f>
        <v>表面処理</v>
      </c>
      <c r="F363" s="50" t="str">
        <f>VLOOKUP(見積条件マスタ[[#This Row],[qt_condition_type_id]],見積条件タイプマスタ[],2,0)</f>
        <v>SIMPLE_TEXT</v>
      </c>
      <c r="G363" s="5">
        <v>12</v>
      </c>
      <c r="H363" s="50" t="str">
        <f>見積条件マスタ[[#This Row],[article_type_id]]&amp;"."&amp;見積条件マスタ[[#This Row],[qt_condition_type_id]]&amp;"."&amp;見積条件マスタ[[#This Row],[qt_condition_type_define_id]]</f>
        <v>2.2.12</v>
      </c>
      <c r="I363" s="5" t="s">
        <v>174</v>
      </c>
      <c r="J363" s="5"/>
      <c r="K363" s="5" t="s">
        <v>643</v>
      </c>
      <c r="L363" s="5">
        <v>12</v>
      </c>
      <c r="M363" s="5"/>
      <c r="N363" s="12" t="s">
        <v>611</v>
      </c>
      <c r="O363" s="59"/>
    </row>
    <row r="364" spans="2:15" x14ac:dyDescent="0.25">
      <c r="B364" s="5">
        <v>2</v>
      </c>
      <c r="C364" s="33" t="str">
        <f>VLOOKUP(見積条件マスタ[[#This Row],[article_type_id]],品名マスタ[],5,0)</f>
        <v>角エジェクタピン</v>
      </c>
      <c r="D364" s="9">
        <v>2</v>
      </c>
      <c r="E364" s="50" t="str">
        <f>VLOOKUP(見積条件マスタ[[#This Row],[qt_condition_type_id]],見積条件タイプマスタ[],5,0)</f>
        <v>表面処理</v>
      </c>
      <c r="F364" s="50" t="str">
        <f>VLOOKUP(見積条件マスタ[[#This Row],[qt_condition_type_id]],見積条件タイプマスタ[],2,0)</f>
        <v>SIMPLE_TEXT</v>
      </c>
      <c r="G364" s="5">
        <v>13</v>
      </c>
      <c r="H364" s="50" t="str">
        <f>見積条件マスタ[[#This Row],[article_type_id]]&amp;"."&amp;見積条件マスタ[[#This Row],[qt_condition_type_id]]&amp;"."&amp;見積条件マスタ[[#This Row],[qt_condition_type_define_id]]</f>
        <v>2.2.13</v>
      </c>
      <c r="I364" s="5" t="s">
        <v>175</v>
      </c>
      <c r="J364" s="5"/>
      <c r="K364" s="5" t="s">
        <v>644</v>
      </c>
      <c r="L364" s="5">
        <v>13</v>
      </c>
      <c r="M364" s="5"/>
      <c r="N364" s="12" t="s">
        <v>611</v>
      </c>
      <c r="O364" s="59"/>
    </row>
    <row r="365" spans="2:15" x14ac:dyDescent="0.25">
      <c r="B365" s="5">
        <v>2</v>
      </c>
      <c r="C365" s="33" t="str">
        <f>VLOOKUP(見積条件マスタ[[#This Row],[article_type_id]],品名マスタ[],5,0)</f>
        <v>角エジェクタピン</v>
      </c>
      <c r="D365" s="9">
        <v>3</v>
      </c>
      <c r="E365" s="50" t="str">
        <f>VLOOKUP(見積条件マスタ[[#This Row],[qt_condition_type_id]],見積条件タイプマスタ[],5,0)</f>
        <v>硬度</v>
      </c>
      <c r="F365" s="50" t="str">
        <f>VLOOKUP(見積条件マスタ[[#This Row],[qt_condition_type_id]],見積条件タイプマスタ[],2,0)</f>
        <v>SIMPLE_TEXT</v>
      </c>
      <c r="G365" s="5">
        <v>1</v>
      </c>
      <c r="H365" s="50" t="str">
        <f>見積条件マスタ[[#This Row],[article_type_id]]&amp;"."&amp;見積条件マスタ[[#This Row],[qt_condition_type_id]]&amp;"."&amp;見積条件マスタ[[#This Row],[qt_condition_type_define_id]]</f>
        <v>2.3.1</v>
      </c>
      <c r="I365" s="5" t="s">
        <v>176</v>
      </c>
      <c r="J365" s="5"/>
      <c r="K365" s="5" t="s">
        <v>177</v>
      </c>
      <c r="L365" s="5">
        <v>1</v>
      </c>
      <c r="M365" s="5"/>
      <c r="N365" s="12" t="s">
        <v>838</v>
      </c>
      <c r="O365" s="59" t="s">
        <v>839</v>
      </c>
    </row>
    <row r="366" spans="2:15" x14ac:dyDescent="0.25">
      <c r="B366" s="5">
        <v>2</v>
      </c>
      <c r="C366" s="33" t="str">
        <f>VLOOKUP(見積条件マスタ[[#This Row],[article_type_id]],品名マスタ[],5,0)</f>
        <v>角エジェクタピン</v>
      </c>
      <c r="D366" s="9">
        <v>3</v>
      </c>
      <c r="E366" s="50" t="str">
        <f>VLOOKUP(見積条件マスタ[[#This Row],[qt_condition_type_id]],見積条件タイプマスタ[],5,0)</f>
        <v>硬度</v>
      </c>
      <c r="F366" s="50" t="str">
        <f>VLOOKUP(見積条件マスタ[[#This Row],[qt_condition_type_id]],見積条件タイプマスタ[],2,0)</f>
        <v>SIMPLE_TEXT</v>
      </c>
      <c r="G366" s="5">
        <v>2</v>
      </c>
      <c r="H366" s="50" t="str">
        <f>見積条件マスタ[[#This Row],[article_type_id]]&amp;"."&amp;見積条件マスタ[[#This Row],[qt_condition_type_id]]&amp;"."&amp;見積条件マスタ[[#This Row],[qt_condition_type_define_id]]</f>
        <v>2.3.2</v>
      </c>
      <c r="I366" s="5" t="s">
        <v>14</v>
      </c>
      <c r="J366" s="5"/>
      <c r="K366" s="5" t="s">
        <v>178</v>
      </c>
      <c r="L366" s="5">
        <v>2</v>
      </c>
      <c r="M366" s="5"/>
      <c r="N366" s="12" t="s">
        <v>838</v>
      </c>
      <c r="O366" s="59" t="s">
        <v>839</v>
      </c>
    </row>
    <row r="367" spans="2:15" x14ac:dyDescent="0.25">
      <c r="B367" s="5">
        <v>2</v>
      </c>
      <c r="C367" s="33" t="str">
        <f>VLOOKUP(見積条件マスタ[[#This Row],[article_type_id]],品名マスタ[],5,0)</f>
        <v>角エジェクタピン</v>
      </c>
      <c r="D367" s="9">
        <v>3</v>
      </c>
      <c r="E367" s="50" t="str">
        <f>VLOOKUP(見積条件マスタ[[#This Row],[qt_condition_type_id]],見積条件タイプマスタ[],5,0)</f>
        <v>硬度</v>
      </c>
      <c r="F367" s="50" t="str">
        <f>VLOOKUP(見積条件マスタ[[#This Row],[qt_condition_type_id]],見積条件タイプマスタ[],2,0)</f>
        <v>SIMPLE_TEXT</v>
      </c>
      <c r="G367" s="5">
        <v>3</v>
      </c>
      <c r="H367" s="50" t="str">
        <f>見積条件マスタ[[#This Row],[article_type_id]]&amp;"."&amp;見積条件マスタ[[#This Row],[qt_condition_type_id]]&amp;"."&amp;見積条件マスタ[[#This Row],[qt_condition_type_define_id]]</f>
        <v>2.3.3</v>
      </c>
      <c r="I367" s="5" t="s">
        <v>17</v>
      </c>
      <c r="J367" s="5"/>
      <c r="K367" s="5" t="s">
        <v>179</v>
      </c>
      <c r="L367" s="5">
        <v>3</v>
      </c>
      <c r="M367" s="5"/>
      <c r="N367" s="12" t="s">
        <v>838</v>
      </c>
      <c r="O367" s="59" t="s">
        <v>839</v>
      </c>
    </row>
    <row r="368" spans="2:15" x14ac:dyDescent="0.25">
      <c r="B368" s="5">
        <v>2</v>
      </c>
      <c r="C368" s="33" t="str">
        <f>VLOOKUP(見積条件マスタ[[#This Row],[article_type_id]],品名マスタ[],5,0)</f>
        <v>角エジェクタピン</v>
      </c>
      <c r="D368" s="9">
        <v>3</v>
      </c>
      <c r="E368" s="50" t="str">
        <f>VLOOKUP(見積条件マスタ[[#This Row],[qt_condition_type_id]],見積条件タイプマスタ[],5,0)</f>
        <v>硬度</v>
      </c>
      <c r="F368" s="50" t="str">
        <f>VLOOKUP(見積条件マスタ[[#This Row],[qt_condition_type_id]],見積条件タイプマスタ[],2,0)</f>
        <v>SIMPLE_TEXT</v>
      </c>
      <c r="G368" s="5">
        <v>4</v>
      </c>
      <c r="H368" s="50" t="str">
        <f>見積条件マスタ[[#This Row],[article_type_id]]&amp;"."&amp;見積条件マスタ[[#This Row],[qt_condition_type_id]]&amp;"."&amp;見積条件マスタ[[#This Row],[qt_condition_type_define_id]]</f>
        <v>2.3.4</v>
      </c>
      <c r="I368" s="5" t="s">
        <v>21</v>
      </c>
      <c r="J368" s="5"/>
      <c r="K368" s="5" t="s">
        <v>180</v>
      </c>
      <c r="L368" s="5">
        <v>4</v>
      </c>
      <c r="M368" s="5"/>
      <c r="N368" s="12" t="s">
        <v>838</v>
      </c>
      <c r="O368" s="59" t="s">
        <v>839</v>
      </c>
    </row>
    <row r="369" spans="2:15" x14ac:dyDescent="0.25">
      <c r="B369" s="5">
        <v>2</v>
      </c>
      <c r="C369" s="33" t="str">
        <f>VLOOKUP(見積条件マスタ[[#This Row],[article_type_id]],品名マスタ[],5,0)</f>
        <v>角エジェクタピン</v>
      </c>
      <c r="D369" s="9">
        <v>3</v>
      </c>
      <c r="E369" s="50" t="str">
        <f>VLOOKUP(見積条件マスタ[[#This Row],[qt_condition_type_id]],見積条件タイプマスタ[],5,0)</f>
        <v>硬度</v>
      </c>
      <c r="F369" s="50" t="str">
        <f>VLOOKUP(見積条件マスタ[[#This Row],[qt_condition_type_id]],見積条件タイプマスタ[],2,0)</f>
        <v>SIMPLE_TEXT</v>
      </c>
      <c r="G369" s="5">
        <v>5</v>
      </c>
      <c r="H369" s="50" t="str">
        <f>見積条件マスタ[[#This Row],[article_type_id]]&amp;"."&amp;見積条件マスタ[[#This Row],[qt_condition_type_id]]&amp;"."&amp;見積条件マスタ[[#This Row],[qt_condition_type_define_id]]</f>
        <v>2.3.5</v>
      </c>
      <c r="I369" s="5" t="s">
        <v>11</v>
      </c>
      <c r="J369" s="5"/>
      <c r="K369" s="5" t="s">
        <v>181</v>
      </c>
      <c r="L369" s="5">
        <v>6</v>
      </c>
      <c r="M369" s="5"/>
      <c r="N369" s="12" t="s">
        <v>838</v>
      </c>
      <c r="O369" s="59" t="s">
        <v>839</v>
      </c>
    </row>
    <row r="370" spans="2:15" x14ac:dyDescent="0.25">
      <c r="B370" s="5">
        <v>2</v>
      </c>
      <c r="C370" s="33" t="str">
        <f>VLOOKUP(見積条件マスタ[[#This Row],[article_type_id]],品名マスタ[],5,0)</f>
        <v>角エジェクタピン</v>
      </c>
      <c r="D370" s="9">
        <v>3</v>
      </c>
      <c r="E370" s="50" t="str">
        <f>VLOOKUP(見積条件マスタ[[#This Row],[qt_condition_type_id]],見積条件タイプマスタ[],5,0)</f>
        <v>硬度</v>
      </c>
      <c r="F370" s="50" t="str">
        <f>VLOOKUP(見積条件マスタ[[#This Row],[qt_condition_type_id]],見積条件タイプマスタ[],2,0)</f>
        <v>SIMPLE_TEXT</v>
      </c>
      <c r="G370" s="5">
        <v>6</v>
      </c>
      <c r="H370" s="50" t="str">
        <f>見積条件マスタ[[#This Row],[article_type_id]]&amp;"."&amp;見積条件マスタ[[#This Row],[qt_condition_type_id]]&amp;"."&amp;見積条件マスタ[[#This Row],[qt_condition_type_define_id]]</f>
        <v>2.3.6</v>
      </c>
      <c r="I370" s="5" t="s">
        <v>19</v>
      </c>
      <c r="J370" s="5"/>
      <c r="K370" s="5" t="s">
        <v>182</v>
      </c>
      <c r="L370" s="5">
        <v>7</v>
      </c>
      <c r="M370" s="5"/>
      <c r="N370" s="12" t="s">
        <v>838</v>
      </c>
      <c r="O370" s="59" t="s">
        <v>839</v>
      </c>
    </row>
    <row r="371" spans="2:15" x14ac:dyDescent="0.25">
      <c r="B371" s="5">
        <v>2</v>
      </c>
      <c r="C371" s="33" t="str">
        <f>VLOOKUP(見積条件マスタ[[#This Row],[article_type_id]],品名マスタ[],5,0)</f>
        <v>角エジェクタピン</v>
      </c>
      <c r="D371" s="9">
        <v>3</v>
      </c>
      <c r="E371" s="50" t="str">
        <f>VLOOKUP(見積条件マスタ[[#This Row],[qt_condition_type_id]],見積条件タイプマスタ[],5,0)</f>
        <v>硬度</v>
      </c>
      <c r="F371" s="50" t="str">
        <f>VLOOKUP(見積条件マスタ[[#This Row],[qt_condition_type_id]],見積条件タイプマスタ[],2,0)</f>
        <v>SIMPLE_TEXT</v>
      </c>
      <c r="G371" s="5">
        <v>7</v>
      </c>
      <c r="H371" s="50" t="str">
        <f>見積条件マスタ[[#This Row],[article_type_id]]&amp;"."&amp;見積条件マスタ[[#This Row],[qt_condition_type_id]]&amp;"."&amp;見積条件マスタ[[#This Row],[qt_condition_type_define_id]]</f>
        <v>2.3.7</v>
      </c>
      <c r="I371" s="5" t="s">
        <v>183</v>
      </c>
      <c r="J371" s="5"/>
      <c r="K371" s="5" t="s">
        <v>184</v>
      </c>
      <c r="L371" s="5">
        <v>9</v>
      </c>
      <c r="M371" s="5"/>
      <c r="N371" s="12" t="s">
        <v>838</v>
      </c>
      <c r="O371" s="59" t="s">
        <v>839</v>
      </c>
    </row>
    <row r="372" spans="2:15" x14ac:dyDescent="0.25">
      <c r="B372" s="5">
        <v>2</v>
      </c>
      <c r="C372" s="33" t="str">
        <f>VLOOKUP(見積条件マスタ[[#This Row],[article_type_id]],品名マスタ[],5,0)</f>
        <v>角エジェクタピン</v>
      </c>
      <c r="D372" s="9">
        <v>3</v>
      </c>
      <c r="E372" s="50" t="str">
        <f>VLOOKUP(見積条件マスタ[[#This Row],[qt_condition_type_id]],見積条件タイプマスタ[],5,0)</f>
        <v>硬度</v>
      </c>
      <c r="F372" s="50" t="str">
        <f>VLOOKUP(見積条件マスタ[[#This Row],[qt_condition_type_id]],見積条件タイプマスタ[],2,0)</f>
        <v>SIMPLE_TEXT</v>
      </c>
      <c r="G372" s="5">
        <v>8</v>
      </c>
      <c r="H372" s="50" t="str">
        <f>見積条件マスタ[[#This Row],[article_type_id]]&amp;"."&amp;見積条件マスタ[[#This Row],[qt_condition_type_id]]&amp;"."&amp;見積条件マスタ[[#This Row],[qt_condition_type_define_id]]</f>
        <v>2.3.8</v>
      </c>
      <c r="I372" s="5" t="s">
        <v>185</v>
      </c>
      <c r="J372" s="5"/>
      <c r="K372" s="5" t="s">
        <v>186</v>
      </c>
      <c r="L372" s="5">
        <v>10</v>
      </c>
      <c r="M372" s="5"/>
      <c r="N372" s="12" t="s">
        <v>838</v>
      </c>
      <c r="O372" s="59" t="s">
        <v>839</v>
      </c>
    </row>
    <row r="373" spans="2:15" x14ac:dyDescent="0.25">
      <c r="B373" s="5">
        <v>2</v>
      </c>
      <c r="C373" s="33" t="str">
        <f>VLOOKUP(見積条件マスタ[[#This Row],[article_type_id]],品名マスタ[],5,0)</f>
        <v>角エジェクタピン</v>
      </c>
      <c r="D373" s="9">
        <v>3</v>
      </c>
      <c r="E373" s="50" t="str">
        <f>VLOOKUP(見積条件マスタ[[#This Row],[qt_condition_type_id]],見積条件タイプマスタ[],5,0)</f>
        <v>硬度</v>
      </c>
      <c r="F373" s="50" t="str">
        <f>VLOOKUP(見積条件マスタ[[#This Row],[qt_condition_type_id]],見積条件タイプマスタ[],2,0)</f>
        <v>SIMPLE_TEXT</v>
      </c>
      <c r="G373" s="5">
        <v>9</v>
      </c>
      <c r="H373" s="50" t="str">
        <f>見積条件マスタ[[#This Row],[article_type_id]]&amp;"."&amp;見積条件マスタ[[#This Row],[qt_condition_type_id]]&amp;"."&amp;見積条件マスタ[[#This Row],[qt_condition_type_define_id]]</f>
        <v>2.3.9</v>
      </c>
      <c r="I373" s="5" t="s">
        <v>187</v>
      </c>
      <c r="J373" s="5"/>
      <c r="K373" s="5" t="s">
        <v>188</v>
      </c>
      <c r="L373" s="5">
        <v>11</v>
      </c>
      <c r="M373" s="5"/>
      <c r="N373" s="12" t="s">
        <v>838</v>
      </c>
      <c r="O373" s="59" t="s">
        <v>839</v>
      </c>
    </row>
    <row r="374" spans="2:15" x14ac:dyDescent="0.25">
      <c r="B374" s="5">
        <v>2</v>
      </c>
      <c r="C374" s="33" t="str">
        <f>VLOOKUP(見積条件マスタ[[#This Row],[article_type_id]],品名マスタ[],5,0)</f>
        <v>角エジェクタピン</v>
      </c>
      <c r="D374" s="9">
        <v>3</v>
      </c>
      <c r="E374" s="50" t="str">
        <f>VLOOKUP(見積条件マスタ[[#This Row],[qt_condition_type_id]],見積条件タイプマスタ[],5,0)</f>
        <v>硬度</v>
      </c>
      <c r="F374" s="50" t="str">
        <f>VLOOKUP(見積条件マスタ[[#This Row],[qt_condition_type_id]],見積条件タイプマスタ[],2,0)</f>
        <v>SIMPLE_TEXT</v>
      </c>
      <c r="G374" s="5">
        <v>10</v>
      </c>
      <c r="H374" s="50" t="str">
        <f>見積条件マスタ[[#This Row],[article_type_id]]&amp;"."&amp;見積条件マスタ[[#This Row],[qt_condition_type_id]]&amp;"."&amp;見積条件マスタ[[#This Row],[qt_condition_type_define_id]]</f>
        <v>2.3.10</v>
      </c>
      <c r="I374" s="5" t="s">
        <v>8</v>
      </c>
      <c r="J374" s="5"/>
      <c r="K374" s="5" t="s">
        <v>189</v>
      </c>
      <c r="L374" s="5">
        <v>12</v>
      </c>
      <c r="M374" s="5"/>
      <c r="N374" s="12" t="s">
        <v>838</v>
      </c>
      <c r="O374" s="59" t="s">
        <v>839</v>
      </c>
    </row>
    <row r="375" spans="2:15" x14ac:dyDescent="0.25">
      <c r="B375" s="5">
        <v>2</v>
      </c>
      <c r="C375" s="33" t="str">
        <f>VLOOKUP(見積条件マスタ[[#This Row],[article_type_id]],品名マスタ[],5,0)</f>
        <v>角エジェクタピン</v>
      </c>
      <c r="D375" s="9">
        <v>3</v>
      </c>
      <c r="E375" s="50" t="str">
        <f>VLOOKUP(見積条件マスタ[[#This Row],[qt_condition_type_id]],見積条件タイプマスタ[],5,0)</f>
        <v>硬度</v>
      </c>
      <c r="F375" s="50" t="str">
        <f>VLOOKUP(見積条件マスタ[[#This Row],[qt_condition_type_id]],見積条件タイプマスタ[],2,0)</f>
        <v>SIMPLE_TEXT</v>
      </c>
      <c r="G375" s="5">
        <v>11</v>
      </c>
      <c r="H375" s="50" t="str">
        <f>見積条件マスタ[[#This Row],[article_type_id]]&amp;"."&amp;見積条件マスタ[[#This Row],[qt_condition_type_id]]&amp;"."&amp;見積条件マスタ[[#This Row],[qt_condition_type_define_id]]</f>
        <v>2.3.11</v>
      </c>
      <c r="I375" s="5" t="s">
        <v>23</v>
      </c>
      <c r="J375" s="5"/>
      <c r="K375" s="5" t="s">
        <v>190</v>
      </c>
      <c r="L375" s="5">
        <v>5</v>
      </c>
      <c r="M375" s="5"/>
      <c r="N375" s="12" t="s">
        <v>838</v>
      </c>
      <c r="O375" s="59" t="s">
        <v>839</v>
      </c>
    </row>
    <row r="376" spans="2:15" x14ac:dyDescent="0.25">
      <c r="B376" s="5">
        <v>2</v>
      </c>
      <c r="C376" s="33" t="str">
        <f>VLOOKUP(見積条件マスタ[[#This Row],[article_type_id]],品名マスタ[],5,0)</f>
        <v>角エジェクタピン</v>
      </c>
      <c r="D376" s="9">
        <v>3</v>
      </c>
      <c r="E376" s="50" t="str">
        <f>VLOOKUP(見積条件マスタ[[#This Row],[qt_condition_type_id]],見積条件タイプマスタ[],5,0)</f>
        <v>硬度</v>
      </c>
      <c r="F376" s="50" t="str">
        <f>VLOOKUP(見積条件マスタ[[#This Row],[qt_condition_type_id]],見積条件タイプマスタ[],2,0)</f>
        <v>SIMPLE_TEXT</v>
      </c>
      <c r="G376" s="5">
        <v>12</v>
      </c>
      <c r="H376" s="50" t="str">
        <f>見積条件マスタ[[#This Row],[article_type_id]]&amp;"."&amp;見積条件マスタ[[#This Row],[qt_condition_type_id]]&amp;"."&amp;見積条件マスタ[[#This Row],[qt_condition_type_define_id]]</f>
        <v>2.3.12</v>
      </c>
      <c r="I376" s="5" t="s">
        <v>26</v>
      </c>
      <c r="J376" s="5"/>
      <c r="K376" s="5" t="s">
        <v>191</v>
      </c>
      <c r="L376" s="5">
        <v>8</v>
      </c>
      <c r="M376" s="5"/>
      <c r="N376" s="12" t="s">
        <v>838</v>
      </c>
      <c r="O376" s="59" t="s">
        <v>839</v>
      </c>
    </row>
    <row r="377" spans="2:15" x14ac:dyDescent="0.25">
      <c r="B377" s="5">
        <v>2</v>
      </c>
      <c r="C377" s="33" t="str">
        <f>VLOOKUP(見積条件マスタ[[#This Row],[article_type_id]],品名マスタ[],5,0)</f>
        <v>角エジェクタピン</v>
      </c>
      <c r="D377" s="9">
        <v>3</v>
      </c>
      <c r="E377" s="50" t="str">
        <f>VLOOKUP(見積条件マスタ[[#This Row],[qt_condition_type_id]],見積条件タイプマスタ[],5,0)</f>
        <v>硬度</v>
      </c>
      <c r="F377" s="50" t="str">
        <f>VLOOKUP(見積条件マスタ[[#This Row],[qt_condition_type_id]],見積条件タイプマスタ[],2,0)</f>
        <v>SIMPLE_TEXT</v>
      </c>
      <c r="G377" s="5">
        <v>13</v>
      </c>
      <c r="H377" s="50" t="str">
        <f>見積条件マスタ[[#This Row],[article_type_id]]&amp;"."&amp;見積条件マスタ[[#This Row],[qt_condition_type_id]]&amp;"."&amp;見積条件マスタ[[#This Row],[qt_condition_type_define_id]]</f>
        <v>2.3.13</v>
      </c>
      <c r="I377" s="5" t="s">
        <v>29</v>
      </c>
      <c r="J377" s="5"/>
      <c r="K377" s="5" t="s">
        <v>192</v>
      </c>
      <c r="L377" s="5">
        <v>13</v>
      </c>
      <c r="M377" s="5"/>
      <c r="N377" s="12" t="s">
        <v>838</v>
      </c>
      <c r="O377" s="59" t="s">
        <v>839</v>
      </c>
    </row>
    <row r="378" spans="2:15" x14ac:dyDescent="0.25">
      <c r="B378" s="5">
        <v>2</v>
      </c>
      <c r="C378" s="33" t="str">
        <f>VLOOKUP(見積条件マスタ[[#This Row],[article_type_id]],品名マスタ[],5,0)</f>
        <v>角エジェクタピン</v>
      </c>
      <c r="D378" s="9">
        <v>3</v>
      </c>
      <c r="E378" s="50" t="str">
        <f>VLOOKUP(見積条件マスタ[[#This Row],[qt_condition_type_id]],見積条件タイプマスタ[],5,0)</f>
        <v>硬度</v>
      </c>
      <c r="F378" s="50" t="str">
        <f>VLOOKUP(見積条件マスタ[[#This Row],[qt_condition_type_id]],見積条件タイプマスタ[],2,0)</f>
        <v>SIMPLE_TEXT</v>
      </c>
      <c r="G378" s="5">
        <v>14</v>
      </c>
      <c r="H378" s="50" t="str">
        <f>見積条件マスタ[[#This Row],[article_type_id]]&amp;"."&amp;見積条件マスタ[[#This Row],[qt_condition_type_id]]&amp;"."&amp;見積条件マスタ[[#This Row],[qt_condition_type_define_id]]</f>
        <v>2.3.14</v>
      </c>
      <c r="I378" s="5" t="s">
        <v>31</v>
      </c>
      <c r="J378" s="5"/>
      <c r="K378" s="5" t="s">
        <v>193</v>
      </c>
      <c r="L378" s="5">
        <v>14</v>
      </c>
      <c r="M378" s="5"/>
      <c r="N378" s="12" t="s">
        <v>838</v>
      </c>
      <c r="O378" s="59" t="s">
        <v>839</v>
      </c>
    </row>
    <row r="379" spans="2:15" x14ac:dyDescent="0.25">
      <c r="B379" s="5">
        <v>2</v>
      </c>
      <c r="C379" s="33" t="str">
        <f>VLOOKUP(見積条件マスタ[[#This Row],[article_type_id]],品名マスタ[],5,0)</f>
        <v>角エジェクタピン</v>
      </c>
      <c r="D379" s="9">
        <v>3</v>
      </c>
      <c r="E379" s="50" t="str">
        <f>VLOOKUP(見積条件マスタ[[#This Row],[qt_condition_type_id]],見積条件タイプマスタ[],5,0)</f>
        <v>硬度</v>
      </c>
      <c r="F379" s="50" t="str">
        <f>VLOOKUP(見積条件マスタ[[#This Row],[qt_condition_type_id]],見積条件タイプマスタ[],2,0)</f>
        <v>SIMPLE_TEXT</v>
      </c>
      <c r="G379" s="5">
        <v>15</v>
      </c>
      <c r="H379" s="50" t="str">
        <f>見積条件マスタ[[#This Row],[article_type_id]]&amp;"."&amp;見積条件マスタ[[#This Row],[qt_condition_type_id]]&amp;"."&amp;見積条件マスタ[[#This Row],[qt_condition_type_define_id]]</f>
        <v>2.3.15</v>
      </c>
      <c r="I379" s="5" t="s">
        <v>33</v>
      </c>
      <c r="J379" s="5"/>
      <c r="K379" s="5" t="s">
        <v>194</v>
      </c>
      <c r="L379" s="5">
        <v>15</v>
      </c>
      <c r="M379" s="5"/>
      <c r="N379" s="12" t="s">
        <v>838</v>
      </c>
      <c r="O379" s="59" t="s">
        <v>839</v>
      </c>
    </row>
    <row r="380" spans="2:15" x14ac:dyDescent="0.25">
      <c r="B380" s="5">
        <v>2</v>
      </c>
      <c r="C380" s="50" t="str">
        <f>VLOOKUP(見積条件マスタ[[#This Row],[article_type_id]],品名マスタ[],5,0)</f>
        <v>角エジェクタピン</v>
      </c>
      <c r="D380" s="9">
        <v>10001</v>
      </c>
      <c r="E380" s="50" t="str">
        <f>VLOOKUP(見積条件マスタ[[#This Row],[qt_condition_type_id]],見積条件タイプマスタ[],5,0)</f>
        <v>ツバ径公差</v>
      </c>
      <c r="F380" s="50" t="str">
        <f>VLOOKUP(見積条件マスタ[[#This Row],[qt_condition_type_id]],見積条件タイプマスタ[],2,0)</f>
        <v>TOLERANCE</v>
      </c>
      <c r="G380" s="5">
        <v>1</v>
      </c>
      <c r="H380" s="50" t="str">
        <f>見積条件マスタ[[#This Row],[article_type_id]]&amp;"."&amp;見積条件マスタ[[#This Row],[qt_condition_type_id]]&amp;"."&amp;見積条件マスタ[[#This Row],[qt_condition_type_define_id]]</f>
        <v>2.10001.1</v>
      </c>
      <c r="I380" s="5" t="s">
        <v>195</v>
      </c>
      <c r="J380" s="5"/>
      <c r="K380" s="5" t="s">
        <v>195</v>
      </c>
      <c r="L380" s="5">
        <v>2</v>
      </c>
      <c r="M380" s="5">
        <v>2</v>
      </c>
      <c r="N380" s="12" t="s">
        <v>612</v>
      </c>
      <c r="O380" s="59"/>
    </row>
    <row r="381" spans="2:15" x14ac:dyDescent="0.25">
      <c r="B381" s="5">
        <v>2</v>
      </c>
      <c r="C381" s="50" t="str">
        <f>VLOOKUP(見積条件マスタ[[#This Row],[article_type_id]],品名マスタ[],5,0)</f>
        <v>角エジェクタピン</v>
      </c>
      <c r="D381" s="9">
        <v>10001</v>
      </c>
      <c r="E381" s="50" t="str">
        <f>VLOOKUP(見積条件マスタ[[#This Row],[qt_condition_type_id]],見積条件タイプマスタ[],5,0)</f>
        <v>ツバ径公差</v>
      </c>
      <c r="F381" s="50" t="str">
        <f>VLOOKUP(見積条件マスタ[[#This Row],[qt_condition_type_id]],見積条件タイプマスタ[],2,0)</f>
        <v>TOLERANCE</v>
      </c>
      <c r="G381" s="5">
        <v>2</v>
      </c>
      <c r="H381" s="50" t="str">
        <f>見積条件マスタ[[#This Row],[article_type_id]]&amp;"."&amp;見積条件マスタ[[#This Row],[qt_condition_type_id]]&amp;"."&amp;見積条件マスタ[[#This Row],[qt_condition_type_define_id]]</f>
        <v>2.10001.2</v>
      </c>
      <c r="I381" s="5" t="s">
        <v>196</v>
      </c>
      <c r="J381" s="5"/>
      <c r="K381" s="5" t="s">
        <v>196</v>
      </c>
      <c r="L381" s="5">
        <v>1</v>
      </c>
      <c r="M381" s="5">
        <v>1</v>
      </c>
      <c r="N381" s="12" t="s">
        <v>612</v>
      </c>
      <c r="O381" s="59"/>
    </row>
    <row r="382" spans="2:15" x14ac:dyDescent="0.25">
      <c r="B382" s="5">
        <v>2</v>
      </c>
      <c r="C382" s="50" t="str">
        <f>VLOOKUP(見積条件マスタ[[#This Row],[article_type_id]],品名マスタ[],5,0)</f>
        <v>角エジェクタピン</v>
      </c>
      <c r="D382" s="9">
        <v>10002</v>
      </c>
      <c r="E382" s="50" t="str">
        <f>VLOOKUP(見積条件マスタ[[#This Row],[qt_condition_type_id]],見積条件タイプマスタ[],5,0)</f>
        <v>ツバ厚公差</v>
      </c>
      <c r="F382" s="50" t="str">
        <f>VLOOKUP(見積条件マスタ[[#This Row],[qt_condition_type_id]],見積条件タイプマスタ[],2,0)</f>
        <v>TOLERANCE</v>
      </c>
      <c r="G382" s="5">
        <v>1</v>
      </c>
      <c r="H382" s="50" t="str">
        <f>見積条件マスタ[[#This Row],[article_type_id]]&amp;"."&amp;見積条件マスタ[[#This Row],[qt_condition_type_id]]&amp;"."&amp;見積条件マスタ[[#This Row],[qt_condition_type_define_id]]</f>
        <v>2.10002.1</v>
      </c>
      <c r="I382" s="5" t="s">
        <v>195</v>
      </c>
      <c r="J382" s="5"/>
      <c r="K382" s="5" t="s">
        <v>195</v>
      </c>
      <c r="L382" s="5">
        <v>1</v>
      </c>
      <c r="M382" s="5">
        <v>2</v>
      </c>
      <c r="N382" s="12" t="s">
        <v>389</v>
      </c>
      <c r="O382" s="59"/>
    </row>
    <row r="383" spans="2:15" x14ac:dyDescent="0.25">
      <c r="B383" s="5">
        <v>2</v>
      </c>
      <c r="C383" s="50" t="str">
        <f>VLOOKUP(見積条件マスタ[[#This Row],[article_type_id]],品名マスタ[],5,0)</f>
        <v>角エジェクタピン</v>
      </c>
      <c r="D383" s="9">
        <v>10002</v>
      </c>
      <c r="E383" s="50" t="str">
        <f>VLOOKUP(見積条件マスタ[[#This Row],[qt_condition_type_id]],見積条件タイプマスタ[],5,0)</f>
        <v>ツバ厚公差</v>
      </c>
      <c r="F383" s="50" t="str">
        <f>VLOOKUP(見積条件マスタ[[#This Row],[qt_condition_type_id]],見積条件タイプマスタ[],2,0)</f>
        <v>TOLERANCE</v>
      </c>
      <c r="G383" s="5">
        <v>2</v>
      </c>
      <c r="H383" s="50" t="str">
        <f>見積条件マスタ[[#This Row],[article_type_id]]&amp;"."&amp;見積条件マスタ[[#This Row],[qt_condition_type_id]]&amp;"."&amp;見積条件マスタ[[#This Row],[qt_condition_type_define_id]]</f>
        <v>2.10002.2</v>
      </c>
      <c r="I383" s="5" t="s">
        <v>197</v>
      </c>
      <c r="J383" s="5"/>
      <c r="K383" s="5" t="s">
        <v>197</v>
      </c>
      <c r="L383" s="5">
        <v>2</v>
      </c>
      <c r="M383" s="5">
        <v>2</v>
      </c>
      <c r="N383" s="12" t="s">
        <v>389</v>
      </c>
      <c r="O383" s="59"/>
    </row>
    <row r="384" spans="2:15" x14ac:dyDescent="0.25">
      <c r="B384" s="5">
        <v>2</v>
      </c>
      <c r="C384" s="50" t="str">
        <f>VLOOKUP(見積条件マスタ[[#This Row],[article_type_id]],品名マスタ[],5,0)</f>
        <v>角エジェクタピン</v>
      </c>
      <c r="D384" s="9">
        <v>10003</v>
      </c>
      <c r="E384" s="50" t="str">
        <f>VLOOKUP(見積条件マスタ[[#This Row],[qt_condition_type_id]],見積条件タイプマスタ[],5,0)</f>
        <v>全長公差</v>
      </c>
      <c r="F384" s="50" t="str">
        <f>VLOOKUP(見積条件マスタ[[#This Row],[qt_condition_type_id]],見積条件タイプマスタ[],2,0)</f>
        <v>TOLERANCE</v>
      </c>
      <c r="G384" s="5">
        <v>1</v>
      </c>
      <c r="H384" s="50" t="str">
        <f>見積条件マスタ[[#This Row],[article_type_id]]&amp;"."&amp;見積条件マスタ[[#This Row],[qt_condition_type_id]]&amp;"."&amp;見積条件マスタ[[#This Row],[qt_condition_type_define_id]]</f>
        <v>2.10003.1</v>
      </c>
      <c r="I384" s="5" t="s">
        <v>198</v>
      </c>
      <c r="J384" s="5"/>
      <c r="K384" s="5" t="s">
        <v>198</v>
      </c>
      <c r="L384" s="5">
        <v>1</v>
      </c>
      <c r="M384" s="5">
        <v>2</v>
      </c>
      <c r="N384" s="12" t="s">
        <v>389</v>
      </c>
      <c r="O384" s="59"/>
    </row>
    <row r="385" spans="2:15" x14ac:dyDescent="0.25">
      <c r="B385" s="5">
        <v>2</v>
      </c>
      <c r="C385" s="50" t="str">
        <f>VLOOKUP(見積条件マスタ[[#This Row],[article_type_id]],品名マスタ[],5,0)</f>
        <v>角エジェクタピン</v>
      </c>
      <c r="D385" s="9">
        <v>10003</v>
      </c>
      <c r="E385" s="50" t="str">
        <f>VLOOKUP(見積条件マスタ[[#This Row],[qt_condition_type_id]],見積条件タイプマスタ[],5,0)</f>
        <v>全長公差</v>
      </c>
      <c r="F385" s="50" t="str">
        <f>VLOOKUP(見積条件マスタ[[#This Row],[qt_condition_type_id]],見積条件タイプマスタ[],2,0)</f>
        <v>TOLERANCE</v>
      </c>
      <c r="G385" s="5">
        <v>2</v>
      </c>
      <c r="H385" s="50" t="str">
        <f>見積条件マスタ[[#This Row],[article_type_id]]&amp;"."&amp;見積条件マスタ[[#This Row],[qt_condition_type_id]]&amp;"."&amp;見積条件マスタ[[#This Row],[qt_condition_type_define_id]]</f>
        <v>2.10003.2</v>
      </c>
      <c r="I385" s="5" t="s">
        <v>199</v>
      </c>
      <c r="J385" s="5"/>
      <c r="K385" s="5" t="s">
        <v>199</v>
      </c>
      <c r="L385" s="5">
        <v>2</v>
      </c>
      <c r="M385" s="5">
        <v>2</v>
      </c>
      <c r="N385" s="12" t="s">
        <v>389</v>
      </c>
      <c r="O385" s="59"/>
    </row>
    <row r="386" spans="2:15" x14ac:dyDescent="0.25">
      <c r="B386" s="5">
        <v>2</v>
      </c>
      <c r="C386" s="50" t="str">
        <f>VLOOKUP(見積条件マスタ[[#This Row],[article_type_id]],品名マスタ[],5,0)</f>
        <v>角エジェクタピン</v>
      </c>
      <c r="D386" s="9">
        <v>10003</v>
      </c>
      <c r="E386" s="50" t="str">
        <f>VLOOKUP(見積条件マスタ[[#This Row],[qt_condition_type_id]],見積条件タイプマスタ[],5,0)</f>
        <v>全長公差</v>
      </c>
      <c r="F386" s="50" t="str">
        <f>VLOOKUP(見積条件マスタ[[#This Row],[qt_condition_type_id]],見積条件タイプマスタ[],2,0)</f>
        <v>TOLERANCE</v>
      </c>
      <c r="G386" s="5">
        <v>3</v>
      </c>
      <c r="H386" s="50" t="str">
        <f>見積条件マスタ[[#This Row],[article_type_id]]&amp;"."&amp;見積条件マスタ[[#This Row],[qt_condition_type_id]]&amp;"."&amp;見積条件マスタ[[#This Row],[qt_condition_type_define_id]]</f>
        <v>2.10003.3</v>
      </c>
      <c r="I386" s="5" t="s">
        <v>200</v>
      </c>
      <c r="J386" s="5"/>
      <c r="K386" s="5" t="s">
        <v>200</v>
      </c>
      <c r="L386" s="5">
        <v>3</v>
      </c>
      <c r="M386" s="5">
        <v>2</v>
      </c>
      <c r="N386" s="12" t="s">
        <v>389</v>
      </c>
      <c r="O386" s="59"/>
    </row>
    <row r="387" spans="2:15" x14ac:dyDescent="0.25">
      <c r="B387" s="5">
        <v>2</v>
      </c>
      <c r="C387" s="50" t="str">
        <f>VLOOKUP(見積条件マスタ[[#This Row],[article_type_id]],品名マスタ[],5,0)</f>
        <v>角エジェクタピン</v>
      </c>
      <c r="D387" s="9">
        <v>10003</v>
      </c>
      <c r="E387" s="50" t="str">
        <f>VLOOKUP(見積条件マスタ[[#This Row],[qt_condition_type_id]],見積条件タイプマスタ[],5,0)</f>
        <v>全長公差</v>
      </c>
      <c r="F387" s="50" t="str">
        <f>VLOOKUP(見積条件マスタ[[#This Row],[qt_condition_type_id]],見積条件タイプマスタ[],2,0)</f>
        <v>TOLERANCE</v>
      </c>
      <c r="G387" s="5">
        <v>4</v>
      </c>
      <c r="H387" s="50" t="str">
        <f>見積条件マスタ[[#This Row],[article_type_id]]&amp;"."&amp;見積条件マスタ[[#This Row],[qt_condition_type_id]]&amp;"."&amp;見積条件マスタ[[#This Row],[qt_condition_type_define_id]]</f>
        <v>2.10003.4</v>
      </c>
      <c r="I387" s="5" t="s">
        <v>201</v>
      </c>
      <c r="J387" s="5"/>
      <c r="K387" s="5" t="s">
        <v>202</v>
      </c>
      <c r="L387" s="5">
        <v>4</v>
      </c>
      <c r="M387" s="5">
        <v>2</v>
      </c>
      <c r="N387" s="12" t="s">
        <v>389</v>
      </c>
      <c r="O387" s="59"/>
    </row>
    <row r="388" spans="2:15" x14ac:dyDescent="0.25">
      <c r="B388" s="5">
        <v>2</v>
      </c>
      <c r="C388" s="50" t="str">
        <f>VLOOKUP(見積条件マスタ[[#This Row],[article_type_id]],品名マスタ[],5,0)</f>
        <v>角エジェクタピン</v>
      </c>
      <c r="D388" s="9">
        <v>10005</v>
      </c>
      <c r="E388" s="50" t="str">
        <f>VLOOKUP(見積条件マスタ[[#This Row],[qt_condition_type_id]],見積条件タイプマスタ[],5,0)</f>
        <v>シャンク径公差</v>
      </c>
      <c r="F388" s="50" t="str">
        <f>VLOOKUP(見積条件マスタ[[#This Row],[qt_condition_type_id]],見積条件タイプマスタ[],2,0)</f>
        <v>TOLERANCE</v>
      </c>
      <c r="G388" s="5">
        <v>1</v>
      </c>
      <c r="H388" s="50" t="str">
        <f>見積条件マスタ[[#This Row],[article_type_id]]&amp;"."&amp;見積条件マスタ[[#This Row],[qt_condition_type_id]]&amp;"."&amp;見積条件マスタ[[#This Row],[qt_condition_type_define_id]]</f>
        <v>2.10005.1</v>
      </c>
      <c r="I388" s="5" t="s">
        <v>195</v>
      </c>
      <c r="J388" s="5"/>
      <c r="K388" s="5" t="s">
        <v>195</v>
      </c>
      <c r="L388" s="5">
        <v>1</v>
      </c>
      <c r="M388" s="5">
        <v>2</v>
      </c>
      <c r="N388" s="12" t="s">
        <v>389</v>
      </c>
      <c r="O388" s="59"/>
    </row>
    <row r="389" spans="2:15" x14ac:dyDescent="0.25">
      <c r="B389" s="5">
        <v>2</v>
      </c>
      <c r="C389" s="50" t="str">
        <f>VLOOKUP(見積条件マスタ[[#This Row],[article_type_id]],品名マスタ[],5,0)</f>
        <v>角エジェクタピン</v>
      </c>
      <c r="D389" s="9">
        <v>10005</v>
      </c>
      <c r="E389" s="50" t="str">
        <f>VLOOKUP(見積条件マスタ[[#This Row],[qt_condition_type_id]],見積条件タイプマスタ[],5,0)</f>
        <v>シャンク径公差</v>
      </c>
      <c r="F389" s="50" t="str">
        <f>VLOOKUP(見積条件マスタ[[#This Row],[qt_condition_type_id]],見積条件タイプマスタ[],2,0)</f>
        <v>TOLERANCE</v>
      </c>
      <c r="G389" s="5">
        <v>2</v>
      </c>
      <c r="H389" s="50" t="str">
        <f>見積条件マスタ[[#This Row],[article_type_id]]&amp;"."&amp;見積条件マスタ[[#This Row],[qt_condition_type_id]]&amp;"."&amp;見積条件マスタ[[#This Row],[qt_condition_type_define_id]]</f>
        <v>2.10005.2</v>
      </c>
      <c r="I389" s="5" t="s">
        <v>197</v>
      </c>
      <c r="J389" s="5"/>
      <c r="K389" s="5" t="s">
        <v>197</v>
      </c>
      <c r="L389" s="5">
        <v>2</v>
      </c>
      <c r="M389" s="5">
        <v>2</v>
      </c>
      <c r="N389" s="12" t="s">
        <v>389</v>
      </c>
      <c r="O389" s="59"/>
    </row>
    <row r="390" spans="2:15" x14ac:dyDescent="0.25">
      <c r="B390" s="5">
        <v>2</v>
      </c>
      <c r="C390" s="50" t="str">
        <f>VLOOKUP(見積条件マスタ[[#This Row],[article_type_id]],品名マスタ[],5,0)</f>
        <v>角エジェクタピン</v>
      </c>
      <c r="D390" s="9">
        <v>10006</v>
      </c>
      <c r="E390" s="50" t="str">
        <f>VLOOKUP(見積条件マスタ[[#This Row],[qt_condition_type_id]],見積条件タイプマスタ[],5,0)</f>
        <v>シャンク長公差</v>
      </c>
      <c r="F390" s="50" t="str">
        <f>VLOOKUP(見積条件マスタ[[#This Row],[qt_condition_type_id]],見積条件タイプマスタ[],2,0)</f>
        <v>TOLERANCE</v>
      </c>
      <c r="G390" s="5">
        <v>1</v>
      </c>
      <c r="H390" s="50" t="str">
        <f>見積条件マスタ[[#This Row],[article_type_id]]&amp;"."&amp;見積条件マスタ[[#This Row],[qt_condition_type_id]]&amp;"."&amp;見積条件マスタ[[#This Row],[qt_condition_type_define_id]]</f>
        <v>2.10006.1</v>
      </c>
      <c r="I390" s="5" t="s">
        <v>479</v>
      </c>
      <c r="J390" s="5"/>
      <c r="K390" s="5" t="s">
        <v>479</v>
      </c>
      <c r="L390" s="5">
        <v>1</v>
      </c>
      <c r="M390" s="5">
        <v>0</v>
      </c>
      <c r="N390" s="12" t="s">
        <v>612</v>
      </c>
      <c r="O390" s="59"/>
    </row>
    <row r="391" spans="2:15" x14ac:dyDescent="0.25">
      <c r="B391" s="5">
        <v>2</v>
      </c>
      <c r="C391" s="50" t="str">
        <f>VLOOKUP(見積条件マスタ[[#This Row],[article_type_id]],品名マスタ[],5,0)</f>
        <v>角エジェクタピン</v>
      </c>
      <c r="D391" s="9">
        <v>10007</v>
      </c>
      <c r="E391" s="50" t="str">
        <f>VLOOKUP(見積条件マスタ[[#This Row],[qt_condition_type_id]],見積条件タイプマスタ[],5,0)</f>
        <v>ツバカット位置公差</v>
      </c>
      <c r="F391" s="50" t="str">
        <f>VLOOKUP(見積条件マスタ[[#This Row],[qt_condition_type_id]],見積条件タイプマスタ[],2,0)</f>
        <v>TOLERANCE</v>
      </c>
      <c r="G391" s="5">
        <v>1</v>
      </c>
      <c r="H391" s="50" t="str">
        <f>見積条件マスタ[[#This Row],[article_type_id]]&amp;"."&amp;見積条件マスタ[[#This Row],[qt_condition_type_id]]&amp;"."&amp;見積条件マスタ[[#This Row],[qt_condition_type_define_id]]</f>
        <v>2.10007.1</v>
      </c>
      <c r="I391" s="5" t="s">
        <v>195</v>
      </c>
      <c r="J391" s="5"/>
      <c r="K391" s="5" t="s">
        <v>195</v>
      </c>
      <c r="L391" s="5">
        <v>2</v>
      </c>
      <c r="M391" s="5">
        <v>3</v>
      </c>
      <c r="N391" s="12" t="s">
        <v>612</v>
      </c>
      <c r="O391" s="59"/>
    </row>
    <row r="392" spans="2:15" x14ac:dyDescent="0.25">
      <c r="B392" s="5">
        <v>2</v>
      </c>
      <c r="C392" s="50" t="str">
        <f>VLOOKUP(見積条件マスタ[[#This Row],[article_type_id]],品名マスタ[],5,0)</f>
        <v>角エジェクタピン</v>
      </c>
      <c r="D392" s="9">
        <v>10007</v>
      </c>
      <c r="E392" s="50" t="str">
        <f>VLOOKUP(見積条件マスタ[[#This Row],[qt_condition_type_id]],見積条件タイプマスタ[],5,0)</f>
        <v>ツバカット位置公差</v>
      </c>
      <c r="F392" s="50" t="str">
        <f>VLOOKUP(見積条件マスタ[[#This Row],[qt_condition_type_id]],見積条件タイプマスタ[],2,0)</f>
        <v>TOLERANCE</v>
      </c>
      <c r="G392" s="5">
        <v>2</v>
      </c>
      <c r="H392" s="50" t="str">
        <f>見積条件マスタ[[#This Row],[article_type_id]]&amp;"."&amp;見積条件マスタ[[#This Row],[qt_condition_type_id]]&amp;"."&amp;見積条件マスタ[[#This Row],[qt_condition_type_define_id]]</f>
        <v>2.10007.2</v>
      </c>
      <c r="I392" s="5" t="s">
        <v>203</v>
      </c>
      <c r="J392" s="5"/>
      <c r="K392" s="5" t="s">
        <v>203</v>
      </c>
      <c r="L392" s="5">
        <v>1</v>
      </c>
      <c r="M392" s="5">
        <v>3</v>
      </c>
      <c r="N392" s="12" t="s">
        <v>612</v>
      </c>
      <c r="O392" s="59"/>
    </row>
    <row r="393" spans="2:15" x14ac:dyDescent="0.25">
      <c r="B393" s="5">
        <v>2</v>
      </c>
      <c r="C393" s="50" t="str">
        <f>VLOOKUP(見積条件マスタ[[#This Row],[article_type_id]],品名マスタ[],5,0)</f>
        <v>角エジェクタピン</v>
      </c>
      <c r="D393" s="9">
        <v>10007</v>
      </c>
      <c r="E393" s="50" t="str">
        <f>VLOOKUP(見積条件マスタ[[#This Row],[qt_condition_type_id]],見積条件タイプマスタ[],5,0)</f>
        <v>ツバカット位置公差</v>
      </c>
      <c r="F393" s="50" t="str">
        <f>VLOOKUP(見積条件マスタ[[#This Row],[qt_condition_type_id]],見積条件タイプマスタ[],2,0)</f>
        <v>TOLERANCE</v>
      </c>
      <c r="G393" s="5">
        <v>3</v>
      </c>
      <c r="H393" s="50" t="str">
        <f>見積条件マスタ[[#This Row],[article_type_id]]&amp;"."&amp;見積条件マスタ[[#This Row],[qt_condition_type_id]]&amp;"."&amp;見積条件マスタ[[#This Row],[qt_condition_type_define_id]]</f>
        <v>2.10007.3</v>
      </c>
      <c r="I393" s="5" t="s">
        <v>443</v>
      </c>
      <c r="J393" s="5"/>
      <c r="K393" s="5" t="s">
        <v>443</v>
      </c>
      <c r="L393" s="5">
        <v>3</v>
      </c>
      <c r="M393" s="5">
        <v>3</v>
      </c>
      <c r="N393" s="12" t="s">
        <v>613</v>
      </c>
      <c r="O393" s="59"/>
    </row>
    <row r="394" spans="2:15" x14ac:dyDescent="0.25">
      <c r="B394" s="5">
        <v>2</v>
      </c>
      <c r="C394" s="50" t="str">
        <f>VLOOKUP(見積条件マスタ[[#This Row],[article_type_id]],品名マスタ[],5,0)</f>
        <v>角エジェクタピン</v>
      </c>
      <c r="D394" s="9">
        <v>10008</v>
      </c>
      <c r="E394" s="50" t="str">
        <f>VLOOKUP(見積条件マスタ[[#This Row],[qt_condition_type_id]],見積条件タイプマスタ[],5,0)</f>
        <v>ツバ裏溝 溝幅A公差</v>
      </c>
      <c r="F394" s="50" t="str">
        <f>VLOOKUP(見積条件マスタ[[#This Row],[qt_condition_type_id]],見積条件タイプマスタ[],2,0)</f>
        <v>TOLERANCE</v>
      </c>
      <c r="G394" s="5">
        <v>1</v>
      </c>
      <c r="H394" s="50" t="str">
        <f>見積条件マスタ[[#This Row],[article_type_id]]&amp;"."&amp;見積条件マスタ[[#This Row],[qt_condition_type_id]]&amp;"."&amp;見積条件マスタ[[#This Row],[qt_condition_type_define_id]]</f>
        <v>2.10008.1</v>
      </c>
      <c r="I394" s="5" t="s">
        <v>195</v>
      </c>
      <c r="J394" s="5"/>
      <c r="K394" s="5" t="s">
        <v>195</v>
      </c>
      <c r="L394" s="5">
        <v>2</v>
      </c>
      <c r="M394" s="5">
        <v>2</v>
      </c>
      <c r="N394" t="s">
        <v>611</v>
      </c>
      <c r="O394" s="59"/>
    </row>
    <row r="395" spans="2:15" x14ac:dyDescent="0.25">
      <c r="B395" s="5">
        <v>2</v>
      </c>
      <c r="C395" s="50" t="str">
        <f>VLOOKUP(見積条件マスタ[[#This Row],[article_type_id]],品名マスタ[],5,0)</f>
        <v>角エジェクタピン</v>
      </c>
      <c r="D395" s="9">
        <v>10008</v>
      </c>
      <c r="E395" s="50" t="str">
        <f>VLOOKUP(見積条件マスタ[[#This Row],[qt_condition_type_id]],見積条件タイプマスタ[],5,0)</f>
        <v>ツバ裏溝 溝幅A公差</v>
      </c>
      <c r="F395" s="50" t="str">
        <f>VLOOKUP(見積条件マスタ[[#This Row],[qt_condition_type_id]],見積条件タイプマスタ[],2,0)</f>
        <v>TOLERANCE</v>
      </c>
      <c r="G395" s="5">
        <v>2</v>
      </c>
      <c r="H395" s="50" t="str">
        <f>見積条件マスタ[[#This Row],[article_type_id]]&amp;"."&amp;見積条件マスタ[[#This Row],[qt_condition_type_id]]&amp;"."&amp;見積条件マスタ[[#This Row],[qt_condition_type_define_id]]</f>
        <v>2.10008.2</v>
      </c>
      <c r="I395" s="5" t="s">
        <v>203</v>
      </c>
      <c r="J395" s="5"/>
      <c r="K395" s="5" t="s">
        <v>203</v>
      </c>
      <c r="L395" s="5">
        <v>1</v>
      </c>
      <c r="M395" s="5">
        <v>1</v>
      </c>
      <c r="N395" s="12" t="s">
        <v>782</v>
      </c>
      <c r="O395" s="59"/>
    </row>
    <row r="396" spans="2:15" x14ac:dyDescent="0.25">
      <c r="B396" s="5">
        <v>2</v>
      </c>
      <c r="C396" s="50" t="str">
        <f>VLOOKUP(見積条件マスタ[[#This Row],[article_type_id]],品名マスタ[],5,0)</f>
        <v>角エジェクタピン</v>
      </c>
      <c r="D396" s="9">
        <v>10009</v>
      </c>
      <c r="E396" s="50" t="str">
        <f>VLOOKUP(見積条件マスタ[[#This Row],[qt_condition_type_id]],見積条件タイプマスタ[],5,0)</f>
        <v>ツバ裏溝 溝幅B公差</v>
      </c>
      <c r="F396" s="50" t="str">
        <f>VLOOKUP(見積条件マスタ[[#This Row],[qt_condition_type_id]],見積条件タイプマスタ[],2,0)</f>
        <v>TOLERANCE</v>
      </c>
      <c r="G396" s="5">
        <v>1</v>
      </c>
      <c r="H396" s="50" t="str">
        <f>見積条件マスタ[[#This Row],[article_type_id]]&amp;"."&amp;見積条件マスタ[[#This Row],[qt_condition_type_id]]&amp;"."&amp;見積条件マスタ[[#This Row],[qt_condition_type_define_id]]</f>
        <v>2.10009.1</v>
      </c>
      <c r="I396" s="5" t="s">
        <v>195</v>
      </c>
      <c r="J396" s="5"/>
      <c r="K396" s="5" t="s">
        <v>195</v>
      </c>
      <c r="L396" s="5">
        <v>2</v>
      </c>
      <c r="M396" s="5">
        <v>2</v>
      </c>
      <c r="N396" t="s">
        <v>611</v>
      </c>
      <c r="O396" s="59"/>
    </row>
    <row r="397" spans="2:15" x14ac:dyDescent="0.25">
      <c r="B397" s="5">
        <v>2</v>
      </c>
      <c r="C397" s="50" t="str">
        <f>VLOOKUP(見積条件マスタ[[#This Row],[article_type_id]],品名マスタ[],5,0)</f>
        <v>角エジェクタピン</v>
      </c>
      <c r="D397" s="9">
        <v>10009</v>
      </c>
      <c r="E397" s="50" t="str">
        <f>VLOOKUP(見積条件マスタ[[#This Row],[qt_condition_type_id]],見積条件タイプマスタ[],5,0)</f>
        <v>ツバ裏溝 溝幅B公差</v>
      </c>
      <c r="F397" s="50" t="str">
        <f>VLOOKUP(見積条件マスタ[[#This Row],[qt_condition_type_id]],見積条件タイプマスタ[],2,0)</f>
        <v>TOLERANCE</v>
      </c>
      <c r="G397" s="5">
        <v>2</v>
      </c>
      <c r="H397" s="50" t="str">
        <f>見積条件マスタ[[#This Row],[article_type_id]]&amp;"."&amp;見積条件マスタ[[#This Row],[qt_condition_type_id]]&amp;"."&amp;見積条件マスタ[[#This Row],[qt_condition_type_define_id]]</f>
        <v>2.10009.2</v>
      </c>
      <c r="I397" s="5" t="s">
        <v>203</v>
      </c>
      <c r="J397" s="5"/>
      <c r="K397" s="5" t="s">
        <v>203</v>
      </c>
      <c r="L397" s="5">
        <v>1</v>
      </c>
      <c r="M397" s="5">
        <v>1</v>
      </c>
      <c r="N397" s="12" t="s">
        <v>782</v>
      </c>
      <c r="O397" s="59"/>
    </row>
    <row r="398" spans="2:15" x14ac:dyDescent="0.25">
      <c r="B398" s="5">
        <v>2</v>
      </c>
      <c r="C398" s="50" t="str">
        <f>VLOOKUP(見積条件マスタ[[#This Row],[article_type_id]],品名マスタ[],5,0)</f>
        <v>角エジェクタピン</v>
      </c>
      <c r="D398" s="9">
        <v>10010</v>
      </c>
      <c r="E398" s="50" t="str">
        <f>VLOOKUP(見積条件マスタ[[#This Row],[qt_condition_type_id]],見積条件タイプマスタ[],5,0)</f>
        <v>ザグリ穴径公差</v>
      </c>
      <c r="F398" s="50" t="str">
        <f>VLOOKUP(見積条件マスタ[[#This Row],[qt_condition_type_id]],見積条件タイプマスタ[],2,0)</f>
        <v>TOLERANCE</v>
      </c>
      <c r="G398" s="5">
        <v>1</v>
      </c>
      <c r="H398" s="50" t="str">
        <f>見積条件マスタ[[#This Row],[article_type_id]]&amp;"."&amp;見積条件マスタ[[#This Row],[qt_condition_type_id]]&amp;"."&amp;見積条件マスタ[[#This Row],[qt_condition_type_define_id]]</f>
        <v>2.10010.1</v>
      </c>
      <c r="I398" s="5" t="s">
        <v>204</v>
      </c>
      <c r="J398" s="5"/>
      <c r="K398" s="5" t="s">
        <v>205</v>
      </c>
      <c r="L398" s="5">
        <v>1</v>
      </c>
      <c r="M398" s="5">
        <v>2</v>
      </c>
      <c r="N398" s="12" t="s">
        <v>613</v>
      </c>
      <c r="O398" s="59"/>
    </row>
    <row r="399" spans="2:15" x14ac:dyDescent="0.25">
      <c r="B399" s="5">
        <v>2</v>
      </c>
      <c r="C399" s="50" t="str">
        <f>VLOOKUP(見積条件マスタ[[#This Row],[article_type_id]],品名マスタ[],5,0)</f>
        <v>角エジェクタピン</v>
      </c>
      <c r="D399" s="9">
        <v>10010</v>
      </c>
      <c r="E399" s="50" t="str">
        <f>VLOOKUP(見積条件マスタ[[#This Row],[qt_condition_type_id]],見積条件タイプマスタ[],5,0)</f>
        <v>ザグリ穴径公差</v>
      </c>
      <c r="F399" s="50" t="str">
        <f>VLOOKUP(見積条件マスタ[[#This Row],[qt_condition_type_id]],見積条件タイプマスタ[],2,0)</f>
        <v>TOLERANCE</v>
      </c>
      <c r="G399" s="5">
        <v>2</v>
      </c>
      <c r="H399" s="50" t="str">
        <f>見積条件マスタ[[#This Row],[article_type_id]]&amp;"."&amp;見積条件マスタ[[#This Row],[qt_condition_type_id]]&amp;"."&amp;見積条件マスタ[[#This Row],[qt_condition_type_define_id]]</f>
        <v>2.10010.2</v>
      </c>
      <c r="I399" s="5" t="s">
        <v>206</v>
      </c>
      <c r="J399" s="5"/>
      <c r="K399" s="5" t="s">
        <v>207</v>
      </c>
      <c r="L399" s="5">
        <v>2</v>
      </c>
      <c r="M399" s="5">
        <v>2</v>
      </c>
      <c r="N399" s="12" t="s">
        <v>613</v>
      </c>
      <c r="O399" s="59"/>
    </row>
    <row r="400" spans="2:15" x14ac:dyDescent="0.25">
      <c r="B400" s="5">
        <v>2</v>
      </c>
      <c r="C400" s="50" t="str">
        <f>VLOOKUP(見積条件マスタ[[#This Row],[article_type_id]],品名マスタ[],5,0)</f>
        <v>角エジェクタピン</v>
      </c>
      <c r="D400" s="9">
        <v>10010</v>
      </c>
      <c r="E400" s="50" t="str">
        <f>VLOOKUP(見積条件マスタ[[#This Row],[qt_condition_type_id]],見積条件タイプマスタ[],5,0)</f>
        <v>ザグリ穴径公差</v>
      </c>
      <c r="F400" s="50" t="str">
        <f>VLOOKUP(見積条件マスタ[[#This Row],[qt_condition_type_id]],見積条件タイプマスタ[],2,0)</f>
        <v>TOLERANCE</v>
      </c>
      <c r="G400" s="5">
        <v>3</v>
      </c>
      <c r="H400" s="50" t="str">
        <f>見積条件マスタ[[#This Row],[article_type_id]]&amp;"."&amp;見積条件マスタ[[#This Row],[qt_condition_type_id]]&amp;"."&amp;見積条件マスタ[[#This Row],[qt_condition_type_define_id]]</f>
        <v>2.10010.3</v>
      </c>
      <c r="I400" s="5" t="s">
        <v>208</v>
      </c>
      <c r="J400" s="5"/>
      <c r="K400" s="5" t="s">
        <v>209</v>
      </c>
      <c r="L400" s="5">
        <v>3</v>
      </c>
      <c r="M400" s="5">
        <v>1</v>
      </c>
      <c r="N400" s="12" t="s">
        <v>613</v>
      </c>
      <c r="O400" s="59"/>
    </row>
    <row r="401" spans="2:15" x14ac:dyDescent="0.25">
      <c r="B401" s="5">
        <v>2</v>
      </c>
      <c r="C401" s="50" t="str">
        <f>VLOOKUP(見積条件マスタ[[#This Row],[article_type_id]],品名マスタ[],5,0)</f>
        <v>角エジェクタピン</v>
      </c>
      <c r="D401" s="9">
        <v>10010</v>
      </c>
      <c r="E401" s="50" t="str">
        <f>VLOOKUP(見積条件マスタ[[#This Row],[qt_condition_type_id]],見積条件タイプマスタ[],5,0)</f>
        <v>ザグリ穴径公差</v>
      </c>
      <c r="F401" s="50" t="str">
        <f>VLOOKUP(見積条件マスタ[[#This Row],[qt_condition_type_id]],見積条件タイプマスタ[],2,0)</f>
        <v>TOLERANCE</v>
      </c>
      <c r="G401" s="5">
        <v>4</v>
      </c>
      <c r="H401" s="50" t="str">
        <f>見積条件マスタ[[#This Row],[article_type_id]]&amp;"."&amp;見積条件マスタ[[#This Row],[qt_condition_type_id]]&amp;"."&amp;見積条件マスタ[[#This Row],[qt_condition_type_define_id]]</f>
        <v>2.10010.4</v>
      </c>
      <c r="I401" s="5" t="s">
        <v>210</v>
      </c>
      <c r="J401" s="5"/>
      <c r="K401" s="5" t="s">
        <v>211</v>
      </c>
      <c r="L401" s="5">
        <v>4</v>
      </c>
      <c r="M401" s="5">
        <v>1</v>
      </c>
      <c r="N401" s="12" t="s">
        <v>613</v>
      </c>
      <c r="O401" s="59"/>
    </row>
    <row r="402" spans="2:15" x14ac:dyDescent="0.25">
      <c r="B402" s="5">
        <v>2</v>
      </c>
      <c r="C402" s="50" t="str">
        <f>VLOOKUP(見積条件マスタ[[#This Row],[article_type_id]],品名マスタ[],5,0)</f>
        <v>角エジェクタピン</v>
      </c>
      <c r="D402" s="9">
        <v>10011</v>
      </c>
      <c r="E402" s="50" t="str">
        <f>VLOOKUP(見積条件マスタ[[#This Row],[qt_condition_type_id]],見積条件タイプマスタ[],5,0)</f>
        <v>ザグリ穴深さ公差</v>
      </c>
      <c r="F402" s="50" t="str">
        <f>VLOOKUP(見積条件マスタ[[#This Row],[qt_condition_type_id]],見積条件タイプマスタ[],2,0)</f>
        <v>TOLERANCE</v>
      </c>
      <c r="G402" s="5">
        <v>1</v>
      </c>
      <c r="H402" s="50" t="str">
        <f>見積条件マスタ[[#This Row],[article_type_id]]&amp;"."&amp;見積条件マスタ[[#This Row],[qt_condition_type_id]]&amp;"."&amp;見積条件マスタ[[#This Row],[qt_condition_type_define_id]]</f>
        <v>2.10011.1</v>
      </c>
      <c r="I402" s="5" t="s">
        <v>203</v>
      </c>
      <c r="J402" s="5"/>
      <c r="K402" s="5" t="s">
        <v>212</v>
      </c>
      <c r="L402" s="5">
        <v>2</v>
      </c>
      <c r="M402" s="5">
        <v>1</v>
      </c>
      <c r="N402" s="12" t="s">
        <v>613</v>
      </c>
      <c r="O402" s="59"/>
    </row>
    <row r="403" spans="2:15" x14ac:dyDescent="0.25">
      <c r="B403" s="5">
        <v>2</v>
      </c>
      <c r="C403" s="50" t="str">
        <f>VLOOKUP(見積条件マスタ[[#This Row],[article_type_id]],品名マスタ[],5,0)</f>
        <v>角エジェクタピン</v>
      </c>
      <c r="D403" s="9">
        <v>10011</v>
      </c>
      <c r="E403" s="50" t="str">
        <f>VLOOKUP(見積条件マスタ[[#This Row],[qt_condition_type_id]],見積条件タイプマスタ[],5,0)</f>
        <v>ザグリ穴深さ公差</v>
      </c>
      <c r="F403" s="50" t="str">
        <f>VLOOKUP(見積条件マスタ[[#This Row],[qt_condition_type_id]],見積条件タイプマスタ[],2,0)</f>
        <v>TOLERANCE</v>
      </c>
      <c r="G403" s="5">
        <v>2</v>
      </c>
      <c r="H403" s="50" t="str">
        <f>見積条件マスタ[[#This Row],[article_type_id]]&amp;"."&amp;見積条件マスタ[[#This Row],[qt_condition_type_id]]&amp;"."&amp;見積条件マスタ[[#This Row],[qt_condition_type_define_id]]</f>
        <v>2.10011.2</v>
      </c>
      <c r="I403" s="5" t="s">
        <v>213</v>
      </c>
      <c r="J403" s="5"/>
      <c r="K403" s="5" t="s">
        <v>214</v>
      </c>
      <c r="L403" s="5">
        <v>1</v>
      </c>
      <c r="M403" s="5">
        <v>2</v>
      </c>
      <c r="N403" s="12" t="s">
        <v>613</v>
      </c>
      <c r="O403" s="59"/>
    </row>
    <row r="404" spans="2:15" x14ac:dyDescent="0.25">
      <c r="B404" s="5">
        <v>2</v>
      </c>
      <c r="C404" s="50" t="str">
        <f>VLOOKUP(見積条件マスタ[[#This Row],[article_type_id]],品名マスタ[],5,0)</f>
        <v>角エジェクタピン</v>
      </c>
      <c r="D404" s="9">
        <v>10011</v>
      </c>
      <c r="E404" s="50" t="str">
        <f>VLOOKUP(見積条件マスタ[[#This Row],[qt_condition_type_id]],見積条件タイプマスタ[],5,0)</f>
        <v>ザグリ穴深さ公差</v>
      </c>
      <c r="F404" s="50" t="str">
        <f>VLOOKUP(見積条件マスタ[[#This Row],[qt_condition_type_id]],見積条件タイプマスタ[],2,0)</f>
        <v>TOLERANCE</v>
      </c>
      <c r="G404" s="5">
        <v>3</v>
      </c>
      <c r="H404" s="50" t="str">
        <f>見積条件マスタ[[#This Row],[article_type_id]]&amp;"."&amp;見積条件マスタ[[#This Row],[qt_condition_type_id]]&amp;"."&amp;見積条件マスタ[[#This Row],[qt_condition_type_define_id]]</f>
        <v>2.10011.3</v>
      </c>
      <c r="I404" s="5" t="s">
        <v>215</v>
      </c>
      <c r="J404" s="5"/>
      <c r="K404" s="5" t="s">
        <v>199</v>
      </c>
      <c r="L404" s="5">
        <v>3</v>
      </c>
      <c r="M404" s="5">
        <v>2</v>
      </c>
      <c r="N404" s="12" t="s">
        <v>613</v>
      </c>
      <c r="O404" s="59"/>
    </row>
    <row r="405" spans="2:15" x14ac:dyDescent="0.25">
      <c r="B405" s="5">
        <v>2</v>
      </c>
      <c r="C405" s="50" t="str">
        <f>VLOOKUP(見積条件マスタ[[#This Row],[article_type_id]],品名マスタ[],5,0)</f>
        <v>角エジェクタピン</v>
      </c>
      <c r="D405" s="9">
        <v>10012</v>
      </c>
      <c r="E405" s="50" t="str">
        <f>VLOOKUP(見積条件マスタ[[#This Row],[qt_condition_type_id]],見積条件タイプマスタ[],5,0)</f>
        <v>止まり穴径公差</v>
      </c>
      <c r="F405" s="50" t="str">
        <f>VLOOKUP(見積条件マスタ[[#This Row],[qt_condition_type_id]],見積条件タイプマスタ[],2,0)</f>
        <v>TOLERANCE</v>
      </c>
      <c r="G405" s="5">
        <v>1</v>
      </c>
      <c r="H405" s="50" t="str">
        <f>見積条件マスタ[[#This Row],[article_type_id]]&amp;"."&amp;見積条件マスタ[[#This Row],[qt_condition_type_id]]&amp;"."&amp;見積条件マスタ[[#This Row],[qt_condition_type_define_id]]</f>
        <v>2.10012.1</v>
      </c>
      <c r="I405" s="5" t="s">
        <v>216</v>
      </c>
      <c r="J405" s="5"/>
      <c r="K405" s="5" t="s">
        <v>217</v>
      </c>
      <c r="L405" s="5">
        <v>1</v>
      </c>
      <c r="M405" s="5">
        <v>1</v>
      </c>
      <c r="N405" s="12" t="s">
        <v>613</v>
      </c>
      <c r="O405" s="59"/>
    </row>
    <row r="406" spans="2:15" x14ac:dyDescent="0.25">
      <c r="B406" s="5">
        <v>2</v>
      </c>
      <c r="C406" s="50" t="str">
        <f>VLOOKUP(見積条件マスタ[[#This Row],[article_type_id]],品名マスタ[],5,0)</f>
        <v>角エジェクタピン</v>
      </c>
      <c r="D406" s="9">
        <v>10012</v>
      </c>
      <c r="E406" s="50" t="str">
        <f>VLOOKUP(見積条件マスタ[[#This Row],[qt_condition_type_id]],見積条件タイプマスタ[],5,0)</f>
        <v>止まり穴径公差</v>
      </c>
      <c r="F406" s="50" t="str">
        <f>VLOOKUP(見積条件マスタ[[#This Row],[qt_condition_type_id]],見積条件タイプマスタ[],2,0)</f>
        <v>TOLERANCE</v>
      </c>
      <c r="G406" s="5">
        <v>2</v>
      </c>
      <c r="H406" s="50" t="str">
        <f>見積条件マスタ[[#This Row],[article_type_id]]&amp;"."&amp;見積条件マスタ[[#This Row],[qt_condition_type_id]]&amp;"."&amp;見積条件マスタ[[#This Row],[qt_condition_type_define_id]]</f>
        <v>2.10012.2</v>
      </c>
      <c r="I406" s="5" t="s">
        <v>218</v>
      </c>
      <c r="J406" s="5"/>
      <c r="K406" s="5" t="s">
        <v>218</v>
      </c>
      <c r="L406" s="5">
        <v>2</v>
      </c>
      <c r="M406" s="5">
        <v>1</v>
      </c>
      <c r="N406" s="12" t="s">
        <v>613</v>
      </c>
      <c r="O406" s="59"/>
    </row>
    <row r="407" spans="2:15" x14ac:dyDescent="0.25">
      <c r="B407" s="5">
        <v>2</v>
      </c>
      <c r="C407" s="50" t="str">
        <f>VLOOKUP(見積条件マスタ[[#This Row],[article_type_id]],品名マスタ[],5,0)</f>
        <v>角エジェクタピン</v>
      </c>
      <c r="D407" s="9">
        <v>10013</v>
      </c>
      <c r="E407" s="50" t="str">
        <f>VLOOKUP(見積条件マスタ[[#This Row],[qt_condition_type_id]],見積条件タイプマスタ[],5,0)</f>
        <v>止まり穴深さ公差</v>
      </c>
      <c r="F407" s="50" t="str">
        <f>VLOOKUP(見積条件マスタ[[#This Row],[qt_condition_type_id]],見積条件タイプマスタ[],2,0)</f>
        <v>TOLERANCE</v>
      </c>
      <c r="G407" s="5">
        <v>1</v>
      </c>
      <c r="H407" s="50" t="str">
        <f>見積条件マスタ[[#This Row],[article_type_id]]&amp;"."&amp;見積条件マスタ[[#This Row],[qt_condition_type_id]]&amp;"."&amp;見積条件マスタ[[#This Row],[qt_condition_type_define_id]]</f>
        <v>2.10013.1</v>
      </c>
      <c r="I407" s="5" t="s">
        <v>219</v>
      </c>
      <c r="J407" s="5"/>
      <c r="K407" s="5" t="s">
        <v>220</v>
      </c>
      <c r="L407" s="5">
        <v>1</v>
      </c>
      <c r="M407" s="5">
        <v>1</v>
      </c>
      <c r="N407" s="12" t="s">
        <v>613</v>
      </c>
      <c r="O407" s="59"/>
    </row>
    <row r="408" spans="2:15" x14ac:dyDescent="0.25">
      <c r="B408" s="5">
        <v>2</v>
      </c>
      <c r="C408" s="50" t="str">
        <f>VLOOKUP(見積条件マスタ[[#This Row],[article_type_id]],品名マスタ[],5,0)</f>
        <v>角エジェクタピン</v>
      </c>
      <c r="D408" s="9">
        <v>10013</v>
      </c>
      <c r="E408" s="50" t="str">
        <f>VLOOKUP(見積条件マスタ[[#This Row],[qt_condition_type_id]],見積条件タイプマスタ[],5,0)</f>
        <v>止まり穴深さ公差</v>
      </c>
      <c r="F408" s="50" t="str">
        <f>VLOOKUP(見積条件マスタ[[#This Row],[qt_condition_type_id]],見積条件タイプマスタ[],2,0)</f>
        <v>TOLERANCE</v>
      </c>
      <c r="G408" s="5">
        <v>2</v>
      </c>
      <c r="H408" s="50" t="str">
        <f>見積条件マスタ[[#This Row],[article_type_id]]&amp;"."&amp;見積条件マスタ[[#This Row],[qt_condition_type_id]]&amp;"."&amp;見積条件マスタ[[#This Row],[qt_condition_type_define_id]]</f>
        <v>2.10013.2</v>
      </c>
      <c r="I408" s="5" t="s">
        <v>221</v>
      </c>
      <c r="J408" s="5"/>
      <c r="K408" s="5" t="s">
        <v>222</v>
      </c>
      <c r="L408" s="5">
        <v>2</v>
      </c>
      <c r="M408" s="5">
        <v>1</v>
      </c>
      <c r="N408" s="12" t="s">
        <v>613</v>
      </c>
      <c r="O408" s="59"/>
    </row>
    <row r="409" spans="2:15" x14ac:dyDescent="0.25">
      <c r="B409" s="5">
        <v>2</v>
      </c>
      <c r="C409" s="50" t="str">
        <f>VLOOKUP(見積条件マスタ[[#This Row],[article_type_id]],品名マスタ[],5,0)</f>
        <v>角エジェクタピン</v>
      </c>
      <c r="D409" s="9">
        <v>10013</v>
      </c>
      <c r="E409" s="50" t="str">
        <f>VLOOKUP(見積条件マスタ[[#This Row],[qt_condition_type_id]],見積条件タイプマスタ[],5,0)</f>
        <v>止まり穴深さ公差</v>
      </c>
      <c r="F409" s="50" t="str">
        <f>VLOOKUP(見積条件マスタ[[#This Row],[qt_condition_type_id]],見積条件タイプマスタ[],2,0)</f>
        <v>TOLERANCE</v>
      </c>
      <c r="G409" s="5">
        <v>3</v>
      </c>
      <c r="H409" s="50" t="str">
        <f>見積条件マスタ[[#This Row],[article_type_id]]&amp;"."&amp;見積条件マスタ[[#This Row],[qt_condition_type_id]]&amp;"."&amp;見積条件マスタ[[#This Row],[qt_condition_type_define_id]]</f>
        <v>2.10013.3</v>
      </c>
      <c r="I409" s="5" t="s">
        <v>223</v>
      </c>
      <c r="J409" s="5"/>
      <c r="K409" s="5" t="s">
        <v>223</v>
      </c>
      <c r="L409" s="5">
        <v>3</v>
      </c>
      <c r="M409" s="5">
        <v>1</v>
      </c>
      <c r="N409" s="12" t="s">
        <v>613</v>
      </c>
      <c r="O409" s="59"/>
    </row>
    <row r="410" spans="2:15" x14ac:dyDescent="0.25">
      <c r="B410" s="5">
        <v>2</v>
      </c>
      <c r="C410" s="50" t="str">
        <f>VLOOKUP(見積条件マスタ[[#This Row],[article_type_id]],品名マスタ[],5,0)</f>
        <v>角エジェクタピン</v>
      </c>
      <c r="D410" s="9">
        <v>10014</v>
      </c>
      <c r="E410" s="50" t="str">
        <f>VLOOKUP(見積条件マスタ[[#This Row],[qt_condition_type_id]],見積条件タイプマスタ[],5,0)</f>
        <v>先端カット 仕上げ面</v>
      </c>
      <c r="F410" s="50" t="str">
        <f>VLOOKUP(見積条件マスタ[[#This Row],[qt_condition_type_id]],見積条件タイプマスタ[],2,0)</f>
        <v>SIMPLE_TEXT</v>
      </c>
      <c r="G410" s="5">
        <v>1</v>
      </c>
      <c r="H410" s="50" t="str">
        <f>見積条件マスタ[[#This Row],[article_type_id]]&amp;"."&amp;見積条件マスタ[[#This Row],[qt_condition_type_id]]&amp;"."&amp;見積条件マスタ[[#This Row],[qt_condition_type_define_id]]</f>
        <v>2.10014.1</v>
      </c>
      <c r="I410" s="5" t="s">
        <v>224</v>
      </c>
      <c r="J410" s="5"/>
      <c r="K410" s="5" t="s">
        <v>225</v>
      </c>
      <c r="L410" s="5">
        <v>1</v>
      </c>
      <c r="M410" s="5"/>
      <c r="N410" s="12" t="s">
        <v>612</v>
      </c>
      <c r="O410" s="59"/>
    </row>
    <row r="411" spans="2:15" x14ac:dyDescent="0.25">
      <c r="B411" s="5">
        <v>2</v>
      </c>
      <c r="C411" s="50" t="str">
        <f>VLOOKUP(見積条件マスタ[[#This Row],[article_type_id]],品名マスタ[],5,0)</f>
        <v>角エジェクタピン</v>
      </c>
      <c r="D411" s="9">
        <v>10014</v>
      </c>
      <c r="E411" s="50" t="str">
        <f>VLOOKUP(見積条件マスタ[[#This Row],[qt_condition_type_id]],見積条件タイプマスタ[],5,0)</f>
        <v>先端カット 仕上げ面</v>
      </c>
      <c r="F411" s="50" t="str">
        <f>VLOOKUP(見積条件マスタ[[#This Row],[qt_condition_type_id]],見積条件タイプマスタ[],2,0)</f>
        <v>SIMPLE_TEXT</v>
      </c>
      <c r="G411" s="5">
        <v>2</v>
      </c>
      <c r="H411" s="50" t="str">
        <f>見積条件マスタ[[#This Row],[article_type_id]]&amp;"."&amp;見積条件マスタ[[#This Row],[qt_condition_type_id]]&amp;"."&amp;見積条件マスタ[[#This Row],[qt_condition_type_define_id]]</f>
        <v>2.10014.2</v>
      </c>
      <c r="I411" s="5" t="s">
        <v>226</v>
      </c>
      <c r="J411" s="5"/>
      <c r="K411" s="5" t="s">
        <v>227</v>
      </c>
      <c r="L411" s="5">
        <v>2</v>
      </c>
      <c r="M411" s="5"/>
      <c r="N411" s="12" t="s">
        <v>389</v>
      </c>
      <c r="O411" s="59"/>
    </row>
    <row r="412" spans="2:15" x14ac:dyDescent="0.25">
      <c r="B412" s="5">
        <v>2</v>
      </c>
      <c r="C412" s="50" t="str">
        <f>VLOOKUP(見積条件マスタ[[#This Row],[article_type_id]],品名マスタ[],5,0)</f>
        <v>角エジェクタピン</v>
      </c>
      <c r="D412" s="9">
        <v>10014</v>
      </c>
      <c r="E412" s="50" t="str">
        <f>VLOOKUP(見積条件マスタ[[#This Row],[qt_condition_type_id]],見積条件タイプマスタ[],5,0)</f>
        <v>先端カット 仕上げ面</v>
      </c>
      <c r="F412" s="50" t="str">
        <f>VLOOKUP(見積条件マスタ[[#This Row],[qt_condition_type_id]],見積条件タイプマスタ[],2,0)</f>
        <v>SIMPLE_TEXT</v>
      </c>
      <c r="G412" s="5">
        <v>3</v>
      </c>
      <c r="H412" s="50" t="str">
        <f>見積条件マスタ[[#This Row],[article_type_id]]&amp;"."&amp;見積条件マスタ[[#This Row],[qt_condition_type_id]]&amp;"."&amp;見積条件マスタ[[#This Row],[qt_condition_type_define_id]]</f>
        <v>2.10014.3</v>
      </c>
      <c r="I412" s="5" t="s">
        <v>228</v>
      </c>
      <c r="J412" s="5"/>
      <c r="K412" s="5" t="s">
        <v>229</v>
      </c>
      <c r="L412" s="5">
        <v>3</v>
      </c>
      <c r="M412" s="5"/>
      <c r="N412" s="12" t="s">
        <v>612</v>
      </c>
      <c r="O412" s="59"/>
    </row>
    <row r="413" spans="2:15" x14ac:dyDescent="0.25">
      <c r="B413" s="5">
        <v>2</v>
      </c>
      <c r="C413" s="50" t="str">
        <f>VLOOKUP(見積条件マスタ[[#This Row],[article_type_id]],品名マスタ[],5,0)</f>
        <v>角エジェクタピン</v>
      </c>
      <c r="D413" s="9">
        <v>10015</v>
      </c>
      <c r="E413" s="50" t="str">
        <f>VLOOKUP(見積条件マスタ[[#This Row],[qt_condition_type_id]],見積条件タイプマスタ[],5,0)</f>
        <v>先端カット 全長</v>
      </c>
      <c r="F413" s="50" t="str">
        <f>VLOOKUP(見積条件マスタ[[#This Row],[qt_condition_type_id]],見積条件タイプマスタ[],2,0)</f>
        <v>TOLERANCE</v>
      </c>
      <c r="G413" s="5">
        <v>1</v>
      </c>
      <c r="H413" s="50" t="str">
        <f>見積条件マスタ[[#This Row],[article_type_id]]&amp;"."&amp;見積条件マスタ[[#This Row],[qt_condition_type_id]]&amp;"."&amp;見積条件マスタ[[#This Row],[qt_condition_type_define_id]]</f>
        <v>2.10015.1</v>
      </c>
      <c r="I413" t="s">
        <v>970</v>
      </c>
      <c r="K413" t="s">
        <v>199</v>
      </c>
      <c r="L413">
        <v>1</v>
      </c>
      <c r="M413">
        <v>2</v>
      </c>
      <c r="N413" s="30" t="s">
        <v>671</v>
      </c>
      <c r="O413" s="35"/>
    </row>
    <row r="414" spans="2:15" x14ac:dyDescent="0.25">
      <c r="B414" s="5">
        <v>2</v>
      </c>
      <c r="C414" s="50" t="str">
        <f>VLOOKUP(見積条件マスタ[[#This Row],[article_type_id]],品名マスタ[],5,0)</f>
        <v>角エジェクタピン</v>
      </c>
      <c r="D414" s="9">
        <v>10015</v>
      </c>
      <c r="E414" s="50" t="str">
        <f>VLOOKUP(見積条件マスタ[[#This Row],[qt_condition_type_id]],見積条件タイプマスタ[],5,0)</f>
        <v>先端カット 全長</v>
      </c>
      <c r="F414" s="50" t="str">
        <f>VLOOKUP(見積条件マスタ[[#This Row],[qt_condition_type_id]],見積条件タイプマスタ[],2,0)</f>
        <v>TOLERANCE</v>
      </c>
      <c r="G414" s="5">
        <v>2</v>
      </c>
      <c r="H414" s="50" t="str">
        <f>見積条件マスタ[[#This Row],[article_type_id]]&amp;"."&amp;見積条件マスタ[[#This Row],[qt_condition_type_id]]&amp;"."&amp;見積条件マスタ[[#This Row],[qt_condition_type_define_id]]</f>
        <v>2.10015.2</v>
      </c>
      <c r="I414" t="s">
        <v>971</v>
      </c>
      <c r="K414" t="s">
        <v>198</v>
      </c>
      <c r="L414">
        <v>2</v>
      </c>
      <c r="M414">
        <v>2</v>
      </c>
      <c r="N414" s="30" t="s">
        <v>671</v>
      </c>
      <c r="O414" s="35"/>
    </row>
    <row r="415" spans="2:15" x14ac:dyDescent="0.25">
      <c r="B415" s="5">
        <v>2</v>
      </c>
      <c r="C415" s="50" t="str">
        <f>VLOOKUP(見積条件マスタ[[#This Row],[article_type_id]],品名マスタ[],5,0)</f>
        <v>角エジェクタピン</v>
      </c>
      <c r="D415" s="9">
        <v>10018</v>
      </c>
      <c r="E415" s="50" t="str">
        <f>VLOOKUP(見積条件マスタ[[#This Row],[qt_condition_type_id]],見積条件タイプマスタ[],5,0)</f>
        <v>先端異形状 仕上げ面</v>
      </c>
      <c r="F415" s="50" t="str">
        <f>VLOOKUP(見積条件マスタ[[#This Row],[qt_condition_type_id]],見積条件タイプマスタ[],2,0)</f>
        <v>SIMPLE_TEXT</v>
      </c>
      <c r="G415" s="5">
        <v>1</v>
      </c>
      <c r="H415" s="50" t="str">
        <f>見積条件マスタ[[#This Row],[article_type_id]]&amp;"."&amp;見積条件マスタ[[#This Row],[qt_condition_type_id]]&amp;"."&amp;見積条件マスタ[[#This Row],[qt_condition_type_define_id]]</f>
        <v>2.10018.1</v>
      </c>
      <c r="I415" s="5" t="s">
        <v>228</v>
      </c>
      <c r="J415" s="5"/>
      <c r="K415" s="5" t="s">
        <v>229</v>
      </c>
      <c r="L415" s="5">
        <v>1</v>
      </c>
      <c r="M415" s="5"/>
      <c r="N415" s="12" t="s">
        <v>612</v>
      </c>
      <c r="O415" s="59"/>
    </row>
    <row r="416" spans="2:15" x14ac:dyDescent="0.25">
      <c r="B416" s="5">
        <v>2</v>
      </c>
      <c r="C416" s="50" t="str">
        <f>VLOOKUP(見積条件マスタ[[#This Row],[article_type_id]],品名マスタ[],5,0)</f>
        <v>角エジェクタピン</v>
      </c>
      <c r="D416" s="9">
        <v>10018</v>
      </c>
      <c r="E416" s="50" t="str">
        <f>VLOOKUP(見積条件マスタ[[#This Row],[qt_condition_type_id]],見積条件タイプマスタ[],5,0)</f>
        <v>先端異形状 仕上げ面</v>
      </c>
      <c r="F416" s="50" t="str">
        <f>VLOOKUP(見積条件マスタ[[#This Row],[qt_condition_type_id]],見積条件タイプマスタ[],2,0)</f>
        <v>SIMPLE_TEXT</v>
      </c>
      <c r="G416" s="5">
        <v>2</v>
      </c>
      <c r="H416" s="50" t="str">
        <f>見積条件マスタ[[#This Row],[article_type_id]]&amp;"."&amp;見積条件マスタ[[#This Row],[qt_condition_type_id]]&amp;"."&amp;見積条件マスタ[[#This Row],[qt_condition_type_define_id]]</f>
        <v>2.10018.2</v>
      </c>
      <c r="I416" s="5" t="s">
        <v>230</v>
      </c>
      <c r="J416" s="5"/>
      <c r="K416" s="5" t="s">
        <v>231</v>
      </c>
      <c r="L416" s="5">
        <v>2</v>
      </c>
      <c r="M416" s="5"/>
      <c r="N416" s="12" t="s">
        <v>389</v>
      </c>
      <c r="O416" s="59"/>
    </row>
    <row r="417" spans="2:15" x14ac:dyDescent="0.25">
      <c r="B417" s="5">
        <v>2</v>
      </c>
      <c r="C417" s="50" t="str">
        <f>VLOOKUP(見積条件マスタ[[#This Row],[article_type_id]],品名マスタ[],5,0)</f>
        <v>角エジェクタピン</v>
      </c>
      <c r="D417" s="9">
        <v>10018</v>
      </c>
      <c r="E417" s="50" t="str">
        <f>VLOOKUP(見積条件マスタ[[#This Row],[qt_condition_type_id]],見積条件タイプマスタ[],5,0)</f>
        <v>先端異形状 仕上げ面</v>
      </c>
      <c r="F417" s="50" t="str">
        <f>VLOOKUP(見積条件マスタ[[#This Row],[qt_condition_type_id]],見積条件タイプマスタ[],2,0)</f>
        <v>SIMPLE_TEXT</v>
      </c>
      <c r="G417" s="5">
        <v>3</v>
      </c>
      <c r="H417" s="50" t="str">
        <f>見積条件マスタ[[#This Row],[article_type_id]]&amp;"."&amp;見積条件マスタ[[#This Row],[qt_condition_type_id]]&amp;"."&amp;見積条件マスタ[[#This Row],[qt_condition_type_define_id]]</f>
        <v>2.10018.3</v>
      </c>
      <c r="I417" s="5" t="s">
        <v>232</v>
      </c>
      <c r="J417" s="5"/>
      <c r="K417" s="5" t="s">
        <v>233</v>
      </c>
      <c r="L417" s="5">
        <v>3</v>
      </c>
      <c r="M417" s="5"/>
      <c r="N417" s="12" t="s">
        <v>389</v>
      </c>
      <c r="O417" s="59"/>
    </row>
    <row r="418" spans="2:15" x14ac:dyDescent="0.25">
      <c r="B418" s="5">
        <v>2</v>
      </c>
      <c r="C418" s="50" t="str">
        <f>VLOOKUP(見積条件マスタ[[#This Row],[article_type_id]],品名マスタ[],5,0)</f>
        <v>角エジェクタピン</v>
      </c>
      <c r="D418" s="9">
        <v>10018</v>
      </c>
      <c r="E418" s="50" t="str">
        <f>VLOOKUP(見積条件マスタ[[#This Row],[qt_condition_type_id]],見積条件タイプマスタ[],5,0)</f>
        <v>先端異形状 仕上げ面</v>
      </c>
      <c r="F418" s="50" t="str">
        <f>VLOOKUP(見積条件マスタ[[#This Row],[qt_condition_type_id]],見積条件タイプマスタ[],2,0)</f>
        <v>SIMPLE_TEXT</v>
      </c>
      <c r="G418" s="5">
        <v>4</v>
      </c>
      <c r="H418" s="50" t="str">
        <f>見積条件マスタ[[#This Row],[article_type_id]]&amp;"."&amp;見積条件マスタ[[#This Row],[qt_condition_type_id]]&amp;"."&amp;見積条件マスタ[[#This Row],[qt_condition_type_define_id]]</f>
        <v>2.10018.4</v>
      </c>
      <c r="I418" s="5" t="s">
        <v>234</v>
      </c>
      <c r="J418" s="5"/>
      <c r="K418" s="5" t="s">
        <v>235</v>
      </c>
      <c r="L418" s="5">
        <v>4</v>
      </c>
      <c r="M418" s="5"/>
      <c r="N418" s="12" t="s">
        <v>389</v>
      </c>
      <c r="O418" s="59"/>
    </row>
    <row r="419" spans="2:15" x14ac:dyDescent="0.25">
      <c r="B419" s="5">
        <v>2</v>
      </c>
      <c r="C419" s="50" t="str">
        <f>VLOOKUP(見積条件マスタ[[#This Row],[article_type_id]],品名マスタ[],5,0)</f>
        <v>角エジェクタピン</v>
      </c>
      <c r="D419" s="9">
        <v>10019</v>
      </c>
      <c r="E419" s="50" t="str">
        <f>VLOOKUP(見積条件マスタ[[#This Row],[qt_condition_type_id]],見積条件タイプマスタ[],5,0)</f>
        <v>先端異形状 全長L公差</v>
      </c>
      <c r="F419" s="50" t="str">
        <f>VLOOKUP(見積条件マスタ[[#This Row],[qt_condition_type_id]],見積条件タイプマスタ[],2,0)</f>
        <v>TOLERANCE</v>
      </c>
      <c r="G419" s="5">
        <v>1</v>
      </c>
      <c r="H419" s="50" t="str">
        <f>見積条件マスタ[[#This Row],[article_type_id]]&amp;"."&amp;見積条件マスタ[[#This Row],[qt_condition_type_id]]&amp;"."&amp;見積条件マスタ[[#This Row],[qt_condition_type_define_id]]</f>
        <v>2.10019.1</v>
      </c>
      <c r="I419" t="s">
        <v>972</v>
      </c>
      <c r="K419" t="s">
        <v>199</v>
      </c>
      <c r="L419">
        <v>1</v>
      </c>
      <c r="M419">
        <v>2</v>
      </c>
      <c r="N419" s="30" t="s">
        <v>973</v>
      </c>
      <c r="O419" s="35"/>
    </row>
    <row r="420" spans="2:15" x14ac:dyDescent="0.25">
      <c r="B420" s="5">
        <v>2</v>
      </c>
      <c r="C420" s="50" t="str">
        <f>VLOOKUP(見積条件マスタ[[#This Row],[article_type_id]],品名マスタ[],5,0)</f>
        <v>角エジェクタピン</v>
      </c>
      <c r="D420" s="9">
        <v>10019</v>
      </c>
      <c r="E420" s="50" t="str">
        <f>VLOOKUP(見積条件マスタ[[#This Row],[qt_condition_type_id]],見積条件タイプマスタ[],5,0)</f>
        <v>先端異形状 全長L公差</v>
      </c>
      <c r="F420" s="50" t="str">
        <f>VLOOKUP(見積条件マスタ[[#This Row],[qt_condition_type_id]],見積条件タイプマスタ[],2,0)</f>
        <v>TOLERANCE</v>
      </c>
      <c r="G420" s="5">
        <v>2</v>
      </c>
      <c r="H420" s="50" t="str">
        <f>見積条件マスタ[[#This Row],[article_type_id]]&amp;"."&amp;見積条件マスタ[[#This Row],[qt_condition_type_id]]&amp;"."&amp;見積条件マスタ[[#This Row],[qt_condition_type_define_id]]</f>
        <v>2.10019.2</v>
      </c>
      <c r="I420" t="s">
        <v>974</v>
      </c>
      <c r="K420" t="s">
        <v>198</v>
      </c>
      <c r="L420">
        <v>2</v>
      </c>
      <c r="M420">
        <v>2</v>
      </c>
      <c r="N420" s="30" t="s">
        <v>973</v>
      </c>
      <c r="O420" s="35"/>
    </row>
    <row r="421" spans="2:15" x14ac:dyDescent="0.25">
      <c r="B421" s="5">
        <v>2</v>
      </c>
      <c r="C421" s="50" t="str">
        <f>VLOOKUP(見積条件マスタ[[#This Row],[article_type_id]],品名マスタ[],5,0)</f>
        <v>角エジェクタピン</v>
      </c>
      <c r="D421" s="9">
        <v>10021</v>
      </c>
      <c r="E421" s="50" t="str">
        <f>VLOOKUP(見積条件マスタ[[#This Row],[qt_condition_type_id]],見積条件タイプマスタ[],5,0)</f>
        <v>角ピン幅P公差</v>
      </c>
      <c r="F421" s="50" t="str">
        <f>VLOOKUP(見積条件マスタ[[#This Row],[qt_condition_type_id]],見積条件タイプマスタ[],2,0)</f>
        <v>TOLERANCE</v>
      </c>
      <c r="G421" s="5">
        <v>1</v>
      </c>
      <c r="H421" s="50" t="str">
        <f>見積条件マスタ[[#This Row],[article_type_id]]&amp;"."&amp;見積条件マスタ[[#This Row],[qt_condition_type_id]]&amp;"."&amp;見積条件マスタ[[#This Row],[qt_condition_type_define_id]]</f>
        <v>2.10021.1</v>
      </c>
      <c r="I421" s="5" t="s">
        <v>195</v>
      </c>
      <c r="J421" s="5"/>
      <c r="K421" s="5" t="s">
        <v>195</v>
      </c>
      <c r="L421" s="5">
        <v>1</v>
      </c>
      <c r="M421" s="5">
        <v>2</v>
      </c>
      <c r="N421" s="12" t="s">
        <v>612</v>
      </c>
      <c r="O421" s="59"/>
    </row>
    <row r="422" spans="2:15" x14ac:dyDescent="0.25">
      <c r="B422" s="5">
        <v>2</v>
      </c>
      <c r="C422" s="50" t="str">
        <f>VLOOKUP(見積条件マスタ[[#This Row],[article_type_id]],品名マスタ[],5,0)</f>
        <v>角エジェクタピン</v>
      </c>
      <c r="D422" s="9">
        <v>10021</v>
      </c>
      <c r="E422" s="50" t="str">
        <f>VLOOKUP(見積条件マスタ[[#This Row],[qt_condition_type_id]],見積条件タイプマスタ[],5,0)</f>
        <v>角ピン幅P公差</v>
      </c>
      <c r="F422" s="50" t="str">
        <f>VLOOKUP(見積条件マスタ[[#This Row],[qt_condition_type_id]],見積条件タイプマスタ[],2,0)</f>
        <v>TOLERANCE</v>
      </c>
      <c r="G422" s="5">
        <v>2</v>
      </c>
      <c r="H422" s="50" t="str">
        <f>見積条件マスタ[[#This Row],[article_type_id]]&amp;"."&amp;見積条件マスタ[[#This Row],[qt_condition_type_id]]&amp;"."&amp;見積条件マスタ[[#This Row],[qt_condition_type_define_id]]</f>
        <v>2.10021.2</v>
      </c>
      <c r="I422" s="5" t="s">
        <v>443</v>
      </c>
      <c r="J422" s="5"/>
      <c r="K422" s="5" t="s">
        <v>443</v>
      </c>
      <c r="L422" s="5">
        <v>2</v>
      </c>
      <c r="M422" s="5">
        <v>2</v>
      </c>
      <c r="N422" s="12" t="s">
        <v>389</v>
      </c>
      <c r="O422" s="59"/>
    </row>
    <row r="423" spans="2:15" x14ac:dyDescent="0.25">
      <c r="B423" s="5">
        <v>2</v>
      </c>
      <c r="C423" s="50" t="str">
        <f>VLOOKUP(見積条件マスタ[[#This Row],[article_type_id]],品名マスタ[],5,0)</f>
        <v>角エジェクタピン</v>
      </c>
      <c r="D423" s="9">
        <v>10021</v>
      </c>
      <c r="E423" s="50" t="str">
        <f>VLOOKUP(見積条件マスタ[[#This Row],[qt_condition_type_id]],見積条件タイプマスタ[],5,0)</f>
        <v>角ピン幅P公差</v>
      </c>
      <c r="F423" s="50" t="str">
        <f>VLOOKUP(見積条件マスタ[[#This Row],[qt_condition_type_id]],見積条件タイプマスタ[],2,0)</f>
        <v>TOLERANCE</v>
      </c>
      <c r="G423" s="5">
        <v>3</v>
      </c>
      <c r="H423" s="50" t="str">
        <f>見積条件マスタ[[#This Row],[article_type_id]]&amp;"."&amp;見積条件マスタ[[#This Row],[qt_condition_type_id]]&amp;"."&amp;見積条件マスタ[[#This Row],[qt_condition_type_define_id]]</f>
        <v>2.10021.3</v>
      </c>
      <c r="I423" s="5" t="s">
        <v>243</v>
      </c>
      <c r="J423" s="5"/>
      <c r="K423" s="5" t="s">
        <v>243</v>
      </c>
      <c r="L423" s="5">
        <v>3</v>
      </c>
      <c r="M423" s="5">
        <v>2</v>
      </c>
      <c r="N423" s="12" t="s">
        <v>389</v>
      </c>
      <c r="O423" s="59"/>
    </row>
    <row r="424" spans="2:15" x14ac:dyDescent="0.25">
      <c r="B424" s="5">
        <v>2</v>
      </c>
      <c r="C424" s="50" t="str">
        <f>VLOOKUP(見積条件マスタ[[#This Row],[article_type_id]],品名マスタ[],5,0)</f>
        <v>角エジェクタピン</v>
      </c>
      <c r="D424" s="9">
        <v>10021</v>
      </c>
      <c r="E424" s="50" t="str">
        <f>VLOOKUP(見積条件マスタ[[#This Row],[qt_condition_type_id]],見積条件タイプマスタ[],5,0)</f>
        <v>角ピン幅P公差</v>
      </c>
      <c r="F424" s="50" t="str">
        <f>VLOOKUP(見積条件マスタ[[#This Row],[qt_condition_type_id]],見積条件タイプマスタ[],2,0)</f>
        <v>TOLERANCE</v>
      </c>
      <c r="G424" s="5">
        <v>4</v>
      </c>
      <c r="H424" s="50" t="str">
        <f>見積条件マスタ[[#This Row],[article_type_id]]&amp;"."&amp;見積条件マスタ[[#This Row],[qt_condition_type_id]]&amp;"."&amp;見積条件マスタ[[#This Row],[qt_condition_type_define_id]]</f>
        <v>2.10021.4</v>
      </c>
      <c r="I424" s="5" t="s">
        <v>442</v>
      </c>
      <c r="J424" s="5"/>
      <c r="K424" s="5" t="s">
        <v>442</v>
      </c>
      <c r="L424" s="5">
        <v>4</v>
      </c>
      <c r="M424" s="5">
        <v>2</v>
      </c>
      <c r="N424" s="12" t="s">
        <v>389</v>
      </c>
      <c r="O424" s="59"/>
    </row>
    <row r="425" spans="2:15" x14ac:dyDescent="0.25">
      <c r="B425" s="5">
        <v>2</v>
      </c>
      <c r="C425" s="50" t="str">
        <f>VLOOKUP(見積条件マスタ[[#This Row],[article_type_id]],品名マスタ[],5,0)</f>
        <v>角エジェクタピン</v>
      </c>
      <c r="D425" s="9">
        <v>10022</v>
      </c>
      <c r="E425" s="50" t="str">
        <f>VLOOKUP(見積条件マスタ[[#This Row],[qt_condition_type_id]],見積条件タイプマスタ[],5,0)</f>
        <v>角ピン幅W公差</v>
      </c>
      <c r="F425" s="50" t="str">
        <f>VLOOKUP(見積条件マスタ[[#This Row],[qt_condition_type_id]],見積条件タイプマスタ[],2,0)</f>
        <v>TOLERANCE</v>
      </c>
      <c r="G425" s="5">
        <v>1</v>
      </c>
      <c r="H425" s="50" t="str">
        <f>見積条件マスタ[[#This Row],[article_type_id]]&amp;"."&amp;見積条件マスタ[[#This Row],[qt_condition_type_id]]&amp;"."&amp;見積条件マスタ[[#This Row],[qt_condition_type_define_id]]</f>
        <v>2.10022.1</v>
      </c>
      <c r="I425" s="5" t="s">
        <v>195</v>
      </c>
      <c r="J425" s="5"/>
      <c r="K425" s="5" t="s">
        <v>195</v>
      </c>
      <c r="L425" s="5">
        <v>1</v>
      </c>
      <c r="M425" s="5">
        <v>2</v>
      </c>
      <c r="N425" s="12" t="s">
        <v>612</v>
      </c>
      <c r="O425" s="59"/>
    </row>
    <row r="426" spans="2:15" x14ac:dyDescent="0.25">
      <c r="B426" s="5">
        <v>2</v>
      </c>
      <c r="C426" s="50" t="str">
        <f>VLOOKUP(見積条件マスタ[[#This Row],[article_type_id]],品名マスタ[],5,0)</f>
        <v>角エジェクタピン</v>
      </c>
      <c r="D426" s="9">
        <v>10022</v>
      </c>
      <c r="E426" s="50" t="str">
        <f>VLOOKUP(見積条件マスタ[[#This Row],[qt_condition_type_id]],見積条件タイプマスタ[],5,0)</f>
        <v>角ピン幅W公差</v>
      </c>
      <c r="F426" s="50" t="str">
        <f>VLOOKUP(見積条件マスタ[[#This Row],[qt_condition_type_id]],見積条件タイプマスタ[],2,0)</f>
        <v>TOLERANCE</v>
      </c>
      <c r="G426" s="5">
        <v>2</v>
      </c>
      <c r="H426" s="50" t="str">
        <f>見積条件マスタ[[#This Row],[article_type_id]]&amp;"."&amp;見積条件マスタ[[#This Row],[qt_condition_type_id]]&amp;"."&amp;見積条件マスタ[[#This Row],[qt_condition_type_define_id]]</f>
        <v>2.10022.2</v>
      </c>
      <c r="I426" s="5" t="s">
        <v>443</v>
      </c>
      <c r="J426" s="5"/>
      <c r="K426" s="5" t="s">
        <v>443</v>
      </c>
      <c r="L426" s="5">
        <v>2</v>
      </c>
      <c r="M426" s="5">
        <v>2</v>
      </c>
      <c r="N426" s="12" t="s">
        <v>389</v>
      </c>
      <c r="O426" s="59"/>
    </row>
    <row r="427" spans="2:15" x14ac:dyDescent="0.25">
      <c r="B427" s="5">
        <v>2</v>
      </c>
      <c r="C427" s="50" t="str">
        <f>VLOOKUP(見積条件マスタ[[#This Row],[article_type_id]],品名マスタ[],5,0)</f>
        <v>角エジェクタピン</v>
      </c>
      <c r="D427" s="9">
        <v>10022</v>
      </c>
      <c r="E427" s="50" t="str">
        <f>VLOOKUP(見積条件マスタ[[#This Row],[qt_condition_type_id]],見積条件タイプマスタ[],5,0)</f>
        <v>角ピン幅W公差</v>
      </c>
      <c r="F427" s="50" t="str">
        <f>VLOOKUP(見積条件マスタ[[#This Row],[qt_condition_type_id]],見積条件タイプマスタ[],2,0)</f>
        <v>TOLERANCE</v>
      </c>
      <c r="G427" s="5">
        <v>3</v>
      </c>
      <c r="H427" s="50" t="str">
        <f>見積条件マスタ[[#This Row],[article_type_id]]&amp;"."&amp;見積条件マスタ[[#This Row],[qt_condition_type_id]]&amp;"."&amp;見積条件マスタ[[#This Row],[qt_condition_type_define_id]]</f>
        <v>2.10022.3</v>
      </c>
      <c r="I427" s="5" t="s">
        <v>243</v>
      </c>
      <c r="J427" s="5"/>
      <c r="K427" s="5" t="s">
        <v>243</v>
      </c>
      <c r="L427" s="5">
        <v>3</v>
      </c>
      <c r="M427" s="5">
        <v>2</v>
      </c>
      <c r="N427" s="12" t="s">
        <v>389</v>
      </c>
      <c r="O427" s="59"/>
    </row>
    <row r="428" spans="2:15" x14ac:dyDescent="0.25">
      <c r="B428" s="5">
        <v>2</v>
      </c>
      <c r="C428" s="50" t="str">
        <f>VLOOKUP(見積条件マスタ[[#This Row],[article_type_id]],品名マスタ[],5,0)</f>
        <v>角エジェクタピン</v>
      </c>
      <c r="D428" s="9">
        <v>10022</v>
      </c>
      <c r="E428" s="50" t="str">
        <f>VLOOKUP(見積条件マスタ[[#This Row],[qt_condition_type_id]],見積条件タイプマスタ[],5,0)</f>
        <v>角ピン幅W公差</v>
      </c>
      <c r="F428" s="50" t="str">
        <f>VLOOKUP(見積条件マスタ[[#This Row],[qt_condition_type_id]],見積条件タイプマスタ[],2,0)</f>
        <v>TOLERANCE</v>
      </c>
      <c r="G428" s="5">
        <v>4</v>
      </c>
      <c r="H428" s="50" t="str">
        <f>見積条件マスタ[[#This Row],[article_type_id]]&amp;"."&amp;見積条件マスタ[[#This Row],[qt_condition_type_id]]&amp;"."&amp;見積条件マスタ[[#This Row],[qt_condition_type_define_id]]</f>
        <v>2.10022.4</v>
      </c>
      <c r="I428" s="5" t="s">
        <v>442</v>
      </c>
      <c r="J428" s="5"/>
      <c r="K428" s="5" t="s">
        <v>442</v>
      </c>
      <c r="L428" s="5">
        <v>4</v>
      </c>
      <c r="M428" s="5">
        <v>2</v>
      </c>
      <c r="N428" s="12" t="s">
        <v>389</v>
      </c>
      <c r="O428" s="59"/>
    </row>
    <row r="429" spans="2:15" x14ac:dyDescent="0.25">
      <c r="B429" s="5">
        <v>2</v>
      </c>
      <c r="C429" s="50" t="str">
        <f>VLOOKUP(見積条件マスタ[[#This Row],[article_type_id]],品名マスタ[],5,0)</f>
        <v>角エジェクタピン</v>
      </c>
      <c r="D429" s="9">
        <v>10032</v>
      </c>
      <c r="E429" s="50" t="str">
        <f>VLOOKUP(見積条件マスタ[[#This Row],[qt_condition_type_id]],見積条件タイプマスタ[],5,0)</f>
        <v>ノックピン種類</v>
      </c>
      <c r="F429" s="50" t="str">
        <f>VLOOKUP(見積条件マスタ[[#This Row],[qt_condition_type_id]],見積条件タイプマスタ[],2,0)</f>
        <v>SIMPLE_TEXT</v>
      </c>
      <c r="G429" s="5">
        <v>1</v>
      </c>
      <c r="H429" s="50" t="str">
        <f>見積条件マスタ[[#This Row],[article_type_id]]&amp;"."&amp;見積条件マスタ[[#This Row],[qt_condition_type_id]]&amp;"."&amp;見積条件マスタ[[#This Row],[qt_condition_type_define_id]]</f>
        <v>2.10032.1</v>
      </c>
      <c r="I429" s="5" t="s">
        <v>261</v>
      </c>
      <c r="J429" s="5"/>
      <c r="K429" s="5" t="s">
        <v>262</v>
      </c>
      <c r="L429" s="5">
        <v>1</v>
      </c>
      <c r="M429" s="5"/>
      <c r="N429" s="12" t="s">
        <v>612</v>
      </c>
      <c r="O429" s="59"/>
    </row>
    <row r="430" spans="2:15" x14ac:dyDescent="0.25">
      <c r="B430" s="5">
        <v>2</v>
      </c>
      <c r="C430" s="50" t="str">
        <f>VLOOKUP(見積条件マスタ[[#This Row],[article_type_id]],品名マスタ[],5,0)</f>
        <v>角エジェクタピン</v>
      </c>
      <c r="D430" s="9">
        <v>10032</v>
      </c>
      <c r="E430" s="50" t="str">
        <f>VLOOKUP(見積条件マスタ[[#This Row],[qt_condition_type_id]],見積条件タイプマスタ[],5,0)</f>
        <v>ノックピン種類</v>
      </c>
      <c r="F430" s="50" t="str">
        <f>VLOOKUP(見積条件マスタ[[#This Row],[qt_condition_type_id]],見積条件タイプマスタ[],2,0)</f>
        <v>SIMPLE_TEXT</v>
      </c>
      <c r="G430" s="5">
        <v>2</v>
      </c>
      <c r="H430" s="50" t="str">
        <f>見積条件マスタ[[#This Row],[article_type_id]]&amp;"."&amp;見積条件マスタ[[#This Row],[qt_condition_type_id]]&amp;"."&amp;見積条件マスタ[[#This Row],[qt_condition_type_define_id]]</f>
        <v>2.10032.2</v>
      </c>
      <c r="I430" s="5" t="s">
        <v>263</v>
      </c>
      <c r="J430" s="5"/>
      <c r="K430" s="5" t="s">
        <v>264</v>
      </c>
      <c r="L430" s="5">
        <v>2</v>
      </c>
      <c r="M430" s="5"/>
      <c r="N430" s="12" t="s">
        <v>612</v>
      </c>
      <c r="O430" s="59" t="s">
        <v>774</v>
      </c>
    </row>
    <row r="431" spans="2:15" x14ac:dyDescent="0.25">
      <c r="B431" s="5">
        <v>2</v>
      </c>
      <c r="C431" s="50" t="str">
        <f>VLOOKUP(見積条件マスタ[[#This Row],[article_type_id]],品名マスタ[],5,0)</f>
        <v>角エジェクタピン</v>
      </c>
      <c r="D431" s="9">
        <v>10036</v>
      </c>
      <c r="E431" s="50" t="str">
        <f>VLOOKUP(見積条件マスタ[[#This Row],[qt_condition_type_id]],見積条件タイプマスタ[],5,0)</f>
        <v>ザグリ穴タップ加工</v>
      </c>
      <c r="F431" s="50" t="str">
        <f>VLOOKUP(見積条件マスタ[[#This Row],[qt_condition_type_id]],見積条件タイプマスタ[],2,0)</f>
        <v>SIMPLE_TEXT</v>
      </c>
      <c r="G431" s="5">
        <v>1</v>
      </c>
      <c r="H431" s="50" t="str">
        <f>見積条件マスタ[[#This Row],[article_type_id]]&amp;"."&amp;見積条件マスタ[[#This Row],[qt_condition_type_id]]&amp;"."&amp;見積条件マスタ[[#This Row],[qt_condition_type_define_id]]</f>
        <v>2.10036.1</v>
      </c>
      <c r="I431" s="5" t="s">
        <v>265</v>
      </c>
      <c r="J431" s="5"/>
      <c r="K431" s="5" t="s">
        <v>163</v>
      </c>
      <c r="L431" s="5">
        <v>1</v>
      </c>
      <c r="M431" s="5"/>
      <c r="N431" s="12" t="s">
        <v>775</v>
      </c>
      <c r="O431" s="59"/>
    </row>
    <row r="432" spans="2:15" x14ac:dyDescent="0.25">
      <c r="B432" s="5">
        <v>2</v>
      </c>
      <c r="C432" s="50" t="str">
        <f>VLOOKUP(見積条件マスタ[[#This Row],[article_type_id]],品名マスタ[],5,0)</f>
        <v>角エジェクタピン</v>
      </c>
      <c r="D432" s="9">
        <v>20001</v>
      </c>
      <c r="E432" s="50" t="str">
        <f>VLOOKUP(見積条件マスタ[[#This Row],[qt_condition_type_id]],見積条件タイプマスタ[],5,0)</f>
        <v>ツバ部逃げ加工を設定する事</v>
      </c>
      <c r="F432" s="50" t="str">
        <f>VLOOKUP(見積条件マスタ[[#This Row],[qt_condition_type_id]],見積条件タイプマスタ[],2,0)</f>
        <v>BOOLEAN</v>
      </c>
      <c r="G432" s="5">
        <v>1</v>
      </c>
      <c r="H432" s="50" t="str">
        <f>見積条件マスタ[[#This Row],[article_type_id]]&amp;"."&amp;見積条件マスタ[[#This Row],[qt_condition_type_id]]&amp;"."&amp;見積条件マスタ[[#This Row],[qt_condition_type_define_id]]</f>
        <v>2.20001.1</v>
      </c>
      <c r="I432" s="5" t="s">
        <v>266</v>
      </c>
      <c r="J432" s="5"/>
      <c r="K432" s="5" t="s">
        <v>267</v>
      </c>
      <c r="L432" s="5">
        <v>1</v>
      </c>
      <c r="M432" s="5"/>
      <c r="N432" s="12" t="s">
        <v>612</v>
      </c>
      <c r="O432" s="59"/>
    </row>
    <row r="433" spans="2:15" x14ac:dyDescent="0.25">
      <c r="B433" s="5">
        <v>2</v>
      </c>
      <c r="C433" s="50" t="str">
        <f>VLOOKUP(見積条件マスタ[[#This Row],[article_type_id]],品名マスタ[],5,0)</f>
        <v>角エジェクタピン</v>
      </c>
      <c r="D433" s="9">
        <v>20001</v>
      </c>
      <c r="E433" s="50" t="str">
        <f>VLOOKUP(見積条件マスタ[[#This Row],[qt_condition_type_id]],見積条件タイプマスタ[],5,0)</f>
        <v>ツバ部逃げ加工を設定する事</v>
      </c>
      <c r="F433" s="50" t="str">
        <f>VLOOKUP(見積条件マスタ[[#This Row],[qt_condition_type_id]],見積条件タイプマスタ[],2,0)</f>
        <v>BOOLEAN</v>
      </c>
      <c r="G433" s="5">
        <v>2</v>
      </c>
      <c r="H433" s="50" t="str">
        <f>見積条件マスタ[[#This Row],[article_type_id]]&amp;"."&amp;見積条件マスタ[[#This Row],[qt_condition_type_id]]&amp;"."&amp;見積条件マスタ[[#This Row],[qt_condition_type_define_id]]</f>
        <v>2.20001.2</v>
      </c>
      <c r="I433" s="5"/>
      <c r="J433" s="5"/>
      <c r="K433" s="5" t="s">
        <v>268</v>
      </c>
      <c r="L433" s="5">
        <v>2</v>
      </c>
      <c r="M433" s="5"/>
      <c r="N433" s="12" t="s">
        <v>612</v>
      </c>
      <c r="O433" s="59"/>
    </row>
    <row r="434" spans="2:15" x14ac:dyDescent="0.25">
      <c r="B434" s="5">
        <v>2</v>
      </c>
      <c r="C434" s="50" t="str">
        <f>VLOOKUP(見積条件マスタ[[#This Row],[article_type_id]],品名マスタ[],5,0)</f>
        <v>角エジェクタピン</v>
      </c>
      <c r="D434" s="9">
        <v>20002</v>
      </c>
      <c r="E434" s="50" t="str">
        <f>VLOOKUP(見積条件マスタ[[#This Row],[qt_condition_type_id]],見積条件タイプマスタ[],5,0)</f>
        <v>ツバ裏ナンバリング加工を設定する事</v>
      </c>
      <c r="F434" s="50" t="str">
        <f>VLOOKUP(見積条件マスタ[[#This Row],[qt_condition_type_id]],見積条件タイプマスタ[],2,0)</f>
        <v>TEXT_LENGTH</v>
      </c>
      <c r="G434" s="5">
        <v>1</v>
      </c>
      <c r="H434" s="50" t="str">
        <f>見積条件マスタ[[#This Row],[article_type_id]]&amp;"."&amp;見積条件マスタ[[#This Row],[qt_condition_type_id]]&amp;"."&amp;見積条件マスタ[[#This Row],[qt_condition_type_define_id]]</f>
        <v>2.20002.1</v>
      </c>
      <c r="I434" s="5" t="s">
        <v>269</v>
      </c>
      <c r="J434" s="5"/>
      <c r="K434" s="5" t="s">
        <v>267</v>
      </c>
      <c r="L434" s="5">
        <v>1</v>
      </c>
      <c r="M434" s="5"/>
      <c r="N434" s="12" t="s">
        <v>612</v>
      </c>
      <c r="O434" s="59"/>
    </row>
    <row r="435" spans="2:15" x14ac:dyDescent="0.25">
      <c r="B435" s="5">
        <v>2</v>
      </c>
      <c r="C435" s="50" t="str">
        <f>VLOOKUP(見積条件マスタ[[#This Row],[article_type_id]],品名マスタ[],5,0)</f>
        <v>角エジェクタピン</v>
      </c>
      <c r="D435" s="9">
        <v>20002</v>
      </c>
      <c r="E435" s="50" t="str">
        <f>VLOOKUP(見積条件マスタ[[#This Row],[qt_condition_type_id]],見積条件タイプマスタ[],5,0)</f>
        <v>ツバ裏ナンバリング加工を設定する事</v>
      </c>
      <c r="F435" s="50" t="str">
        <f>VLOOKUP(見積条件マスタ[[#This Row],[qt_condition_type_id]],見積条件タイプマスタ[],2,0)</f>
        <v>TEXT_LENGTH</v>
      </c>
      <c r="G435" s="5">
        <v>2</v>
      </c>
      <c r="H435" s="50" t="str">
        <f>見積条件マスタ[[#This Row],[article_type_id]]&amp;"."&amp;見積条件マスタ[[#This Row],[qt_condition_type_id]]&amp;"."&amp;見積条件マスタ[[#This Row],[qt_condition_type_define_id]]</f>
        <v>2.20002.2</v>
      </c>
      <c r="I435" s="5"/>
      <c r="J435" s="5"/>
      <c r="K435" s="5" t="s">
        <v>268</v>
      </c>
      <c r="L435" s="5">
        <v>2</v>
      </c>
      <c r="M435" s="5"/>
      <c r="N435" s="12" t="s">
        <v>612</v>
      </c>
      <c r="O435" s="59"/>
    </row>
    <row r="436" spans="2:15" x14ac:dyDescent="0.25">
      <c r="B436" s="5">
        <v>2</v>
      </c>
      <c r="C436" s="50" t="str">
        <f>VLOOKUP(見積条件マスタ[[#This Row],[article_type_id]],品名マスタ[],5,0)</f>
        <v>角エジェクタピン</v>
      </c>
      <c r="D436" s="9">
        <v>20003</v>
      </c>
      <c r="E436" s="50" t="str">
        <f>VLOOKUP(見積条件マスタ[[#This Row],[qt_condition_type_id]],見積条件タイプマスタ[],5,0)</f>
        <v>ツバ部面取り不可</v>
      </c>
      <c r="F436" s="50" t="str">
        <f>VLOOKUP(見積条件マスタ[[#This Row],[qt_condition_type_id]],見積条件タイプマスタ[],2,0)</f>
        <v>BOOLEAN</v>
      </c>
      <c r="G436" s="5">
        <v>1</v>
      </c>
      <c r="H436" s="50" t="str">
        <f>見積条件マスタ[[#This Row],[article_type_id]]&amp;"."&amp;見積条件マスタ[[#This Row],[qt_condition_type_id]]&amp;"."&amp;見積条件マスタ[[#This Row],[qt_condition_type_define_id]]</f>
        <v>2.20003.1</v>
      </c>
      <c r="I436" s="5" t="s">
        <v>270</v>
      </c>
      <c r="J436" s="5"/>
      <c r="K436" s="5" t="s">
        <v>267</v>
      </c>
      <c r="L436" s="5">
        <v>1</v>
      </c>
      <c r="M436" s="5"/>
      <c r="N436" s="12" t="s">
        <v>612</v>
      </c>
      <c r="O436" s="59"/>
    </row>
    <row r="437" spans="2:15" x14ac:dyDescent="0.25">
      <c r="B437" s="5">
        <v>2</v>
      </c>
      <c r="C437" s="50" t="str">
        <f>VLOOKUP(見積条件マスタ[[#This Row],[article_type_id]],品名マスタ[],5,0)</f>
        <v>角エジェクタピン</v>
      </c>
      <c r="D437" s="9">
        <v>20003</v>
      </c>
      <c r="E437" s="50" t="str">
        <f>VLOOKUP(見積条件マスタ[[#This Row],[qt_condition_type_id]],見積条件タイプマスタ[],5,0)</f>
        <v>ツバ部面取り不可</v>
      </c>
      <c r="F437" s="50" t="str">
        <f>VLOOKUP(見積条件マスタ[[#This Row],[qt_condition_type_id]],見積条件タイプマスタ[],2,0)</f>
        <v>BOOLEAN</v>
      </c>
      <c r="G437" s="5">
        <v>2</v>
      </c>
      <c r="H437" s="50" t="str">
        <f>見積条件マスタ[[#This Row],[article_type_id]]&amp;"."&amp;見積条件マスタ[[#This Row],[qt_condition_type_id]]&amp;"."&amp;見積条件マスタ[[#This Row],[qt_condition_type_define_id]]</f>
        <v>2.20003.2</v>
      </c>
      <c r="I437" s="5"/>
      <c r="J437" s="5"/>
      <c r="K437" s="5" t="s">
        <v>268</v>
      </c>
      <c r="L437" s="5">
        <v>2</v>
      </c>
      <c r="M437" s="5"/>
      <c r="N437" s="12" t="s">
        <v>612</v>
      </c>
      <c r="O437" s="59"/>
    </row>
    <row r="438" spans="2:15" x14ac:dyDescent="0.25">
      <c r="B438" s="5">
        <v>2</v>
      </c>
      <c r="C438" s="50" t="str">
        <f>VLOOKUP(見積条件マスタ[[#This Row],[article_type_id]],品名マスタ[],5,0)</f>
        <v>角エジェクタピン</v>
      </c>
      <c r="D438" s="9">
        <v>20004</v>
      </c>
      <c r="E438" s="50" t="str">
        <f>VLOOKUP(見積条件マスタ[[#This Row],[qt_condition_type_id]],見積条件タイプマスタ[],5,0)</f>
        <v>先端カットおよび先端異形状は加工不要</v>
      </c>
      <c r="F438" s="50" t="str">
        <f>VLOOKUP(見積条件マスタ[[#This Row],[qt_condition_type_id]],見積条件タイプマスタ[],2,0)</f>
        <v>BOOLEAN</v>
      </c>
      <c r="G438" s="5">
        <v>1</v>
      </c>
      <c r="H438" s="50" t="str">
        <f>見積条件マスタ[[#This Row],[article_type_id]]&amp;"."&amp;見積条件マスタ[[#This Row],[qt_condition_type_id]]&amp;"."&amp;見積条件マスタ[[#This Row],[qt_condition_type_define_id]]</f>
        <v>2.20004.1</v>
      </c>
      <c r="I438" s="5" t="s">
        <v>271</v>
      </c>
      <c r="J438" s="5"/>
      <c r="K438" s="5" t="s">
        <v>267</v>
      </c>
      <c r="L438" s="5">
        <v>1</v>
      </c>
      <c r="M438" s="5"/>
      <c r="N438" s="12" t="s">
        <v>612</v>
      </c>
      <c r="O438" s="59"/>
    </row>
    <row r="439" spans="2:15" x14ac:dyDescent="0.25">
      <c r="B439" s="5">
        <v>2</v>
      </c>
      <c r="C439" s="50" t="str">
        <f>VLOOKUP(見積条件マスタ[[#This Row],[article_type_id]],品名マスタ[],5,0)</f>
        <v>角エジェクタピン</v>
      </c>
      <c r="D439" s="9">
        <v>20004</v>
      </c>
      <c r="E439" s="50" t="str">
        <f>VLOOKUP(見積条件マスタ[[#This Row],[qt_condition_type_id]],見積条件タイプマスタ[],5,0)</f>
        <v>先端カットおよび先端異形状は加工不要</v>
      </c>
      <c r="F439" s="50" t="str">
        <f>VLOOKUP(見積条件マスタ[[#This Row],[qt_condition_type_id]],見積条件タイプマスタ[],2,0)</f>
        <v>BOOLEAN</v>
      </c>
      <c r="G439" s="5">
        <v>2</v>
      </c>
      <c r="H439" s="50" t="str">
        <f>見積条件マスタ[[#This Row],[article_type_id]]&amp;"."&amp;見積条件マスタ[[#This Row],[qt_condition_type_id]]&amp;"."&amp;見積条件マスタ[[#This Row],[qt_condition_type_define_id]]</f>
        <v>2.20004.2</v>
      </c>
      <c r="I439" s="5" t="s">
        <v>272</v>
      </c>
      <c r="J439" s="5"/>
      <c r="K439" s="5" t="s">
        <v>268</v>
      </c>
      <c r="L439" s="5">
        <v>2</v>
      </c>
      <c r="M439" s="5"/>
      <c r="N439" s="12" t="s">
        <v>612</v>
      </c>
      <c r="O439" s="59"/>
    </row>
    <row r="440" spans="2:15" x14ac:dyDescent="0.25">
      <c r="B440" s="5">
        <v>2</v>
      </c>
      <c r="C440" s="50" t="str">
        <f>VLOOKUP(見積条件マスタ[[#This Row],[article_type_id]],品名マスタ[],5,0)</f>
        <v>角エジェクタピン</v>
      </c>
      <c r="D440" s="9">
        <v>20006</v>
      </c>
      <c r="E440" s="50" t="str">
        <f>VLOOKUP(見積条件マスタ[[#This Row],[qt_condition_type_id]],見積条件タイプマスタ[],5,0)</f>
        <v>3Dモデル上のツバ裏ナンバリングは加工不要</v>
      </c>
      <c r="F440" s="50" t="str">
        <f>VLOOKUP(見積条件マスタ[[#This Row],[qt_condition_type_id]],見積条件タイプマスタ[],2,0)</f>
        <v>BOOLEAN</v>
      </c>
      <c r="G440" s="5">
        <v>1</v>
      </c>
      <c r="H440" s="50" t="str">
        <f>見積条件マスタ[[#This Row],[article_type_id]]&amp;"."&amp;見積条件マスタ[[#This Row],[qt_condition_type_id]]&amp;"."&amp;見積条件マスタ[[#This Row],[qt_condition_type_define_id]]</f>
        <v>2.20006.1</v>
      </c>
      <c r="I440" s="5" t="s">
        <v>271</v>
      </c>
      <c r="J440" s="5"/>
      <c r="K440" s="5" t="s">
        <v>267</v>
      </c>
      <c r="L440" s="5">
        <v>1</v>
      </c>
      <c r="M440" s="5"/>
      <c r="N440" s="12" t="s">
        <v>612</v>
      </c>
      <c r="O440" s="59"/>
    </row>
    <row r="441" spans="2:15" x14ac:dyDescent="0.25">
      <c r="B441" s="5">
        <v>2</v>
      </c>
      <c r="C441" s="50" t="str">
        <f>VLOOKUP(見積条件マスタ[[#This Row],[article_type_id]],品名マスタ[],5,0)</f>
        <v>角エジェクタピン</v>
      </c>
      <c r="D441" s="9">
        <v>20006</v>
      </c>
      <c r="E441" s="50" t="str">
        <f>VLOOKUP(見積条件マスタ[[#This Row],[qt_condition_type_id]],見積条件タイプマスタ[],5,0)</f>
        <v>3Dモデル上のツバ裏ナンバリングは加工不要</v>
      </c>
      <c r="F441" s="50" t="str">
        <f>VLOOKUP(見積条件マスタ[[#This Row],[qt_condition_type_id]],見積条件タイプマスタ[],2,0)</f>
        <v>BOOLEAN</v>
      </c>
      <c r="G441" s="5">
        <v>2</v>
      </c>
      <c r="H441" s="50" t="str">
        <f>見積条件マスタ[[#This Row],[article_type_id]]&amp;"."&amp;見積条件マスタ[[#This Row],[qt_condition_type_id]]&amp;"."&amp;見積条件マスタ[[#This Row],[qt_condition_type_define_id]]</f>
        <v>2.20006.2</v>
      </c>
      <c r="I441" s="5" t="s">
        <v>272</v>
      </c>
      <c r="J441" s="5"/>
      <c r="K441" s="5" t="s">
        <v>268</v>
      </c>
      <c r="L441" s="5">
        <v>2</v>
      </c>
      <c r="M441" s="5"/>
      <c r="N441" s="12" t="s">
        <v>612</v>
      </c>
      <c r="O441" s="59"/>
    </row>
    <row r="442" spans="2:15" x14ac:dyDescent="0.25">
      <c r="B442" s="5">
        <v>2</v>
      </c>
      <c r="C442" s="33" t="str">
        <f>VLOOKUP(見積条件マスタ[[#This Row],[article_type_id]],品名マスタ[],5,0)</f>
        <v>角エジェクタピン</v>
      </c>
      <c r="D442" s="9">
        <v>29999</v>
      </c>
      <c r="E442" s="50" t="str">
        <f>VLOOKUP(見積条件マスタ[[#This Row],[qt_condition_type_id]],見積条件タイプマスタ[],5,0)</f>
        <v>その他指示</v>
      </c>
      <c r="F442" s="50" t="str">
        <f>VLOOKUP(見積条件マスタ[[#This Row],[qt_condition_type_id]],見積条件タイプマスタ[],2,0)</f>
        <v>SIMPLE_TEXT</v>
      </c>
      <c r="G442" s="5">
        <v>1</v>
      </c>
      <c r="H442" s="50" t="str">
        <f>見積条件マスタ[[#This Row],[article_type_id]]&amp;"."&amp;見積条件マスタ[[#This Row],[qt_condition_type_id]]&amp;"."&amp;見積条件マスタ[[#This Row],[qt_condition_type_define_id]]</f>
        <v>2.29999.1</v>
      </c>
      <c r="I442" s="5" t="s">
        <v>160</v>
      </c>
      <c r="J442" s="5"/>
      <c r="K442" s="5"/>
      <c r="L442" s="5">
        <v>1</v>
      </c>
      <c r="M442" s="5"/>
      <c r="N442" s="12" t="s">
        <v>612</v>
      </c>
      <c r="O442" s="59"/>
    </row>
    <row r="443" spans="2:15" x14ac:dyDescent="0.25">
      <c r="B443" s="5">
        <v>3</v>
      </c>
      <c r="C443" s="16" t="str">
        <f>VLOOKUP(見積条件マスタ[[#This Row],[article_type_id]],品名マスタ[],5,0)</f>
        <v>スリーブ</v>
      </c>
      <c r="D443" s="9">
        <v>1</v>
      </c>
      <c r="E443" s="50" t="str">
        <f>VLOOKUP(見積条件マスタ[[#This Row],[qt_condition_type_id]],見積条件タイプマスタ[],5,0)</f>
        <v>材質</v>
      </c>
      <c r="F443" s="50" t="str">
        <f>VLOOKUP(見積条件マスタ[[#This Row],[qt_condition_type_id]],見積条件タイプマスタ[],2,0)</f>
        <v>SIMPLE_TEXT</v>
      </c>
      <c r="G443" s="5">
        <v>1</v>
      </c>
      <c r="H443" s="50" t="str">
        <f>見積条件マスタ[[#This Row],[article_type_id]]&amp;"."&amp;見積条件マスタ[[#This Row],[qt_condition_type_id]]&amp;"."&amp;見積条件マスタ[[#This Row],[qt_condition_type_define_id]]</f>
        <v>3.1.1</v>
      </c>
      <c r="I443" s="5" t="s">
        <v>0</v>
      </c>
      <c r="J443" s="5" t="s">
        <v>8</v>
      </c>
      <c r="K443" s="5" t="s">
        <v>9</v>
      </c>
      <c r="L443" s="5">
        <v>1</v>
      </c>
      <c r="M443" s="5"/>
      <c r="N443" s="12" t="s">
        <v>388</v>
      </c>
      <c r="O443" s="59"/>
    </row>
    <row r="444" spans="2:15" x14ac:dyDescent="0.25">
      <c r="B444" s="5">
        <v>3</v>
      </c>
      <c r="C444" s="16" t="str">
        <f>VLOOKUP(見積条件マスタ[[#This Row],[article_type_id]],品名マスタ[],5,0)</f>
        <v>スリーブ</v>
      </c>
      <c r="D444" s="9">
        <v>1</v>
      </c>
      <c r="E444" s="50" t="str">
        <f>VLOOKUP(見積条件マスタ[[#This Row],[qt_condition_type_id]],見積条件タイプマスタ[],5,0)</f>
        <v>材質</v>
      </c>
      <c r="F444" s="50" t="str">
        <f>VLOOKUP(見積条件マスタ[[#This Row],[qt_condition_type_id]],見積条件タイプマスタ[],2,0)</f>
        <v>SIMPLE_TEXT</v>
      </c>
      <c r="G444" s="5">
        <v>2</v>
      </c>
      <c r="H444" s="50" t="str">
        <f>見積条件マスタ[[#This Row],[article_type_id]]&amp;"."&amp;見積条件マスタ[[#This Row],[qt_condition_type_id]]&amp;"."&amp;見積条件マスタ[[#This Row],[qt_condition_type_define_id]]</f>
        <v>3.1.2</v>
      </c>
      <c r="I444" s="5" t="s">
        <v>10</v>
      </c>
      <c r="J444" s="5" t="s">
        <v>11</v>
      </c>
      <c r="K444" s="5" t="s">
        <v>12</v>
      </c>
      <c r="L444" s="5">
        <v>2</v>
      </c>
      <c r="M444" s="5"/>
      <c r="N444" s="5" t="s">
        <v>611</v>
      </c>
      <c r="O444" s="59"/>
    </row>
    <row r="445" spans="2:15" x14ac:dyDescent="0.25">
      <c r="B445" s="5">
        <v>3</v>
      </c>
      <c r="C445" s="16" t="str">
        <f>VLOOKUP(見積条件マスタ[[#This Row],[article_type_id]],品名マスタ[],5,0)</f>
        <v>スリーブ</v>
      </c>
      <c r="D445" s="9">
        <v>1</v>
      </c>
      <c r="E445" s="50" t="str">
        <f>VLOOKUP(見積条件マスタ[[#This Row],[qt_condition_type_id]],見積条件タイプマスタ[],5,0)</f>
        <v>材質</v>
      </c>
      <c r="F445" s="50" t="str">
        <f>VLOOKUP(見積条件マスタ[[#This Row],[qt_condition_type_id]],見積条件タイプマスタ[],2,0)</f>
        <v>SIMPLE_TEXT</v>
      </c>
      <c r="G445" s="5">
        <v>3</v>
      </c>
      <c r="H445" s="50" t="str">
        <f>見積条件マスタ[[#This Row],[article_type_id]]&amp;"."&amp;見積条件マスタ[[#This Row],[qt_condition_type_id]]&amp;"."&amp;見積条件マスタ[[#This Row],[qt_condition_type_define_id]]</f>
        <v>3.1.3</v>
      </c>
      <c r="I445" s="5" t="s">
        <v>13</v>
      </c>
      <c r="J445" s="5" t="s">
        <v>14</v>
      </c>
      <c r="K445" s="5" t="s">
        <v>15</v>
      </c>
      <c r="L445" s="5">
        <v>6</v>
      </c>
      <c r="M445" s="5"/>
      <c r="N445" s="5" t="s">
        <v>611</v>
      </c>
      <c r="O445" s="59"/>
    </row>
    <row r="446" spans="2:15" x14ac:dyDescent="0.25">
      <c r="B446" s="5">
        <v>3</v>
      </c>
      <c r="C446" s="16" t="str">
        <f>VLOOKUP(見積条件マスタ[[#This Row],[article_type_id]],品名マスタ[],5,0)</f>
        <v>スリーブ</v>
      </c>
      <c r="D446" s="9">
        <v>1</v>
      </c>
      <c r="E446" s="50" t="str">
        <f>VLOOKUP(見積条件マスタ[[#This Row],[qt_condition_type_id]],見積条件タイプマスタ[],5,0)</f>
        <v>材質</v>
      </c>
      <c r="F446" s="50" t="str">
        <f>VLOOKUP(見積条件マスタ[[#This Row],[qt_condition_type_id]],見積条件タイプマスタ[],2,0)</f>
        <v>SIMPLE_TEXT</v>
      </c>
      <c r="G446" s="5">
        <v>4</v>
      </c>
      <c r="H446" s="50" t="str">
        <f>見積条件マスタ[[#This Row],[article_type_id]]&amp;"."&amp;見積条件マスタ[[#This Row],[qt_condition_type_id]]&amp;"."&amp;見積条件マスタ[[#This Row],[qt_condition_type_define_id]]</f>
        <v>3.1.4</v>
      </c>
      <c r="I446" s="5" t="s">
        <v>16</v>
      </c>
      <c r="J446" s="5" t="s">
        <v>17</v>
      </c>
      <c r="K446" s="5" t="s">
        <v>977</v>
      </c>
      <c r="L446" s="5">
        <v>8</v>
      </c>
      <c r="M446" s="5"/>
      <c r="N446" s="5" t="s">
        <v>611</v>
      </c>
      <c r="O446" s="59"/>
    </row>
    <row r="447" spans="2:15" x14ac:dyDescent="0.25">
      <c r="B447" s="5">
        <v>3</v>
      </c>
      <c r="C447" s="16" t="str">
        <f>VLOOKUP(見積条件マスタ[[#This Row],[article_type_id]],品名マスタ[],5,0)</f>
        <v>スリーブ</v>
      </c>
      <c r="D447" s="9">
        <v>1</v>
      </c>
      <c r="E447" s="50" t="str">
        <f>VLOOKUP(見積条件マスタ[[#This Row],[qt_condition_type_id]],見積条件タイプマスタ[],5,0)</f>
        <v>材質</v>
      </c>
      <c r="F447" s="50" t="str">
        <f>VLOOKUP(見積条件マスタ[[#This Row],[qt_condition_type_id]],見積条件タイプマスタ[],2,0)</f>
        <v>SIMPLE_TEXT</v>
      </c>
      <c r="G447" s="5">
        <v>5</v>
      </c>
      <c r="H447" s="50" t="str">
        <f>見積条件マスタ[[#This Row],[article_type_id]]&amp;"."&amp;見積条件マスタ[[#This Row],[qt_condition_type_id]]&amp;"."&amp;見積条件マスタ[[#This Row],[qt_condition_type_define_id]]</f>
        <v>3.1.5</v>
      </c>
      <c r="I447" s="5" t="s">
        <v>18</v>
      </c>
      <c r="J447" s="5" t="s">
        <v>19</v>
      </c>
      <c r="K447" s="5" t="s">
        <v>627</v>
      </c>
      <c r="L447" s="5">
        <v>7</v>
      </c>
      <c r="M447" s="5"/>
      <c r="N447" s="5" t="s">
        <v>611</v>
      </c>
      <c r="O447" s="59"/>
    </row>
    <row r="448" spans="2:15" x14ac:dyDescent="0.25">
      <c r="B448" s="5">
        <v>3</v>
      </c>
      <c r="C448" s="16" t="str">
        <f>VLOOKUP(見積条件マスタ[[#This Row],[article_type_id]],品名マスタ[],5,0)</f>
        <v>スリーブ</v>
      </c>
      <c r="D448" s="9">
        <v>1</v>
      </c>
      <c r="E448" s="50" t="str">
        <f>VLOOKUP(見積条件マスタ[[#This Row],[qt_condition_type_id]],見積条件タイプマスタ[],5,0)</f>
        <v>材質</v>
      </c>
      <c r="F448" s="50" t="str">
        <f>VLOOKUP(見積条件マスタ[[#This Row],[qt_condition_type_id]],見積条件タイプマスタ[],2,0)</f>
        <v>SIMPLE_TEXT</v>
      </c>
      <c r="G448" s="5">
        <v>6</v>
      </c>
      <c r="H448" s="50" t="str">
        <f>見積条件マスタ[[#This Row],[article_type_id]]&amp;"."&amp;見積条件マスタ[[#This Row],[qt_condition_type_id]]&amp;"."&amp;見積条件マスタ[[#This Row],[qt_condition_type_define_id]]</f>
        <v>3.1.6</v>
      </c>
      <c r="I448" s="5" t="s">
        <v>20</v>
      </c>
      <c r="J448" s="5" t="s">
        <v>21</v>
      </c>
      <c r="K448" s="5" t="s">
        <v>978</v>
      </c>
      <c r="L448" s="5">
        <v>9</v>
      </c>
      <c r="M448" s="5"/>
      <c r="N448" s="5" t="s">
        <v>611</v>
      </c>
      <c r="O448" s="59"/>
    </row>
    <row r="449" spans="2:15" x14ac:dyDescent="0.25">
      <c r="B449" s="5">
        <v>3</v>
      </c>
      <c r="C449" s="16" t="str">
        <f>VLOOKUP(見積条件マスタ[[#This Row],[article_type_id]],品名マスタ[],5,0)</f>
        <v>スリーブ</v>
      </c>
      <c r="D449" s="9">
        <v>1</v>
      </c>
      <c r="E449" s="50" t="str">
        <f>VLOOKUP(見積条件マスタ[[#This Row],[qt_condition_type_id]],見積条件タイプマスタ[],5,0)</f>
        <v>材質</v>
      </c>
      <c r="F449" s="50" t="str">
        <f>VLOOKUP(見積条件マスタ[[#This Row],[qt_condition_type_id]],見積条件タイプマスタ[],2,0)</f>
        <v>SIMPLE_TEXT</v>
      </c>
      <c r="G449" s="5">
        <v>7</v>
      </c>
      <c r="H449" s="50" t="str">
        <f>見積条件マスタ[[#This Row],[article_type_id]]&amp;"."&amp;見積条件マスタ[[#This Row],[qt_condition_type_id]]&amp;"."&amp;見積条件マスタ[[#This Row],[qt_condition_type_define_id]]</f>
        <v>3.1.7</v>
      </c>
      <c r="I449" s="5" t="s">
        <v>22</v>
      </c>
      <c r="J449" s="5" t="s">
        <v>23</v>
      </c>
      <c r="K449" s="5" t="s">
        <v>24</v>
      </c>
      <c r="L449" s="5">
        <v>4</v>
      </c>
      <c r="M449" s="5"/>
      <c r="N449" s="5" t="s">
        <v>611</v>
      </c>
      <c r="O449" s="59"/>
    </row>
    <row r="450" spans="2:15" x14ac:dyDescent="0.25">
      <c r="B450" s="5">
        <v>3</v>
      </c>
      <c r="C450" s="16" t="str">
        <f>VLOOKUP(見積条件マスタ[[#This Row],[article_type_id]],品名マスタ[],5,0)</f>
        <v>スリーブ</v>
      </c>
      <c r="D450" s="9">
        <v>1</v>
      </c>
      <c r="E450" s="50" t="str">
        <f>VLOOKUP(見積条件マスタ[[#This Row],[qt_condition_type_id]],見積条件タイプマスタ[],5,0)</f>
        <v>材質</v>
      </c>
      <c r="F450" s="50" t="str">
        <f>VLOOKUP(見積条件マスタ[[#This Row],[qt_condition_type_id]],見積条件タイプマスタ[],2,0)</f>
        <v>SIMPLE_TEXT</v>
      </c>
      <c r="G450" s="5">
        <v>8</v>
      </c>
      <c r="H450" s="50" t="str">
        <f>見積条件マスタ[[#This Row],[article_type_id]]&amp;"."&amp;見積条件マスタ[[#This Row],[qt_condition_type_id]]&amp;"."&amp;見積条件マスタ[[#This Row],[qt_condition_type_define_id]]</f>
        <v>3.1.8</v>
      </c>
      <c r="I450" s="5" t="s">
        <v>25</v>
      </c>
      <c r="J450" s="5" t="s">
        <v>26</v>
      </c>
      <c r="K450" s="5" t="s">
        <v>979</v>
      </c>
      <c r="L450" s="5">
        <v>3</v>
      </c>
      <c r="M450" s="5"/>
      <c r="N450" s="5" t="s">
        <v>611</v>
      </c>
      <c r="O450" s="59"/>
    </row>
    <row r="451" spans="2:15" x14ac:dyDescent="0.25">
      <c r="B451" s="5">
        <v>3</v>
      </c>
      <c r="C451" s="16" t="str">
        <f>VLOOKUP(見積条件マスタ[[#This Row],[article_type_id]],品名マスタ[],5,0)</f>
        <v>スリーブ</v>
      </c>
      <c r="D451" s="9">
        <v>1</v>
      </c>
      <c r="E451" s="50" t="str">
        <f>VLOOKUP(見積条件マスタ[[#This Row],[qt_condition_type_id]],見積条件タイプマスタ[],5,0)</f>
        <v>材質</v>
      </c>
      <c r="F451" s="50" t="str">
        <f>VLOOKUP(見積条件マスタ[[#This Row],[qt_condition_type_id]],見積条件タイプマスタ[],2,0)</f>
        <v>SIMPLE_TEXT</v>
      </c>
      <c r="G451" s="5">
        <v>9</v>
      </c>
      <c r="H451" s="50" t="str">
        <f>見積条件マスタ[[#This Row],[article_type_id]]&amp;"."&amp;見積条件マスタ[[#This Row],[qt_condition_type_id]]&amp;"."&amp;見積条件マスタ[[#This Row],[qt_condition_type_define_id]]</f>
        <v>3.1.9</v>
      </c>
      <c r="I451" s="5" t="s">
        <v>27</v>
      </c>
      <c r="J451" s="5" t="s">
        <v>17</v>
      </c>
      <c r="K451" s="5" t="s">
        <v>981</v>
      </c>
      <c r="L451" s="5">
        <v>5</v>
      </c>
      <c r="M451" s="5"/>
      <c r="N451" s="12" t="s">
        <v>388</v>
      </c>
      <c r="O451" s="59"/>
    </row>
    <row r="452" spans="2:15" x14ac:dyDescent="0.25">
      <c r="B452" s="5">
        <v>3</v>
      </c>
      <c r="C452" s="16" t="str">
        <f>VLOOKUP(見積条件マスタ[[#This Row],[article_type_id]],品名マスタ[],5,0)</f>
        <v>スリーブ</v>
      </c>
      <c r="D452" s="9">
        <v>1</v>
      </c>
      <c r="E452" s="50" t="str">
        <f>VLOOKUP(見積条件マスタ[[#This Row],[qt_condition_type_id]],見積条件タイプマスタ[],5,0)</f>
        <v>材質</v>
      </c>
      <c r="F452" s="50" t="str">
        <f>VLOOKUP(見積条件マスタ[[#This Row],[qt_condition_type_id]],見積条件タイプマスタ[],2,0)</f>
        <v>SIMPLE_TEXT</v>
      </c>
      <c r="G452" s="5">
        <v>10</v>
      </c>
      <c r="H452" s="50" t="str">
        <f>見積条件マスタ[[#This Row],[article_type_id]]&amp;"."&amp;見積条件マスタ[[#This Row],[qt_condition_type_id]]&amp;"."&amp;見積条件マスタ[[#This Row],[qt_condition_type_define_id]]</f>
        <v>3.1.10</v>
      </c>
      <c r="I452" s="5" t="s">
        <v>28</v>
      </c>
      <c r="J452" s="5" t="s">
        <v>29</v>
      </c>
      <c r="K452" s="5" t="s">
        <v>628</v>
      </c>
      <c r="L452" s="5">
        <v>10</v>
      </c>
      <c r="M452" s="5"/>
      <c r="N452" s="5" t="s">
        <v>611</v>
      </c>
      <c r="O452" s="59"/>
    </row>
    <row r="453" spans="2:15" x14ac:dyDescent="0.25">
      <c r="B453" s="5">
        <v>3</v>
      </c>
      <c r="C453" s="16" t="str">
        <f>VLOOKUP(見積条件マスタ[[#This Row],[article_type_id]],品名マスタ[],5,0)</f>
        <v>スリーブ</v>
      </c>
      <c r="D453" s="9">
        <v>1</v>
      </c>
      <c r="E453" s="50" t="str">
        <f>VLOOKUP(見積条件マスタ[[#This Row],[qt_condition_type_id]],見積条件タイプマスタ[],5,0)</f>
        <v>材質</v>
      </c>
      <c r="F453" s="50" t="str">
        <f>VLOOKUP(見積条件マスタ[[#This Row],[qt_condition_type_id]],見積条件タイプマスタ[],2,0)</f>
        <v>SIMPLE_TEXT</v>
      </c>
      <c r="G453" s="5">
        <v>11</v>
      </c>
      <c r="H453" s="50" t="str">
        <f>見積条件マスタ[[#This Row],[article_type_id]]&amp;"."&amp;見積条件マスタ[[#This Row],[qt_condition_type_id]]&amp;"."&amp;見積条件マスタ[[#This Row],[qt_condition_type_define_id]]</f>
        <v>3.1.11</v>
      </c>
      <c r="I453" s="5" t="s">
        <v>30</v>
      </c>
      <c r="J453" s="5" t="s">
        <v>31</v>
      </c>
      <c r="K453" s="5" t="s">
        <v>629</v>
      </c>
      <c r="L453" s="5">
        <v>11</v>
      </c>
      <c r="M453" s="5"/>
      <c r="N453" s="5" t="s">
        <v>611</v>
      </c>
      <c r="O453" s="59"/>
    </row>
    <row r="454" spans="2:15" x14ac:dyDescent="0.25">
      <c r="B454" s="5">
        <v>3</v>
      </c>
      <c r="C454" s="16" t="str">
        <f>VLOOKUP(見積条件マスタ[[#This Row],[article_type_id]],品名マスタ[],5,0)</f>
        <v>スリーブ</v>
      </c>
      <c r="D454" s="9">
        <v>1</v>
      </c>
      <c r="E454" s="50" t="str">
        <f>VLOOKUP(見積条件マスタ[[#This Row],[qt_condition_type_id]],見積条件タイプマスタ[],5,0)</f>
        <v>材質</v>
      </c>
      <c r="F454" s="50" t="str">
        <f>VLOOKUP(見積条件マスタ[[#This Row],[qt_condition_type_id]],見積条件タイプマスタ[],2,0)</f>
        <v>SIMPLE_TEXT</v>
      </c>
      <c r="G454" s="5">
        <v>12</v>
      </c>
      <c r="H454" s="50" t="str">
        <f>見積条件マスタ[[#This Row],[article_type_id]]&amp;"."&amp;見積条件マスタ[[#This Row],[qt_condition_type_id]]&amp;"."&amp;見積条件マスタ[[#This Row],[qt_condition_type_define_id]]</f>
        <v>3.1.12</v>
      </c>
      <c r="I454" s="5" t="s">
        <v>32</v>
      </c>
      <c r="J454" s="5" t="s">
        <v>33</v>
      </c>
      <c r="K454" s="5" t="s">
        <v>630</v>
      </c>
      <c r="L454" s="5">
        <v>12</v>
      </c>
      <c r="M454" s="5"/>
      <c r="N454" s="5" t="s">
        <v>611</v>
      </c>
      <c r="O454" s="59"/>
    </row>
    <row r="455" spans="2:15" x14ac:dyDescent="0.25">
      <c r="B455" s="5">
        <v>3</v>
      </c>
      <c r="C455" s="16" t="str">
        <f>VLOOKUP(見積条件マスタ[[#This Row],[article_type_id]],品名マスタ[],5,0)</f>
        <v>スリーブ</v>
      </c>
      <c r="D455" s="9">
        <v>2</v>
      </c>
      <c r="E455" s="50" t="str">
        <f>VLOOKUP(見積条件マスタ[[#This Row],[qt_condition_type_id]],見積条件タイプマスタ[],5,0)</f>
        <v>表面処理</v>
      </c>
      <c r="F455" s="50" t="str">
        <f>VLOOKUP(見積条件マスタ[[#This Row],[qt_condition_type_id]],見積条件タイプマスタ[],2,0)</f>
        <v>SIMPLE_TEXT</v>
      </c>
      <c r="G455" s="5">
        <v>1</v>
      </c>
      <c r="H455" s="50" t="str">
        <f>見積条件マスタ[[#This Row],[article_type_id]]&amp;"."&amp;見積条件マスタ[[#This Row],[qt_condition_type_id]]&amp;"."&amp;見積条件マスタ[[#This Row],[qt_condition_type_define_id]]</f>
        <v>3.2.1</v>
      </c>
      <c r="I455" s="5" t="s">
        <v>162</v>
      </c>
      <c r="J455" s="5"/>
      <c r="K455" s="5" t="s">
        <v>163</v>
      </c>
      <c r="L455" s="5">
        <v>1</v>
      </c>
      <c r="M455" s="5"/>
      <c r="N455" s="12" t="s">
        <v>388</v>
      </c>
      <c r="O455" s="59"/>
    </row>
    <row r="456" spans="2:15" x14ac:dyDescent="0.25">
      <c r="B456" s="5">
        <v>3</v>
      </c>
      <c r="C456" s="16" t="str">
        <f>VLOOKUP(見積条件マスタ[[#This Row],[article_type_id]],品名マスタ[],5,0)</f>
        <v>スリーブ</v>
      </c>
      <c r="D456" s="9">
        <v>2</v>
      </c>
      <c r="E456" s="50" t="str">
        <f>VLOOKUP(見積条件マスタ[[#This Row],[qt_condition_type_id]],見積条件タイプマスタ[],5,0)</f>
        <v>表面処理</v>
      </c>
      <c r="F456" s="50" t="str">
        <f>VLOOKUP(見積条件マスタ[[#This Row],[qt_condition_type_id]],見積条件タイプマスタ[],2,0)</f>
        <v>SIMPLE_TEXT</v>
      </c>
      <c r="G456" s="5">
        <v>2</v>
      </c>
      <c r="H456" s="50" t="str">
        <f>見積条件マスタ[[#This Row],[article_type_id]]&amp;"."&amp;見積条件マスタ[[#This Row],[qt_condition_type_id]]&amp;"."&amp;見積条件マスタ[[#This Row],[qt_condition_type_define_id]]</f>
        <v>3.2.2</v>
      </c>
      <c r="I456" s="5" t="s">
        <v>35</v>
      </c>
      <c r="J456" s="5"/>
      <c r="K456" s="5" t="s">
        <v>164</v>
      </c>
      <c r="L456" s="5">
        <v>2</v>
      </c>
      <c r="M456" s="5"/>
      <c r="N456" s="12" t="s">
        <v>388</v>
      </c>
      <c r="O456" s="59"/>
    </row>
    <row r="457" spans="2:15" x14ac:dyDescent="0.25">
      <c r="B457" s="5">
        <v>3</v>
      </c>
      <c r="C457" s="16" t="str">
        <f>VLOOKUP(見積条件マスタ[[#This Row],[article_type_id]],品名マスタ[],5,0)</f>
        <v>スリーブ</v>
      </c>
      <c r="D457" s="9">
        <v>2</v>
      </c>
      <c r="E457" s="50" t="str">
        <f>VLOOKUP(見積条件マスタ[[#This Row],[qt_condition_type_id]],見積条件タイプマスタ[],5,0)</f>
        <v>表面処理</v>
      </c>
      <c r="F457" s="50" t="str">
        <f>VLOOKUP(見積条件マスタ[[#This Row],[qt_condition_type_id]],見積条件タイプマスタ[],2,0)</f>
        <v>SIMPLE_TEXT</v>
      </c>
      <c r="G457" s="5">
        <v>3</v>
      </c>
      <c r="H457" s="50" t="str">
        <f>見積条件マスタ[[#This Row],[article_type_id]]&amp;"."&amp;見積条件マスタ[[#This Row],[qt_condition_type_id]]&amp;"."&amp;見積条件マスタ[[#This Row],[qt_condition_type_define_id]]</f>
        <v>3.2.3</v>
      </c>
      <c r="I457" s="5" t="s">
        <v>34</v>
      </c>
      <c r="J457" s="5"/>
      <c r="K457" s="5" t="s">
        <v>165</v>
      </c>
      <c r="L457" s="5">
        <v>3</v>
      </c>
      <c r="M457" s="5"/>
      <c r="N457" s="5" t="s">
        <v>611</v>
      </c>
      <c r="O457" s="59"/>
    </row>
    <row r="458" spans="2:15" x14ac:dyDescent="0.25">
      <c r="B458" s="5">
        <v>3</v>
      </c>
      <c r="C458" s="16" t="str">
        <f>VLOOKUP(見積条件マスタ[[#This Row],[article_type_id]],品名マスタ[],5,0)</f>
        <v>スリーブ</v>
      </c>
      <c r="D458" s="9">
        <v>2</v>
      </c>
      <c r="E458" s="50" t="str">
        <f>VLOOKUP(見積条件マスタ[[#This Row],[qt_condition_type_id]],見積条件タイプマスタ[],5,0)</f>
        <v>表面処理</v>
      </c>
      <c r="F458" s="50" t="str">
        <f>VLOOKUP(見積条件マスタ[[#This Row],[qt_condition_type_id]],見積条件タイプマスタ[],2,0)</f>
        <v>SIMPLE_TEXT</v>
      </c>
      <c r="G458" s="5">
        <v>4</v>
      </c>
      <c r="H458" s="50" t="str">
        <f>見積条件マスタ[[#This Row],[article_type_id]]&amp;"."&amp;見積条件マスタ[[#This Row],[qt_condition_type_id]]&amp;"."&amp;見積条件マスタ[[#This Row],[qt_condition_type_define_id]]</f>
        <v>3.2.4</v>
      </c>
      <c r="I458" s="5" t="s">
        <v>166</v>
      </c>
      <c r="J458" s="5"/>
      <c r="K458" s="5" t="s">
        <v>984</v>
      </c>
      <c r="L458" s="5">
        <v>4</v>
      </c>
      <c r="M458" s="5"/>
      <c r="N458" s="5" t="s">
        <v>611</v>
      </c>
      <c r="O458" s="59"/>
    </row>
    <row r="459" spans="2:15" x14ac:dyDescent="0.25">
      <c r="B459" s="5">
        <v>3</v>
      </c>
      <c r="C459" s="16" t="str">
        <f>VLOOKUP(見積条件マスタ[[#This Row],[article_type_id]],品名マスタ[],5,0)</f>
        <v>スリーブ</v>
      </c>
      <c r="D459" s="9">
        <v>2</v>
      </c>
      <c r="E459" s="50" t="str">
        <f>VLOOKUP(見積条件マスタ[[#This Row],[qt_condition_type_id]],見積条件タイプマスタ[],5,0)</f>
        <v>表面処理</v>
      </c>
      <c r="F459" s="50" t="str">
        <f>VLOOKUP(見積条件マスタ[[#This Row],[qt_condition_type_id]],見積条件タイプマスタ[],2,0)</f>
        <v>SIMPLE_TEXT</v>
      </c>
      <c r="G459" s="5">
        <v>5</v>
      </c>
      <c r="H459" s="50" t="str">
        <f>見積条件マスタ[[#This Row],[article_type_id]]&amp;"."&amp;見積条件マスタ[[#This Row],[qt_condition_type_id]]&amp;"."&amp;見積条件マスタ[[#This Row],[qt_condition_type_define_id]]</f>
        <v>3.2.5</v>
      </c>
      <c r="I459" s="5" t="s">
        <v>167</v>
      </c>
      <c r="J459" s="5"/>
      <c r="K459" s="5" t="s">
        <v>985</v>
      </c>
      <c r="L459" s="5">
        <v>5</v>
      </c>
      <c r="M459" s="5"/>
      <c r="N459" s="5" t="s">
        <v>611</v>
      </c>
      <c r="O459" s="59"/>
    </row>
    <row r="460" spans="2:15" x14ac:dyDescent="0.25">
      <c r="B460" s="5">
        <v>3</v>
      </c>
      <c r="C460" s="16" t="str">
        <f>VLOOKUP(見積条件マスタ[[#This Row],[article_type_id]],品名マスタ[],5,0)</f>
        <v>スリーブ</v>
      </c>
      <c r="D460" s="9">
        <v>2</v>
      </c>
      <c r="E460" s="50" t="str">
        <f>VLOOKUP(見積条件マスタ[[#This Row],[qt_condition_type_id]],見積条件タイプマスタ[],5,0)</f>
        <v>表面処理</v>
      </c>
      <c r="F460" s="50" t="str">
        <f>VLOOKUP(見積条件マスタ[[#This Row],[qt_condition_type_id]],見積条件タイプマスタ[],2,0)</f>
        <v>SIMPLE_TEXT</v>
      </c>
      <c r="G460" s="5">
        <v>6</v>
      </c>
      <c r="H460" s="50" t="str">
        <f>見積条件マスタ[[#This Row],[article_type_id]]&amp;"."&amp;見積条件マスタ[[#This Row],[qt_condition_type_id]]&amp;"."&amp;見積条件マスタ[[#This Row],[qt_condition_type_define_id]]</f>
        <v>3.2.6</v>
      </c>
      <c r="I460" s="5" t="s">
        <v>168</v>
      </c>
      <c r="J460" s="5"/>
      <c r="K460" s="5" t="s">
        <v>986</v>
      </c>
      <c r="L460" s="5">
        <v>6</v>
      </c>
      <c r="M460" s="5"/>
      <c r="N460" s="5" t="s">
        <v>611</v>
      </c>
      <c r="O460" s="59"/>
    </row>
    <row r="461" spans="2:15" x14ac:dyDescent="0.25">
      <c r="B461" s="5">
        <v>3</v>
      </c>
      <c r="C461" s="16" t="str">
        <f>VLOOKUP(見積条件マスタ[[#This Row],[article_type_id]],品名マスタ[],5,0)</f>
        <v>スリーブ</v>
      </c>
      <c r="D461" s="9">
        <v>2</v>
      </c>
      <c r="E461" s="50" t="str">
        <f>VLOOKUP(見積条件マスタ[[#This Row],[qt_condition_type_id]],見積条件タイプマスタ[],5,0)</f>
        <v>表面処理</v>
      </c>
      <c r="F461" s="50" t="str">
        <f>VLOOKUP(見積条件マスタ[[#This Row],[qt_condition_type_id]],見積条件タイプマスタ[],2,0)</f>
        <v>SIMPLE_TEXT</v>
      </c>
      <c r="G461" s="5">
        <v>7</v>
      </c>
      <c r="H461" s="50" t="str">
        <f>見積条件マスタ[[#This Row],[article_type_id]]&amp;"."&amp;見積条件マスタ[[#This Row],[qt_condition_type_id]]&amp;"."&amp;見積条件マスタ[[#This Row],[qt_condition_type_define_id]]</f>
        <v>3.2.7</v>
      </c>
      <c r="I461" s="5" t="s">
        <v>169</v>
      </c>
      <c r="J461" s="5"/>
      <c r="K461" s="5" t="s">
        <v>987</v>
      </c>
      <c r="L461" s="5">
        <v>7</v>
      </c>
      <c r="M461" s="5"/>
      <c r="N461" s="5" t="s">
        <v>611</v>
      </c>
      <c r="O461" s="59"/>
    </row>
    <row r="462" spans="2:15" x14ac:dyDescent="0.25">
      <c r="B462" s="5">
        <v>3</v>
      </c>
      <c r="C462" s="16" t="str">
        <f>VLOOKUP(見積条件マスタ[[#This Row],[article_type_id]],品名マスタ[],5,0)</f>
        <v>スリーブ</v>
      </c>
      <c r="D462" s="9">
        <v>2</v>
      </c>
      <c r="E462" s="50" t="str">
        <f>VLOOKUP(見積条件マスタ[[#This Row],[qt_condition_type_id]],見積条件タイプマスタ[],5,0)</f>
        <v>表面処理</v>
      </c>
      <c r="F462" s="50" t="str">
        <f>VLOOKUP(見積条件マスタ[[#This Row],[qt_condition_type_id]],見積条件タイプマスタ[],2,0)</f>
        <v>SIMPLE_TEXT</v>
      </c>
      <c r="G462" s="5">
        <v>8</v>
      </c>
      <c r="H462" s="50" t="str">
        <f>見積条件マスタ[[#This Row],[article_type_id]]&amp;"."&amp;見積条件マスタ[[#This Row],[qt_condition_type_id]]&amp;"."&amp;見積条件マスタ[[#This Row],[qt_condition_type_define_id]]</f>
        <v>3.2.8</v>
      </c>
      <c r="I462" s="5" t="s">
        <v>170</v>
      </c>
      <c r="J462" s="5"/>
      <c r="K462" s="5" t="s">
        <v>988</v>
      </c>
      <c r="L462" s="5">
        <v>8</v>
      </c>
      <c r="M462" s="5"/>
      <c r="N462" s="5" t="s">
        <v>611</v>
      </c>
      <c r="O462" s="59"/>
    </row>
    <row r="463" spans="2:15" x14ac:dyDescent="0.25">
      <c r="B463" s="5">
        <v>3</v>
      </c>
      <c r="C463" s="16" t="str">
        <f>VLOOKUP(見積条件マスタ[[#This Row],[article_type_id]],品名マスタ[],5,0)</f>
        <v>スリーブ</v>
      </c>
      <c r="D463" s="9">
        <v>2</v>
      </c>
      <c r="E463" s="50" t="str">
        <f>VLOOKUP(見積条件マスタ[[#This Row],[qt_condition_type_id]],見積条件タイプマスタ[],5,0)</f>
        <v>表面処理</v>
      </c>
      <c r="F463" s="50" t="str">
        <f>VLOOKUP(見積条件マスタ[[#This Row],[qt_condition_type_id]],見積条件タイプマスタ[],2,0)</f>
        <v>SIMPLE_TEXT</v>
      </c>
      <c r="G463" s="5">
        <v>9</v>
      </c>
      <c r="H463" s="50" t="str">
        <f>見積条件マスタ[[#This Row],[article_type_id]]&amp;"."&amp;見積条件マスタ[[#This Row],[qt_condition_type_id]]&amp;"."&amp;見積条件マスタ[[#This Row],[qt_condition_type_define_id]]</f>
        <v>3.2.9</v>
      </c>
      <c r="I463" s="5" t="s">
        <v>171</v>
      </c>
      <c r="J463" s="5"/>
      <c r="K463" s="5" t="s">
        <v>989</v>
      </c>
      <c r="L463" s="5">
        <v>9</v>
      </c>
      <c r="M463" s="5"/>
      <c r="N463" s="5" t="s">
        <v>611</v>
      </c>
      <c r="O463" s="59"/>
    </row>
    <row r="464" spans="2:15" x14ac:dyDescent="0.25">
      <c r="B464" s="5">
        <v>3</v>
      </c>
      <c r="C464" s="16" t="str">
        <f>VLOOKUP(見積条件マスタ[[#This Row],[article_type_id]],品名マスタ[],5,0)</f>
        <v>スリーブ</v>
      </c>
      <c r="D464" s="9">
        <v>2</v>
      </c>
      <c r="E464" s="50" t="str">
        <f>VLOOKUP(見積条件マスタ[[#This Row],[qt_condition_type_id]],見積条件タイプマスタ[],5,0)</f>
        <v>表面処理</v>
      </c>
      <c r="F464" s="50" t="str">
        <f>VLOOKUP(見積条件マスタ[[#This Row],[qt_condition_type_id]],見積条件タイプマスタ[],2,0)</f>
        <v>SIMPLE_TEXT</v>
      </c>
      <c r="G464" s="5">
        <v>10</v>
      </c>
      <c r="H464" s="50" t="str">
        <f>見積条件マスタ[[#This Row],[article_type_id]]&amp;"."&amp;見積条件マスタ[[#This Row],[qt_condition_type_id]]&amp;"."&amp;見積条件マスタ[[#This Row],[qt_condition_type_define_id]]</f>
        <v>3.2.10</v>
      </c>
      <c r="I464" s="5" t="s">
        <v>172</v>
      </c>
      <c r="J464" s="5"/>
      <c r="K464" s="5" t="s">
        <v>990</v>
      </c>
      <c r="L464" s="5">
        <v>10</v>
      </c>
      <c r="M464" s="5"/>
      <c r="N464" s="5" t="s">
        <v>611</v>
      </c>
      <c r="O464" s="59"/>
    </row>
    <row r="465" spans="2:15" x14ac:dyDescent="0.25">
      <c r="B465" s="5">
        <v>3</v>
      </c>
      <c r="C465" s="16" t="str">
        <f>VLOOKUP(見積条件マスタ[[#This Row],[article_type_id]],品名マスタ[],5,0)</f>
        <v>スリーブ</v>
      </c>
      <c r="D465" s="9">
        <v>2</v>
      </c>
      <c r="E465" s="50" t="str">
        <f>VLOOKUP(見積条件マスタ[[#This Row],[qt_condition_type_id]],見積条件タイプマスタ[],5,0)</f>
        <v>表面処理</v>
      </c>
      <c r="F465" s="50" t="str">
        <f>VLOOKUP(見積条件マスタ[[#This Row],[qt_condition_type_id]],見積条件タイプマスタ[],2,0)</f>
        <v>SIMPLE_TEXT</v>
      </c>
      <c r="G465" s="5">
        <v>11</v>
      </c>
      <c r="H465" s="50" t="str">
        <f>見積条件マスタ[[#This Row],[article_type_id]]&amp;"."&amp;見積条件マスタ[[#This Row],[qt_condition_type_id]]&amp;"."&amp;見積条件マスタ[[#This Row],[qt_condition_type_define_id]]</f>
        <v>3.2.11</v>
      </c>
      <c r="I465" s="5" t="s">
        <v>173</v>
      </c>
      <c r="J465" s="5"/>
      <c r="K465" s="5" t="s">
        <v>991</v>
      </c>
      <c r="L465" s="5">
        <v>11</v>
      </c>
      <c r="M465" s="5"/>
      <c r="N465" s="5" t="s">
        <v>611</v>
      </c>
      <c r="O465" s="59"/>
    </row>
    <row r="466" spans="2:15" x14ac:dyDescent="0.25">
      <c r="B466" s="5">
        <v>3</v>
      </c>
      <c r="C466" s="16" t="str">
        <f>VLOOKUP(見積条件マスタ[[#This Row],[article_type_id]],品名マスタ[],5,0)</f>
        <v>スリーブ</v>
      </c>
      <c r="D466" s="9">
        <v>2</v>
      </c>
      <c r="E466" s="50" t="str">
        <f>VLOOKUP(見積条件マスタ[[#This Row],[qt_condition_type_id]],見積条件タイプマスタ[],5,0)</f>
        <v>表面処理</v>
      </c>
      <c r="F466" s="50" t="str">
        <f>VLOOKUP(見積条件マスタ[[#This Row],[qt_condition_type_id]],見積条件タイプマスタ[],2,0)</f>
        <v>SIMPLE_TEXT</v>
      </c>
      <c r="G466" s="5">
        <v>12</v>
      </c>
      <c r="H466" s="50" t="str">
        <f>見積条件マスタ[[#This Row],[article_type_id]]&amp;"."&amp;見積条件マスタ[[#This Row],[qt_condition_type_id]]&amp;"."&amp;見積条件マスタ[[#This Row],[qt_condition_type_define_id]]</f>
        <v>3.2.12</v>
      </c>
      <c r="I466" s="5" t="s">
        <v>174</v>
      </c>
      <c r="J466" s="5"/>
      <c r="K466" s="5" t="s">
        <v>992</v>
      </c>
      <c r="L466" s="5">
        <v>12</v>
      </c>
      <c r="M466" s="5"/>
      <c r="N466" s="5" t="s">
        <v>611</v>
      </c>
      <c r="O466" s="59"/>
    </row>
    <row r="467" spans="2:15" x14ac:dyDescent="0.25">
      <c r="B467" s="5">
        <v>3</v>
      </c>
      <c r="C467" s="16" t="str">
        <f>VLOOKUP(見積条件マスタ[[#This Row],[article_type_id]],品名マスタ[],5,0)</f>
        <v>スリーブ</v>
      </c>
      <c r="D467" s="9">
        <v>2</v>
      </c>
      <c r="E467" s="50" t="str">
        <f>VLOOKUP(見積条件マスタ[[#This Row],[qt_condition_type_id]],見積条件タイプマスタ[],5,0)</f>
        <v>表面処理</v>
      </c>
      <c r="F467" s="50" t="str">
        <f>VLOOKUP(見積条件マスタ[[#This Row],[qt_condition_type_id]],見積条件タイプマスタ[],2,0)</f>
        <v>SIMPLE_TEXT</v>
      </c>
      <c r="G467" s="5">
        <v>13</v>
      </c>
      <c r="H467" s="50" t="str">
        <f>見積条件マスタ[[#This Row],[article_type_id]]&amp;"."&amp;見積条件マスタ[[#This Row],[qt_condition_type_id]]&amp;"."&amp;見積条件マスタ[[#This Row],[qt_condition_type_define_id]]</f>
        <v>3.2.13</v>
      </c>
      <c r="I467" s="5" t="s">
        <v>175</v>
      </c>
      <c r="J467" s="5"/>
      <c r="K467" s="5" t="s">
        <v>993</v>
      </c>
      <c r="L467" s="5">
        <v>13</v>
      </c>
      <c r="M467" s="5"/>
      <c r="N467" s="5" t="s">
        <v>611</v>
      </c>
      <c r="O467" s="59"/>
    </row>
    <row r="468" spans="2:15" x14ac:dyDescent="0.25">
      <c r="B468" s="5">
        <v>3</v>
      </c>
      <c r="C468" s="16" t="str">
        <f>VLOOKUP(見積条件マスタ[[#This Row],[article_type_id]],品名マスタ[],5,0)</f>
        <v>スリーブ</v>
      </c>
      <c r="D468" s="9">
        <v>3</v>
      </c>
      <c r="E468" s="50" t="str">
        <f>VLOOKUP(見積条件マスタ[[#This Row],[qt_condition_type_id]],見積条件タイプマスタ[],5,0)</f>
        <v>硬度</v>
      </c>
      <c r="F468" s="50" t="str">
        <f>VLOOKUP(見積条件マスタ[[#This Row],[qt_condition_type_id]],見積条件タイプマスタ[],2,0)</f>
        <v>SIMPLE_TEXT</v>
      </c>
      <c r="G468" s="10">
        <v>1</v>
      </c>
      <c r="H468" s="50" t="str">
        <f>見積条件マスタ[[#This Row],[article_type_id]]&amp;"."&amp;見積条件マスタ[[#This Row],[qt_condition_type_id]]&amp;"."&amp;見積条件マスタ[[#This Row],[qt_condition_type_define_id]]</f>
        <v>3.3.1</v>
      </c>
      <c r="I468" s="4" t="s">
        <v>176</v>
      </c>
      <c r="J468" s="4"/>
      <c r="K468" s="4" t="s">
        <v>177</v>
      </c>
      <c r="L468" s="4">
        <v>1</v>
      </c>
      <c r="M468" s="4"/>
      <c r="N468" s="12" t="s">
        <v>612</v>
      </c>
      <c r="O468" s="59" t="s">
        <v>839</v>
      </c>
    </row>
    <row r="469" spans="2:15" x14ac:dyDescent="0.25">
      <c r="B469" s="5">
        <v>3</v>
      </c>
      <c r="C469" s="16" t="str">
        <f>VLOOKUP(見積条件マスタ[[#This Row],[article_type_id]],品名マスタ[],5,0)</f>
        <v>スリーブ</v>
      </c>
      <c r="D469" s="9">
        <v>3</v>
      </c>
      <c r="E469" s="50" t="str">
        <f>VLOOKUP(見積条件マスタ[[#This Row],[qt_condition_type_id]],見積条件タイプマスタ[],5,0)</f>
        <v>硬度</v>
      </c>
      <c r="F469" s="50" t="str">
        <f>VLOOKUP(見積条件マスタ[[#This Row],[qt_condition_type_id]],見積条件タイプマスタ[],2,0)</f>
        <v>SIMPLE_TEXT</v>
      </c>
      <c r="G469" s="10">
        <v>2</v>
      </c>
      <c r="H469" s="50" t="str">
        <f>見積条件マスタ[[#This Row],[article_type_id]]&amp;"."&amp;見積条件マスタ[[#This Row],[qt_condition_type_id]]&amp;"."&amp;見積条件マスタ[[#This Row],[qt_condition_type_define_id]]</f>
        <v>3.3.2</v>
      </c>
      <c r="I469" s="4" t="s">
        <v>14</v>
      </c>
      <c r="J469" s="4"/>
      <c r="K469" s="4" t="s">
        <v>178</v>
      </c>
      <c r="L469" s="4">
        <v>2</v>
      </c>
      <c r="M469" s="4"/>
      <c r="N469" s="12" t="s">
        <v>612</v>
      </c>
      <c r="O469" s="59" t="s">
        <v>839</v>
      </c>
    </row>
    <row r="470" spans="2:15" x14ac:dyDescent="0.25">
      <c r="B470" s="5">
        <v>3</v>
      </c>
      <c r="C470" s="16" t="str">
        <f>VLOOKUP(見積条件マスタ[[#This Row],[article_type_id]],品名マスタ[],5,0)</f>
        <v>スリーブ</v>
      </c>
      <c r="D470" s="9">
        <v>3</v>
      </c>
      <c r="E470" s="50" t="str">
        <f>VLOOKUP(見積条件マスタ[[#This Row],[qt_condition_type_id]],見積条件タイプマスタ[],5,0)</f>
        <v>硬度</v>
      </c>
      <c r="F470" s="50" t="str">
        <f>VLOOKUP(見積条件マスタ[[#This Row],[qt_condition_type_id]],見積条件タイプマスタ[],2,0)</f>
        <v>SIMPLE_TEXT</v>
      </c>
      <c r="G470" s="10">
        <v>3</v>
      </c>
      <c r="H470" s="50" t="str">
        <f>見積条件マスタ[[#This Row],[article_type_id]]&amp;"."&amp;見積条件マスタ[[#This Row],[qt_condition_type_id]]&amp;"."&amp;見積条件マスタ[[#This Row],[qt_condition_type_define_id]]</f>
        <v>3.3.3</v>
      </c>
      <c r="I470" s="4" t="s">
        <v>17</v>
      </c>
      <c r="J470" s="4"/>
      <c r="K470" s="4" t="s">
        <v>179</v>
      </c>
      <c r="L470" s="4">
        <v>3</v>
      </c>
      <c r="M470" s="4"/>
      <c r="N470" s="12" t="s">
        <v>612</v>
      </c>
      <c r="O470" s="59" t="s">
        <v>839</v>
      </c>
    </row>
    <row r="471" spans="2:15" x14ac:dyDescent="0.25">
      <c r="B471" s="5">
        <v>3</v>
      </c>
      <c r="C471" s="16" t="str">
        <f>VLOOKUP(見積条件マスタ[[#This Row],[article_type_id]],品名マスタ[],5,0)</f>
        <v>スリーブ</v>
      </c>
      <c r="D471" s="9">
        <v>3</v>
      </c>
      <c r="E471" s="50" t="str">
        <f>VLOOKUP(見積条件マスタ[[#This Row],[qt_condition_type_id]],見積条件タイプマスタ[],5,0)</f>
        <v>硬度</v>
      </c>
      <c r="F471" s="50" t="str">
        <f>VLOOKUP(見積条件マスタ[[#This Row],[qt_condition_type_id]],見積条件タイプマスタ[],2,0)</f>
        <v>SIMPLE_TEXT</v>
      </c>
      <c r="G471" s="10">
        <v>4</v>
      </c>
      <c r="H471" s="50" t="str">
        <f>見積条件マスタ[[#This Row],[article_type_id]]&amp;"."&amp;見積条件マスタ[[#This Row],[qt_condition_type_id]]&amp;"."&amp;見積条件マスタ[[#This Row],[qt_condition_type_define_id]]</f>
        <v>3.3.4</v>
      </c>
      <c r="I471" s="4" t="s">
        <v>21</v>
      </c>
      <c r="J471" s="4"/>
      <c r="K471" s="4" t="s">
        <v>180</v>
      </c>
      <c r="L471" s="4">
        <v>4</v>
      </c>
      <c r="M471" s="4"/>
      <c r="N471" s="12" t="s">
        <v>612</v>
      </c>
      <c r="O471" s="59" t="s">
        <v>839</v>
      </c>
    </row>
    <row r="472" spans="2:15" x14ac:dyDescent="0.25">
      <c r="B472" s="5">
        <v>3</v>
      </c>
      <c r="C472" s="16" t="str">
        <f>VLOOKUP(見積条件マスタ[[#This Row],[article_type_id]],品名マスタ[],5,0)</f>
        <v>スリーブ</v>
      </c>
      <c r="D472" s="9">
        <v>3</v>
      </c>
      <c r="E472" s="50" t="str">
        <f>VLOOKUP(見積条件マスタ[[#This Row],[qt_condition_type_id]],見積条件タイプマスタ[],5,0)</f>
        <v>硬度</v>
      </c>
      <c r="F472" s="50" t="str">
        <f>VLOOKUP(見積条件マスタ[[#This Row],[qt_condition_type_id]],見積条件タイプマスタ[],2,0)</f>
        <v>SIMPLE_TEXT</v>
      </c>
      <c r="G472" s="10">
        <v>5</v>
      </c>
      <c r="H472" s="50" t="str">
        <f>見積条件マスタ[[#This Row],[article_type_id]]&amp;"."&amp;見積条件マスタ[[#This Row],[qt_condition_type_id]]&amp;"."&amp;見積条件マスタ[[#This Row],[qt_condition_type_define_id]]</f>
        <v>3.3.5</v>
      </c>
      <c r="I472" s="4" t="s">
        <v>11</v>
      </c>
      <c r="J472" s="4"/>
      <c r="K472" s="4" t="s">
        <v>181</v>
      </c>
      <c r="L472" s="4">
        <v>6</v>
      </c>
      <c r="M472" s="4"/>
      <c r="N472" s="12" t="s">
        <v>612</v>
      </c>
      <c r="O472" s="59" t="s">
        <v>839</v>
      </c>
    </row>
    <row r="473" spans="2:15" x14ac:dyDescent="0.25">
      <c r="B473" s="5">
        <v>3</v>
      </c>
      <c r="C473" s="16" t="str">
        <f>VLOOKUP(見積条件マスタ[[#This Row],[article_type_id]],品名マスタ[],5,0)</f>
        <v>スリーブ</v>
      </c>
      <c r="D473" s="9">
        <v>3</v>
      </c>
      <c r="E473" s="50" t="str">
        <f>VLOOKUP(見積条件マスタ[[#This Row],[qt_condition_type_id]],見積条件タイプマスタ[],5,0)</f>
        <v>硬度</v>
      </c>
      <c r="F473" s="50" t="str">
        <f>VLOOKUP(見積条件マスタ[[#This Row],[qt_condition_type_id]],見積条件タイプマスタ[],2,0)</f>
        <v>SIMPLE_TEXT</v>
      </c>
      <c r="G473" s="10">
        <v>6</v>
      </c>
      <c r="H473" s="50" t="str">
        <f>見積条件マスタ[[#This Row],[article_type_id]]&amp;"."&amp;見積条件マスタ[[#This Row],[qt_condition_type_id]]&amp;"."&amp;見積条件マスタ[[#This Row],[qt_condition_type_define_id]]</f>
        <v>3.3.6</v>
      </c>
      <c r="I473" s="4" t="s">
        <v>19</v>
      </c>
      <c r="J473" s="4"/>
      <c r="K473" s="4" t="s">
        <v>182</v>
      </c>
      <c r="L473" s="4">
        <v>7</v>
      </c>
      <c r="M473" s="4"/>
      <c r="N473" s="12" t="s">
        <v>612</v>
      </c>
      <c r="O473" s="59" t="s">
        <v>839</v>
      </c>
    </row>
    <row r="474" spans="2:15" x14ac:dyDescent="0.25">
      <c r="B474" s="5">
        <v>3</v>
      </c>
      <c r="C474" s="16" t="str">
        <f>VLOOKUP(見積条件マスタ[[#This Row],[article_type_id]],品名マスタ[],5,0)</f>
        <v>スリーブ</v>
      </c>
      <c r="D474" s="9">
        <v>3</v>
      </c>
      <c r="E474" s="50" t="str">
        <f>VLOOKUP(見積条件マスタ[[#This Row],[qt_condition_type_id]],見積条件タイプマスタ[],5,0)</f>
        <v>硬度</v>
      </c>
      <c r="F474" s="50" t="str">
        <f>VLOOKUP(見積条件マスタ[[#This Row],[qt_condition_type_id]],見積条件タイプマスタ[],2,0)</f>
        <v>SIMPLE_TEXT</v>
      </c>
      <c r="G474" s="10">
        <v>7</v>
      </c>
      <c r="H474" s="50" t="str">
        <f>見積条件マスタ[[#This Row],[article_type_id]]&amp;"."&amp;見積条件マスタ[[#This Row],[qt_condition_type_id]]&amp;"."&amp;見積条件マスタ[[#This Row],[qt_condition_type_define_id]]</f>
        <v>3.3.7</v>
      </c>
      <c r="I474" s="4" t="s">
        <v>183</v>
      </c>
      <c r="J474" s="4"/>
      <c r="K474" s="4" t="s">
        <v>184</v>
      </c>
      <c r="L474" s="4">
        <v>9</v>
      </c>
      <c r="M474" s="4"/>
      <c r="N474" s="12" t="s">
        <v>612</v>
      </c>
      <c r="O474" s="59" t="s">
        <v>839</v>
      </c>
    </row>
    <row r="475" spans="2:15" x14ac:dyDescent="0.25">
      <c r="B475" s="5">
        <v>3</v>
      </c>
      <c r="C475" s="16" t="str">
        <f>VLOOKUP(見積条件マスタ[[#This Row],[article_type_id]],品名マスタ[],5,0)</f>
        <v>スリーブ</v>
      </c>
      <c r="D475" s="9">
        <v>3</v>
      </c>
      <c r="E475" s="50" t="str">
        <f>VLOOKUP(見積条件マスタ[[#This Row],[qt_condition_type_id]],見積条件タイプマスタ[],5,0)</f>
        <v>硬度</v>
      </c>
      <c r="F475" s="50" t="str">
        <f>VLOOKUP(見積条件マスタ[[#This Row],[qt_condition_type_id]],見積条件タイプマスタ[],2,0)</f>
        <v>SIMPLE_TEXT</v>
      </c>
      <c r="G475" s="10">
        <v>8</v>
      </c>
      <c r="H475" s="50" t="str">
        <f>見積条件マスタ[[#This Row],[article_type_id]]&amp;"."&amp;見積条件マスタ[[#This Row],[qt_condition_type_id]]&amp;"."&amp;見積条件マスタ[[#This Row],[qt_condition_type_define_id]]</f>
        <v>3.3.8</v>
      </c>
      <c r="I475" s="4" t="s">
        <v>185</v>
      </c>
      <c r="J475" s="4"/>
      <c r="K475" s="4" t="s">
        <v>186</v>
      </c>
      <c r="L475" s="4">
        <v>10</v>
      </c>
      <c r="M475" s="4"/>
      <c r="N475" s="12" t="s">
        <v>612</v>
      </c>
      <c r="O475" s="59" t="s">
        <v>839</v>
      </c>
    </row>
    <row r="476" spans="2:15" x14ac:dyDescent="0.25">
      <c r="B476" s="5">
        <v>3</v>
      </c>
      <c r="C476" s="16" t="str">
        <f>VLOOKUP(見積条件マスタ[[#This Row],[article_type_id]],品名マスタ[],5,0)</f>
        <v>スリーブ</v>
      </c>
      <c r="D476" s="9">
        <v>3</v>
      </c>
      <c r="E476" s="50" t="str">
        <f>VLOOKUP(見積条件マスタ[[#This Row],[qt_condition_type_id]],見積条件タイプマスタ[],5,0)</f>
        <v>硬度</v>
      </c>
      <c r="F476" s="50" t="str">
        <f>VLOOKUP(見積条件マスタ[[#This Row],[qt_condition_type_id]],見積条件タイプマスタ[],2,0)</f>
        <v>SIMPLE_TEXT</v>
      </c>
      <c r="G476" s="10">
        <v>9</v>
      </c>
      <c r="H476" s="50" t="str">
        <f>見積条件マスタ[[#This Row],[article_type_id]]&amp;"."&amp;見積条件マスタ[[#This Row],[qt_condition_type_id]]&amp;"."&amp;見積条件マスタ[[#This Row],[qt_condition_type_define_id]]</f>
        <v>3.3.9</v>
      </c>
      <c r="I476" t="s">
        <v>187</v>
      </c>
      <c r="K476" t="s">
        <v>188</v>
      </c>
      <c r="L476">
        <v>11</v>
      </c>
      <c r="N476" s="12" t="s">
        <v>612</v>
      </c>
      <c r="O476" s="59" t="s">
        <v>839</v>
      </c>
    </row>
    <row r="477" spans="2:15" x14ac:dyDescent="0.25">
      <c r="B477" s="5">
        <v>3</v>
      </c>
      <c r="C477" s="16" t="str">
        <f>VLOOKUP(見積条件マスタ[[#This Row],[article_type_id]],品名マスタ[],5,0)</f>
        <v>スリーブ</v>
      </c>
      <c r="D477" s="9">
        <v>3</v>
      </c>
      <c r="E477" s="50" t="str">
        <f>VLOOKUP(見積条件マスタ[[#This Row],[qt_condition_type_id]],見積条件タイプマスタ[],5,0)</f>
        <v>硬度</v>
      </c>
      <c r="F477" s="50" t="str">
        <f>VLOOKUP(見積条件マスタ[[#This Row],[qt_condition_type_id]],見積条件タイプマスタ[],2,0)</f>
        <v>SIMPLE_TEXT</v>
      </c>
      <c r="G477" s="10">
        <v>10</v>
      </c>
      <c r="H477" s="50" t="str">
        <f>見積条件マスタ[[#This Row],[article_type_id]]&amp;"."&amp;見積条件マスタ[[#This Row],[qt_condition_type_id]]&amp;"."&amp;見積条件マスタ[[#This Row],[qt_condition_type_define_id]]</f>
        <v>3.3.10</v>
      </c>
      <c r="I477" t="s">
        <v>8</v>
      </c>
      <c r="K477" t="s">
        <v>189</v>
      </c>
      <c r="L477">
        <v>12</v>
      </c>
      <c r="N477" s="12" t="s">
        <v>612</v>
      </c>
      <c r="O477" s="59" t="s">
        <v>839</v>
      </c>
    </row>
    <row r="478" spans="2:15" x14ac:dyDescent="0.25">
      <c r="B478" s="5">
        <v>3</v>
      </c>
      <c r="C478" s="16" t="str">
        <f>VLOOKUP(見積条件マスタ[[#This Row],[article_type_id]],品名マスタ[],5,0)</f>
        <v>スリーブ</v>
      </c>
      <c r="D478" s="9">
        <v>3</v>
      </c>
      <c r="E478" s="50" t="str">
        <f>VLOOKUP(見積条件マスタ[[#This Row],[qt_condition_type_id]],見積条件タイプマスタ[],5,0)</f>
        <v>硬度</v>
      </c>
      <c r="F478" s="50" t="str">
        <f>VLOOKUP(見積条件マスタ[[#This Row],[qt_condition_type_id]],見積条件タイプマスタ[],2,0)</f>
        <v>SIMPLE_TEXT</v>
      </c>
      <c r="G478" s="10">
        <v>11</v>
      </c>
      <c r="H478" s="50" t="str">
        <f>見積条件マスタ[[#This Row],[article_type_id]]&amp;"."&amp;見積条件マスタ[[#This Row],[qt_condition_type_id]]&amp;"."&amp;見積条件マスタ[[#This Row],[qt_condition_type_define_id]]</f>
        <v>3.3.11</v>
      </c>
      <c r="I478" t="s">
        <v>23</v>
      </c>
      <c r="K478" t="s">
        <v>190</v>
      </c>
      <c r="L478">
        <v>5</v>
      </c>
      <c r="N478" s="12" t="s">
        <v>612</v>
      </c>
      <c r="O478" s="59" t="s">
        <v>839</v>
      </c>
    </row>
    <row r="479" spans="2:15" x14ac:dyDescent="0.25">
      <c r="B479" s="5">
        <v>3</v>
      </c>
      <c r="C479" s="16" t="str">
        <f>VLOOKUP(見積条件マスタ[[#This Row],[article_type_id]],品名マスタ[],5,0)</f>
        <v>スリーブ</v>
      </c>
      <c r="D479" s="9">
        <v>3</v>
      </c>
      <c r="E479" s="50" t="str">
        <f>VLOOKUP(見積条件マスタ[[#This Row],[qt_condition_type_id]],見積条件タイプマスタ[],5,0)</f>
        <v>硬度</v>
      </c>
      <c r="F479" s="50" t="str">
        <f>VLOOKUP(見積条件マスタ[[#This Row],[qt_condition_type_id]],見積条件タイプマスタ[],2,0)</f>
        <v>SIMPLE_TEXT</v>
      </c>
      <c r="G479" s="10">
        <v>12</v>
      </c>
      <c r="H479" s="50" t="str">
        <f>見積条件マスタ[[#This Row],[article_type_id]]&amp;"."&amp;見積条件マスタ[[#This Row],[qt_condition_type_id]]&amp;"."&amp;見積条件マスタ[[#This Row],[qt_condition_type_define_id]]</f>
        <v>3.3.12</v>
      </c>
      <c r="I479" t="s">
        <v>26</v>
      </c>
      <c r="K479" t="s">
        <v>191</v>
      </c>
      <c r="L479">
        <v>8</v>
      </c>
      <c r="N479" s="12" t="s">
        <v>612</v>
      </c>
      <c r="O479" s="59" t="s">
        <v>839</v>
      </c>
    </row>
    <row r="480" spans="2:15" x14ac:dyDescent="0.25">
      <c r="B480" s="5">
        <v>3</v>
      </c>
      <c r="C480" s="16" t="str">
        <f>VLOOKUP(見積条件マスタ[[#This Row],[article_type_id]],品名マスタ[],5,0)</f>
        <v>スリーブ</v>
      </c>
      <c r="D480" s="9">
        <v>3</v>
      </c>
      <c r="E480" s="50" t="str">
        <f>VLOOKUP(見積条件マスタ[[#This Row],[qt_condition_type_id]],見積条件タイプマスタ[],5,0)</f>
        <v>硬度</v>
      </c>
      <c r="F480" s="50" t="str">
        <f>VLOOKUP(見積条件マスタ[[#This Row],[qt_condition_type_id]],見積条件タイプマスタ[],2,0)</f>
        <v>SIMPLE_TEXT</v>
      </c>
      <c r="G480" s="10">
        <v>13</v>
      </c>
      <c r="H480" s="50" t="str">
        <f>見積条件マスタ[[#This Row],[article_type_id]]&amp;"."&amp;見積条件マスタ[[#This Row],[qt_condition_type_id]]&amp;"."&amp;見積条件マスタ[[#This Row],[qt_condition_type_define_id]]</f>
        <v>3.3.13</v>
      </c>
      <c r="I480" t="s">
        <v>29</v>
      </c>
      <c r="K480" t="s">
        <v>192</v>
      </c>
      <c r="L480">
        <v>13</v>
      </c>
      <c r="N480" s="12" t="s">
        <v>612</v>
      </c>
      <c r="O480" s="59" t="s">
        <v>839</v>
      </c>
    </row>
    <row r="481" spans="2:15" x14ac:dyDescent="0.25">
      <c r="B481" s="5">
        <v>3</v>
      </c>
      <c r="C481" s="16" t="str">
        <f>VLOOKUP(見積条件マスタ[[#This Row],[article_type_id]],品名マスタ[],5,0)</f>
        <v>スリーブ</v>
      </c>
      <c r="D481" s="9">
        <v>3</v>
      </c>
      <c r="E481" s="50" t="str">
        <f>VLOOKUP(見積条件マスタ[[#This Row],[qt_condition_type_id]],見積条件タイプマスタ[],5,0)</f>
        <v>硬度</v>
      </c>
      <c r="F481" s="50" t="str">
        <f>VLOOKUP(見積条件マスタ[[#This Row],[qt_condition_type_id]],見積条件タイプマスタ[],2,0)</f>
        <v>SIMPLE_TEXT</v>
      </c>
      <c r="G481" s="10">
        <v>14</v>
      </c>
      <c r="H481" s="50" t="str">
        <f>見積条件マスタ[[#This Row],[article_type_id]]&amp;"."&amp;見積条件マスタ[[#This Row],[qt_condition_type_id]]&amp;"."&amp;見積条件マスタ[[#This Row],[qt_condition_type_define_id]]</f>
        <v>3.3.14</v>
      </c>
      <c r="I481" t="s">
        <v>31</v>
      </c>
      <c r="K481" t="s">
        <v>193</v>
      </c>
      <c r="L481">
        <v>14</v>
      </c>
      <c r="N481" s="12" t="s">
        <v>612</v>
      </c>
      <c r="O481" s="59" t="s">
        <v>839</v>
      </c>
    </row>
    <row r="482" spans="2:15" x14ac:dyDescent="0.25">
      <c r="B482" s="5">
        <v>3</v>
      </c>
      <c r="C482" s="16" t="str">
        <f>VLOOKUP(見積条件マスタ[[#This Row],[article_type_id]],品名マスタ[],5,0)</f>
        <v>スリーブ</v>
      </c>
      <c r="D482" s="9">
        <v>3</v>
      </c>
      <c r="E482" s="50" t="str">
        <f>VLOOKUP(見積条件マスタ[[#This Row],[qt_condition_type_id]],見積条件タイプマスタ[],5,0)</f>
        <v>硬度</v>
      </c>
      <c r="F482" s="50" t="str">
        <f>VLOOKUP(見積条件マスタ[[#This Row],[qt_condition_type_id]],見積条件タイプマスタ[],2,0)</f>
        <v>SIMPLE_TEXT</v>
      </c>
      <c r="G482" s="10">
        <v>15</v>
      </c>
      <c r="H482" s="50" t="str">
        <f>見積条件マスタ[[#This Row],[article_type_id]]&amp;"."&amp;見積条件マスタ[[#This Row],[qt_condition_type_id]]&amp;"."&amp;見積条件マスタ[[#This Row],[qt_condition_type_define_id]]</f>
        <v>3.3.15</v>
      </c>
      <c r="I482" t="s">
        <v>33</v>
      </c>
      <c r="K482" t="s">
        <v>194</v>
      </c>
      <c r="L482">
        <v>15</v>
      </c>
      <c r="N482" s="12" t="s">
        <v>612</v>
      </c>
      <c r="O482" s="59" t="s">
        <v>839</v>
      </c>
    </row>
    <row r="483" spans="2:15" x14ac:dyDescent="0.25">
      <c r="B483" s="5">
        <v>3</v>
      </c>
      <c r="C483" s="16" t="str">
        <f>VLOOKUP(見積条件マスタ[[#This Row],[article_type_id]],品名マスタ[],5,0)</f>
        <v>スリーブ</v>
      </c>
      <c r="D483" s="11">
        <v>10001</v>
      </c>
      <c r="E483" s="50" t="str">
        <f>VLOOKUP(見積条件マスタ[[#This Row],[qt_condition_type_id]],見積条件タイプマスタ[],5,0)</f>
        <v>ツバ径公差</v>
      </c>
      <c r="F483" s="50" t="str">
        <f>VLOOKUP(見積条件マスタ[[#This Row],[qt_condition_type_id]],見積条件タイプマスタ[],2,0)</f>
        <v>TOLERANCE</v>
      </c>
      <c r="G483" s="10">
        <v>1</v>
      </c>
      <c r="H483" s="50" t="str">
        <f>見積条件マスタ[[#This Row],[article_type_id]]&amp;"."&amp;見積条件マスタ[[#This Row],[qt_condition_type_id]]&amp;"."&amp;見積条件マスタ[[#This Row],[qt_condition_type_define_id]]</f>
        <v>3.10001.1</v>
      </c>
      <c r="I483" t="s">
        <v>195</v>
      </c>
      <c r="K483" t="s">
        <v>195</v>
      </c>
      <c r="L483">
        <v>2</v>
      </c>
      <c r="M483">
        <v>2</v>
      </c>
      <c r="N483" s="5" t="s">
        <v>388</v>
      </c>
      <c r="O483" s="59"/>
    </row>
    <row r="484" spans="2:15" x14ac:dyDescent="0.25">
      <c r="B484" s="5">
        <v>3</v>
      </c>
      <c r="C484" s="16" t="str">
        <f>VLOOKUP(見積条件マスタ[[#This Row],[article_type_id]],品名マスタ[],5,0)</f>
        <v>スリーブ</v>
      </c>
      <c r="D484" s="11">
        <v>10001</v>
      </c>
      <c r="E484" s="50" t="str">
        <f>VLOOKUP(見積条件マスタ[[#This Row],[qt_condition_type_id]],見積条件タイプマスタ[],5,0)</f>
        <v>ツバ径公差</v>
      </c>
      <c r="F484" s="50" t="str">
        <f>VLOOKUP(見積条件マスタ[[#This Row],[qt_condition_type_id]],見積条件タイプマスタ[],2,0)</f>
        <v>TOLERANCE</v>
      </c>
      <c r="G484" s="10">
        <v>2</v>
      </c>
      <c r="H484" s="50" t="str">
        <f>見積条件マスタ[[#This Row],[article_type_id]]&amp;"."&amp;見積条件マスタ[[#This Row],[qt_condition_type_id]]&amp;"."&amp;見積条件マスタ[[#This Row],[qt_condition_type_define_id]]</f>
        <v>3.10001.2</v>
      </c>
      <c r="I484" t="s">
        <v>196</v>
      </c>
      <c r="K484" t="s">
        <v>196</v>
      </c>
      <c r="L484">
        <v>1</v>
      </c>
      <c r="M484">
        <v>1</v>
      </c>
      <c r="N484" t="s">
        <v>612</v>
      </c>
      <c r="O484" s="59"/>
    </row>
    <row r="485" spans="2:15" x14ac:dyDescent="0.25">
      <c r="B485" s="5">
        <v>3</v>
      </c>
      <c r="C485" s="16" t="str">
        <f>VLOOKUP(見積条件マスタ[[#This Row],[article_type_id]],品名マスタ[],5,0)</f>
        <v>スリーブ</v>
      </c>
      <c r="D485" s="11">
        <v>10002</v>
      </c>
      <c r="E485" s="50" t="str">
        <f>VLOOKUP(見積条件マスタ[[#This Row],[qt_condition_type_id]],見積条件タイプマスタ[],5,0)</f>
        <v>ツバ厚公差</v>
      </c>
      <c r="F485" s="50" t="str">
        <f>VLOOKUP(見積条件マスタ[[#This Row],[qt_condition_type_id]],見積条件タイプマスタ[],2,0)</f>
        <v>TOLERANCE</v>
      </c>
      <c r="G485" s="10">
        <v>1</v>
      </c>
      <c r="H485" s="50" t="str">
        <f>見積条件マスタ[[#This Row],[article_type_id]]&amp;"."&amp;見積条件マスタ[[#This Row],[qt_condition_type_id]]&amp;"."&amp;見積条件マスタ[[#This Row],[qt_condition_type_define_id]]</f>
        <v>3.10002.1</v>
      </c>
      <c r="I485" t="s">
        <v>195</v>
      </c>
      <c r="K485" t="s">
        <v>195</v>
      </c>
      <c r="L485">
        <v>1</v>
      </c>
      <c r="M485">
        <v>2</v>
      </c>
      <c r="N485" s="13" t="s">
        <v>388</v>
      </c>
      <c r="O485" s="59"/>
    </row>
    <row r="486" spans="2:15" x14ac:dyDescent="0.25">
      <c r="B486" s="5">
        <v>3</v>
      </c>
      <c r="C486" s="16" t="str">
        <f>VLOOKUP(見積条件マスタ[[#This Row],[article_type_id]],品名マスタ[],5,0)</f>
        <v>スリーブ</v>
      </c>
      <c r="D486" s="11">
        <v>10002</v>
      </c>
      <c r="E486" s="50" t="str">
        <f>VLOOKUP(見積条件マスタ[[#This Row],[qt_condition_type_id]],見積条件タイプマスタ[],5,0)</f>
        <v>ツバ厚公差</v>
      </c>
      <c r="F486" s="50" t="str">
        <f>VLOOKUP(見積条件マスタ[[#This Row],[qt_condition_type_id]],見積条件タイプマスタ[],2,0)</f>
        <v>TOLERANCE</v>
      </c>
      <c r="G486" s="10">
        <v>2</v>
      </c>
      <c r="H486" s="50" t="str">
        <f>見積条件マスタ[[#This Row],[article_type_id]]&amp;"."&amp;見積条件マスタ[[#This Row],[qt_condition_type_id]]&amp;"."&amp;見積条件マスタ[[#This Row],[qt_condition_type_define_id]]</f>
        <v>3.10002.2</v>
      </c>
      <c r="I486" t="s">
        <v>197</v>
      </c>
      <c r="K486" t="s">
        <v>197</v>
      </c>
      <c r="L486">
        <v>2</v>
      </c>
      <c r="M486">
        <v>2</v>
      </c>
      <c r="N486" s="13" t="s">
        <v>388</v>
      </c>
      <c r="O486" s="59"/>
    </row>
    <row r="487" spans="2:15" x14ac:dyDescent="0.25">
      <c r="B487" s="5">
        <v>3</v>
      </c>
      <c r="C487" s="16" t="str">
        <f>VLOOKUP(見積条件マスタ[[#This Row],[article_type_id]],品名マスタ[],5,0)</f>
        <v>スリーブ</v>
      </c>
      <c r="D487" s="11">
        <v>10003</v>
      </c>
      <c r="E487" s="50" t="str">
        <f>VLOOKUP(見積条件マスタ[[#This Row],[qt_condition_type_id]],見積条件タイプマスタ[],5,0)</f>
        <v>全長公差</v>
      </c>
      <c r="F487" s="50" t="str">
        <f>VLOOKUP(見積条件マスタ[[#This Row],[qt_condition_type_id]],見積条件タイプマスタ[],2,0)</f>
        <v>TOLERANCE</v>
      </c>
      <c r="G487" s="10">
        <v>1</v>
      </c>
      <c r="H487" s="50" t="str">
        <f>見積条件マスタ[[#This Row],[article_type_id]]&amp;"."&amp;見積条件マスタ[[#This Row],[qt_condition_type_id]]&amp;"."&amp;見積条件マスタ[[#This Row],[qt_condition_type_define_id]]</f>
        <v>3.10003.1</v>
      </c>
      <c r="I487" t="s">
        <v>215</v>
      </c>
      <c r="K487" t="s">
        <v>199</v>
      </c>
      <c r="L487">
        <v>3</v>
      </c>
      <c r="M487">
        <v>2</v>
      </c>
      <c r="N487" s="13" t="s">
        <v>388</v>
      </c>
      <c r="O487" s="59"/>
    </row>
    <row r="488" spans="2:15" x14ac:dyDescent="0.25">
      <c r="B488" s="5">
        <v>3</v>
      </c>
      <c r="C488" s="16" t="str">
        <f>VLOOKUP(見積条件マスタ[[#This Row],[article_type_id]],品名マスタ[],5,0)</f>
        <v>スリーブ</v>
      </c>
      <c r="D488" s="11">
        <v>10003</v>
      </c>
      <c r="E488" s="50" t="str">
        <f>VLOOKUP(見積条件マスタ[[#This Row],[qt_condition_type_id]],見積条件タイプマスタ[],5,0)</f>
        <v>全長公差</v>
      </c>
      <c r="F488" s="50" t="str">
        <f>VLOOKUP(見積条件マスタ[[#This Row],[qt_condition_type_id]],見積条件タイプマスタ[],2,0)</f>
        <v>TOLERANCE</v>
      </c>
      <c r="G488" s="10">
        <v>2</v>
      </c>
      <c r="H488" s="50" t="str">
        <f>見積条件マスタ[[#This Row],[article_type_id]]&amp;"."&amp;見積条件マスタ[[#This Row],[qt_condition_type_id]]&amp;"."&amp;見積条件マスタ[[#This Row],[qt_condition_type_define_id]]</f>
        <v>3.10003.2</v>
      </c>
      <c r="I488" t="s">
        <v>204</v>
      </c>
      <c r="K488" t="s">
        <v>198</v>
      </c>
      <c r="L488">
        <v>2</v>
      </c>
      <c r="M488">
        <v>2</v>
      </c>
      <c r="N488" s="13" t="s">
        <v>388</v>
      </c>
      <c r="O488" s="59"/>
    </row>
    <row r="489" spans="2:15" x14ac:dyDescent="0.25">
      <c r="B489" s="5">
        <v>3</v>
      </c>
      <c r="C489" s="16" t="str">
        <f>VLOOKUP(見積条件マスタ[[#This Row],[article_type_id]],品名マスタ[],5,0)</f>
        <v>スリーブ</v>
      </c>
      <c r="D489" s="11">
        <v>10003</v>
      </c>
      <c r="E489" s="50" t="str">
        <f>VLOOKUP(見積条件マスタ[[#This Row],[qt_condition_type_id]],見積条件タイプマスタ[],5,0)</f>
        <v>全長公差</v>
      </c>
      <c r="F489" s="50" t="str">
        <f>VLOOKUP(見積条件マスタ[[#This Row],[qt_condition_type_id]],見積条件タイプマスタ[],2,0)</f>
        <v>TOLERANCE</v>
      </c>
      <c r="G489" s="10">
        <v>3</v>
      </c>
      <c r="H489" s="50" t="str">
        <f>見積条件マスタ[[#This Row],[article_type_id]]&amp;"."&amp;見積条件マスタ[[#This Row],[qt_condition_type_id]]&amp;"."&amp;見積条件マスタ[[#This Row],[qt_condition_type_define_id]]</f>
        <v>3.10003.3</v>
      </c>
      <c r="I489" t="s">
        <v>236</v>
      </c>
      <c r="K489" t="s">
        <v>200</v>
      </c>
      <c r="L489">
        <v>4</v>
      </c>
      <c r="M489">
        <v>2</v>
      </c>
      <c r="N489" t="s">
        <v>611</v>
      </c>
      <c r="O489" s="59"/>
    </row>
    <row r="490" spans="2:15" x14ac:dyDescent="0.25">
      <c r="B490" s="5">
        <v>3</v>
      </c>
      <c r="C490" s="16" t="str">
        <f>VLOOKUP(見積条件マスタ[[#This Row],[article_type_id]],品名マスタ[],5,0)</f>
        <v>スリーブ</v>
      </c>
      <c r="D490" s="11">
        <v>10003</v>
      </c>
      <c r="E490" s="50" t="str">
        <f>VLOOKUP(見積条件マスタ[[#This Row],[qt_condition_type_id]],見積条件タイプマスタ[],5,0)</f>
        <v>全長公差</v>
      </c>
      <c r="F490" s="50" t="str">
        <f>VLOOKUP(見積条件マスタ[[#This Row],[qt_condition_type_id]],見積条件タイプマスタ[],2,0)</f>
        <v>TOLERANCE</v>
      </c>
      <c r="G490" s="10">
        <v>4</v>
      </c>
      <c r="H490" s="50" t="str">
        <f>見積条件マスタ[[#This Row],[article_type_id]]&amp;"."&amp;見積条件マスタ[[#This Row],[qt_condition_type_id]]&amp;"."&amp;見積条件マスタ[[#This Row],[qt_condition_type_define_id]]</f>
        <v>3.10003.4</v>
      </c>
      <c r="I490" t="s">
        <v>201</v>
      </c>
      <c r="K490" t="s">
        <v>202</v>
      </c>
      <c r="L490">
        <v>1</v>
      </c>
      <c r="M490">
        <v>1</v>
      </c>
      <c r="N490" s="13" t="s">
        <v>388</v>
      </c>
      <c r="O490" s="59"/>
    </row>
    <row r="491" spans="2:15" x14ac:dyDescent="0.25">
      <c r="B491" s="5">
        <v>3</v>
      </c>
      <c r="C491" s="16" t="str">
        <f>VLOOKUP(見積条件マスタ[[#This Row],[article_type_id]],品名マスタ[],5,0)</f>
        <v>スリーブ</v>
      </c>
      <c r="D491" s="11">
        <v>10003</v>
      </c>
      <c r="E491" s="50" t="str">
        <f>VLOOKUP(見積条件マスタ[[#This Row],[qt_condition_type_id]],見積条件タイプマスタ[],5,0)</f>
        <v>全長公差</v>
      </c>
      <c r="F491" s="50" t="str">
        <f>VLOOKUP(見積条件マスタ[[#This Row],[qt_condition_type_id]],見積条件タイプマスタ[],2,0)</f>
        <v>TOLERANCE</v>
      </c>
      <c r="G491" s="10">
        <v>5</v>
      </c>
      <c r="H491" s="50" t="str">
        <f>見積条件マスタ[[#This Row],[article_type_id]]&amp;"."&amp;見積条件マスタ[[#This Row],[qt_condition_type_id]]&amp;"."&amp;見積条件マスタ[[#This Row],[qt_condition_type_define_id]]</f>
        <v>3.10003.5</v>
      </c>
      <c r="I491" t="s">
        <v>256</v>
      </c>
      <c r="K491" t="s">
        <v>218</v>
      </c>
      <c r="L491">
        <v>5</v>
      </c>
      <c r="M491">
        <v>1</v>
      </c>
      <c r="N491" s="13" t="s">
        <v>611</v>
      </c>
      <c r="O491" s="59"/>
    </row>
    <row r="492" spans="2:15" x14ac:dyDescent="0.25">
      <c r="B492" s="5">
        <v>3</v>
      </c>
      <c r="C492" s="16" t="str">
        <f>VLOOKUP(見積条件マスタ[[#This Row],[article_type_id]],品名マスタ[],5,0)</f>
        <v>スリーブ</v>
      </c>
      <c r="D492" s="11">
        <v>10003</v>
      </c>
      <c r="E492" s="50" t="str">
        <f>VLOOKUP(見積条件マスタ[[#This Row],[qt_condition_type_id]],見積条件タイプマスタ[],5,0)</f>
        <v>全長公差</v>
      </c>
      <c r="F492" s="50" t="str">
        <f>VLOOKUP(見積条件マスタ[[#This Row],[qt_condition_type_id]],見積条件タイプマスタ[],2,0)</f>
        <v>TOLERANCE</v>
      </c>
      <c r="G492" s="10">
        <v>6</v>
      </c>
      <c r="H492" s="50" t="str">
        <f>見積条件マスタ[[#This Row],[article_type_id]]&amp;"."&amp;見積条件マスタ[[#This Row],[qt_condition_type_id]]&amp;"."&amp;見積条件マスタ[[#This Row],[qt_condition_type_define_id]]</f>
        <v>3.10003.6</v>
      </c>
      <c r="I492" t="s">
        <v>358</v>
      </c>
      <c r="K492" t="s">
        <v>359</v>
      </c>
      <c r="L492">
        <v>6</v>
      </c>
      <c r="M492">
        <v>1</v>
      </c>
      <c r="N492" s="13" t="s">
        <v>611</v>
      </c>
      <c r="O492" s="59"/>
    </row>
    <row r="493" spans="2:15" x14ac:dyDescent="0.25">
      <c r="B493" s="23">
        <v>3</v>
      </c>
      <c r="C493" s="24" t="str">
        <f>VLOOKUP(見積条件マスタ[[#This Row],[article_type_id]],品名マスタ[],5,0)</f>
        <v>スリーブ</v>
      </c>
      <c r="D493" s="25">
        <v>10004</v>
      </c>
      <c r="E493" s="50" t="str">
        <f>VLOOKUP(見積条件マスタ[[#This Row],[qt_condition_type_id]],見積条件タイプマスタ[],5,0)</f>
        <v>先端径公差</v>
      </c>
      <c r="F493" s="50" t="str">
        <f>VLOOKUP(見積条件マスタ[[#This Row],[qt_condition_type_id]],見積条件タイプマスタ[],2,0)</f>
        <v>TOLERANCE</v>
      </c>
      <c r="G493" s="26">
        <v>1</v>
      </c>
      <c r="H493" s="50" t="str">
        <f>見積条件マスタ[[#This Row],[article_type_id]]&amp;"."&amp;見積条件マスタ[[#This Row],[qt_condition_type_id]]&amp;"."&amp;見積条件マスタ[[#This Row],[qt_condition_type_define_id]]</f>
        <v>3.10004.1</v>
      </c>
      <c r="I493" s="27" t="s">
        <v>360</v>
      </c>
      <c r="J493" s="27"/>
      <c r="K493" s="27" t="s">
        <v>361</v>
      </c>
      <c r="L493" s="27">
        <v>3</v>
      </c>
      <c r="M493" s="27">
        <v>3</v>
      </c>
      <c r="N493" s="28" t="s">
        <v>613</v>
      </c>
      <c r="O493" s="61" t="s">
        <v>780</v>
      </c>
    </row>
    <row r="494" spans="2:15" x14ac:dyDescent="0.25">
      <c r="B494" s="23">
        <v>3</v>
      </c>
      <c r="C494" s="24" t="str">
        <f>VLOOKUP(見積条件マスタ[[#This Row],[article_type_id]],品名マスタ[],5,0)</f>
        <v>スリーブ</v>
      </c>
      <c r="D494" s="25">
        <v>10004</v>
      </c>
      <c r="E494" s="50" t="str">
        <f>VLOOKUP(見積条件マスタ[[#This Row],[qt_condition_type_id]],見積条件タイプマスタ[],5,0)</f>
        <v>先端径公差</v>
      </c>
      <c r="F494" s="50" t="str">
        <f>VLOOKUP(見積条件マスタ[[#This Row],[qt_condition_type_id]],見積条件タイプマスタ[],2,0)</f>
        <v>TOLERANCE</v>
      </c>
      <c r="G494" s="26">
        <v>2</v>
      </c>
      <c r="H494" s="50" t="str">
        <f>見積条件マスタ[[#This Row],[article_type_id]]&amp;"."&amp;見積条件マスタ[[#This Row],[qt_condition_type_id]]&amp;"."&amp;見積条件マスタ[[#This Row],[qt_condition_type_define_id]]</f>
        <v>3.10004.2</v>
      </c>
      <c r="I494" s="27" t="s">
        <v>362</v>
      </c>
      <c r="J494" s="27"/>
      <c r="K494" s="27" t="s">
        <v>363</v>
      </c>
      <c r="L494" s="27">
        <v>2</v>
      </c>
      <c r="M494" s="27">
        <v>2</v>
      </c>
      <c r="N494" s="28" t="s">
        <v>613</v>
      </c>
      <c r="O494" s="61" t="s">
        <v>780</v>
      </c>
    </row>
    <row r="495" spans="2:15" x14ac:dyDescent="0.25">
      <c r="B495" s="23">
        <v>3</v>
      </c>
      <c r="C495" s="24" t="str">
        <f>VLOOKUP(見積条件マスタ[[#This Row],[article_type_id]],品名マスタ[],5,0)</f>
        <v>スリーブ</v>
      </c>
      <c r="D495" s="25">
        <v>10004</v>
      </c>
      <c r="E495" s="50" t="str">
        <f>VLOOKUP(見積条件マスタ[[#This Row],[qt_condition_type_id]],見積条件タイプマスタ[],5,0)</f>
        <v>先端径公差</v>
      </c>
      <c r="F495" s="50" t="str">
        <f>VLOOKUP(見積条件マスタ[[#This Row],[qt_condition_type_id]],見積条件タイプマスタ[],2,0)</f>
        <v>TOLERANCE</v>
      </c>
      <c r="G495" s="26">
        <v>3</v>
      </c>
      <c r="H495" s="50" t="str">
        <f>見積条件マスタ[[#This Row],[article_type_id]]&amp;"."&amp;見積条件マスタ[[#This Row],[qt_condition_type_id]]&amp;"."&amp;見積条件マスタ[[#This Row],[qt_condition_type_define_id]]</f>
        <v>3.10004.3</v>
      </c>
      <c r="I495" s="27" t="s">
        <v>364</v>
      </c>
      <c r="J495" s="27"/>
      <c r="K495" s="27" t="s">
        <v>365</v>
      </c>
      <c r="L495" s="27">
        <v>1</v>
      </c>
      <c r="M495" s="27">
        <v>3</v>
      </c>
      <c r="N495" s="28" t="s">
        <v>613</v>
      </c>
      <c r="O495" s="61" t="s">
        <v>780</v>
      </c>
    </row>
    <row r="496" spans="2:15" x14ac:dyDescent="0.25">
      <c r="B496" s="5">
        <v>3</v>
      </c>
      <c r="C496" s="16" t="str">
        <f>VLOOKUP(見積条件マスタ[[#This Row],[article_type_id]],品名マスタ[],5,0)</f>
        <v>スリーブ</v>
      </c>
      <c r="D496" s="11">
        <v>10005</v>
      </c>
      <c r="E496" s="50" t="str">
        <f>VLOOKUP(見積条件マスタ[[#This Row],[qt_condition_type_id]],見積条件タイプマスタ[],5,0)</f>
        <v>シャンク径公差</v>
      </c>
      <c r="F496" s="50" t="str">
        <f>VLOOKUP(見積条件マスタ[[#This Row],[qt_condition_type_id]],見積条件タイプマスタ[],2,0)</f>
        <v>TOLERANCE</v>
      </c>
      <c r="G496" s="10">
        <v>1</v>
      </c>
      <c r="H496" s="50" t="str">
        <f>見積条件マスタ[[#This Row],[article_type_id]]&amp;"."&amp;見積条件マスタ[[#This Row],[qt_condition_type_id]]&amp;"."&amp;見積条件マスタ[[#This Row],[qt_condition_type_define_id]]</f>
        <v>3.10005.1</v>
      </c>
      <c r="I496" t="s">
        <v>366</v>
      </c>
      <c r="K496" t="s">
        <v>366</v>
      </c>
      <c r="L496">
        <v>1</v>
      </c>
      <c r="M496">
        <v>2</v>
      </c>
      <c r="N496" t="s">
        <v>611</v>
      </c>
      <c r="O496" s="59"/>
    </row>
    <row r="497" spans="2:15" x14ac:dyDescent="0.25">
      <c r="B497" s="5">
        <v>3</v>
      </c>
      <c r="C497" s="16" t="str">
        <f>VLOOKUP(見積条件マスタ[[#This Row],[article_type_id]],品名マスタ[],5,0)</f>
        <v>スリーブ</v>
      </c>
      <c r="D497" s="11">
        <v>10005</v>
      </c>
      <c r="E497" s="50" t="str">
        <f>VLOOKUP(見積条件マスタ[[#This Row],[qt_condition_type_id]],見積条件タイプマスタ[],5,0)</f>
        <v>シャンク径公差</v>
      </c>
      <c r="F497" s="50" t="str">
        <f>VLOOKUP(見積条件マスタ[[#This Row],[qt_condition_type_id]],見積条件タイプマスタ[],2,0)</f>
        <v>TOLERANCE</v>
      </c>
      <c r="G497" s="10">
        <v>2</v>
      </c>
      <c r="H497" s="50" t="str">
        <f>見積条件マスタ[[#This Row],[article_type_id]]&amp;"."&amp;見積条件マスタ[[#This Row],[qt_condition_type_id]]&amp;"."&amp;見積条件マスタ[[#This Row],[qt_condition_type_define_id]]</f>
        <v>3.10005.2</v>
      </c>
      <c r="I497" t="s">
        <v>367</v>
      </c>
      <c r="K497" t="s">
        <v>367</v>
      </c>
      <c r="L497">
        <v>2</v>
      </c>
      <c r="M497">
        <v>2</v>
      </c>
      <c r="N497" t="s">
        <v>612</v>
      </c>
      <c r="O497" s="59"/>
    </row>
    <row r="498" spans="2:15" x14ac:dyDescent="0.25">
      <c r="B498" s="5">
        <v>3</v>
      </c>
      <c r="C498" s="16" t="str">
        <f>VLOOKUP(見積条件マスタ[[#This Row],[article_type_id]],品名マスタ[],5,0)</f>
        <v>スリーブ</v>
      </c>
      <c r="D498" s="11">
        <v>10005</v>
      </c>
      <c r="E498" s="50" t="str">
        <f>VLOOKUP(見積条件マスタ[[#This Row],[qt_condition_type_id]],見積条件タイプマスタ[],5,0)</f>
        <v>シャンク径公差</v>
      </c>
      <c r="F498" s="50" t="str">
        <f>VLOOKUP(見積条件マスタ[[#This Row],[qt_condition_type_id]],見積条件タイプマスタ[],2,0)</f>
        <v>TOLERANCE</v>
      </c>
      <c r="G498" s="10">
        <v>3</v>
      </c>
      <c r="H498" s="50" t="str">
        <f>見積条件マスタ[[#This Row],[article_type_id]]&amp;"."&amp;見積条件マスタ[[#This Row],[qt_condition_type_id]]&amp;"."&amp;見積条件マスタ[[#This Row],[qt_condition_type_define_id]]</f>
        <v>3.10005.3</v>
      </c>
      <c r="I498" t="s">
        <v>243</v>
      </c>
      <c r="K498" t="s">
        <v>243</v>
      </c>
      <c r="L498">
        <v>3</v>
      </c>
      <c r="M498">
        <v>3</v>
      </c>
      <c r="N498" s="13" t="s">
        <v>388</v>
      </c>
      <c r="O498" s="59"/>
    </row>
    <row r="499" spans="2:15" x14ac:dyDescent="0.25">
      <c r="B499" s="5">
        <v>3</v>
      </c>
      <c r="C499" s="16" t="str">
        <f>VLOOKUP(見積条件マスタ[[#This Row],[article_type_id]],品名マスタ[],5,0)</f>
        <v>スリーブ</v>
      </c>
      <c r="D499" s="11">
        <v>10005</v>
      </c>
      <c r="E499" s="50" t="str">
        <f>VLOOKUP(見積条件マスタ[[#This Row],[qt_condition_type_id]],見積条件タイプマスタ[],5,0)</f>
        <v>シャンク径公差</v>
      </c>
      <c r="F499" s="50" t="str">
        <f>VLOOKUP(見積条件マスタ[[#This Row],[qt_condition_type_id]],見積条件タイプマスタ[],2,0)</f>
        <v>TOLERANCE</v>
      </c>
      <c r="G499" s="10">
        <v>4</v>
      </c>
      <c r="H499" s="50" t="str">
        <f>見積条件マスタ[[#This Row],[article_type_id]]&amp;"."&amp;見積条件マスタ[[#This Row],[qt_condition_type_id]]&amp;"."&amp;見積条件マスタ[[#This Row],[qt_condition_type_define_id]]</f>
        <v>3.10005.4</v>
      </c>
      <c r="I499" t="s">
        <v>368</v>
      </c>
      <c r="K499" t="s">
        <v>368</v>
      </c>
      <c r="L499">
        <v>4</v>
      </c>
      <c r="M499">
        <v>3</v>
      </c>
      <c r="N499" t="s">
        <v>611</v>
      </c>
      <c r="O499" s="59"/>
    </row>
    <row r="500" spans="2:15" x14ac:dyDescent="0.25">
      <c r="B500" s="5">
        <v>3</v>
      </c>
      <c r="C500" s="16" t="str">
        <f>VLOOKUP(見積条件マスタ[[#This Row],[article_type_id]],品名マスタ[],5,0)</f>
        <v>スリーブ</v>
      </c>
      <c r="D500" s="11">
        <v>10006</v>
      </c>
      <c r="E500" s="50" t="str">
        <f>VLOOKUP(見積条件マスタ[[#This Row],[qt_condition_type_id]],見積条件タイプマスタ[],5,0)</f>
        <v>シャンク長公差</v>
      </c>
      <c r="F500" s="50" t="str">
        <f>VLOOKUP(見積条件マスタ[[#This Row],[qt_condition_type_id]],見積条件タイプマスタ[],2,0)</f>
        <v>TOLERANCE</v>
      </c>
      <c r="G500" s="10">
        <v>1</v>
      </c>
      <c r="H500" s="50" t="str">
        <f>見積条件マスタ[[#This Row],[article_type_id]]&amp;"."&amp;見積条件マスタ[[#This Row],[qt_condition_type_id]]&amp;"."&amp;見積条件マスタ[[#This Row],[qt_condition_type_define_id]]</f>
        <v>3.10006.1</v>
      </c>
      <c r="I500" t="s">
        <v>236</v>
      </c>
      <c r="K500" t="s">
        <v>200</v>
      </c>
      <c r="L500">
        <v>2</v>
      </c>
      <c r="M500">
        <v>2</v>
      </c>
      <c r="N500" t="s">
        <v>611</v>
      </c>
      <c r="O500" s="59"/>
    </row>
    <row r="501" spans="2:15" x14ac:dyDescent="0.25">
      <c r="B501" s="5">
        <v>3</v>
      </c>
      <c r="C501" s="16" t="str">
        <f>VLOOKUP(見積条件マスタ[[#This Row],[article_type_id]],品名マスタ[],5,0)</f>
        <v>スリーブ</v>
      </c>
      <c r="D501" s="11">
        <v>10006</v>
      </c>
      <c r="E501" s="50" t="str">
        <f>VLOOKUP(見積条件マスタ[[#This Row],[qt_condition_type_id]],見積条件タイプマスタ[],5,0)</f>
        <v>シャンク長公差</v>
      </c>
      <c r="F501" s="50" t="str">
        <f>VLOOKUP(見積条件マスタ[[#This Row],[qt_condition_type_id]],見積条件タイプマスタ[],2,0)</f>
        <v>TOLERANCE</v>
      </c>
      <c r="G501" s="10">
        <v>2</v>
      </c>
      <c r="H501" s="50" t="str">
        <f>見積条件マスタ[[#This Row],[article_type_id]]&amp;"."&amp;見積条件マスタ[[#This Row],[qt_condition_type_id]]&amp;"."&amp;見積条件マスタ[[#This Row],[qt_condition_type_define_id]]</f>
        <v>3.10006.2</v>
      </c>
      <c r="I501" t="s">
        <v>215</v>
      </c>
      <c r="K501" t="s">
        <v>199</v>
      </c>
      <c r="L501">
        <v>1</v>
      </c>
      <c r="M501">
        <v>2</v>
      </c>
      <c r="N501" s="13" t="s">
        <v>388</v>
      </c>
      <c r="O501" s="59"/>
    </row>
    <row r="502" spans="2:15" x14ac:dyDescent="0.25">
      <c r="B502" s="5">
        <v>3</v>
      </c>
      <c r="C502" s="16" t="str">
        <f>VLOOKUP(見積条件マスタ[[#This Row],[article_type_id]],品名マスタ[],5,0)</f>
        <v>スリーブ</v>
      </c>
      <c r="D502" s="11">
        <v>10006</v>
      </c>
      <c r="E502" s="50" t="str">
        <f>VLOOKUP(見積条件マスタ[[#This Row],[qt_condition_type_id]],見積条件タイプマスタ[],5,0)</f>
        <v>シャンク長公差</v>
      </c>
      <c r="F502" s="50" t="str">
        <f>VLOOKUP(見積条件マスタ[[#This Row],[qt_condition_type_id]],見積条件タイプマスタ[],2,0)</f>
        <v>TOLERANCE</v>
      </c>
      <c r="G502" s="10">
        <v>3</v>
      </c>
      <c r="H502" s="50" t="str">
        <f>見積条件マスタ[[#This Row],[article_type_id]]&amp;"."&amp;見積条件マスタ[[#This Row],[qt_condition_type_id]]&amp;"."&amp;見積条件マスタ[[#This Row],[qt_condition_type_define_id]]</f>
        <v>3.10006.3</v>
      </c>
      <c r="I502" t="s">
        <v>204</v>
      </c>
      <c r="K502" t="s">
        <v>198</v>
      </c>
      <c r="L502">
        <v>3</v>
      </c>
      <c r="M502">
        <v>2</v>
      </c>
      <c r="N502" s="13" t="s">
        <v>388</v>
      </c>
      <c r="O502" s="59"/>
    </row>
    <row r="503" spans="2:15" x14ac:dyDescent="0.25">
      <c r="B503" s="5">
        <v>3</v>
      </c>
      <c r="C503" s="16" t="str">
        <f>VLOOKUP(見積条件マスタ[[#This Row],[article_type_id]],品名マスタ[],5,0)</f>
        <v>スリーブ</v>
      </c>
      <c r="D503" s="11">
        <v>10006</v>
      </c>
      <c r="E503" s="50" t="str">
        <f>VLOOKUP(見積条件マスタ[[#This Row],[qt_condition_type_id]],見積条件タイプマスタ[],5,0)</f>
        <v>シャンク長公差</v>
      </c>
      <c r="F503" s="50" t="str">
        <f>VLOOKUP(見積条件マスタ[[#This Row],[qt_condition_type_id]],見積条件タイプマスタ[],2,0)</f>
        <v>TOLERANCE</v>
      </c>
      <c r="G503" s="10">
        <v>4</v>
      </c>
      <c r="H503" s="50" t="str">
        <f>見積条件マスタ[[#This Row],[article_type_id]]&amp;"."&amp;見積条件マスタ[[#This Row],[qt_condition_type_id]]&amp;"."&amp;見積条件マスタ[[#This Row],[qt_condition_type_define_id]]</f>
        <v>3.10006.4</v>
      </c>
      <c r="I503" t="s">
        <v>256</v>
      </c>
      <c r="K503" t="s">
        <v>218</v>
      </c>
      <c r="L503">
        <v>4</v>
      </c>
      <c r="M503">
        <v>1</v>
      </c>
      <c r="N503" t="s">
        <v>611</v>
      </c>
      <c r="O503" s="59"/>
    </row>
    <row r="504" spans="2:15" x14ac:dyDescent="0.25">
      <c r="B504" s="5">
        <v>3</v>
      </c>
      <c r="C504" s="16" t="str">
        <f>VLOOKUP(見積条件マスタ[[#This Row],[article_type_id]],品名マスタ[],5,0)</f>
        <v>スリーブ</v>
      </c>
      <c r="D504" s="11">
        <v>10006</v>
      </c>
      <c r="E504" s="50" t="str">
        <f>VLOOKUP(見積条件マスタ[[#This Row],[qt_condition_type_id]],見積条件タイプマスタ[],5,0)</f>
        <v>シャンク長公差</v>
      </c>
      <c r="F504" s="50" t="str">
        <f>VLOOKUP(見積条件マスタ[[#This Row],[qt_condition_type_id]],見積条件タイプマスタ[],2,0)</f>
        <v>TOLERANCE</v>
      </c>
      <c r="G504" s="10">
        <v>5</v>
      </c>
      <c r="H504" s="50" t="str">
        <f>見積条件マスタ[[#This Row],[article_type_id]]&amp;"."&amp;見積条件マスタ[[#This Row],[qt_condition_type_id]]&amp;"."&amp;見積条件マスタ[[#This Row],[qt_condition_type_define_id]]</f>
        <v>3.10006.5</v>
      </c>
      <c r="I504" t="s">
        <v>358</v>
      </c>
      <c r="K504" t="s">
        <v>359</v>
      </c>
      <c r="L504">
        <v>5</v>
      </c>
      <c r="M504">
        <v>1</v>
      </c>
      <c r="N504" t="s">
        <v>611</v>
      </c>
      <c r="O504" s="59"/>
    </row>
    <row r="505" spans="2:15" x14ac:dyDescent="0.25">
      <c r="B505" s="5">
        <v>3</v>
      </c>
      <c r="C505" s="16" t="str">
        <f>VLOOKUP(見積条件マスタ[[#This Row],[article_type_id]],品名マスタ[],5,0)</f>
        <v>スリーブ</v>
      </c>
      <c r="D505" s="11">
        <v>10006</v>
      </c>
      <c r="E505" s="50" t="str">
        <f>VLOOKUP(見積条件マスタ[[#This Row],[qt_condition_type_id]],見積条件タイプマスタ[],5,0)</f>
        <v>シャンク長公差</v>
      </c>
      <c r="F505" s="50" t="str">
        <f>VLOOKUP(見積条件マスタ[[#This Row],[qt_condition_type_id]],見積条件タイプマスタ[],2,0)</f>
        <v>TOLERANCE</v>
      </c>
      <c r="G505" s="10">
        <v>6</v>
      </c>
      <c r="H505" s="50" t="str">
        <f>見積条件マスタ[[#This Row],[article_type_id]]&amp;"."&amp;見積条件マスタ[[#This Row],[qt_condition_type_id]]&amp;"."&amp;見積条件マスタ[[#This Row],[qt_condition_type_define_id]]</f>
        <v>3.10006.6</v>
      </c>
      <c r="I505" t="s">
        <v>201</v>
      </c>
      <c r="K505" t="s">
        <v>202</v>
      </c>
      <c r="L505">
        <v>6</v>
      </c>
      <c r="M505">
        <v>1</v>
      </c>
      <c r="N505" s="13" t="s">
        <v>388</v>
      </c>
      <c r="O505" s="59"/>
    </row>
    <row r="506" spans="2:15" x14ac:dyDescent="0.25">
      <c r="B506" s="5">
        <v>3</v>
      </c>
      <c r="C506" s="16" t="str">
        <f>VLOOKUP(見積条件マスタ[[#This Row],[article_type_id]],品名マスタ[],5,0)</f>
        <v>スリーブ</v>
      </c>
      <c r="D506" s="11">
        <v>10007</v>
      </c>
      <c r="E506" s="50" t="str">
        <f>VLOOKUP(見積条件マスタ[[#This Row],[qt_condition_type_id]],見積条件タイプマスタ[],5,0)</f>
        <v>ツバカット位置公差</v>
      </c>
      <c r="F506" s="50" t="str">
        <f>VLOOKUP(見積条件マスタ[[#This Row],[qt_condition_type_id]],見積条件タイプマスタ[],2,0)</f>
        <v>TOLERANCE</v>
      </c>
      <c r="G506" s="10">
        <v>1</v>
      </c>
      <c r="H506" s="50" t="str">
        <f>見積条件マスタ[[#This Row],[article_type_id]]&amp;"."&amp;見積条件マスタ[[#This Row],[qt_condition_type_id]]&amp;"."&amp;見積条件マスタ[[#This Row],[qt_condition_type_define_id]]</f>
        <v>3.10007.1</v>
      </c>
      <c r="I506" t="s">
        <v>195</v>
      </c>
      <c r="K506" t="s">
        <v>195</v>
      </c>
      <c r="L506">
        <v>2</v>
      </c>
      <c r="M506">
        <v>3</v>
      </c>
      <c r="N506" s="13" t="s">
        <v>388</v>
      </c>
      <c r="O506" s="59"/>
    </row>
    <row r="507" spans="2:15" x14ac:dyDescent="0.25">
      <c r="B507" s="5">
        <v>3</v>
      </c>
      <c r="C507" s="16" t="str">
        <f>VLOOKUP(見積条件マスタ[[#This Row],[article_type_id]],品名マスタ[],5,0)</f>
        <v>スリーブ</v>
      </c>
      <c r="D507" s="11">
        <v>10007</v>
      </c>
      <c r="E507" s="50" t="str">
        <f>VLOOKUP(見積条件マスタ[[#This Row],[qt_condition_type_id]],見積条件タイプマスタ[],5,0)</f>
        <v>ツバカット位置公差</v>
      </c>
      <c r="F507" s="50" t="str">
        <f>VLOOKUP(見積条件マスタ[[#This Row],[qt_condition_type_id]],見積条件タイプマスタ[],2,0)</f>
        <v>TOLERANCE</v>
      </c>
      <c r="G507" s="10">
        <v>2</v>
      </c>
      <c r="H507" s="50" t="str">
        <f>見積条件マスタ[[#This Row],[article_type_id]]&amp;"."&amp;見積条件マスタ[[#This Row],[qt_condition_type_id]]&amp;"."&amp;見積条件マスタ[[#This Row],[qt_condition_type_define_id]]</f>
        <v>3.10007.2</v>
      </c>
      <c r="I507" t="s">
        <v>203</v>
      </c>
      <c r="K507" t="s">
        <v>203</v>
      </c>
      <c r="L507">
        <v>1</v>
      </c>
      <c r="M507">
        <v>3</v>
      </c>
      <c r="N507" s="13" t="s">
        <v>388</v>
      </c>
      <c r="O507" s="59"/>
    </row>
    <row r="508" spans="2:15" x14ac:dyDescent="0.25">
      <c r="B508" s="5">
        <v>3</v>
      </c>
      <c r="C508" s="16" t="str">
        <f>VLOOKUP(見積条件マスタ[[#This Row],[article_type_id]],品名マスタ[],5,0)</f>
        <v>スリーブ</v>
      </c>
      <c r="D508" s="11">
        <v>10008</v>
      </c>
      <c r="E508" s="50" t="str">
        <f>VLOOKUP(見積条件マスタ[[#This Row],[qt_condition_type_id]],見積条件タイプマスタ[],5,0)</f>
        <v>ツバ裏溝 溝幅A公差</v>
      </c>
      <c r="F508" s="50" t="str">
        <f>VLOOKUP(見積条件マスタ[[#This Row],[qt_condition_type_id]],見積条件タイプマスタ[],2,0)</f>
        <v>TOLERANCE</v>
      </c>
      <c r="G508" s="10">
        <v>1</v>
      </c>
      <c r="H508" s="50" t="str">
        <f>見積条件マスタ[[#This Row],[article_type_id]]&amp;"."&amp;見積条件マスタ[[#This Row],[qt_condition_type_id]]&amp;"."&amp;見積条件マスタ[[#This Row],[qt_condition_type_define_id]]</f>
        <v>3.10008.1</v>
      </c>
      <c r="I508" t="s">
        <v>195</v>
      </c>
      <c r="K508" t="s">
        <v>195</v>
      </c>
      <c r="L508">
        <v>2</v>
      </c>
      <c r="M508">
        <v>2</v>
      </c>
      <c r="N508" t="s">
        <v>611</v>
      </c>
      <c r="O508" s="59"/>
    </row>
    <row r="509" spans="2:15" x14ac:dyDescent="0.25">
      <c r="B509" s="5">
        <v>3</v>
      </c>
      <c r="C509" s="16" t="str">
        <f>VLOOKUP(見積条件マスタ[[#This Row],[article_type_id]],品名マスタ[],5,0)</f>
        <v>スリーブ</v>
      </c>
      <c r="D509" s="11">
        <v>10008</v>
      </c>
      <c r="E509" s="50" t="str">
        <f>VLOOKUP(見積条件マスタ[[#This Row],[qt_condition_type_id]],見積条件タイプマスタ[],5,0)</f>
        <v>ツバ裏溝 溝幅A公差</v>
      </c>
      <c r="F509" s="50" t="str">
        <f>VLOOKUP(見積条件マスタ[[#This Row],[qt_condition_type_id]],見積条件タイプマスタ[],2,0)</f>
        <v>TOLERANCE</v>
      </c>
      <c r="G509" s="10">
        <v>2</v>
      </c>
      <c r="H509" s="50" t="str">
        <f>見積条件マスタ[[#This Row],[article_type_id]]&amp;"."&amp;見積条件マスタ[[#This Row],[qt_condition_type_id]]&amp;"."&amp;見積条件マスタ[[#This Row],[qt_condition_type_define_id]]</f>
        <v>3.10008.2</v>
      </c>
      <c r="I509" t="s">
        <v>203</v>
      </c>
      <c r="K509" t="s">
        <v>203</v>
      </c>
      <c r="L509">
        <v>1</v>
      </c>
      <c r="M509">
        <v>1</v>
      </c>
      <c r="N509" t="s">
        <v>613</v>
      </c>
      <c r="O509" s="59"/>
    </row>
    <row r="510" spans="2:15" x14ac:dyDescent="0.25">
      <c r="B510" s="5">
        <v>3</v>
      </c>
      <c r="C510" s="16" t="str">
        <f>VLOOKUP(見積条件マスタ[[#This Row],[article_type_id]],品名マスタ[],5,0)</f>
        <v>スリーブ</v>
      </c>
      <c r="D510" s="11">
        <v>10009</v>
      </c>
      <c r="E510" s="50" t="str">
        <f>VLOOKUP(見積条件マスタ[[#This Row],[qt_condition_type_id]],見積条件タイプマスタ[],5,0)</f>
        <v>ツバ裏溝 溝幅B公差</v>
      </c>
      <c r="F510" s="50" t="str">
        <f>VLOOKUP(見積条件マスタ[[#This Row],[qt_condition_type_id]],見積条件タイプマスタ[],2,0)</f>
        <v>TOLERANCE</v>
      </c>
      <c r="G510" s="10">
        <v>1</v>
      </c>
      <c r="H510" s="50" t="str">
        <f>見積条件マスタ[[#This Row],[article_type_id]]&amp;"."&amp;見積条件マスタ[[#This Row],[qt_condition_type_id]]&amp;"."&amp;見積条件マスタ[[#This Row],[qt_condition_type_define_id]]</f>
        <v>3.10009.1</v>
      </c>
      <c r="I510" t="s">
        <v>195</v>
      </c>
      <c r="K510" t="s">
        <v>195</v>
      </c>
      <c r="L510">
        <v>2</v>
      </c>
      <c r="M510">
        <v>2</v>
      </c>
      <c r="N510" t="s">
        <v>611</v>
      </c>
      <c r="O510" s="59"/>
    </row>
    <row r="511" spans="2:15" x14ac:dyDescent="0.25">
      <c r="B511" s="5">
        <v>3</v>
      </c>
      <c r="C511" s="16" t="str">
        <f>VLOOKUP(見積条件マスタ[[#This Row],[article_type_id]],品名マスタ[],5,0)</f>
        <v>スリーブ</v>
      </c>
      <c r="D511" s="11">
        <v>10009</v>
      </c>
      <c r="E511" s="50" t="str">
        <f>VLOOKUP(見積条件マスタ[[#This Row],[qt_condition_type_id]],見積条件タイプマスタ[],5,0)</f>
        <v>ツバ裏溝 溝幅B公差</v>
      </c>
      <c r="F511" s="50" t="str">
        <f>VLOOKUP(見積条件マスタ[[#This Row],[qt_condition_type_id]],見積条件タイプマスタ[],2,0)</f>
        <v>TOLERANCE</v>
      </c>
      <c r="G511" s="10">
        <v>2</v>
      </c>
      <c r="H511" s="50" t="str">
        <f>見積条件マスタ[[#This Row],[article_type_id]]&amp;"."&amp;見積条件マスタ[[#This Row],[qt_condition_type_id]]&amp;"."&amp;見積条件マスタ[[#This Row],[qt_condition_type_define_id]]</f>
        <v>3.10009.2</v>
      </c>
      <c r="I511" t="s">
        <v>203</v>
      </c>
      <c r="K511" t="s">
        <v>203</v>
      </c>
      <c r="L511">
        <v>1</v>
      </c>
      <c r="M511">
        <v>1</v>
      </c>
      <c r="N511" t="s">
        <v>613</v>
      </c>
      <c r="O511" s="59"/>
    </row>
    <row r="512" spans="2:15" x14ac:dyDescent="0.25">
      <c r="B512" s="5">
        <v>3</v>
      </c>
      <c r="C512" s="16" t="str">
        <f>VLOOKUP(見積条件マスタ[[#This Row],[article_type_id]],品名マスタ[],5,0)</f>
        <v>スリーブ</v>
      </c>
      <c r="D512" s="11">
        <v>10010</v>
      </c>
      <c r="E512" s="50" t="str">
        <f>VLOOKUP(見積条件マスタ[[#This Row],[qt_condition_type_id]],見積条件タイプマスタ[],5,0)</f>
        <v>ザグリ穴径公差</v>
      </c>
      <c r="F512" s="50" t="str">
        <f>VLOOKUP(見積条件マスタ[[#This Row],[qt_condition_type_id]],見積条件タイプマスタ[],2,0)</f>
        <v>TOLERANCE</v>
      </c>
      <c r="G512" s="10">
        <v>1</v>
      </c>
      <c r="H512" s="50" t="str">
        <f>見積条件マスタ[[#This Row],[article_type_id]]&amp;"."&amp;見積条件マスタ[[#This Row],[qt_condition_type_id]]&amp;"."&amp;見積条件マスタ[[#This Row],[qt_condition_type_define_id]]</f>
        <v>3.10010.1</v>
      </c>
      <c r="I512" t="s">
        <v>204</v>
      </c>
      <c r="K512" t="s">
        <v>205</v>
      </c>
      <c r="L512">
        <v>1</v>
      </c>
      <c r="M512">
        <v>2</v>
      </c>
      <c r="N512" t="s">
        <v>611</v>
      </c>
      <c r="O512" s="59"/>
    </row>
    <row r="513" spans="2:15" x14ac:dyDescent="0.25">
      <c r="B513" s="5">
        <v>3</v>
      </c>
      <c r="C513" s="16" t="str">
        <f>VLOOKUP(見積条件マスタ[[#This Row],[article_type_id]],品名マスタ[],5,0)</f>
        <v>スリーブ</v>
      </c>
      <c r="D513" s="11">
        <v>10010</v>
      </c>
      <c r="E513" s="50" t="str">
        <f>VLOOKUP(見積条件マスタ[[#This Row],[qt_condition_type_id]],見積条件タイプマスタ[],5,0)</f>
        <v>ザグリ穴径公差</v>
      </c>
      <c r="F513" s="50" t="str">
        <f>VLOOKUP(見積条件マスタ[[#This Row],[qt_condition_type_id]],見積条件タイプマスタ[],2,0)</f>
        <v>TOLERANCE</v>
      </c>
      <c r="G513" s="10">
        <v>2</v>
      </c>
      <c r="H513" s="50" t="str">
        <f>見積条件マスタ[[#This Row],[article_type_id]]&amp;"."&amp;見積条件マスタ[[#This Row],[qt_condition_type_id]]&amp;"."&amp;見積条件マスタ[[#This Row],[qt_condition_type_define_id]]</f>
        <v>3.10010.2</v>
      </c>
      <c r="I513" t="s">
        <v>206</v>
      </c>
      <c r="K513" t="s">
        <v>207</v>
      </c>
      <c r="L513">
        <v>2</v>
      </c>
      <c r="M513">
        <v>2</v>
      </c>
      <c r="N513" t="s">
        <v>611</v>
      </c>
      <c r="O513" s="59"/>
    </row>
    <row r="514" spans="2:15" x14ac:dyDescent="0.25">
      <c r="B514" s="5">
        <v>3</v>
      </c>
      <c r="C514" s="16" t="str">
        <f>VLOOKUP(見積条件マスタ[[#This Row],[article_type_id]],品名マスタ[],5,0)</f>
        <v>スリーブ</v>
      </c>
      <c r="D514" s="11">
        <v>10010</v>
      </c>
      <c r="E514" s="50" t="str">
        <f>VLOOKUP(見積条件マスタ[[#This Row],[qt_condition_type_id]],見積条件タイプマスタ[],5,0)</f>
        <v>ザグリ穴径公差</v>
      </c>
      <c r="F514" s="50" t="str">
        <f>VLOOKUP(見積条件マスタ[[#This Row],[qt_condition_type_id]],見積条件タイプマスタ[],2,0)</f>
        <v>TOLERANCE</v>
      </c>
      <c r="G514" s="10">
        <v>3</v>
      </c>
      <c r="H514" s="50" t="str">
        <f>見積条件マスタ[[#This Row],[article_type_id]]&amp;"."&amp;見積条件マスタ[[#This Row],[qt_condition_type_id]]&amp;"."&amp;見積条件マスタ[[#This Row],[qt_condition_type_define_id]]</f>
        <v>3.10010.3</v>
      </c>
      <c r="I514" t="s">
        <v>208</v>
      </c>
      <c r="K514" t="s">
        <v>209</v>
      </c>
      <c r="L514">
        <v>3</v>
      </c>
      <c r="M514">
        <v>1</v>
      </c>
      <c r="N514" t="s">
        <v>611</v>
      </c>
      <c r="O514" s="59"/>
    </row>
    <row r="515" spans="2:15" x14ac:dyDescent="0.25">
      <c r="B515" s="5">
        <v>3</v>
      </c>
      <c r="C515" s="16" t="str">
        <f>VLOOKUP(見積条件マスタ[[#This Row],[article_type_id]],品名マスタ[],5,0)</f>
        <v>スリーブ</v>
      </c>
      <c r="D515" s="11">
        <v>10010</v>
      </c>
      <c r="E515" s="50" t="str">
        <f>VLOOKUP(見積条件マスタ[[#This Row],[qt_condition_type_id]],見積条件タイプマスタ[],5,0)</f>
        <v>ザグリ穴径公差</v>
      </c>
      <c r="F515" s="50" t="str">
        <f>VLOOKUP(見積条件マスタ[[#This Row],[qt_condition_type_id]],見積条件タイプマスタ[],2,0)</f>
        <v>TOLERANCE</v>
      </c>
      <c r="G515" s="10">
        <v>4</v>
      </c>
      <c r="H515" s="50" t="str">
        <f>見積条件マスタ[[#This Row],[article_type_id]]&amp;"."&amp;見積条件マスタ[[#This Row],[qt_condition_type_id]]&amp;"."&amp;見積条件マスタ[[#This Row],[qt_condition_type_define_id]]</f>
        <v>3.10010.4</v>
      </c>
      <c r="I515" t="s">
        <v>210</v>
      </c>
      <c r="K515" t="s">
        <v>211</v>
      </c>
      <c r="L515">
        <v>4</v>
      </c>
      <c r="M515">
        <v>1</v>
      </c>
      <c r="N515" t="s">
        <v>613</v>
      </c>
      <c r="O515" s="59"/>
    </row>
    <row r="516" spans="2:15" x14ac:dyDescent="0.25">
      <c r="B516" s="5">
        <v>3</v>
      </c>
      <c r="C516" s="16" t="str">
        <f>VLOOKUP(見積条件マスタ[[#This Row],[article_type_id]],品名マスタ[],5,0)</f>
        <v>スリーブ</v>
      </c>
      <c r="D516" s="11">
        <v>10011</v>
      </c>
      <c r="E516" s="50" t="str">
        <f>VLOOKUP(見積条件マスタ[[#This Row],[qt_condition_type_id]],見積条件タイプマスタ[],5,0)</f>
        <v>ザグリ穴深さ公差</v>
      </c>
      <c r="F516" s="50" t="str">
        <f>VLOOKUP(見積条件マスタ[[#This Row],[qt_condition_type_id]],見積条件タイプマスタ[],2,0)</f>
        <v>TOLERANCE</v>
      </c>
      <c r="G516" s="10">
        <v>1</v>
      </c>
      <c r="H516" s="50" t="str">
        <f>見積条件マスタ[[#This Row],[article_type_id]]&amp;"."&amp;見積条件マスタ[[#This Row],[qt_condition_type_id]]&amp;"."&amp;見積条件マスタ[[#This Row],[qt_condition_type_define_id]]</f>
        <v>3.10011.1</v>
      </c>
      <c r="I516" t="s">
        <v>203</v>
      </c>
      <c r="K516" t="s">
        <v>212</v>
      </c>
      <c r="L516">
        <v>2</v>
      </c>
      <c r="M516">
        <v>1</v>
      </c>
      <c r="N516" t="s">
        <v>611</v>
      </c>
      <c r="O516" s="59"/>
    </row>
    <row r="517" spans="2:15" x14ac:dyDescent="0.25">
      <c r="B517" s="5">
        <v>3</v>
      </c>
      <c r="C517" s="16" t="str">
        <f>VLOOKUP(見積条件マスタ[[#This Row],[article_type_id]],品名マスタ[],5,0)</f>
        <v>スリーブ</v>
      </c>
      <c r="D517" s="11">
        <v>10011</v>
      </c>
      <c r="E517" s="50" t="str">
        <f>VLOOKUP(見積条件マスタ[[#This Row],[qt_condition_type_id]],見積条件タイプマスタ[],5,0)</f>
        <v>ザグリ穴深さ公差</v>
      </c>
      <c r="F517" s="50" t="str">
        <f>VLOOKUP(見積条件マスタ[[#This Row],[qt_condition_type_id]],見積条件タイプマスタ[],2,0)</f>
        <v>TOLERANCE</v>
      </c>
      <c r="G517" s="10">
        <v>2</v>
      </c>
      <c r="H517" s="50" t="str">
        <f>見積条件マスタ[[#This Row],[article_type_id]]&amp;"."&amp;見積条件マスタ[[#This Row],[qt_condition_type_id]]&amp;"."&amp;見積条件マスタ[[#This Row],[qt_condition_type_define_id]]</f>
        <v>3.10011.2</v>
      </c>
      <c r="I517" t="s">
        <v>213</v>
      </c>
      <c r="K517" t="s">
        <v>214</v>
      </c>
      <c r="L517">
        <v>1</v>
      </c>
      <c r="M517">
        <v>2</v>
      </c>
      <c r="N517" t="s">
        <v>611</v>
      </c>
      <c r="O517" s="59"/>
    </row>
    <row r="518" spans="2:15" x14ac:dyDescent="0.25">
      <c r="B518" s="5">
        <v>3</v>
      </c>
      <c r="C518" s="16" t="str">
        <f>VLOOKUP(見積条件マスタ[[#This Row],[article_type_id]],品名マスタ[],5,0)</f>
        <v>スリーブ</v>
      </c>
      <c r="D518" s="11">
        <v>10011</v>
      </c>
      <c r="E518" s="50" t="str">
        <f>VLOOKUP(見積条件マスタ[[#This Row],[qt_condition_type_id]],見積条件タイプマスタ[],5,0)</f>
        <v>ザグリ穴深さ公差</v>
      </c>
      <c r="F518" s="50" t="str">
        <f>VLOOKUP(見積条件マスタ[[#This Row],[qt_condition_type_id]],見積条件タイプマスタ[],2,0)</f>
        <v>TOLERANCE</v>
      </c>
      <c r="G518" s="10">
        <v>3</v>
      </c>
      <c r="H518" s="50" t="str">
        <f>見積条件マスタ[[#This Row],[article_type_id]]&amp;"."&amp;見積条件マスタ[[#This Row],[qt_condition_type_id]]&amp;"."&amp;見積条件マスタ[[#This Row],[qt_condition_type_define_id]]</f>
        <v>3.10011.3</v>
      </c>
      <c r="I518" t="s">
        <v>215</v>
      </c>
      <c r="K518" t="s">
        <v>199</v>
      </c>
      <c r="L518">
        <v>3</v>
      </c>
      <c r="M518">
        <v>2</v>
      </c>
      <c r="N518" t="s">
        <v>613</v>
      </c>
      <c r="O518" s="59"/>
    </row>
    <row r="519" spans="2:15" s="30" customFormat="1" x14ac:dyDescent="0.25">
      <c r="B519" s="5">
        <v>3</v>
      </c>
      <c r="C519" s="16" t="str">
        <f>VLOOKUP(見積条件マスタ[[#This Row],[article_type_id]],品名マスタ[],5,0)</f>
        <v>スリーブ</v>
      </c>
      <c r="D519" s="29">
        <v>10012</v>
      </c>
      <c r="E519" s="50" t="str">
        <f>VLOOKUP(見積条件マスタ[[#This Row],[qt_condition_type_id]],見積条件タイプマスタ[],5,0)</f>
        <v>止まり穴径公差</v>
      </c>
      <c r="F519" s="50" t="str">
        <f>VLOOKUP(見積条件マスタ[[#This Row],[qt_condition_type_id]],見積条件タイプマスタ[],2,0)</f>
        <v>TOLERANCE</v>
      </c>
      <c r="G519" s="10">
        <v>1</v>
      </c>
      <c r="H519" s="50" t="str">
        <f>見積条件マスタ[[#This Row],[article_type_id]]&amp;"."&amp;見積条件マスタ[[#This Row],[qt_condition_type_id]]&amp;"."&amp;見積条件マスタ[[#This Row],[qt_condition_type_define_id]]</f>
        <v>3.10012.1</v>
      </c>
      <c r="I519" s="30" t="s">
        <v>216</v>
      </c>
      <c r="K519" s="30" t="s">
        <v>217</v>
      </c>
      <c r="L519" s="30">
        <v>1</v>
      </c>
      <c r="M519" s="30">
        <v>1</v>
      </c>
      <c r="N519" s="30" t="s">
        <v>612</v>
      </c>
      <c r="O519" s="60" t="s">
        <v>1090</v>
      </c>
    </row>
    <row r="520" spans="2:15" s="30" customFormat="1" x14ac:dyDescent="0.25">
      <c r="B520" s="5">
        <v>3</v>
      </c>
      <c r="C520" s="16" t="str">
        <f>VLOOKUP(見積条件マスタ[[#This Row],[article_type_id]],品名マスタ[],5,0)</f>
        <v>スリーブ</v>
      </c>
      <c r="D520" s="29">
        <v>10013</v>
      </c>
      <c r="E520" s="50" t="str">
        <f>VLOOKUP(見積条件マスタ[[#This Row],[qt_condition_type_id]],見積条件タイプマスタ[],5,0)</f>
        <v>止まり穴深さ公差</v>
      </c>
      <c r="F520" s="50" t="str">
        <f>VLOOKUP(見積条件マスタ[[#This Row],[qt_condition_type_id]],見積条件タイプマスタ[],2,0)</f>
        <v>TOLERANCE</v>
      </c>
      <c r="G520" s="10">
        <v>1</v>
      </c>
      <c r="H520" s="50" t="str">
        <f>見積条件マスタ[[#This Row],[article_type_id]]&amp;"."&amp;見積条件マスタ[[#This Row],[qt_condition_type_id]]&amp;"."&amp;見積条件マスタ[[#This Row],[qt_condition_type_define_id]]</f>
        <v>3.10013.1</v>
      </c>
      <c r="I520" s="30" t="s">
        <v>219</v>
      </c>
      <c r="K520" s="30" t="s">
        <v>220</v>
      </c>
      <c r="L520" s="30">
        <v>1</v>
      </c>
      <c r="M520" s="30">
        <v>1</v>
      </c>
      <c r="N520" s="30" t="s">
        <v>612</v>
      </c>
      <c r="O520" s="60" t="s">
        <v>1090</v>
      </c>
    </row>
    <row r="521" spans="2:15" x14ac:dyDescent="0.25">
      <c r="B521" s="5">
        <v>3</v>
      </c>
      <c r="C521" s="16" t="str">
        <f>VLOOKUP(見積条件マスタ[[#This Row],[article_type_id]],品名マスタ[],5,0)</f>
        <v>スリーブ</v>
      </c>
      <c r="D521" s="11">
        <v>10014</v>
      </c>
      <c r="E521" s="50" t="str">
        <f>VLOOKUP(見積条件マスタ[[#This Row],[qt_condition_type_id]],見積条件タイプマスタ[],5,0)</f>
        <v>先端カット 仕上げ面</v>
      </c>
      <c r="F521" s="50" t="str">
        <f>VLOOKUP(見積条件マスタ[[#This Row],[qt_condition_type_id]],見積条件タイプマスタ[],2,0)</f>
        <v>SIMPLE_TEXT</v>
      </c>
      <c r="G521" s="10">
        <v>1</v>
      </c>
      <c r="H521" s="50" t="str">
        <f>見積条件マスタ[[#This Row],[article_type_id]]&amp;"."&amp;見積条件マスタ[[#This Row],[qt_condition_type_id]]&amp;"."&amp;見積条件マスタ[[#This Row],[qt_condition_type_define_id]]</f>
        <v>3.10014.1</v>
      </c>
      <c r="I521" t="s">
        <v>224</v>
      </c>
      <c r="K521" t="s">
        <v>225</v>
      </c>
      <c r="L521">
        <v>1</v>
      </c>
      <c r="N521" t="s">
        <v>612</v>
      </c>
      <c r="O521" s="59"/>
    </row>
    <row r="522" spans="2:15" x14ac:dyDescent="0.25">
      <c r="B522" s="5">
        <v>3</v>
      </c>
      <c r="C522" s="16" t="str">
        <f>VLOOKUP(見積条件マスタ[[#This Row],[article_type_id]],品名マスタ[],5,0)</f>
        <v>スリーブ</v>
      </c>
      <c r="D522" s="11">
        <v>10014</v>
      </c>
      <c r="E522" s="50" t="str">
        <f>VLOOKUP(見積条件マスタ[[#This Row],[qt_condition_type_id]],見積条件タイプマスタ[],5,0)</f>
        <v>先端カット 仕上げ面</v>
      </c>
      <c r="F522" s="50" t="str">
        <f>VLOOKUP(見積条件マスタ[[#This Row],[qt_condition_type_id]],見積条件タイプマスタ[],2,0)</f>
        <v>SIMPLE_TEXT</v>
      </c>
      <c r="G522" s="10">
        <v>2</v>
      </c>
      <c r="H522" s="50" t="str">
        <f>見積条件マスタ[[#This Row],[article_type_id]]&amp;"."&amp;見積条件マスタ[[#This Row],[qt_condition_type_id]]&amp;"."&amp;見積条件マスタ[[#This Row],[qt_condition_type_define_id]]</f>
        <v>3.10014.2</v>
      </c>
      <c r="I522" t="s">
        <v>226</v>
      </c>
      <c r="K522" t="s">
        <v>227</v>
      </c>
      <c r="L522">
        <v>2</v>
      </c>
      <c r="N522" s="12" t="s">
        <v>388</v>
      </c>
      <c r="O522" s="59"/>
    </row>
    <row r="523" spans="2:15" x14ac:dyDescent="0.25">
      <c r="B523" s="5">
        <v>3</v>
      </c>
      <c r="C523" s="16" t="str">
        <f>VLOOKUP(見積条件マスタ[[#This Row],[article_type_id]],品名マスタ[],5,0)</f>
        <v>スリーブ</v>
      </c>
      <c r="D523" s="11">
        <v>10014</v>
      </c>
      <c r="E523" s="50" t="str">
        <f>VLOOKUP(見積条件マスタ[[#This Row],[qt_condition_type_id]],見積条件タイプマスタ[],5,0)</f>
        <v>先端カット 仕上げ面</v>
      </c>
      <c r="F523" s="50" t="str">
        <f>VLOOKUP(見積条件マスタ[[#This Row],[qt_condition_type_id]],見積条件タイプマスタ[],2,0)</f>
        <v>SIMPLE_TEXT</v>
      </c>
      <c r="G523" s="10">
        <v>3</v>
      </c>
      <c r="H523" s="50" t="str">
        <f>見積条件マスタ[[#This Row],[article_type_id]]&amp;"."&amp;見積条件マスタ[[#This Row],[qt_condition_type_id]]&amp;"."&amp;見積条件マスタ[[#This Row],[qt_condition_type_define_id]]</f>
        <v>3.10014.3</v>
      </c>
      <c r="I523" t="s">
        <v>228</v>
      </c>
      <c r="K523" t="s">
        <v>229</v>
      </c>
      <c r="L523">
        <v>3</v>
      </c>
      <c r="N523" t="s">
        <v>612</v>
      </c>
      <c r="O523" s="59"/>
    </row>
    <row r="524" spans="2:15" s="30" customFormat="1" x14ac:dyDescent="0.25">
      <c r="B524" s="5">
        <v>3</v>
      </c>
      <c r="C524" s="16" t="str">
        <f>VLOOKUP(見積条件マスタ[[#This Row],[article_type_id]],品名マスタ[],5,0)</f>
        <v>スリーブ</v>
      </c>
      <c r="D524" s="29">
        <v>10015</v>
      </c>
      <c r="E524" s="50" t="str">
        <f>VLOOKUP(見積条件マスタ[[#This Row],[qt_condition_type_id]],見積条件タイプマスタ[],5,0)</f>
        <v>先端カット 全長</v>
      </c>
      <c r="F524" s="50" t="str">
        <f>VLOOKUP(見積条件マスタ[[#This Row],[qt_condition_type_id]],見積条件タイプマスタ[],2,0)</f>
        <v>TOLERANCE</v>
      </c>
      <c r="G524" s="10">
        <v>2</v>
      </c>
      <c r="H524" s="50" t="str">
        <f>見積条件マスタ[[#This Row],[article_type_id]]&amp;"."&amp;見積条件マスタ[[#This Row],[qt_condition_type_id]]&amp;"."&amp;見積条件マスタ[[#This Row],[qt_condition_type_define_id]]</f>
        <v>3.10015.2</v>
      </c>
      <c r="I524" s="30" t="s">
        <v>1091</v>
      </c>
      <c r="K524" s="30" t="s">
        <v>198</v>
      </c>
      <c r="L524" s="30">
        <v>1</v>
      </c>
      <c r="M524" s="30">
        <v>2</v>
      </c>
      <c r="N524" s="30" t="s">
        <v>612</v>
      </c>
      <c r="O524" s="60" t="s">
        <v>1090</v>
      </c>
    </row>
    <row r="525" spans="2:15" x14ac:dyDescent="0.25">
      <c r="B525" s="5">
        <v>3</v>
      </c>
      <c r="C525" s="16" t="str">
        <f>VLOOKUP(見積条件マスタ[[#This Row],[article_type_id]],品名マスタ[],5,0)</f>
        <v>スリーブ</v>
      </c>
      <c r="D525" s="11">
        <v>10018</v>
      </c>
      <c r="E525" s="50" t="str">
        <f>VLOOKUP(見積条件マスタ[[#This Row],[qt_condition_type_id]],見積条件タイプマスタ[],5,0)</f>
        <v>先端異形状 仕上げ面</v>
      </c>
      <c r="F525" s="50" t="str">
        <f>VLOOKUP(見積条件マスタ[[#This Row],[qt_condition_type_id]],見積条件タイプマスタ[],2,0)</f>
        <v>SIMPLE_TEXT</v>
      </c>
      <c r="G525" s="10">
        <v>1</v>
      </c>
      <c r="H525" s="50" t="str">
        <f>見積条件マスタ[[#This Row],[article_type_id]]&amp;"."&amp;見積条件マスタ[[#This Row],[qt_condition_type_id]]&amp;"."&amp;見積条件マスタ[[#This Row],[qt_condition_type_define_id]]</f>
        <v>3.10018.1</v>
      </c>
      <c r="I525" t="s">
        <v>228</v>
      </c>
      <c r="K525" t="s">
        <v>229</v>
      </c>
      <c r="L525">
        <v>1</v>
      </c>
      <c r="N525" t="s">
        <v>612</v>
      </c>
      <c r="O525" s="59"/>
    </row>
    <row r="526" spans="2:15" x14ac:dyDescent="0.25">
      <c r="B526" s="5">
        <v>3</v>
      </c>
      <c r="C526" s="16" t="str">
        <f>VLOOKUP(見積条件マスタ[[#This Row],[article_type_id]],品名マスタ[],5,0)</f>
        <v>スリーブ</v>
      </c>
      <c r="D526" s="11">
        <v>10018</v>
      </c>
      <c r="E526" s="50" t="str">
        <f>VLOOKUP(見積条件マスタ[[#This Row],[qt_condition_type_id]],見積条件タイプマスタ[],5,0)</f>
        <v>先端異形状 仕上げ面</v>
      </c>
      <c r="F526" s="50" t="str">
        <f>VLOOKUP(見積条件マスタ[[#This Row],[qt_condition_type_id]],見積条件タイプマスタ[],2,0)</f>
        <v>SIMPLE_TEXT</v>
      </c>
      <c r="G526" s="10">
        <v>2</v>
      </c>
      <c r="H526" s="50" t="str">
        <f>見積条件マスタ[[#This Row],[article_type_id]]&amp;"."&amp;見積条件マスタ[[#This Row],[qt_condition_type_id]]&amp;"."&amp;見積条件マスタ[[#This Row],[qt_condition_type_define_id]]</f>
        <v>3.10018.2</v>
      </c>
      <c r="I526" t="s">
        <v>230</v>
      </c>
      <c r="K526" t="s">
        <v>231</v>
      </c>
      <c r="L526">
        <v>2</v>
      </c>
      <c r="N526" t="s">
        <v>611</v>
      </c>
      <c r="O526" s="59"/>
    </row>
    <row r="527" spans="2:15" x14ac:dyDescent="0.25">
      <c r="B527" s="5">
        <v>3</v>
      </c>
      <c r="C527" s="16" t="str">
        <f>VLOOKUP(見積条件マスタ[[#This Row],[article_type_id]],品名マスタ[],5,0)</f>
        <v>スリーブ</v>
      </c>
      <c r="D527" s="11">
        <v>10018</v>
      </c>
      <c r="E527" s="50" t="str">
        <f>VLOOKUP(見積条件マスタ[[#This Row],[qt_condition_type_id]],見積条件タイプマスタ[],5,0)</f>
        <v>先端異形状 仕上げ面</v>
      </c>
      <c r="F527" s="50" t="str">
        <f>VLOOKUP(見積条件マスタ[[#This Row],[qt_condition_type_id]],見積条件タイプマスタ[],2,0)</f>
        <v>SIMPLE_TEXT</v>
      </c>
      <c r="G527" s="10">
        <v>3</v>
      </c>
      <c r="H527" s="50" t="str">
        <f>見積条件マスタ[[#This Row],[article_type_id]]&amp;"."&amp;見積条件マスタ[[#This Row],[qt_condition_type_id]]&amp;"."&amp;見積条件マスタ[[#This Row],[qt_condition_type_define_id]]</f>
        <v>3.10018.3</v>
      </c>
      <c r="I527" t="s">
        <v>232</v>
      </c>
      <c r="K527" t="s">
        <v>233</v>
      </c>
      <c r="L527">
        <v>3</v>
      </c>
      <c r="N527" t="s">
        <v>611</v>
      </c>
      <c r="O527" s="59"/>
    </row>
    <row r="528" spans="2:15" x14ac:dyDescent="0.25">
      <c r="B528" s="5">
        <v>3</v>
      </c>
      <c r="C528" s="16" t="str">
        <f>VLOOKUP(見積条件マスタ[[#This Row],[article_type_id]],品名マスタ[],5,0)</f>
        <v>スリーブ</v>
      </c>
      <c r="D528" s="11">
        <v>10018</v>
      </c>
      <c r="E528" s="50" t="str">
        <f>VLOOKUP(見積条件マスタ[[#This Row],[qt_condition_type_id]],見積条件タイプマスタ[],5,0)</f>
        <v>先端異形状 仕上げ面</v>
      </c>
      <c r="F528" s="50" t="str">
        <f>VLOOKUP(見積条件マスタ[[#This Row],[qt_condition_type_id]],見積条件タイプマスタ[],2,0)</f>
        <v>SIMPLE_TEXT</v>
      </c>
      <c r="G528" s="10">
        <v>4</v>
      </c>
      <c r="H528" s="50" t="str">
        <f>見積条件マスタ[[#This Row],[article_type_id]]&amp;"."&amp;見積条件マスタ[[#This Row],[qt_condition_type_id]]&amp;"."&amp;見積条件マスタ[[#This Row],[qt_condition_type_define_id]]</f>
        <v>3.10018.4</v>
      </c>
      <c r="I528" t="s">
        <v>234</v>
      </c>
      <c r="K528" t="s">
        <v>235</v>
      </c>
      <c r="L528">
        <v>4</v>
      </c>
      <c r="N528" t="s">
        <v>611</v>
      </c>
      <c r="O528" s="59"/>
    </row>
    <row r="529" spans="2:15" s="30" customFormat="1" x14ac:dyDescent="0.25">
      <c r="B529" s="5">
        <v>3</v>
      </c>
      <c r="C529" s="50" t="str">
        <f>VLOOKUP(見積条件マスタ[[#This Row],[article_type_id]],品名マスタ[],5,0)</f>
        <v>スリーブ</v>
      </c>
      <c r="D529" s="29">
        <v>10019</v>
      </c>
      <c r="E529" s="50" t="str">
        <f>VLOOKUP(見積条件マスタ[[#This Row],[qt_condition_type_id]],見積条件タイプマスタ[],5,0)</f>
        <v>先端異形状 全長L公差</v>
      </c>
      <c r="F529" s="50" t="str">
        <f>VLOOKUP(見積条件マスタ[[#This Row],[qt_condition_type_id]],見積条件タイプマスタ[],2,0)</f>
        <v>TOLERANCE</v>
      </c>
      <c r="G529" s="10">
        <v>2</v>
      </c>
      <c r="H529" s="50" t="str">
        <f>見積条件マスタ[[#This Row],[article_type_id]]&amp;"."&amp;見積条件マスタ[[#This Row],[qt_condition_type_id]]&amp;"."&amp;見積条件マスタ[[#This Row],[qt_condition_type_define_id]]</f>
        <v>3.10019.2</v>
      </c>
      <c r="I529" s="30" t="s">
        <v>204</v>
      </c>
      <c r="K529" s="30" t="s">
        <v>198</v>
      </c>
      <c r="L529" s="30">
        <v>1</v>
      </c>
      <c r="M529" s="30">
        <v>2</v>
      </c>
      <c r="N529" s="30" t="s">
        <v>612</v>
      </c>
      <c r="O529" s="60" t="s">
        <v>1090</v>
      </c>
    </row>
    <row r="530" spans="2:15" x14ac:dyDescent="0.25">
      <c r="B530" s="5">
        <v>3</v>
      </c>
      <c r="C530" s="16" t="str">
        <f>VLOOKUP(見積条件マスタ[[#This Row],[article_type_id]],品名マスタ[],5,0)</f>
        <v>スリーブ</v>
      </c>
      <c r="D530" s="11">
        <v>10020</v>
      </c>
      <c r="E530" s="50" t="str">
        <f>VLOOKUP(見積条件マスタ[[#This Row],[qt_condition_type_id]],見積条件タイプマスタ[],5,0)</f>
        <v>エジェクタピン穴径公差</v>
      </c>
      <c r="F530" s="50" t="str">
        <f>VLOOKUP(見積条件マスタ[[#This Row],[qt_condition_type_id]],見積条件タイプマスタ[],2,0)</f>
        <v>TOLERANCE</v>
      </c>
      <c r="G530" s="10">
        <v>1</v>
      </c>
      <c r="H530" s="50" t="str">
        <f>見積条件マスタ[[#This Row],[article_type_id]]&amp;"."&amp;見積条件マスタ[[#This Row],[qt_condition_type_id]]&amp;"."&amp;見積条件マスタ[[#This Row],[qt_condition_type_define_id]]</f>
        <v>3.10020.1</v>
      </c>
      <c r="I530" t="s">
        <v>236</v>
      </c>
      <c r="K530" t="s">
        <v>200</v>
      </c>
      <c r="L530">
        <v>1</v>
      </c>
      <c r="M530">
        <v>2</v>
      </c>
      <c r="N530" s="13" t="s">
        <v>388</v>
      </c>
      <c r="O530" s="59"/>
    </row>
    <row r="531" spans="2:15" x14ac:dyDescent="0.25">
      <c r="B531" s="5">
        <v>3</v>
      </c>
      <c r="C531" s="16" t="str">
        <f>VLOOKUP(見積条件マスタ[[#This Row],[article_type_id]],品名マスタ[],5,0)</f>
        <v>スリーブ</v>
      </c>
      <c r="D531" s="11">
        <v>10020</v>
      </c>
      <c r="E531" s="50" t="str">
        <f>VLOOKUP(見積条件マスタ[[#This Row],[qt_condition_type_id]],見積条件タイプマスタ[],5,0)</f>
        <v>エジェクタピン穴径公差</v>
      </c>
      <c r="F531" s="50" t="str">
        <f>VLOOKUP(見積条件マスタ[[#This Row],[qt_condition_type_id]],見積条件タイプマスタ[],2,0)</f>
        <v>TOLERANCE</v>
      </c>
      <c r="G531" s="10">
        <v>2</v>
      </c>
      <c r="H531" s="50" t="str">
        <f>見積条件マスタ[[#This Row],[article_type_id]]&amp;"."&amp;見積条件マスタ[[#This Row],[qt_condition_type_id]]&amp;"."&amp;見積条件マスタ[[#This Row],[qt_condition_type_define_id]]</f>
        <v>3.10020.2</v>
      </c>
      <c r="I531" t="s">
        <v>237</v>
      </c>
      <c r="K531" t="s">
        <v>238</v>
      </c>
      <c r="L531">
        <v>2</v>
      </c>
      <c r="M531">
        <v>2</v>
      </c>
      <c r="N531" s="12" t="s">
        <v>388</v>
      </c>
      <c r="O531" s="59"/>
    </row>
    <row r="532" spans="2:15" x14ac:dyDescent="0.25">
      <c r="B532" s="5">
        <v>3</v>
      </c>
      <c r="C532" s="16" t="str">
        <f>VLOOKUP(見積条件マスタ[[#This Row],[article_type_id]],品名マスタ[],5,0)</f>
        <v>スリーブ</v>
      </c>
      <c r="D532" s="29">
        <v>10020</v>
      </c>
      <c r="E532" s="50" t="str">
        <f>VLOOKUP(見積条件マスタ[[#This Row],[qt_condition_type_id]],見積条件タイプマスタ[],5,0)</f>
        <v>エジェクタピン穴径公差</v>
      </c>
      <c r="F532" s="50" t="str">
        <f>VLOOKUP(見積条件マスタ[[#This Row],[qt_condition_type_id]],見積条件タイプマスタ[],2,0)</f>
        <v>TOLERANCE</v>
      </c>
      <c r="G532" s="10">
        <v>3</v>
      </c>
      <c r="H532" s="50" t="str">
        <f>見積条件マスタ[[#This Row],[article_type_id]]&amp;"."&amp;見積条件マスタ[[#This Row],[qt_condition_type_id]]&amp;"."&amp;見積条件マスタ[[#This Row],[qt_condition_type_define_id]]</f>
        <v>3.10020.3</v>
      </c>
      <c r="I532" s="30" t="s">
        <v>239</v>
      </c>
      <c r="J532" s="30"/>
      <c r="K532" s="30" t="s">
        <v>1010</v>
      </c>
      <c r="L532" s="30">
        <v>3</v>
      </c>
      <c r="M532" s="30">
        <v>2</v>
      </c>
      <c r="N532" s="30" t="s">
        <v>388</v>
      </c>
      <c r="O532" s="59"/>
    </row>
    <row r="533" spans="2:15" x14ac:dyDescent="0.25">
      <c r="B533" s="5">
        <v>3</v>
      </c>
      <c r="C533" s="16" t="str">
        <f>VLOOKUP(見積条件マスタ[[#This Row],[article_type_id]],品名マスタ[],5,0)</f>
        <v>スリーブ</v>
      </c>
      <c r="D533" s="29">
        <v>10020</v>
      </c>
      <c r="E533" s="50" t="str">
        <f>VLOOKUP(見積条件マスタ[[#This Row],[qt_condition_type_id]],見積条件タイプマスタ[],5,0)</f>
        <v>エジェクタピン穴径公差</v>
      </c>
      <c r="F533" s="50" t="str">
        <f>VLOOKUP(見積条件マスタ[[#This Row],[qt_condition_type_id]],見積条件タイプマスタ[],2,0)</f>
        <v>TOLERANCE</v>
      </c>
      <c r="G533" s="10">
        <v>4</v>
      </c>
      <c r="H533" s="50" t="str">
        <f>見積条件マスタ[[#This Row],[article_type_id]]&amp;"."&amp;見積条件マスタ[[#This Row],[qt_condition_type_id]]&amp;"."&amp;見積条件マスタ[[#This Row],[qt_condition_type_define_id]]</f>
        <v>3.10020.4</v>
      </c>
      <c r="I533" s="30" t="s">
        <v>240</v>
      </c>
      <c r="J533" s="30"/>
      <c r="K533" s="30" t="s">
        <v>1012</v>
      </c>
      <c r="L533" s="30">
        <v>4</v>
      </c>
      <c r="M533" s="30">
        <v>2</v>
      </c>
      <c r="N533" s="30" t="s">
        <v>388</v>
      </c>
      <c r="O533" s="59"/>
    </row>
    <row r="534" spans="2:15" x14ac:dyDescent="0.25">
      <c r="B534" s="5">
        <v>3</v>
      </c>
      <c r="C534" s="16" t="str">
        <f>VLOOKUP(見積条件マスタ[[#This Row],[article_type_id]],品名マスタ[],5,0)</f>
        <v>スリーブ</v>
      </c>
      <c r="D534" s="29">
        <v>10020</v>
      </c>
      <c r="E534" s="50" t="str">
        <f>VLOOKUP(見積条件マスタ[[#This Row],[qt_condition_type_id]],見積条件タイプマスタ[],5,0)</f>
        <v>エジェクタピン穴径公差</v>
      </c>
      <c r="F534" s="50" t="str">
        <f>VLOOKUP(見積条件マスタ[[#This Row],[qt_condition_type_id]],見積条件タイプマスタ[],2,0)</f>
        <v>TOLERANCE</v>
      </c>
      <c r="G534" s="10">
        <v>5</v>
      </c>
      <c r="H534" s="50" t="str">
        <f>見積条件マスタ[[#This Row],[article_type_id]]&amp;"."&amp;見積条件マスタ[[#This Row],[qt_condition_type_id]]&amp;"."&amp;見積条件マスタ[[#This Row],[qt_condition_type_define_id]]</f>
        <v>3.10020.5</v>
      </c>
      <c r="I534" s="30" t="s">
        <v>241</v>
      </c>
      <c r="J534" s="30"/>
      <c r="K534" s="30" t="s">
        <v>1014</v>
      </c>
      <c r="L534" s="30">
        <v>5</v>
      </c>
      <c r="M534" s="30">
        <v>2</v>
      </c>
      <c r="N534" s="30" t="s">
        <v>388</v>
      </c>
      <c r="O534" s="59"/>
    </row>
    <row r="535" spans="2:15" x14ac:dyDescent="0.25">
      <c r="B535" s="5">
        <v>3</v>
      </c>
      <c r="C535" s="16" t="str">
        <f>VLOOKUP(見積条件マスタ[[#This Row],[article_type_id]],品名マスタ[],5,0)</f>
        <v>スリーブ</v>
      </c>
      <c r="D535" s="29">
        <v>10020</v>
      </c>
      <c r="E535" s="50" t="str">
        <f>VLOOKUP(見積条件マスタ[[#This Row],[qt_condition_type_id]],見積条件タイプマスタ[],5,0)</f>
        <v>エジェクタピン穴径公差</v>
      </c>
      <c r="F535" s="50" t="str">
        <f>VLOOKUP(見積条件マスタ[[#This Row],[qt_condition_type_id]],見積条件タイプマスタ[],2,0)</f>
        <v>TOLERANCE</v>
      </c>
      <c r="G535" s="10">
        <v>6</v>
      </c>
      <c r="H535" s="50" t="str">
        <f>見積条件マスタ[[#This Row],[article_type_id]]&amp;"."&amp;見積条件マスタ[[#This Row],[qt_condition_type_id]]&amp;"."&amp;見積条件マスタ[[#This Row],[qt_condition_type_define_id]]</f>
        <v>3.10020.6</v>
      </c>
      <c r="I535" s="30" t="s">
        <v>242</v>
      </c>
      <c r="J535" s="30"/>
      <c r="K535" s="30" t="s">
        <v>1016</v>
      </c>
      <c r="L535" s="30">
        <v>6</v>
      </c>
      <c r="M535" s="30">
        <v>2</v>
      </c>
      <c r="N535" s="30" t="s">
        <v>388</v>
      </c>
      <c r="O535" s="59"/>
    </row>
    <row r="536" spans="2:15" x14ac:dyDescent="0.25">
      <c r="B536" s="5">
        <v>3</v>
      </c>
      <c r="C536" s="16" t="str">
        <f>VLOOKUP(見積条件マスタ[[#This Row],[article_type_id]],品名マスタ[],5,0)</f>
        <v>スリーブ</v>
      </c>
      <c r="D536" s="11">
        <v>10023</v>
      </c>
      <c r="E536" s="50" t="str">
        <f>VLOOKUP(見積条件マスタ[[#This Row],[qt_condition_type_id]],見積条件タイプマスタ[],5,0)</f>
        <v>エジェクタピン穴径同軸度</v>
      </c>
      <c r="F536" s="50" t="str">
        <f>VLOOKUP(見積条件マスタ[[#This Row],[qt_condition_type_id]],見積条件タイプマスタ[],2,0)</f>
        <v>SIMPLE_TEXT</v>
      </c>
      <c r="G536" s="10">
        <v>1</v>
      </c>
      <c r="H536" s="50" t="str">
        <f>見積条件マスタ[[#This Row],[article_type_id]]&amp;"."&amp;見積条件マスタ[[#This Row],[qt_condition_type_id]]&amp;"."&amp;見積条件マスタ[[#This Row],[qt_condition_type_define_id]]</f>
        <v>3.10023.1</v>
      </c>
      <c r="I536" t="s">
        <v>244</v>
      </c>
      <c r="K536" t="s">
        <v>245</v>
      </c>
      <c r="L536">
        <v>1</v>
      </c>
      <c r="N536" s="13" t="s">
        <v>388</v>
      </c>
      <c r="O536" s="59"/>
    </row>
    <row r="537" spans="2:15" x14ac:dyDescent="0.25">
      <c r="B537" s="5">
        <v>3</v>
      </c>
      <c r="C537" s="16" t="str">
        <f>VLOOKUP(見積条件マスタ[[#This Row],[article_type_id]],品名マスタ[],5,0)</f>
        <v>スリーブ</v>
      </c>
      <c r="D537" s="11">
        <v>10023</v>
      </c>
      <c r="E537" s="50" t="str">
        <f>VLOOKUP(見積条件マスタ[[#This Row],[qt_condition_type_id]],見積条件タイプマスタ[],5,0)</f>
        <v>エジェクタピン穴径同軸度</v>
      </c>
      <c r="F537" s="50" t="str">
        <f>VLOOKUP(見積条件マスタ[[#This Row],[qt_condition_type_id]],見積条件タイプマスタ[],2,0)</f>
        <v>SIMPLE_TEXT</v>
      </c>
      <c r="G537" s="10">
        <v>2</v>
      </c>
      <c r="H537" s="50" t="str">
        <f>見積条件マスタ[[#This Row],[article_type_id]]&amp;"."&amp;見積条件マスタ[[#This Row],[qt_condition_type_id]]&amp;"."&amp;見積条件マスタ[[#This Row],[qt_condition_type_define_id]]</f>
        <v>3.10023.2</v>
      </c>
      <c r="I537" t="s">
        <v>369</v>
      </c>
      <c r="K537" t="s">
        <v>370</v>
      </c>
      <c r="L537">
        <v>2</v>
      </c>
      <c r="N537" s="13" t="s">
        <v>388</v>
      </c>
      <c r="O537" s="59"/>
    </row>
    <row r="538" spans="2:15" x14ac:dyDescent="0.25">
      <c r="B538" s="5">
        <v>3</v>
      </c>
      <c r="C538" s="16" t="str">
        <f>VLOOKUP(見積条件マスタ[[#This Row],[article_type_id]],品名マスタ[],5,0)</f>
        <v>スリーブ</v>
      </c>
      <c r="D538" s="11">
        <v>10023</v>
      </c>
      <c r="E538" s="50" t="str">
        <f>VLOOKUP(見積条件マスタ[[#This Row],[qt_condition_type_id]],見積条件タイプマスタ[],5,0)</f>
        <v>エジェクタピン穴径同軸度</v>
      </c>
      <c r="F538" s="50" t="str">
        <f>VLOOKUP(見積条件マスタ[[#This Row],[qt_condition_type_id]],見積条件タイプマスタ[],2,0)</f>
        <v>SIMPLE_TEXT</v>
      </c>
      <c r="G538" s="10">
        <v>3</v>
      </c>
      <c r="H538" s="50" t="str">
        <f>見積条件マスタ[[#This Row],[article_type_id]]&amp;"."&amp;見積条件マスタ[[#This Row],[qt_condition_type_id]]&amp;"."&amp;見積条件マスタ[[#This Row],[qt_condition_type_define_id]]</f>
        <v>3.10023.3</v>
      </c>
      <c r="I538" t="s">
        <v>246</v>
      </c>
      <c r="K538" t="s">
        <v>247</v>
      </c>
      <c r="L538">
        <v>3</v>
      </c>
      <c r="N538" s="13" t="s">
        <v>388</v>
      </c>
      <c r="O538" s="59"/>
    </row>
    <row r="539" spans="2:15" x14ac:dyDescent="0.25">
      <c r="B539" s="5">
        <v>3</v>
      </c>
      <c r="C539" s="16" t="str">
        <f>VLOOKUP(見積条件マスタ[[#This Row],[article_type_id]],品名マスタ[],5,0)</f>
        <v>スリーブ</v>
      </c>
      <c r="D539" s="11">
        <v>10023</v>
      </c>
      <c r="E539" s="50" t="str">
        <f>VLOOKUP(見積条件マスタ[[#This Row],[qt_condition_type_id]],見積条件タイプマスタ[],5,0)</f>
        <v>エジェクタピン穴径同軸度</v>
      </c>
      <c r="F539" s="50" t="str">
        <f>VLOOKUP(見積条件マスタ[[#This Row],[qt_condition_type_id]],見積条件タイプマスタ[],2,0)</f>
        <v>SIMPLE_TEXT</v>
      </c>
      <c r="G539" s="10">
        <v>4</v>
      </c>
      <c r="H539" s="50" t="str">
        <f>見積条件マスタ[[#This Row],[article_type_id]]&amp;"."&amp;見積条件マスタ[[#This Row],[qt_condition_type_id]]&amp;"."&amp;見積条件マスタ[[#This Row],[qt_condition_type_define_id]]</f>
        <v>3.10023.4</v>
      </c>
      <c r="I539" t="s">
        <v>371</v>
      </c>
      <c r="K539" t="s">
        <v>372</v>
      </c>
      <c r="L539">
        <v>4</v>
      </c>
      <c r="N539" s="13" t="s">
        <v>388</v>
      </c>
      <c r="O539" s="59"/>
    </row>
    <row r="540" spans="2:15" x14ac:dyDescent="0.25">
      <c r="B540" s="5">
        <v>3</v>
      </c>
      <c r="C540" s="16" t="str">
        <f>VLOOKUP(見積条件マスタ[[#This Row],[article_type_id]],品名マスタ[],5,0)</f>
        <v>スリーブ</v>
      </c>
      <c r="D540" s="11">
        <v>10025</v>
      </c>
      <c r="E540" s="50" t="str">
        <f>VLOOKUP(見積条件マスタ[[#This Row],[qt_condition_type_id]],見積条件タイプマスタ[],5,0)</f>
        <v>エジェクタピン穴有効長さ</v>
      </c>
      <c r="F540" s="50" t="str">
        <f>VLOOKUP(見積条件マスタ[[#This Row],[qt_condition_type_id]],見積条件タイプマスタ[],2,0)</f>
        <v>SIMPLE_TEXT</v>
      </c>
      <c r="G540" s="10">
        <v>1</v>
      </c>
      <c r="H540" s="50" t="str">
        <f>見積条件マスタ[[#This Row],[article_type_id]]&amp;"."&amp;見積条件マスタ[[#This Row],[qt_condition_type_id]]&amp;"."&amp;見積条件マスタ[[#This Row],[qt_condition_type_define_id]]</f>
        <v>3.10025.1</v>
      </c>
      <c r="I540" t="s">
        <v>248</v>
      </c>
      <c r="K540" t="s">
        <v>249</v>
      </c>
      <c r="L540">
        <v>2</v>
      </c>
      <c r="N540" s="27" t="s">
        <v>388</v>
      </c>
      <c r="O540" s="61" t="s">
        <v>764</v>
      </c>
    </row>
    <row r="541" spans="2:15" x14ac:dyDescent="0.25">
      <c r="B541" s="5">
        <v>3</v>
      </c>
      <c r="C541" s="16" t="str">
        <f>VLOOKUP(見積条件マスタ[[#This Row],[article_type_id]],品名マスタ[],5,0)</f>
        <v>スリーブ</v>
      </c>
      <c r="D541" s="11">
        <v>10025</v>
      </c>
      <c r="E541" s="50" t="str">
        <f>VLOOKUP(見積条件マスタ[[#This Row],[qt_condition_type_id]],見積条件タイプマスタ[],5,0)</f>
        <v>エジェクタピン穴有効長さ</v>
      </c>
      <c r="F541" s="50" t="str">
        <f>VLOOKUP(見積条件マスタ[[#This Row],[qt_condition_type_id]],見積条件タイプマスタ[],2,0)</f>
        <v>SIMPLE_TEXT</v>
      </c>
      <c r="G541" s="10">
        <v>2</v>
      </c>
      <c r="H541" s="50" t="str">
        <f>見積条件マスタ[[#This Row],[article_type_id]]&amp;"."&amp;見積条件マスタ[[#This Row],[qt_condition_type_id]]&amp;"."&amp;見積条件マスタ[[#This Row],[qt_condition_type_define_id]]</f>
        <v>3.10025.2</v>
      </c>
      <c r="I541" t="s">
        <v>250</v>
      </c>
      <c r="K541" t="s">
        <v>251</v>
      </c>
      <c r="L541">
        <v>3</v>
      </c>
      <c r="N541" s="27" t="s">
        <v>388</v>
      </c>
      <c r="O541" s="61" t="s">
        <v>764</v>
      </c>
    </row>
    <row r="542" spans="2:15" x14ac:dyDescent="0.25">
      <c r="B542" s="5">
        <v>3</v>
      </c>
      <c r="C542" s="16" t="str">
        <f>VLOOKUP(見積条件マスタ[[#This Row],[article_type_id]],品名マスタ[],5,0)</f>
        <v>スリーブ</v>
      </c>
      <c r="D542" s="11">
        <v>10025</v>
      </c>
      <c r="E542" s="50" t="str">
        <f>VLOOKUP(見積条件マスタ[[#This Row],[qt_condition_type_id]],見積条件タイプマスタ[],5,0)</f>
        <v>エジェクタピン穴有効長さ</v>
      </c>
      <c r="F542" s="50" t="str">
        <f>VLOOKUP(見積条件マスタ[[#This Row],[qt_condition_type_id]],見積条件タイプマスタ[],2,0)</f>
        <v>SIMPLE_TEXT</v>
      </c>
      <c r="G542" s="10">
        <v>3</v>
      </c>
      <c r="H542" s="50" t="str">
        <f>見積条件マスタ[[#This Row],[article_type_id]]&amp;"."&amp;見積条件マスタ[[#This Row],[qt_condition_type_id]]&amp;"."&amp;見積条件マスタ[[#This Row],[qt_condition_type_define_id]]</f>
        <v>3.10025.3</v>
      </c>
      <c r="I542" t="s">
        <v>252</v>
      </c>
      <c r="K542" t="s">
        <v>253</v>
      </c>
      <c r="L542">
        <v>4</v>
      </c>
      <c r="N542" s="27" t="s">
        <v>388</v>
      </c>
      <c r="O542" s="61" t="s">
        <v>764</v>
      </c>
    </row>
    <row r="543" spans="2:15" x14ac:dyDescent="0.25">
      <c r="B543" s="5">
        <v>3</v>
      </c>
      <c r="C543" s="50" t="str">
        <f>VLOOKUP(見積条件マスタ[[#This Row],[article_type_id]],品名マスタ[],5,0)</f>
        <v>スリーブ</v>
      </c>
      <c r="D543" s="11">
        <v>10025</v>
      </c>
      <c r="E543" s="50" t="str">
        <f>VLOOKUP(見積条件マスタ[[#This Row],[qt_condition_type_id]],見積条件タイプマスタ[],5,0)</f>
        <v>エジェクタピン穴有効長さ</v>
      </c>
      <c r="F543" s="50" t="str">
        <f>VLOOKUP(見積条件マスタ[[#This Row],[qt_condition_type_id]],見積条件タイプマスタ[],2,0)</f>
        <v>SIMPLE_TEXT</v>
      </c>
      <c r="G543" s="10">
        <v>4</v>
      </c>
      <c r="H543" s="50" t="str">
        <f>見積条件マスタ[[#This Row],[article_type_id]]&amp;"."&amp;見積条件マスタ[[#This Row],[qt_condition_type_id]]&amp;"."&amp;見積条件マスタ[[#This Row],[qt_condition_type_define_id]]</f>
        <v>3.10025.4</v>
      </c>
      <c r="I543" t="s">
        <v>1021</v>
      </c>
      <c r="K543" t="s">
        <v>760</v>
      </c>
      <c r="L543">
        <v>1</v>
      </c>
      <c r="N543" s="27" t="s">
        <v>612</v>
      </c>
      <c r="O543" s="61" t="s">
        <v>764</v>
      </c>
    </row>
    <row r="544" spans="2:15" x14ac:dyDescent="0.25">
      <c r="B544" s="5">
        <v>3</v>
      </c>
      <c r="C544" s="50" t="str">
        <f>VLOOKUP(見積条件マスタ[[#This Row],[article_type_id]],品名マスタ[],5,0)</f>
        <v>スリーブ</v>
      </c>
      <c r="D544" s="11">
        <v>10025</v>
      </c>
      <c r="E544" s="50" t="str">
        <f>VLOOKUP(見積条件マスタ[[#This Row],[qt_condition_type_id]],見積条件タイプマスタ[],5,0)</f>
        <v>エジェクタピン穴有効長さ</v>
      </c>
      <c r="F544" s="50" t="str">
        <f>VLOOKUP(見積条件マスタ[[#This Row],[qt_condition_type_id]],見積条件タイプマスタ[],2,0)</f>
        <v>SIMPLE_TEXT</v>
      </c>
      <c r="G544" s="10">
        <v>5</v>
      </c>
      <c r="H544" s="50" t="str">
        <f>見積条件マスタ[[#This Row],[article_type_id]]&amp;"."&amp;見積条件マスタ[[#This Row],[qt_condition_type_id]]&amp;"."&amp;見積条件マスタ[[#This Row],[qt_condition_type_define_id]]</f>
        <v>3.10025.5</v>
      </c>
      <c r="I544" t="s">
        <v>1023</v>
      </c>
      <c r="K544" t="s">
        <v>761</v>
      </c>
      <c r="L544">
        <v>5</v>
      </c>
      <c r="N544" s="27" t="s">
        <v>388</v>
      </c>
      <c r="O544" s="61" t="s">
        <v>764</v>
      </c>
    </row>
    <row r="545" spans="2:15" x14ac:dyDescent="0.25">
      <c r="B545" s="5">
        <v>3</v>
      </c>
      <c r="C545" s="16" t="str">
        <f>VLOOKUP(見積条件マスタ[[#This Row],[article_type_id]],品名マスタ[],5,0)</f>
        <v>スリーブ</v>
      </c>
      <c r="D545" s="29">
        <v>10026</v>
      </c>
      <c r="E545" s="50" t="str">
        <f>VLOOKUP(見積条件マスタ[[#This Row],[qt_condition_type_id]],見積条件タイプマスタ[],5,0)</f>
        <v>エジェクタピン逃し穴径</v>
      </c>
      <c r="F545" s="50" t="str">
        <f>VLOOKUP(見積条件マスタ[[#This Row],[qt_condition_type_id]],見積条件タイプマスタ[],2,0)</f>
        <v>SIMPLE_TEXT</v>
      </c>
      <c r="G545" s="10">
        <v>1</v>
      </c>
      <c r="H545" s="50" t="str">
        <f>見積条件マスタ[[#This Row],[article_type_id]]&amp;"."&amp;見積条件マスタ[[#This Row],[qt_condition_type_id]]&amp;"."&amp;見積条件マスタ[[#This Row],[qt_condition_type_define_id]]</f>
        <v>3.10026.1</v>
      </c>
      <c r="I545" s="30" t="s">
        <v>1025</v>
      </c>
      <c r="J545" s="30"/>
      <c r="K545" s="30" t="s">
        <v>1026</v>
      </c>
      <c r="L545" s="30">
        <v>1</v>
      </c>
      <c r="M545" s="30"/>
      <c r="N545" s="28" t="s">
        <v>388</v>
      </c>
      <c r="O545" s="61" t="s">
        <v>770</v>
      </c>
    </row>
    <row r="546" spans="2:15" x14ac:dyDescent="0.25">
      <c r="B546" s="5">
        <v>3</v>
      </c>
      <c r="C546" s="16" t="str">
        <f>VLOOKUP(見積条件マスタ[[#This Row],[article_type_id]],品名マスタ[],5,0)</f>
        <v>スリーブ</v>
      </c>
      <c r="D546" s="29">
        <v>10026</v>
      </c>
      <c r="E546" s="50" t="str">
        <f>VLOOKUP(見積条件マスタ[[#This Row],[qt_condition_type_id]],見積条件タイプマスタ[],5,0)</f>
        <v>エジェクタピン逃し穴径</v>
      </c>
      <c r="F546" s="50" t="str">
        <f>VLOOKUP(見積条件マスタ[[#This Row],[qt_condition_type_id]],見積条件タイプマスタ[],2,0)</f>
        <v>SIMPLE_TEXT</v>
      </c>
      <c r="G546" s="10">
        <v>2</v>
      </c>
      <c r="H546" s="50" t="str">
        <f>見積条件マスタ[[#This Row],[article_type_id]]&amp;"."&amp;見積条件マスタ[[#This Row],[qt_condition_type_id]]&amp;"."&amp;見積条件マスタ[[#This Row],[qt_condition_type_define_id]]</f>
        <v>3.10026.2</v>
      </c>
      <c r="I546" s="30" t="s">
        <v>765</v>
      </c>
      <c r="J546" s="30"/>
      <c r="K546" s="30" t="s">
        <v>1028</v>
      </c>
      <c r="L546" s="30">
        <v>2</v>
      </c>
      <c r="M546" s="30"/>
      <c r="N546" s="28" t="s">
        <v>388</v>
      </c>
      <c r="O546" s="61"/>
    </row>
    <row r="547" spans="2:15" x14ac:dyDescent="0.25">
      <c r="B547" s="5">
        <v>3</v>
      </c>
      <c r="C547" s="50" t="str">
        <f>VLOOKUP(見積条件マスタ[[#This Row],[article_type_id]],品名マスタ[],5,0)</f>
        <v>スリーブ</v>
      </c>
      <c r="D547" s="29">
        <v>10026</v>
      </c>
      <c r="E547" s="50" t="str">
        <f>VLOOKUP(見積条件マスタ[[#This Row],[qt_condition_type_id]],見積条件タイプマスタ[],5,0)</f>
        <v>エジェクタピン逃し穴径</v>
      </c>
      <c r="F547" s="50" t="str">
        <f>VLOOKUP(見積条件マスタ[[#This Row],[qt_condition_type_id]],見積条件タイプマスタ[],2,0)</f>
        <v>SIMPLE_TEXT</v>
      </c>
      <c r="G547" s="10">
        <v>3</v>
      </c>
      <c r="H547" s="50" t="str">
        <f>見積条件マスタ[[#This Row],[article_type_id]]&amp;"."&amp;見積条件マスタ[[#This Row],[qt_condition_type_id]]&amp;"."&amp;見積条件マスタ[[#This Row],[qt_condition_type_define_id]]</f>
        <v>3.10026.3</v>
      </c>
      <c r="I547" s="30" t="s">
        <v>373</v>
      </c>
      <c r="J547" s="30"/>
      <c r="K547" s="30" t="s">
        <v>374</v>
      </c>
      <c r="L547" s="30">
        <v>3</v>
      </c>
      <c r="M547" s="30"/>
      <c r="N547" s="28" t="s">
        <v>611</v>
      </c>
      <c r="O547" s="36"/>
    </row>
    <row r="548" spans="2:15" x14ac:dyDescent="0.25">
      <c r="B548" s="5">
        <v>3</v>
      </c>
      <c r="C548" s="16" t="str">
        <f>VLOOKUP(見積条件マスタ[[#This Row],[article_type_id]],品名マスタ[],5,0)</f>
        <v>スリーブ</v>
      </c>
      <c r="D548" s="29">
        <v>10027</v>
      </c>
      <c r="E548" s="50" t="str">
        <f>VLOOKUP(見積条件マスタ[[#This Row],[qt_condition_type_id]],見積条件タイプマスタ[],5,0)</f>
        <v>エジェクタピン逃し穴形状</v>
      </c>
      <c r="F548" s="50" t="str">
        <f>VLOOKUP(見積条件マスタ[[#This Row],[qt_condition_type_id]],見積条件タイプマスタ[],2,0)</f>
        <v>SIMPLE_TEXT</v>
      </c>
      <c r="G548" s="10">
        <v>1</v>
      </c>
      <c r="H548" s="50" t="str">
        <f>見積条件マスタ[[#This Row],[article_type_id]]&amp;"."&amp;見積条件マスタ[[#This Row],[qt_condition_type_id]]&amp;"."&amp;見積条件マスタ[[#This Row],[qt_condition_type_define_id]]</f>
        <v>3.10027.1</v>
      </c>
      <c r="I548" s="30" t="s">
        <v>254</v>
      </c>
      <c r="J548" s="30"/>
      <c r="K548" s="30" t="s">
        <v>255</v>
      </c>
      <c r="L548" s="30">
        <v>2</v>
      </c>
      <c r="M548" s="30"/>
      <c r="N548" s="27" t="s">
        <v>611</v>
      </c>
      <c r="O548" s="59"/>
    </row>
    <row r="549" spans="2:15" x14ac:dyDescent="0.25">
      <c r="B549" s="5">
        <v>3</v>
      </c>
      <c r="C549" s="50" t="str">
        <f>VLOOKUP(見積条件マスタ[[#This Row],[article_type_id]],品名マスタ[],5,0)</f>
        <v>スリーブ</v>
      </c>
      <c r="D549" s="29">
        <v>10027</v>
      </c>
      <c r="E549" s="50" t="str">
        <f>VLOOKUP(見積条件マスタ[[#This Row],[qt_condition_type_id]],見積条件タイプマスタ[],5,0)</f>
        <v>エジェクタピン逃し穴形状</v>
      </c>
      <c r="F549" s="50" t="str">
        <f>VLOOKUP(見積条件マスタ[[#This Row],[qt_condition_type_id]],見積条件タイプマスタ[],2,0)</f>
        <v>SIMPLE_TEXT</v>
      </c>
      <c r="G549" s="10">
        <v>2</v>
      </c>
      <c r="H549" s="50" t="str">
        <f>見積条件マスタ[[#This Row],[article_type_id]]&amp;"."&amp;見積条件マスタ[[#This Row],[qt_condition_type_id]]&amp;"."&amp;見積条件マスタ[[#This Row],[qt_condition_type_define_id]]</f>
        <v>3.10027.2</v>
      </c>
      <c r="I549" s="30" t="s">
        <v>1029</v>
      </c>
      <c r="J549" s="30"/>
      <c r="K549" s="30" t="s">
        <v>1030</v>
      </c>
      <c r="L549" s="30">
        <v>1</v>
      </c>
      <c r="M549" s="30"/>
      <c r="N549" s="27" t="s">
        <v>611</v>
      </c>
      <c r="O549" s="35"/>
    </row>
    <row r="550" spans="2:15" s="30" customFormat="1" x14ac:dyDescent="0.25">
      <c r="B550" s="5">
        <v>3</v>
      </c>
      <c r="C550" s="50" t="str">
        <f>VLOOKUP(見積条件マスタ[[#This Row],[article_type_id]],品名マスタ[],5,0)</f>
        <v>スリーブ</v>
      </c>
      <c r="D550" s="29">
        <v>10028</v>
      </c>
      <c r="E550" s="50" t="str">
        <f>VLOOKUP(見積条件マスタ[[#This Row],[qt_condition_type_id]],見積条件タイプマスタ[],5,0)</f>
        <v>貫通穴径公差</v>
      </c>
      <c r="F550" s="50" t="str">
        <f>VLOOKUP(見積条件マスタ[[#This Row],[qt_condition_type_id]],見積条件タイプマスタ[],2,0)</f>
        <v>TOLERANCE</v>
      </c>
      <c r="G550" s="10">
        <v>1</v>
      </c>
      <c r="H550" s="50" t="str">
        <f>見積条件マスタ[[#This Row],[article_type_id]]&amp;"."&amp;見積条件マスタ[[#This Row],[qt_condition_type_id]]&amp;"."&amp;見積条件マスタ[[#This Row],[qt_condition_type_define_id]]</f>
        <v>3.10028.1</v>
      </c>
      <c r="I550" s="30" t="s">
        <v>1092</v>
      </c>
      <c r="K550" s="30" t="s">
        <v>218</v>
      </c>
      <c r="L550" s="30">
        <v>1</v>
      </c>
      <c r="M550" s="30">
        <v>1</v>
      </c>
      <c r="N550" s="30" t="s">
        <v>612</v>
      </c>
      <c r="O550" s="34" t="s">
        <v>1090</v>
      </c>
    </row>
    <row r="551" spans="2:15" x14ac:dyDescent="0.25">
      <c r="B551" s="5">
        <v>3</v>
      </c>
      <c r="C551" s="16" t="str">
        <f>VLOOKUP(見積条件マスタ[[#This Row],[article_type_id]],品名マスタ[],5,0)</f>
        <v>スリーブ</v>
      </c>
      <c r="D551" s="11">
        <v>10031</v>
      </c>
      <c r="E551" s="50" t="str">
        <f>VLOOKUP(見積条件マスタ[[#This Row],[qt_condition_type_id]],見積条件タイプマスタ[],5,0)</f>
        <v>エジェクタピン穴有効長さ公差</v>
      </c>
      <c r="F551" s="50" t="str">
        <f>VLOOKUP(見積条件マスタ[[#This Row],[qt_condition_type_id]],見積条件タイプマスタ[],2,0)</f>
        <v>TOLERANCE</v>
      </c>
      <c r="G551" s="10">
        <v>1</v>
      </c>
      <c r="H551" s="50" t="str">
        <f>見積条件マスタ[[#This Row],[article_type_id]]&amp;"."&amp;見積条件マスタ[[#This Row],[qt_condition_type_id]]&amp;"."&amp;見積条件マスタ[[#This Row],[qt_condition_type_define_id]]</f>
        <v>3.10031.1</v>
      </c>
      <c r="I551" t="s">
        <v>257</v>
      </c>
      <c r="K551" t="s">
        <v>258</v>
      </c>
      <c r="L551">
        <v>1</v>
      </c>
      <c r="M551">
        <v>1</v>
      </c>
      <c r="N551" s="13" t="s">
        <v>388</v>
      </c>
      <c r="O551" s="59"/>
    </row>
    <row r="552" spans="2:15" x14ac:dyDescent="0.25">
      <c r="B552" s="5">
        <v>3</v>
      </c>
      <c r="C552" s="16" t="str">
        <f>VLOOKUP(見積条件マスタ[[#This Row],[article_type_id]],品名マスタ[],5,0)</f>
        <v>スリーブ</v>
      </c>
      <c r="D552" s="11">
        <v>10031</v>
      </c>
      <c r="E552" s="50" t="str">
        <f>VLOOKUP(見積条件マスタ[[#This Row],[qt_condition_type_id]],見積条件タイプマスタ[],5,0)</f>
        <v>エジェクタピン穴有効長さ公差</v>
      </c>
      <c r="F552" s="50" t="str">
        <f>VLOOKUP(見積条件マスタ[[#This Row],[qt_condition_type_id]],見積条件タイプマスタ[],2,0)</f>
        <v>TOLERANCE</v>
      </c>
      <c r="G552" s="10">
        <v>2</v>
      </c>
      <c r="H552" s="50" t="str">
        <f>見積条件マスタ[[#This Row],[article_type_id]]&amp;"."&amp;見積条件マスタ[[#This Row],[qt_condition_type_id]]&amp;"."&amp;見積条件マスタ[[#This Row],[qt_condition_type_define_id]]</f>
        <v>3.10031.2</v>
      </c>
      <c r="I552" t="s">
        <v>259</v>
      </c>
      <c r="K552" t="s">
        <v>260</v>
      </c>
      <c r="L552">
        <v>2</v>
      </c>
      <c r="M552">
        <v>1</v>
      </c>
      <c r="N552" s="13" t="s">
        <v>388</v>
      </c>
      <c r="O552" s="59"/>
    </row>
    <row r="553" spans="2:15" x14ac:dyDescent="0.25">
      <c r="B553" s="5">
        <v>3</v>
      </c>
      <c r="C553" s="16" t="str">
        <f>VLOOKUP(見積条件マスタ[[#This Row],[article_type_id]],品名マスタ[],5,0)</f>
        <v>スリーブ</v>
      </c>
      <c r="D553" s="11">
        <v>10032</v>
      </c>
      <c r="E553" s="50" t="str">
        <f>VLOOKUP(見積条件マスタ[[#This Row],[qt_condition_type_id]],見積条件タイプマスタ[],5,0)</f>
        <v>ノックピン種類</v>
      </c>
      <c r="F553" s="50" t="str">
        <f>VLOOKUP(見積条件マスタ[[#This Row],[qt_condition_type_id]],見積条件タイプマスタ[],2,0)</f>
        <v>SIMPLE_TEXT</v>
      </c>
      <c r="G553" s="10">
        <v>1</v>
      </c>
      <c r="H553" s="50" t="str">
        <f>見積条件マスタ[[#This Row],[article_type_id]]&amp;"."&amp;見積条件マスタ[[#This Row],[qt_condition_type_id]]&amp;"."&amp;見積条件マスタ[[#This Row],[qt_condition_type_define_id]]</f>
        <v>3.10032.1</v>
      </c>
      <c r="I553" t="s">
        <v>261</v>
      </c>
      <c r="K553" t="s">
        <v>262</v>
      </c>
      <c r="L553">
        <v>1</v>
      </c>
      <c r="N553" t="s">
        <v>613</v>
      </c>
      <c r="O553" s="59"/>
    </row>
    <row r="554" spans="2:15" x14ac:dyDescent="0.25">
      <c r="B554" s="5">
        <v>3</v>
      </c>
      <c r="C554" s="16" t="str">
        <f>VLOOKUP(見積条件マスタ[[#This Row],[article_type_id]],品名マスタ[],5,0)</f>
        <v>スリーブ</v>
      </c>
      <c r="D554" s="11">
        <v>10032</v>
      </c>
      <c r="E554" s="50" t="str">
        <f>VLOOKUP(見積条件マスタ[[#This Row],[qt_condition_type_id]],見積条件タイプマスタ[],5,0)</f>
        <v>ノックピン種類</v>
      </c>
      <c r="F554" s="50" t="str">
        <f>VLOOKUP(見積条件マスタ[[#This Row],[qt_condition_type_id]],見積条件タイプマスタ[],2,0)</f>
        <v>SIMPLE_TEXT</v>
      </c>
      <c r="G554" s="10">
        <v>2</v>
      </c>
      <c r="H554" s="50" t="str">
        <f>見積条件マスタ[[#This Row],[article_type_id]]&amp;"."&amp;見積条件マスタ[[#This Row],[qt_condition_type_id]]&amp;"."&amp;見積条件マスタ[[#This Row],[qt_condition_type_define_id]]</f>
        <v>3.10032.2</v>
      </c>
      <c r="I554" t="s">
        <v>263</v>
      </c>
      <c r="K554" t="s">
        <v>264</v>
      </c>
      <c r="L554">
        <v>2</v>
      </c>
      <c r="N554" t="s">
        <v>613</v>
      </c>
      <c r="O554" s="59"/>
    </row>
    <row r="555" spans="2:15" x14ac:dyDescent="0.25">
      <c r="B555" s="5">
        <v>3</v>
      </c>
      <c r="C555" s="16" t="str">
        <f>VLOOKUP(見積条件マスタ[[#This Row],[article_type_id]],品名マスタ[],5,0)</f>
        <v>スリーブ</v>
      </c>
      <c r="D555" s="29">
        <v>10033</v>
      </c>
      <c r="E555" s="50" t="str">
        <f>VLOOKUP(見積条件マスタ[[#This Row],[qt_condition_type_id]],見積条件タイプマスタ[],5,0)</f>
        <v>エジェクタピン段付穴有効長さ</v>
      </c>
      <c r="F555" s="50" t="str">
        <f>VLOOKUP(見積条件マスタ[[#This Row],[qt_condition_type_id]],見積条件タイプマスタ[],2,0)</f>
        <v>SIMPLE_TEXT</v>
      </c>
      <c r="G555" s="10">
        <v>1</v>
      </c>
      <c r="H555" s="50" t="str">
        <f>見積条件マスタ[[#This Row],[article_type_id]]&amp;"."&amp;見積条件マスタ[[#This Row],[qt_condition_type_id]]&amp;"."&amp;見積条件マスタ[[#This Row],[qt_condition_type_define_id]]</f>
        <v>3.10033.1</v>
      </c>
      <c r="I555" s="30" t="s">
        <v>248</v>
      </c>
      <c r="J555" s="30"/>
      <c r="K555" s="30" t="s">
        <v>249</v>
      </c>
      <c r="L555" s="30">
        <v>1</v>
      </c>
      <c r="M555" s="30"/>
      <c r="N555" s="30" t="s">
        <v>611</v>
      </c>
      <c r="O555" s="59"/>
    </row>
    <row r="556" spans="2:15" x14ac:dyDescent="0.25">
      <c r="B556" s="5">
        <v>3</v>
      </c>
      <c r="C556" s="16" t="str">
        <f>VLOOKUP(見積条件マスタ[[#This Row],[article_type_id]],品名マスタ[],5,0)</f>
        <v>スリーブ</v>
      </c>
      <c r="D556" s="29">
        <v>10033</v>
      </c>
      <c r="E556" s="50" t="str">
        <f>VLOOKUP(見積条件マスタ[[#This Row],[qt_condition_type_id]],見積条件タイプマスタ[],5,0)</f>
        <v>エジェクタピン段付穴有効長さ</v>
      </c>
      <c r="F556" s="50" t="str">
        <f>VLOOKUP(見積条件マスタ[[#This Row],[qt_condition_type_id]],見積条件タイプマスタ[],2,0)</f>
        <v>SIMPLE_TEXT</v>
      </c>
      <c r="G556" s="10">
        <v>2</v>
      </c>
      <c r="H556" s="50" t="str">
        <f>見積条件マスタ[[#This Row],[article_type_id]]&amp;"."&amp;見積条件マスタ[[#This Row],[qt_condition_type_id]]&amp;"."&amp;見積条件マスタ[[#This Row],[qt_condition_type_define_id]]</f>
        <v>3.10033.2</v>
      </c>
      <c r="I556" s="30" t="s">
        <v>250</v>
      </c>
      <c r="J556" s="30"/>
      <c r="K556" s="30" t="s">
        <v>251</v>
      </c>
      <c r="L556" s="30">
        <v>2</v>
      </c>
      <c r="M556" s="30"/>
      <c r="N556" s="30" t="s">
        <v>611</v>
      </c>
      <c r="O556" s="60"/>
    </row>
    <row r="557" spans="2:15" x14ac:dyDescent="0.25">
      <c r="B557" s="5">
        <v>3</v>
      </c>
      <c r="C557" s="16" t="str">
        <f>VLOOKUP(見積条件マスタ[[#This Row],[article_type_id]],品名マスタ[],5,0)</f>
        <v>スリーブ</v>
      </c>
      <c r="D557" s="29">
        <v>10033</v>
      </c>
      <c r="E557" s="50" t="str">
        <f>VLOOKUP(見積条件マスタ[[#This Row],[qt_condition_type_id]],見積条件タイプマスタ[],5,0)</f>
        <v>エジェクタピン段付穴有効長さ</v>
      </c>
      <c r="F557" s="50" t="str">
        <f>VLOOKUP(見積条件マスタ[[#This Row],[qt_condition_type_id]],見積条件タイプマスタ[],2,0)</f>
        <v>SIMPLE_TEXT</v>
      </c>
      <c r="G557" s="10">
        <v>3</v>
      </c>
      <c r="H557" s="50" t="str">
        <f>見積条件マスタ[[#This Row],[article_type_id]]&amp;"."&amp;見積条件マスタ[[#This Row],[qt_condition_type_id]]&amp;"."&amp;見積条件マスタ[[#This Row],[qt_condition_type_define_id]]</f>
        <v>3.10033.3</v>
      </c>
      <c r="I557" s="30" t="s">
        <v>252</v>
      </c>
      <c r="J557" s="30"/>
      <c r="K557" s="30" t="s">
        <v>253</v>
      </c>
      <c r="L557" s="30">
        <v>3</v>
      </c>
      <c r="M557" s="30"/>
      <c r="N557" s="30" t="s">
        <v>611</v>
      </c>
      <c r="O557" s="60"/>
    </row>
    <row r="558" spans="2:15" x14ac:dyDescent="0.25">
      <c r="B558" s="5">
        <v>3</v>
      </c>
      <c r="C558" s="16" t="str">
        <f>VLOOKUP(見積条件マスタ[[#This Row],[article_type_id]],品名マスタ[],5,0)</f>
        <v>スリーブ</v>
      </c>
      <c r="D558" s="29">
        <v>10033</v>
      </c>
      <c r="E558" s="50" t="str">
        <f>VLOOKUP(見積条件マスタ[[#This Row],[qt_condition_type_id]],見積条件タイプマスタ[],5,0)</f>
        <v>エジェクタピン段付穴有効長さ</v>
      </c>
      <c r="F558" s="50" t="str">
        <f>VLOOKUP(見積条件マスタ[[#This Row],[qt_condition_type_id]],見積条件タイプマスタ[],2,0)</f>
        <v>SIMPLE_TEXT</v>
      </c>
      <c r="G558" s="10">
        <v>4</v>
      </c>
      <c r="H558" s="50" t="str">
        <f>見積条件マスタ[[#This Row],[article_type_id]]&amp;"."&amp;見積条件マスタ[[#This Row],[qt_condition_type_id]]&amp;"."&amp;見積条件マスタ[[#This Row],[qt_condition_type_define_id]]</f>
        <v>3.10033.4</v>
      </c>
      <c r="I558" s="30" t="s">
        <v>373</v>
      </c>
      <c r="J558" s="30"/>
      <c r="K558" s="30" t="s">
        <v>374</v>
      </c>
      <c r="L558" s="30">
        <v>4</v>
      </c>
      <c r="M558" s="30"/>
      <c r="N558" s="30" t="s">
        <v>611</v>
      </c>
      <c r="O558" s="60"/>
    </row>
    <row r="559" spans="2:15" x14ac:dyDescent="0.25">
      <c r="B559" s="5">
        <v>3</v>
      </c>
      <c r="C559" s="16" t="str">
        <f>VLOOKUP(見積条件マスタ[[#This Row],[article_type_id]],品名マスタ[],5,0)</f>
        <v>スリーブ</v>
      </c>
      <c r="D559" s="29">
        <v>10034</v>
      </c>
      <c r="E559" s="50" t="str">
        <f>VLOOKUP(見積条件マスタ[[#This Row],[qt_condition_type_id]],見積条件タイプマスタ[],5,0)</f>
        <v>エジェクタピン段付穴有効長さ公差</v>
      </c>
      <c r="F559" s="50" t="str">
        <f>VLOOKUP(見積条件マスタ[[#This Row],[qt_condition_type_id]],見積条件タイプマスタ[],2,0)</f>
        <v>TOLERANCE</v>
      </c>
      <c r="G559" s="10">
        <v>1</v>
      </c>
      <c r="H559" s="50" t="str">
        <f>見積条件マスタ[[#This Row],[article_type_id]]&amp;"."&amp;見積条件マスタ[[#This Row],[qt_condition_type_id]]&amp;"."&amp;見積条件マスタ[[#This Row],[qt_condition_type_define_id]]</f>
        <v>3.10034.1</v>
      </c>
      <c r="I559" s="30" t="s">
        <v>257</v>
      </c>
      <c r="J559" s="30"/>
      <c r="K559" s="30" t="s">
        <v>258</v>
      </c>
      <c r="L559" s="30">
        <v>1</v>
      </c>
      <c r="M559" s="30">
        <v>1</v>
      </c>
      <c r="N559" s="31" t="s">
        <v>388</v>
      </c>
      <c r="O559" s="59"/>
    </row>
    <row r="560" spans="2:15" x14ac:dyDescent="0.25">
      <c r="B560" s="5">
        <v>3</v>
      </c>
      <c r="C560" s="16" t="str">
        <f>VLOOKUP(見積条件マスタ[[#This Row],[article_type_id]],品名マスタ[],5,0)</f>
        <v>スリーブ</v>
      </c>
      <c r="D560" s="29">
        <v>10034</v>
      </c>
      <c r="E560" s="50" t="str">
        <f>VLOOKUP(見積条件マスタ[[#This Row],[qt_condition_type_id]],見積条件タイプマスタ[],5,0)</f>
        <v>エジェクタピン段付穴有効長さ公差</v>
      </c>
      <c r="F560" s="50" t="str">
        <f>VLOOKUP(見積条件マスタ[[#This Row],[qt_condition_type_id]],見積条件タイプマスタ[],2,0)</f>
        <v>TOLERANCE</v>
      </c>
      <c r="G560" s="10">
        <v>2</v>
      </c>
      <c r="H560" s="50" t="str">
        <f>見積条件マスタ[[#This Row],[article_type_id]]&amp;"."&amp;見積条件マスタ[[#This Row],[qt_condition_type_id]]&amp;"."&amp;見積条件マスタ[[#This Row],[qt_condition_type_define_id]]</f>
        <v>3.10034.2</v>
      </c>
      <c r="I560" s="30" t="s">
        <v>259</v>
      </c>
      <c r="J560" s="30"/>
      <c r="K560" s="30" t="s">
        <v>260</v>
      </c>
      <c r="L560" s="30">
        <v>2</v>
      </c>
      <c r="M560" s="30">
        <v>1</v>
      </c>
      <c r="N560" s="31" t="s">
        <v>388</v>
      </c>
      <c r="O560" s="59"/>
    </row>
    <row r="561" spans="2:15" x14ac:dyDescent="0.25">
      <c r="B561" s="5">
        <v>3</v>
      </c>
      <c r="C561" s="16" t="str">
        <f>VLOOKUP(見積条件マスタ[[#This Row],[article_type_id]],品名マスタ[],5,0)</f>
        <v>スリーブ</v>
      </c>
      <c r="D561" s="29">
        <v>10036</v>
      </c>
      <c r="E561" s="50" t="str">
        <f>VLOOKUP(見積条件マスタ[[#This Row],[qt_condition_type_id]],見積条件タイプマスタ[],5,0)</f>
        <v>ザグリ穴タップ加工</v>
      </c>
      <c r="F561" s="50" t="str">
        <f>VLOOKUP(見積条件マスタ[[#This Row],[qt_condition_type_id]],見積条件タイプマスタ[],2,0)</f>
        <v>SIMPLE_TEXT</v>
      </c>
      <c r="G561" s="10">
        <v>1</v>
      </c>
      <c r="H561" s="50" t="str">
        <f>見積条件マスタ[[#This Row],[article_type_id]]&amp;"."&amp;見積条件マスタ[[#This Row],[qt_condition_type_id]]&amp;"."&amp;見積条件マスタ[[#This Row],[qt_condition_type_define_id]]</f>
        <v>3.10036.1</v>
      </c>
      <c r="I561" s="30" t="s">
        <v>265</v>
      </c>
      <c r="J561" s="30"/>
      <c r="K561" s="30" t="s">
        <v>163</v>
      </c>
      <c r="L561" s="30">
        <v>1</v>
      </c>
      <c r="M561" s="30"/>
      <c r="N561" s="31" t="s">
        <v>612</v>
      </c>
      <c r="O561" s="59"/>
    </row>
    <row r="562" spans="2:15" s="30" customFormat="1" x14ac:dyDescent="0.25">
      <c r="B562" s="5">
        <v>3</v>
      </c>
      <c r="C562" s="16" t="str">
        <f>VLOOKUP(見積条件マスタ[[#This Row],[article_type_id]],品名マスタ[],5,0)</f>
        <v>スリーブ</v>
      </c>
      <c r="D562" s="29">
        <v>10041</v>
      </c>
      <c r="E562" s="50" t="str">
        <f>VLOOKUP(見積条件マスタ[[#This Row],[qt_condition_type_id]],見積条件タイプマスタ[],5,0)</f>
        <v>止まり穴径2段目公差</v>
      </c>
      <c r="F562" s="50" t="str">
        <f>VLOOKUP(見積条件マスタ[[#This Row],[qt_condition_type_id]],見積条件タイプマスタ[],2,0)</f>
        <v>TOLERANCE</v>
      </c>
      <c r="G562" s="10">
        <v>1</v>
      </c>
      <c r="H562" s="50" t="str">
        <f>見積条件マスタ[[#This Row],[article_type_id]]&amp;"."&amp;見積条件マスタ[[#This Row],[qt_condition_type_id]]&amp;"."&amp;見積条件マスタ[[#This Row],[qt_condition_type_define_id]]</f>
        <v>3.10041.1</v>
      </c>
      <c r="I562" s="30" t="s">
        <v>1093</v>
      </c>
      <c r="K562" s="30" t="s">
        <v>1095</v>
      </c>
      <c r="L562" s="30">
        <v>1</v>
      </c>
      <c r="M562" s="30">
        <v>1</v>
      </c>
      <c r="N562" s="12" t="s">
        <v>1096</v>
      </c>
      <c r="O562" s="60" t="s">
        <v>1090</v>
      </c>
    </row>
    <row r="563" spans="2:15" s="30" customFormat="1" x14ac:dyDescent="0.25">
      <c r="B563" s="5">
        <v>3</v>
      </c>
      <c r="C563" s="50" t="str">
        <f>VLOOKUP(見積条件マスタ[[#This Row],[article_type_id]],品名マスタ[],5,0)</f>
        <v>スリーブ</v>
      </c>
      <c r="D563" s="29">
        <v>10042</v>
      </c>
      <c r="E563" s="50" t="str">
        <f>VLOOKUP(見積条件マスタ[[#This Row],[qt_condition_type_id]],見積条件タイプマスタ[],5,0)</f>
        <v>止まり穴深さ2段目公差</v>
      </c>
      <c r="F563" s="50" t="str">
        <f>VLOOKUP(見積条件マスタ[[#This Row],[qt_condition_type_id]],見積条件タイプマスタ[],2,0)</f>
        <v>TOLERANCE</v>
      </c>
      <c r="G563" s="10">
        <v>2</v>
      </c>
      <c r="H563" s="50" t="str">
        <f>見積条件マスタ[[#This Row],[article_type_id]]&amp;"."&amp;見積条件マスタ[[#This Row],[qt_condition_type_id]]&amp;"."&amp;見積条件マスタ[[#This Row],[qt_condition_type_define_id]]</f>
        <v>3.10042.2</v>
      </c>
      <c r="I563" s="30" t="s">
        <v>1097</v>
      </c>
      <c r="K563" s="30" t="s">
        <v>1098</v>
      </c>
      <c r="L563" s="30">
        <v>2</v>
      </c>
      <c r="M563" s="30">
        <v>1</v>
      </c>
      <c r="N563" s="12" t="s">
        <v>612</v>
      </c>
      <c r="O563" s="60" t="s">
        <v>1090</v>
      </c>
    </row>
    <row r="564" spans="2:15" s="30" customFormat="1" x14ac:dyDescent="0.25">
      <c r="B564" s="5">
        <v>3</v>
      </c>
      <c r="C564" s="50" t="str">
        <f>VLOOKUP(見積条件マスタ[[#This Row],[article_type_id]],品名マスタ[],5,0)</f>
        <v>スリーブ</v>
      </c>
      <c r="D564" s="29">
        <v>10043</v>
      </c>
      <c r="E564" s="50" t="str">
        <f>VLOOKUP(見積条件マスタ[[#This Row],[qt_condition_type_id]],見積条件タイプマスタ[],5,0)</f>
        <v>エジェクタピン逃し穴径公差</v>
      </c>
      <c r="F564" s="50" t="str">
        <f>VLOOKUP(見積条件マスタ[[#This Row],[qt_condition_type_id]],見積条件タイプマスタ[],2,0)</f>
        <v>TOLERANCE</v>
      </c>
      <c r="G564" s="10">
        <v>1</v>
      </c>
      <c r="H564" s="50" t="str">
        <f>見積条件マスタ[[#This Row],[article_type_id]]&amp;"."&amp;見積条件マスタ[[#This Row],[qt_condition_type_id]]&amp;"."&amp;見積条件マスタ[[#This Row],[qt_condition_type_define_id]]</f>
        <v>3.10043.1</v>
      </c>
      <c r="I564" s="30" t="s">
        <v>1099</v>
      </c>
      <c r="K564" s="30" t="s">
        <v>1094</v>
      </c>
      <c r="L564" s="30">
        <v>1</v>
      </c>
      <c r="M564" s="30">
        <v>1</v>
      </c>
      <c r="N564" s="12" t="s">
        <v>612</v>
      </c>
      <c r="O564" s="60" t="s">
        <v>1090</v>
      </c>
    </row>
    <row r="565" spans="2:15" x14ac:dyDescent="0.25">
      <c r="B565" s="5">
        <v>3</v>
      </c>
      <c r="C565" s="16" t="str">
        <f>VLOOKUP(見積条件マスタ[[#This Row],[article_type_id]],品名マスタ[],5,0)</f>
        <v>スリーブ</v>
      </c>
      <c r="D565" s="11">
        <v>20001</v>
      </c>
      <c r="E565" s="50" t="str">
        <f>VLOOKUP(見積条件マスタ[[#This Row],[qt_condition_type_id]],見積条件タイプマスタ[],5,0)</f>
        <v>ツバ部逃げ加工を設定する事</v>
      </c>
      <c r="F565" s="50" t="str">
        <f>VLOOKUP(見積条件マスタ[[#This Row],[qt_condition_type_id]],見積条件タイプマスタ[],2,0)</f>
        <v>BOOLEAN</v>
      </c>
      <c r="G565" s="10">
        <v>1</v>
      </c>
      <c r="H565" s="50" t="str">
        <f>見積条件マスタ[[#This Row],[article_type_id]]&amp;"."&amp;見積条件マスタ[[#This Row],[qt_condition_type_id]]&amp;"."&amp;見積条件マスタ[[#This Row],[qt_condition_type_define_id]]</f>
        <v>3.20001.1</v>
      </c>
      <c r="I565" t="s">
        <v>266</v>
      </c>
      <c r="K565" t="s">
        <v>267</v>
      </c>
      <c r="L565">
        <v>1</v>
      </c>
      <c r="N565" s="12" t="s">
        <v>612</v>
      </c>
      <c r="O565" s="59"/>
    </row>
    <row r="566" spans="2:15" x14ac:dyDescent="0.25">
      <c r="B566" s="5">
        <v>3</v>
      </c>
      <c r="C566" s="16" t="str">
        <f>VLOOKUP(見積条件マスタ[[#This Row],[article_type_id]],品名マスタ[],5,0)</f>
        <v>スリーブ</v>
      </c>
      <c r="D566" s="11">
        <v>20001</v>
      </c>
      <c r="E566" s="50" t="str">
        <f>VLOOKUP(見積条件マスタ[[#This Row],[qt_condition_type_id]],見積条件タイプマスタ[],5,0)</f>
        <v>ツバ部逃げ加工を設定する事</v>
      </c>
      <c r="F566" s="50" t="str">
        <f>VLOOKUP(見積条件マスタ[[#This Row],[qt_condition_type_id]],見積条件タイプマスタ[],2,0)</f>
        <v>BOOLEAN</v>
      </c>
      <c r="G566" s="10">
        <v>2</v>
      </c>
      <c r="H566" s="50" t="str">
        <f>見積条件マスタ[[#This Row],[article_type_id]]&amp;"."&amp;見積条件マスタ[[#This Row],[qt_condition_type_id]]&amp;"."&amp;見積条件マスタ[[#This Row],[qt_condition_type_define_id]]</f>
        <v>3.20001.2</v>
      </c>
      <c r="K566" t="s">
        <v>268</v>
      </c>
      <c r="L566">
        <v>2</v>
      </c>
      <c r="N566" s="12" t="s">
        <v>612</v>
      </c>
      <c r="O566" s="59"/>
    </row>
    <row r="567" spans="2:15" x14ac:dyDescent="0.25">
      <c r="B567" s="5">
        <v>3</v>
      </c>
      <c r="C567" s="16" t="str">
        <f>VLOOKUP(見積条件マスタ[[#This Row],[article_type_id]],品名マスタ[],5,0)</f>
        <v>スリーブ</v>
      </c>
      <c r="D567" s="11">
        <v>20002</v>
      </c>
      <c r="E567" s="50" t="str">
        <f>VLOOKUP(見積条件マスタ[[#This Row],[qt_condition_type_id]],見積条件タイプマスタ[],5,0)</f>
        <v>ツバ裏ナンバリング加工を設定する事</v>
      </c>
      <c r="F567" s="50" t="str">
        <f>VLOOKUP(見積条件マスタ[[#This Row],[qt_condition_type_id]],見積条件タイプマスタ[],2,0)</f>
        <v>TEXT_LENGTH</v>
      </c>
      <c r="G567" s="10">
        <v>1</v>
      </c>
      <c r="H567" s="50" t="str">
        <f>見積条件マスタ[[#This Row],[article_type_id]]&amp;"."&amp;見積条件マスタ[[#This Row],[qt_condition_type_id]]&amp;"."&amp;見積条件マスタ[[#This Row],[qt_condition_type_define_id]]</f>
        <v>3.20002.1</v>
      </c>
      <c r="I567" t="s">
        <v>269</v>
      </c>
      <c r="K567" t="s">
        <v>267</v>
      </c>
      <c r="L567">
        <v>1</v>
      </c>
      <c r="N567" s="12" t="s">
        <v>611</v>
      </c>
      <c r="O567" s="59"/>
    </row>
    <row r="568" spans="2:15" x14ac:dyDescent="0.25">
      <c r="B568" s="5">
        <v>3</v>
      </c>
      <c r="C568" s="16" t="str">
        <f>VLOOKUP(見積条件マスタ[[#This Row],[article_type_id]],品名マスタ[],5,0)</f>
        <v>スリーブ</v>
      </c>
      <c r="D568" s="11">
        <v>20002</v>
      </c>
      <c r="E568" s="50" t="str">
        <f>VLOOKUP(見積条件マスタ[[#This Row],[qt_condition_type_id]],見積条件タイプマスタ[],5,0)</f>
        <v>ツバ裏ナンバリング加工を設定する事</v>
      </c>
      <c r="F568" s="50" t="str">
        <f>VLOOKUP(見積条件マスタ[[#This Row],[qt_condition_type_id]],見積条件タイプマスタ[],2,0)</f>
        <v>TEXT_LENGTH</v>
      </c>
      <c r="G568" s="10">
        <v>2</v>
      </c>
      <c r="H568" s="50" t="str">
        <f>見積条件マスタ[[#This Row],[article_type_id]]&amp;"."&amp;見積条件マスタ[[#This Row],[qt_condition_type_id]]&amp;"."&amp;見積条件マスタ[[#This Row],[qt_condition_type_define_id]]</f>
        <v>3.20002.2</v>
      </c>
      <c r="K568" t="s">
        <v>268</v>
      </c>
      <c r="L568">
        <v>2</v>
      </c>
      <c r="N568" s="12" t="s">
        <v>611</v>
      </c>
      <c r="O568" s="59"/>
    </row>
    <row r="569" spans="2:15" x14ac:dyDescent="0.25">
      <c r="B569" s="5">
        <v>3</v>
      </c>
      <c r="C569" s="16" t="str">
        <f>VLOOKUP(見積条件マスタ[[#This Row],[article_type_id]],品名マスタ[],5,0)</f>
        <v>スリーブ</v>
      </c>
      <c r="D569" s="11">
        <v>20003</v>
      </c>
      <c r="E569" s="50" t="str">
        <f>VLOOKUP(見積条件マスタ[[#This Row],[qt_condition_type_id]],見積条件タイプマスタ[],5,0)</f>
        <v>ツバ部面取り不可</v>
      </c>
      <c r="F569" s="50" t="str">
        <f>VLOOKUP(見積条件マスタ[[#This Row],[qt_condition_type_id]],見積条件タイプマスタ[],2,0)</f>
        <v>BOOLEAN</v>
      </c>
      <c r="G569" s="10">
        <v>1</v>
      </c>
      <c r="H569" s="50" t="str">
        <f>見積条件マスタ[[#This Row],[article_type_id]]&amp;"."&amp;見積条件マスタ[[#This Row],[qt_condition_type_id]]&amp;"."&amp;見積条件マスタ[[#This Row],[qt_condition_type_define_id]]</f>
        <v>3.20003.1</v>
      </c>
      <c r="I569" t="s">
        <v>270</v>
      </c>
      <c r="K569" t="s">
        <v>267</v>
      </c>
      <c r="L569">
        <v>1</v>
      </c>
      <c r="N569" s="12" t="s">
        <v>612</v>
      </c>
      <c r="O569" s="59"/>
    </row>
    <row r="570" spans="2:15" x14ac:dyDescent="0.25">
      <c r="B570" s="5">
        <v>3</v>
      </c>
      <c r="C570" s="16" t="str">
        <f>VLOOKUP(見積条件マスタ[[#This Row],[article_type_id]],品名マスタ[],5,0)</f>
        <v>スリーブ</v>
      </c>
      <c r="D570" s="11">
        <v>20003</v>
      </c>
      <c r="E570" s="50" t="str">
        <f>VLOOKUP(見積条件マスタ[[#This Row],[qt_condition_type_id]],見積条件タイプマスタ[],5,0)</f>
        <v>ツバ部面取り不可</v>
      </c>
      <c r="F570" s="50" t="str">
        <f>VLOOKUP(見積条件マスタ[[#This Row],[qt_condition_type_id]],見積条件タイプマスタ[],2,0)</f>
        <v>BOOLEAN</v>
      </c>
      <c r="G570" s="10">
        <v>2</v>
      </c>
      <c r="H570" s="50" t="str">
        <f>見積条件マスタ[[#This Row],[article_type_id]]&amp;"."&amp;見積条件マスタ[[#This Row],[qt_condition_type_id]]&amp;"."&amp;見積条件マスタ[[#This Row],[qt_condition_type_define_id]]</f>
        <v>3.20003.2</v>
      </c>
      <c r="K570" t="s">
        <v>268</v>
      </c>
      <c r="L570">
        <v>2</v>
      </c>
      <c r="N570" s="12" t="s">
        <v>612</v>
      </c>
      <c r="O570" s="59"/>
    </row>
    <row r="571" spans="2:15" x14ac:dyDescent="0.25">
      <c r="B571" s="5">
        <v>3</v>
      </c>
      <c r="C571" s="16" t="str">
        <f>VLOOKUP(見積条件マスタ[[#This Row],[article_type_id]],品名マスタ[],5,0)</f>
        <v>スリーブ</v>
      </c>
      <c r="D571" s="11">
        <v>20004</v>
      </c>
      <c r="E571" s="50" t="str">
        <f>VLOOKUP(見積条件マスタ[[#This Row],[qt_condition_type_id]],見積条件タイプマスタ[],5,0)</f>
        <v>先端カットおよび先端異形状は加工不要</v>
      </c>
      <c r="F571" s="50" t="str">
        <f>VLOOKUP(見積条件マスタ[[#This Row],[qt_condition_type_id]],見積条件タイプマスタ[],2,0)</f>
        <v>BOOLEAN</v>
      </c>
      <c r="G571" s="10">
        <v>1</v>
      </c>
      <c r="H571" s="50" t="str">
        <f>見積条件マスタ[[#This Row],[article_type_id]]&amp;"."&amp;見積条件マスタ[[#This Row],[qt_condition_type_id]]&amp;"."&amp;見積条件マスタ[[#This Row],[qt_condition_type_define_id]]</f>
        <v>3.20004.1</v>
      </c>
      <c r="I571" t="s">
        <v>271</v>
      </c>
      <c r="K571" t="s">
        <v>267</v>
      </c>
      <c r="L571">
        <v>1</v>
      </c>
      <c r="N571" s="12" t="s">
        <v>612</v>
      </c>
      <c r="O571" s="59"/>
    </row>
    <row r="572" spans="2:15" x14ac:dyDescent="0.25">
      <c r="B572" s="5">
        <v>3</v>
      </c>
      <c r="C572" s="16" t="str">
        <f>VLOOKUP(見積条件マスタ[[#This Row],[article_type_id]],品名マスタ[],5,0)</f>
        <v>スリーブ</v>
      </c>
      <c r="D572" s="11">
        <v>20004</v>
      </c>
      <c r="E572" s="50" t="str">
        <f>VLOOKUP(見積条件マスタ[[#This Row],[qt_condition_type_id]],見積条件タイプマスタ[],5,0)</f>
        <v>先端カットおよび先端異形状は加工不要</v>
      </c>
      <c r="F572" s="50" t="str">
        <f>VLOOKUP(見積条件マスタ[[#This Row],[qt_condition_type_id]],見積条件タイプマスタ[],2,0)</f>
        <v>BOOLEAN</v>
      </c>
      <c r="G572" s="10">
        <v>2</v>
      </c>
      <c r="H572" s="50" t="str">
        <f>見積条件マスタ[[#This Row],[article_type_id]]&amp;"."&amp;見積条件マスタ[[#This Row],[qt_condition_type_id]]&amp;"."&amp;見積条件マスタ[[#This Row],[qt_condition_type_define_id]]</f>
        <v>3.20004.2</v>
      </c>
      <c r="I572" t="s">
        <v>272</v>
      </c>
      <c r="K572" t="s">
        <v>268</v>
      </c>
      <c r="L572">
        <v>2</v>
      </c>
      <c r="N572" s="12" t="s">
        <v>612</v>
      </c>
      <c r="O572" s="59"/>
    </row>
    <row r="573" spans="2:15" x14ac:dyDescent="0.25">
      <c r="B573" s="5">
        <v>3</v>
      </c>
      <c r="C573" s="16" t="str">
        <f>VLOOKUP(見積条件マスタ[[#This Row],[article_type_id]],品名マスタ[],5,0)</f>
        <v>スリーブ</v>
      </c>
      <c r="D573" s="11">
        <v>20006</v>
      </c>
      <c r="E573" s="50" t="str">
        <f>VLOOKUP(見積条件マスタ[[#This Row],[qt_condition_type_id]],見積条件タイプマスタ[],5,0)</f>
        <v>3Dモデル上のツバ裏ナンバリングは加工不要</v>
      </c>
      <c r="F573" s="50" t="str">
        <f>VLOOKUP(見積条件マスタ[[#This Row],[qt_condition_type_id]],見積条件タイプマスタ[],2,0)</f>
        <v>BOOLEAN</v>
      </c>
      <c r="G573" s="10">
        <v>1</v>
      </c>
      <c r="H573" s="50" t="str">
        <f>見積条件マスタ[[#This Row],[article_type_id]]&amp;"."&amp;見積条件マスタ[[#This Row],[qt_condition_type_id]]&amp;"."&amp;見積条件マスタ[[#This Row],[qt_condition_type_define_id]]</f>
        <v>3.20006.1</v>
      </c>
      <c r="I573" t="s">
        <v>271</v>
      </c>
      <c r="K573" t="s">
        <v>267</v>
      </c>
      <c r="L573">
        <v>1</v>
      </c>
      <c r="N573" s="12" t="s">
        <v>611</v>
      </c>
      <c r="O573" s="59"/>
    </row>
    <row r="574" spans="2:15" x14ac:dyDescent="0.25">
      <c r="B574" s="5">
        <v>3</v>
      </c>
      <c r="C574" s="16" t="str">
        <f>VLOOKUP(見積条件マスタ[[#This Row],[article_type_id]],品名マスタ[],5,0)</f>
        <v>スリーブ</v>
      </c>
      <c r="D574" s="11">
        <v>20006</v>
      </c>
      <c r="E574" s="50" t="str">
        <f>VLOOKUP(見積条件マスタ[[#This Row],[qt_condition_type_id]],見積条件タイプマスタ[],5,0)</f>
        <v>3Dモデル上のツバ裏ナンバリングは加工不要</v>
      </c>
      <c r="F574" s="50" t="str">
        <f>VLOOKUP(見積条件マスタ[[#This Row],[qt_condition_type_id]],見積条件タイプマスタ[],2,0)</f>
        <v>BOOLEAN</v>
      </c>
      <c r="G574" s="10">
        <v>2</v>
      </c>
      <c r="H574" s="50" t="str">
        <f>見積条件マスタ[[#This Row],[article_type_id]]&amp;"."&amp;見積条件マスタ[[#This Row],[qt_condition_type_id]]&amp;"."&amp;見積条件マスタ[[#This Row],[qt_condition_type_define_id]]</f>
        <v>3.20006.2</v>
      </c>
      <c r="I574" t="s">
        <v>272</v>
      </c>
      <c r="K574" t="s">
        <v>268</v>
      </c>
      <c r="L574">
        <v>2</v>
      </c>
      <c r="N574" s="12" t="s">
        <v>611</v>
      </c>
      <c r="O574" s="59"/>
    </row>
    <row r="575" spans="2:15" x14ac:dyDescent="0.25">
      <c r="B575" s="5">
        <v>3</v>
      </c>
      <c r="C575" s="33" t="str">
        <f>VLOOKUP(見積条件マスタ[[#This Row],[article_type_id]],品名マスタ[],5,0)</f>
        <v>スリーブ</v>
      </c>
      <c r="D575" s="9">
        <v>29999</v>
      </c>
      <c r="E575" s="50" t="str">
        <f>VLOOKUP(見積条件マスタ[[#This Row],[qt_condition_type_id]],見積条件タイプマスタ[],5,0)</f>
        <v>その他指示</v>
      </c>
      <c r="F575" s="50" t="str">
        <f>VLOOKUP(見積条件マスタ[[#This Row],[qt_condition_type_id]],見積条件タイプマスタ[],2,0)</f>
        <v>SIMPLE_TEXT</v>
      </c>
      <c r="G575" s="5">
        <v>1</v>
      </c>
      <c r="H575" s="50" t="str">
        <f>見積条件マスタ[[#This Row],[article_type_id]]&amp;"."&amp;見積条件マスタ[[#This Row],[qt_condition_type_id]]&amp;"."&amp;見積条件マスタ[[#This Row],[qt_condition_type_define_id]]</f>
        <v>3.29999.1</v>
      </c>
      <c r="I575" s="5" t="s">
        <v>160</v>
      </c>
      <c r="J575" s="5"/>
      <c r="K575" s="5"/>
      <c r="L575" s="5">
        <v>1</v>
      </c>
      <c r="M575" s="5"/>
      <c r="N575" s="12" t="s">
        <v>612</v>
      </c>
      <c r="O575" s="59"/>
    </row>
    <row r="576" spans="2:15" x14ac:dyDescent="0.25">
      <c r="B576" s="5">
        <v>4</v>
      </c>
      <c r="C576" s="16" t="str">
        <f>VLOOKUP(見積条件マスタ[[#This Row],[article_type_id]],品名マスタ[],5,0)</f>
        <v>段付エジェクタピン</v>
      </c>
      <c r="D576" s="9">
        <v>1</v>
      </c>
      <c r="E576" s="16" t="str">
        <f>VLOOKUP(見積条件マスタ[[#This Row],[qt_condition_type_id]],見積条件タイプマスタ[],5,0)</f>
        <v>材質</v>
      </c>
      <c r="F576" s="50" t="str">
        <f>VLOOKUP(見積条件マスタ[[#This Row],[qt_condition_type_id]],見積条件タイプマスタ[],2,0)</f>
        <v>SIMPLE_TEXT</v>
      </c>
      <c r="G576" s="5">
        <v>1</v>
      </c>
      <c r="H576" s="16" t="str">
        <f>見積条件マスタ[[#This Row],[article_type_id]]&amp;"."&amp;見積条件マスタ[[#This Row],[qt_condition_type_id]]&amp;"."&amp;見積条件マスタ[[#This Row],[qt_condition_type_define_id]]</f>
        <v>4.1.1</v>
      </c>
      <c r="I576" s="5" t="s">
        <v>0</v>
      </c>
      <c r="J576" s="5" t="s">
        <v>8</v>
      </c>
      <c r="K576" s="5" t="s">
        <v>9</v>
      </c>
      <c r="L576" s="5">
        <v>1</v>
      </c>
      <c r="M576" s="5"/>
      <c r="N576" s="12" t="s">
        <v>388</v>
      </c>
      <c r="O576" s="59"/>
    </row>
    <row r="577" spans="2:15" x14ac:dyDescent="0.25">
      <c r="B577" s="5">
        <v>4</v>
      </c>
      <c r="C577" s="16" t="str">
        <f>VLOOKUP(見積条件マスタ[[#This Row],[article_type_id]],品名マスタ[],5,0)</f>
        <v>段付エジェクタピン</v>
      </c>
      <c r="D577" s="9">
        <v>1</v>
      </c>
      <c r="E577" s="16" t="str">
        <f>VLOOKUP(見積条件マスタ[[#This Row],[qt_condition_type_id]],見積条件タイプマスタ[],5,0)</f>
        <v>材質</v>
      </c>
      <c r="F577" s="50" t="str">
        <f>VLOOKUP(見積条件マスタ[[#This Row],[qt_condition_type_id]],見積条件タイプマスタ[],2,0)</f>
        <v>SIMPLE_TEXT</v>
      </c>
      <c r="G577" s="5">
        <v>2</v>
      </c>
      <c r="H577" s="16" t="str">
        <f>見積条件マスタ[[#This Row],[article_type_id]]&amp;"."&amp;見積条件マスタ[[#This Row],[qt_condition_type_id]]&amp;"."&amp;見積条件マスタ[[#This Row],[qt_condition_type_define_id]]</f>
        <v>4.1.2</v>
      </c>
      <c r="I577" s="5" t="s">
        <v>10</v>
      </c>
      <c r="J577" s="5" t="s">
        <v>11</v>
      </c>
      <c r="K577" s="5" t="s">
        <v>12</v>
      </c>
      <c r="L577" s="5">
        <v>2</v>
      </c>
      <c r="M577" s="5"/>
      <c r="N577" s="5" t="s">
        <v>611</v>
      </c>
      <c r="O577" s="59"/>
    </row>
    <row r="578" spans="2:15" x14ac:dyDescent="0.25">
      <c r="B578" s="5">
        <v>4</v>
      </c>
      <c r="C578" s="16" t="str">
        <f>VLOOKUP(見積条件マスタ[[#This Row],[article_type_id]],品名マスタ[],5,0)</f>
        <v>段付エジェクタピン</v>
      </c>
      <c r="D578" s="9">
        <v>1</v>
      </c>
      <c r="E578" s="16" t="str">
        <f>VLOOKUP(見積条件マスタ[[#This Row],[qt_condition_type_id]],見積条件タイプマスタ[],5,0)</f>
        <v>材質</v>
      </c>
      <c r="F578" s="50" t="str">
        <f>VLOOKUP(見積条件マスタ[[#This Row],[qt_condition_type_id]],見積条件タイプマスタ[],2,0)</f>
        <v>SIMPLE_TEXT</v>
      </c>
      <c r="G578" s="5">
        <v>3</v>
      </c>
      <c r="H578" s="16" t="str">
        <f>見積条件マスタ[[#This Row],[article_type_id]]&amp;"."&amp;見積条件マスタ[[#This Row],[qt_condition_type_id]]&amp;"."&amp;見積条件マスタ[[#This Row],[qt_condition_type_define_id]]</f>
        <v>4.1.3</v>
      </c>
      <c r="I578" s="5" t="s">
        <v>13</v>
      </c>
      <c r="J578" s="5" t="s">
        <v>14</v>
      </c>
      <c r="K578" s="5" t="s">
        <v>15</v>
      </c>
      <c r="L578" s="5">
        <v>6</v>
      </c>
      <c r="M578" s="5"/>
      <c r="N578" s="5" t="s">
        <v>611</v>
      </c>
      <c r="O578" s="59"/>
    </row>
    <row r="579" spans="2:15" x14ac:dyDescent="0.25">
      <c r="B579" s="5">
        <v>4</v>
      </c>
      <c r="C579" s="16" t="str">
        <f>VLOOKUP(見積条件マスタ[[#This Row],[article_type_id]],品名マスタ[],5,0)</f>
        <v>段付エジェクタピン</v>
      </c>
      <c r="D579" s="9">
        <v>1</v>
      </c>
      <c r="E579" s="16" t="str">
        <f>VLOOKUP(見積条件マスタ[[#This Row],[qt_condition_type_id]],見積条件タイプマスタ[],5,0)</f>
        <v>材質</v>
      </c>
      <c r="F579" s="50" t="str">
        <f>VLOOKUP(見積条件マスタ[[#This Row],[qt_condition_type_id]],見積条件タイプマスタ[],2,0)</f>
        <v>SIMPLE_TEXT</v>
      </c>
      <c r="G579" s="5">
        <v>4</v>
      </c>
      <c r="H579" s="16" t="str">
        <f>見積条件マスタ[[#This Row],[article_type_id]]&amp;"."&amp;見積条件マスタ[[#This Row],[qt_condition_type_id]]&amp;"."&amp;見積条件マスタ[[#This Row],[qt_condition_type_define_id]]</f>
        <v>4.1.4</v>
      </c>
      <c r="I579" s="5" t="s">
        <v>16</v>
      </c>
      <c r="J579" s="5" t="s">
        <v>17</v>
      </c>
      <c r="K579" s="5" t="s">
        <v>625</v>
      </c>
      <c r="L579" s="5">
        <v>8</v>
      </c>
      <c r="M579" s="5"/>
      <c r="N579" s="5" t="s">
        <v>611</v>
      </c>
      <c r="O579" s="59"/>
    </row>
    <row r="580" spans="2:15" x14ac:dyDescent="0.25">
      <c r="B580" s="5">
        <v>4</v>
      </c>
      <c r="C580" s="16" t="str">
        <f>VLOOKUP(見積条件マスタ[[#This Row],[article_type_id]],品名マスタ[],5,0)</f>
        <v>段付エジェクタピン</v>
      </c>
      <c r="D580" s="9">
        <v>1</v>
      </c>
      <c r="E580" s="16" t="str">
        <f>VLOOKUP(見積条件マスタ[[#This Row],[qt_condition_type_id]],見積条件タイプマスタ[],5,0)</f>
        <v>材質</v>
      </c>
      <c r="F580" s="50" t="str">
        <f>VLOOKUP(見積条件マスタ[[#This Row],[qt_condition_type_id]],見積条件タイプマスタ[],2,0)</f>
        <v>SIMPLE_TEXT</v>
      </c>
      <c r="G580" s="5">
        <v>5</v>
      </c>
      <c r="H580" s="16" t="str">
        <f>見積条件マスタ[[#This Row],[article_type_id]]&amp;"."&amp;見積条件マスタ[[#This Row],[qt_condition_type_id]]&amp;"."&amp;見積条件マスタ[[#This Row],[qt_condition_type_define_id]]</f>
        <v>4.1.5</v>
      </c>
      <c r="I580" s="5" t="s">
        <v>18</v>
      </c>
      <c r="J580" s="5" t="s">
        <v>19</v>
      </c>
      <c r="K580" s="5" t="s">
        <v>627</v>
      </c>
      <c r="L580" s="5">
        <v>7</v>
      </c>
      <c r="M580" s="5"/>
      <c r="N580" s="5" t="s">
        <v>611</v>
      </c>
      <c r="O580" s="59"/>
    </row>
    <row r="581" spans="2:15" x14ac:dyDescent="0.25">
      <c r="B581" s="5">
        <v>4</v>
      </c>
      <c r="C581" s="16" t="str">
        <f>VLOOKUP(見積条件マスタ[[#This Row],[article_type_id]],品名マスタ[],5,0)</f>
        <v>段付エジェクタピン</v>
      </c>
      <c r="D581" s="9">
        <v>1</v>
      </c>
      <c r="E581" s="16" t="str">
        <f>VLOOKUP(見積条件マスタ[[#This Row],[qt_condition_type_id]],見積条件タイプマスタ[],5,0)</f>
        <v>材質</v>
      </c>
      <c r="F581" s="50" t="str">
        <f>VLOOKUP(見積条件マスタ[[#This Row],[qt_condition_type_id]],見積条件タイプマスタ[],2,0)</f>
        <v>SIMPLE_TEXT</v>
      </c>
      <c r="G581" s="5">
        <v>6</v>
      </c>
      <c r="H581" s="16" t="str">
        <f>見積条件マスタ[[#This Row],[article_type_id]]&amp;"."&amp;見積条件マスタ[[#This Row],[qt_condition_type_id]]&amp;"."&amp;見積条件マスタ[[#This Row],[qt_condition_type_define_id]]</f>
        <v>4.1.6</v>
      </c>
      <c r="I581" s="5" t="s">
        <v>20</v>
      </c>
      <c r="J581" s="5" t="s">
        <v>21</v>
      </c>
      <c r="K581" s="5" t="s">
        <v>632</v>
      </c>
      <c r="L581" s="5">
        <v>9</v>
      </c>
      <c r="M581" s="5"/>
      <c r="N581" s="5" t="s">
        <v>611</v>
      </c>
      <c r="O581" s="59"/>
    </row>
    <row r="582" spans="2:15" x14ac:dyDescent="0.25">
      <c r="B582" s="5">
        <v>4</v>
      </c>
      <c r="C582" s="16" t="str">
        <f>VLOOKUP(見積条件マスタ[[#This Row],[article_type_id]],品名マスタ[],5,0)</f>
        <v>段付エジェクタピン</v>
      </c>
      <c r="D582" s="9">
        <v>1</v>
      </c>
      <c r="E582" s="16" t="str">
        <f>VLOOKUP(見積条件マスタ[[#This Row],[qt_condition_type_id]],見積条件タイプマスタ[],5,0)</f>
        <v>材質</v>
      </c>
      <c r="F582" s="50" t="str">
        <f>VLOOKUP(見積条件マスタ[[#This Row],[qt_condition_type_id]],見積条件タイプマスタ[],2,0)</f>
        <v>SIMPLE_TEXT</v>
      </c>
      <c r="G582" s="5">
        <v>7</v>
      </c>
      <c r="H582" s="16" t="str">
        <f>見積条件マスタ[[#This Row],[article_type_id]]&amp;"."&amp;見積条件マスタ[[#This Row],[qt_condition_type_id]]&amp;"."&amp;見積条件マスタ[[#This Row],[qt_condition_type_define_id]]</f>
        <v>4.1.7</v>
      </c>
      <c r="I582" s="5" t="s">
        <v>22</v>
      </c>
      <c r="J582" s="5" t="s">
        <v>23</v>
      </c>
      <c r="K582" s="5" t="s">
        <v>24</v>
      </c>
      <c r="L582" s="5">
        <v>4</v>
      </c>
      <c r="M582" s="5"/>
      <c r="N582" s="5" t="s">
        <v>474</v>
      </c>
      <c r="O582" s="59"/>
    </row>
    <row r="583" spans="2:15" x14ac:dyDescent="0.25">
      <c r="B583" s="5">
        <v>4</v>
      </c>
      <c r="C583" s="16" t="str">
        <f>VLOOKUP(見積条件マスタ[[#This Row],[article_type_id]],品名マスタ[],5,0)</f>
        <v>段付エジェクタピン</v>
      </c>
      <c r="D583" s="9">
        <v>1</v>
      </c>
      <c r="E583" s="16" t="str">
        <f>VLOOKUP(見積条件マスタ[[#This Row],[qt_condition_type_id]],見積条件タイプマスタ[],5,0)</f>
        <v>材質</v>
      </c>
      <c r="F583" s="50" t="str">
        <f>VLOOKUP(見積条件マスタ[[#This Row],[qt_condition_type_id]],見積条件タイプマスタ[],2,0)</f>
        <v>SIMPLE_TEXT</v>
      </c>
      <c r="G583" s="5">
        <v>8</v>
      </c>
      <c r="H583" s="16" t="str">
        <f>見積条件マスタ[[#This Row],[article_type_id]]&amp;"."&amp;見積条件マスタ[[#This Row],[qt_condition_type_id]]&amp;"."&amp;見積条件マスタ[[#This Row],[qt_condition_type_define_id]]</f>
        <v>4.1.8</v>
      </c>
      <c r="I583" s="5" t="s">
        <v>25</v>
      </c>
      <c r="J583" s="5" t="s">
        <v>26</v>
      </c>
      <c r="K583" s="5" t="s">
        <v>621</v>
      </c>
      <c r="L583" s="5">
        <v>3</v>
      </c>
      <c r="M583" s="5"/>
      <c r="N583" s="5" t="s">
        <v>474</v>
      </c>
      <c r="O583" s="59"/>
    </row>
    <row r="584" spans="2:15" x14ac:dyDescent="0.25">
      <c r="B584" s="5">
        <v>4</v>
      </c>
      <c r="C584" s="16" t="str">
        <f>VLOOKUP(見積条件マスタ[[#This Row],[article_type_id]],品名マスタ[],5,0)</f>
        <v>段付エジェクタピン</v>
      </c>
      <c r="D584" s="9">
        <v>1</v>
      </c>
      <c r="E584" s="16" t="str">
        <f>VLOOKUP(見積条件マスタ[[#This Row],[qt_condition_type_id]],見積条件タイプマスタ[],5,0)</f>
        <v>材質</v>
      </c>
      <c r="F584" s="50" t="str">
        <f>VLOOKUP(見積条件マスタ[[#This Row],[qt_condition_type_id]],見積条件タイプマスタ[],2,0)</f>
        <v>SIMPLE_TEXT</v>
      </c>
      <c r="G584" s="5">
        <v>9</v>
      </c>
      <c r="H584" s="16" t="str">
        <f>見積条件マスタ[[#This Row],[article_type_id]]&amp;"."&amp;見積条件マスタ[[#This Row],[qt_condition_type_id]]&amp;"."&amp;見積条件マスタ[[#This Row],[qt_condition_type_define_id]]</f>
        <v>4.1.9</v>
      </c>
      <c r="I584" s="5" t="s">
        <v>27</v>
      </c>
      <c r="J584" s="5" t="s">
        <v>17</v>
      </c>
      <c r="K584" s="5" t="s">
        <v>623</v>
      </c>
      <c r="L584" s="5">
        <v>5</v>
      </c>
      <c r="M584" s="5"/>
      <c r="N584" s="12" t="s">
        <v>611</v>
      </c>
      <c r="O584" s="59"/>
    </row>
    <row r="585" spans="2:15" x14ac:dyDescent="0.25">
      <c r="B585" s="5">
        <v>4</v>
      </c>
      <c r="C585" s="16" t="str">
        <f>VLOOKUP(見積条件マスタ[[#This Row],[article_type_id]],品名マスタ[],5,0)</f>
        <v>段付エジェクタピン</v>
      </c>
      <c r="D585" s="9">
        <v>1</v>
      </c>
      <c r="E585" s="16" t="str">
        <f>VLOOKUP(見積条件マスタ[[#This Row],[qt_condition_type_id]],見積条件タイプマスタ[],5,0)</f>
        <v>材質</v>
      </c>
      <c r="F585" s="50" t="str">
        <f>VLOOKUP(見積条件マスタ[[#This Row],[qt_condition_type_id]],見積条件タイプマスタ[],2,0)</f>
        <v>SIMPLE_TEXT</v>
      </c>
      <c r="G585" s="5">
        <v>10</v>
      </c>
      <c r="H585" s="16" t="str">
        <f>見積条件マスタ[[#This Row],[article_type_id]]&amp;"."&amp;見積条件マスタ[[#This Row],[qt_condition_type_id]]&amp;"."&amp;見積条件マスタ[[#This Row],[qt_condition_type_define_id]]</f>
        <v>4.1.10</v>
      </c>
      <c r="I585" s="5" t="s">
        <v>28</v>
      </c>
      <c r="J585" s="5" t="s">
        <v>29</v>
      </c>
      <c r="K585" s="5" t="s">
        <v>628</v>
      </c>
      <c r="L585" s="5">
        <v>10</v>
      </c>
      <c r="M585" s="5"/>
      <c r="N585" s="5" t="s">
        <v>611</v>
      </c>
      <c r="O585" s="59"/>
    </row>
    <row r="586" spans="2:15" x14ac:dyDescent="0.25">
      <c r="B586" s="5">
        <v>4</v>
      </c>
      <c r="C586" s="16" t="str">
        <f>VLOOKUP(見積条件マスタ[[#This Row],[article_type_id]],品名マスタ[],5,0)</f>
        <v>段付エジェクタピン</v>
      </c>
      <c r="D586" s="9">
        <v>1</v>
      </c>
      <c r="E586" s="16" t="str">
        <f>VLOOKUP(見積条件マスタ[[#This Row],[qt_condition_type_id]],見積条件タイプマスタ[],5,0)</f>
        <v>材質</v>
      </c>
      <c r="F586" s="50" t="str">
        <f>VLOOKUP(見積条件マスタ[[#This Row],[qt_condition_type_id]],見積条件タイプマスタ[],2,0)</f>
        <v>SIMPLE_TEXT</v>
      </c>
      <c r="G586" s="5">
        <v>11</v>
      </c>
      <c r="H586" s="16" t="str">
        <f>見積条件マスタ[[#This Row],[article_type_id]]&amp;"."&amp;見積条件マスタ[[#This Row],[qt_condition_type_id]]&amp;"."&amp;見積条件マスタ[[#This Row],[qt_condition_type_define_id]]</f>
        <v>4.1.11</v>
      </c>
      <c r="I586" s="5" t="s">
        <v>30</v>
      </c>
      <c r="J586" s="5" t="s">
        <v>31</v>
      </c>
      <c r="K586" s="5" t="s">
        <v>629</v>
      </c>
      <c r="L586" s="5">
        <v>11</v>
      </c>
      <c r="M586" s="5"/>
      <c r="N586" s="5" t="s">
        <v>611</v>
      </c>
      <c r="O586" s="59"/>
    </row>
    <row r="587" spans="2:15" x14ac:dyDescent="0.25">
      <c r="B587" s="5">
        <v>4</v>
      </c>
      <c r="C587" s="16" t="str">
        <f>VLOOKUP(見積条件マスタ[[#This Row],[article_type_id]],品名マスタ[],5,0)</f>
        <v>段付エジェクタピン</v>
      </c>
      <c r="D587" s="9">
        <v>1</v>
      </c>
      <c r="E587" s="16" t="str">
        <f>VLOOKUP(見積条件マスタ[[#This Row],[qt_condition_type_id]],見積条件タイプマスタ[],5,0)</f>
        <v>材質</v>
      </c>
      <c r="F587" s="50" t="str">
        <f>VLOOKUP(見積条件マスタ[[#This Row],[qt_condition_type_id]],見積条件タイプマスタ[],2,0)</f>
        <v>SIMPLE_TEXT</v>
      </c>
      <c r="G587" s="5">
        <v>12</v>
      </c>
      <c r="H587" s="16" t="str">
        <f>見積条件マスタ[[#This Row],[article_type_id]]&amp;"."&amp;見積条件マスタ[[#This Row],[qt_condition_type_id]]&amp;"."&amp;見積条件マスタ[[#This Row],[qt_condition_type_define_id]]</f>
        <v>4.1.12</v>
      </c>
      <c r="I587" s="5" t="s">
        <v>32</v>
      </c>
      <c r="J587" s="5" t="s">
        <v>33</v>
      </c>
      <c r="K587" s="5" t="s">
        <v>630</v>
      </c>
      <c r="L587" s="5">
        <v>12</v>
      </c>
      <c r="M587" s="5"/>
      <c r="N587" s="5" t="s">
        <v>611</v>
      </c>
      <c r="O587" s="59"/>
    </row>
    <row r="588" spans="2:15" x14ac:dyDescent="0.25">
      <c r="B588" s="5">
        <v>4</v>
      </c>
      <c r="C588" s="16" t="str">
        <f>VLOOKUP(見積条件マスタ[[#This Row],[article_type_id]],品名マスタ[],5,0)</f>
        <v>段付エジェクタピン</v>
      </c>
      <c r="D588" s="9">
        <v>2</v>
      </c>
      <c r="E588" s="16" t="str">
        <f>VLOOKUP(見積条件マスタ[[#This Row],[qt_condition_type_id]],見積条件タイプマスタ[],5,0)</f>
        <v>表面処理</v>
      </c>
      <c r="F588" s="50" t="str">
        <f>VLOOKUP(見積条件マスタ[[#This Row],[qt_condition_type_id]],見積条件タイプマスタ[],2,0)</f>
        <v>SIMPLE_TEXT</v>
      </c>
      <c r="G588" s="5">
        <v>1</v>
      </c>
      <c r="H588" s="16" t="str">
        <f>見積条件マスタ[[#This Row],[article_type_id]]&amp;"."&amp;見積条件マスタ[[#This Row],[qt_condition_type_id]]&amp;"."&amp;見積条件マスタ[[#This Row],[qt_condition_type_define_id]]</f>
        <v>4.2.1</v>
      </c>
      <c r="I588" s="5" t="s">
        <v>162</v>
      </c>
      <c r="J588" s="5"/>
      <c r="K588" s="5" t="s">
        <v>163</v>
      </c>
      <c r="L588" s="5">
        <v>1</v>
      </c>
      <c r="M588" s="5"/>
      <c r="N588" s="12" t="s">
        <v>811</v>
      </c>
      <c r="O588" s="59"/>
    </row>
    <row r="589" spans="2:15" x14ac:dyDescent="0.25">
      <c r="B589" s="5">
        <v>4</v>
      </c>
      <c r="C589" s="16" t="str">
        <f>VLOOKUP(見積条件マスタ[[#This Row],[article_type_id]],品名マスタ[],5,0)</f>
        <v>段付エジェクタピン</v>
      </c>
      <c r="D589" s="9">
        <v>2</v>
      </c>
      <c r="E589" s="16" t="str">
        <f>VLOOKUP(見積条件マスタ[[#This Row],[qt_condition_type_id]],見積条件タイプマスタ[],5,0)</f>
        <v>表面処理</v>
      </c>
      <c r="F589" s="50" t="str">
        <f>VLOOKUP(見積条件マスタ[[#This Row],[qt_condition_type_id]],見積条件タイプマスタ[],2,0)</f>
        <v>SIMPLE_TEXT</v>
      </c>
      <c r="G589" s="5">
        <v>2</v>
      </c>
      <c r="H589" s="16" t="str">
        <f>見積条件マスタ[[#This Row],[article_type_id]]&amp;"."&amp;見積条件マスタ[[#This Row],[qt_condition_type_id]]&amp;"."&amp;見積条件マスタ[[#This Row],[qt_condition_type_define_id]]</f>
        <v>4.2.2</v>
      </c>
      <c r="I589" s="5" t="s">
        <v>35</v>
      </c>
      <c r="J589" s="5"/>
      <c r="K589" s="5" t="s">
        <v>164</v>
      </c>
      <c r="L589" s="5">
        <v>2</v>
      </c>
      <c r="M589" s="5"/>
      <c r="N589" s="12" t="s">
        <v>388</v>
      </c>
      <c r="O589" s="59"/>
    </row>
    <row r="590" spans="2:15" x14ac:dyDescent="0.25">
      <c r="B590" s="5">
        <v>4</v>
      </c>
      <c r="C590" s="16" t="str">
        <f>VLOOKUP(見積条件マスタ[[#This Row],[article_type_id]],品名マスタ[],5,0)</f>
        <v>段付エジェクタピン</v>
      </c>
      <c r="D590" s="9">
        <v>2</v>
      </c>
      <c r="E590" s="16" t="str">
        <f>VLOOKUP(見積条件マスタ[[#This Row],[qt_condition_type_id]],見積条件タイプマスタ[],5,0)</f>
        <v>表面処理</v>
      </c>
      <c r="F590" s="50" t="str">
        <f>VLOOKUP(見積条件マスタ[[#This Row],[qt_condition_type_id]],見積条件タイプマスタ[],2,0)</f>
        <v>SIMPLE_TEXT</v>
      </c>
      <c r="G590" s="5">
        <v>3</v>
      </c>
      <c r="H590" s="16" t="str">
        <f>見積条件マスタ[[#This Row],[article_type_id]]&amp;"."&amp;見積条件マスタ[[#This Row],[qt_condition_type_id]]&amp;"."&amp;見積条件マスタ[[#This Row],[qt_condition_type_define_id]]</f>
        <v>4.2.3</v>
      </c>
      <c r="I590" s="5" t="s">
        <v>34</v>
      </c>
      <c r="J590" s="5"/>
      <c r="K590" s="5" t="s">
        <v>165</v>
      </c>
      <c r="L590" s="5">
        <v>3</v>
      </c>
      <c r="M590" s="5"/>
      <c r="N590" s="5" t="s">
        <v>474</v>
      </c>
      <c r="O590" s="59"/>
    </row>
    <row r="591" spans="2:15" x14ac:dyDescent="0.25">
      <c r="B591" s="5">
        <v>4</v>
      </c>
      <c r="C591" s="16" t="str">
        <f>VLOOKUP(見積条件マスタ[[#This Row],[article_type_id]],品名マスタ[],5,0)</f>
        <v>段付エジェクタピン</v>
      </c>
      <c r="D591" s="9">
        <v>2</v>
      </c>
      <c r="E591" s="16" t="str">
        <f>VLOOKUP(見積条件マスタ[[#This Row],[qt_condition_type_id]],見積条件タイプマスタ[],5,0)</f>
        <v>表面処理</v>
      </c>
      <c r="F591" s="50" t="str">
        <f>VLOOKUP(見積条件マスタ[[#This Row],[qt_condition_type_id]],見積条件タイプマスタ[],2,0)</f>
        <v>SIMPLE_TEXT</v>
      </c>
      <c r="G591" s="5">
        <v>4</v>
      </c>
      <c r="H591" s="16" t="str">
        <f>見積条件マスタ[[#This Row],[article_type_id]]&amp;"."&amp;見積条件マスタ[[#This Row],[qt_condition_type_id]]&amp;"."&amp;見積条件マスタ[[#This Row],[qt_condition_type_define_id]]</f>
        <v>4.2.4</v>
      </c>
      <c r="I591" s="5" t="s">
        <v>166</v>
      </c>
      <c r="J591" s="5"/>
      <c r="K591" s="5" t="s">
        <v>634</v>
      </c>
      <c r="L591" s="5">
        <v>4</v>
      </c>
      <c r="M591" s="5"/>
      <c r="N591" s="5" t="s">
        <v>611</v>
      </c>
      <c r="O591" s="59"/>
    </row>
    <row r="592" spans="2:15" x14ac:dyDescent="0.25">
      <c r="B592" s="5">
        <v>4</v>
      </c>
      <c r="C592" s="16" t="str">
        <f>VLOOKUP(見積条件マスタ[[#This Row],[article_type_id]],品名マスタ[],5,0)</f>
        <v>段付エジェクタピン</v>
      </c>
      <c r="D592" s="9">
        <v>2</v>
      </c>
      <c r="E592" s="16" t="str">
        <f>VLOOKUP(見積条件マスタ[[#This Row],[qt_condition_type_id]],見積条件タイプマスタ[],5,0)</f>
        <v>表面処理</v>
      </c>
      <c r="F592" s="50" t="str">
        <f>VLOOKUP(見積条件マスタ[[#This Row],[qt_condition_type_id]],見積条件タイプマスタ[],2,0)</f>
        <v>SIMPLE_TEXT</v>
      </c>
      <c r="G592" s="5">
        <v>5</v>
      </c>
      <c r="H592" s="16" t="str">
        <f>見積条件マスタ[[#This Row],[article_type_id]]&amp;"."&amp;見積条件マスタ[[#This Row],[qt_condition_type_id]]&amp;"."&amp;見積条件マスタ[[#This Row],[qt_condition_type_define_id]]</f>
        <v>4.2.5</v>
      </c>
      <c r="I592" s="5" t="s">
        <v>167</v>
      </c>
      <c r="J592" s="5"/>
      <c r="K592" s="5" t="s">
        <v>636</v>
      </c>
      <c r="L592" s="5">
        <v>5</v>
      </c>
      <c r="M592" s="5"/>
      <c r="N592" s="5" t="s">
        <v>611</v>
      </c>
      <c r="O592" s="59"/>
    </row>
    <row r="593" spans="2:15" x14ac:dyDescent="0.25">
      <c r="B593" s="5">
        <v>4</v>
      </c>
      <c r="C593" s="16" t="str">
        <f>VLOOKUP(見積条件マスタ[[#This Row],[article_type_id]],品名マスタ[],5,0)</f>
        <v>段付エジェクタピン</v>
      </c>
      <c r="D593" s="9">
        <v>2</v>
      </c>
      <c r="E593" s="16" t="str">
        <f>VLOOKUP(見積条件マスタ[[#This Row],[qt_condition_type_id]],見積条件タイプマスタ[],5,0)</f>
        <v>表面処理</v>
      </c>
      <c r="F593" s="50" t="str">
        <f>VLOOKUP(見積条件マスタ[[#This Row],[qt_condition_type_id]],見積条件タイプマスタ[],2,0)</f>
        <v>SIMPLE_TEXT</v>
      </c>
      <c r="G593" s="5">
        <v>6</v>
      </c>
      <c r="H593" s="16" t="str">
        <f>見積条件マスタ[[#This Row],[article_type_id]]&amp;"."&amp;見積条件マスタ[[#This Row],[qt_condition_type_id]]&amp;"."&amp;見積条件マスタ[[#This Row],[qt_condition_type_define_id]]</f>
        <v>4.2.6</v>
      </c>
      <c r="I593" s="5" t="s">
        <v>168</v>
      </c>
      <c r="J593" s="5"/>
      <c r="K593" s="5" t="s">
        <v>637</v>
      </c>
      <c r="L593" s="5">
        <v>6</v>
      </c>
      <c r="M593" s="5"/>
      <c r="N593" s="5" t="s">
        <v>611</v>
      </c>
      <c r="O593" s="59"/>
    </row>
    <row r="594" spans="2:15" x14ac:dyDescent="0.25">
      <c r="B594" s="5">
        <v>4</v>
      </c>
      <c r="C594" s="16" t="str">
        <f>VLOOKUP(見積条件マスタ[[#This Row],[article_type_id]],品名マスタ[],5,0)</f>
        <v>段付エジェクタピン</v>
      </c>
      <c r="D594" s="9">
        <v>2</v>
      </c>
      <c r="E594" s="16" t="str">
        <f>VLOOKUP(見積条件マスタ[[#This Row],[qt_condition_type_id]],見積条件タイプマスタ[],5,0)</f>
        <v>表面処理</v>
      </c>
      <c r="F594" s="50" t="str">
        <f>VLOOKUP(見積条件マスタ[[#This Row],[qt_condition_type_id]],見積条件タイプマスタ[],2,0)</f>
        <v>SIMPLE_TEXT</v>
      </c>
      <c r="G594" s="5">
        <v>7</v>
      </c>
      <c r="H594" s="16" t="str">
        <f>見積条件マスタ[[#This Row],[article_type_id]]&amp;"."&amp;見積条件マスタ[[#This Row],[qt_condition_type_id]]&amp;"."&amp;見積条件マスタ[[#This Row],[qt_condition_type_define_id]]</f>
        <v>4.2.7</v>
      </c>
      <c r="I594" s="5" t="s">
        <v>169</v>
      </c>
      <c r="J594" s="5"/>
      <c r="K594" s="5" t="s">
        <v>638</v>
      </c>
      <c r="L594" s="5">
        <v>7</v>
      </c>
      <c r="M594" s="5"/>
      <c r="N594" s="5" t="s">
        <v>611</v>
      </c>
      <c r="O594" s="59"/>
    </row>
    <row r="595" spans="2:15" x14ac:dyDescent="0.25">
      <c r="B595" s="5">
        <v>4</v>
      </c>
      <c r="C595" s="16" t="str">
        <f>VLOOKUP(見積条件マスタ[[#This Row],[article_type_id]],品名マスタ[],5,0)</f>
        <v>段付エジェクタピン</v>
      </c>
      <c r="D595" s="9">
        <v>2</v>
      </c>
      <c r="E595" s="16" t="str">
        <f>VLOOKUP(見積条件マスタ[[#This Row],[qt_condition_type_id]],見積条件タイプマスタ[],5,0)</f>
        <v>表面処理</v>
      </c>
      <c r="F595" s="50" t="str">
        <f>VLOOKUP(見積条件マスタ[[#This Row],[qt_condition_type_id]],見積条件タイプマスタ[],2,0)</f>
        <v>SIMPLE_TEXT</v>
      </c>
      <c r="G595" s="5">
        <v>8</v>
      </c>
      <c r="H595" s="16" t="str">
        <f>見積条件マスタ[[#This Row],[article_type_id]]&amp;"."&amp;見積条件マスタ[[#This Row],[qt_condition_type_id]]&amp;"."&amp;見積条件マスタ[[#This Row],[qt_condition_type_define_id]]</f>
        <v>4.2.8</v>
      </c>
      <c r="I595" s="5" t="s">
        <v>170</v>
      </c>
      <c r="J595" s="5"/>
      <c r="K595" s="5" t="s">
        <v>639</v>
      </c>
      <c r="L595" s="5">
        <v>8</v>
      </c>
      <c r="M595" s="5"/>
      <c r="N595" s="5" t="s">
        <v>611</v>
      </c>
      <c r="O595" s="59"/>
    </row>
    <row r="596" spans="2:15" x14ac:dyDescent="0.25">
      <c r="B596" s="5">
        <v>4</v>
      </c>
      <c r="C596" s="16" t="str">
        <f>VLOOKUP(見積条件マスタ[[#This Row],[article_type_id]],品名マスタ[],5,0)</f>
        <v>段付エジェクタピン</v>
      </c>
      <c r="D596" s="9">
        <v>2</v>
      </c>
      <c r="E596" s="16" t="str">
        <f>VLOOKUP(見積条件マスタ[[#This Row],[qt_condition_type_id]],見積条件タイプマスタ[],5,0)</f>
        <v>表面処理</v>
      </c>
      <c r="F596" s="50" t="str">
        <f>VLOOKUP(見積条件マスタ[[#This Row],[qt_condition_type_id]],見積条件タイプマスタ[],2,0)</f>
        <v>SIMPLE_TEXT</v>
      </c>
      <c r="G596" s="5">
        <v>9</v>
      </c>
      <c r="H596" s="16" t="str">
        <f>見積条件マスタ[[#This Row],[article_type_id]]&amp;"."&amp;見積条件マスタ[[#This Row],[qt_condition_type_id]]&amp;"."&amp;見積条件マスタ[[#This Row],[qt_condition_type_define_id]]</f>
        <v>4.2.9</v>
      </c>
      <c r="I596" s="5" t="s">
        <v>171</v>
      </c>
      <c r="J596" s="5"/>
      <c r="K596" s="5" t="s">
        <v>640</v>
      </c>
      <c r="L596" s="5">
        <v>9</v>
      </c>
      <c r="M596" s="5"/>
      <c r="N596" s="5" t="s">
        <v>611</v>
      </c>
      <c r="O596" s="59"/>
    </row>
    <row r="597" spans="2:15" x14ac:dyDescent="0.25">
      <c r="B597" s="5">
        <v>4</v>
      </c>
      <c r="C597" s="16" t="str">
        <f>VLOOKUP(見積条件マスタ[[#This Row],[article_type_id]],品名マスタ[],5,0)</f>
        <v>段付エジェクタピン</v>
      </c>
      <c r="D597" s="9">
        <v>2</v>
      </c>
      <c r="E597" s="16" t="str">
        <f>VLOOKUP(見積条件マスタ[[#This Row],[qt_condition_type_id]],見積条件タイプマスタ[],5,0)</f>
        <v>表面処理</v>
      </c>
      <c r="F597" s="50" t="str">
        <f>VLOOKUP(見積条件マスタ[[#This Row],[qt_condition_type_id]],見積条件タイプマスタ[],2,0)</f>
        <v>SIMPLE_TEXT</v>
      </c>
      <c r="G597" s="5">
        <v>10</v>
      </c>
      <c r="H597" s="16" t="str">
        <f>見積条件マスタ[[#This Row],[article_type_id]]&amp;"."&amp;見積条件マスタ[[#This Row],[qt_condition_type_id]]&amp;"."&amp;見積条件マスタ[[#This Row],[qt_condition_type_define_id]]</f>
        <v>4.2.10</v>
      </c>
      <c r="I597" s="5" t="s">
        <v>172</v>
      </c>
      <c r="J597" s="5"/>
      <c r="K597" s="5" t="s">
        <v>641</v>
      </c>
      <c r="L597" s="5">
        <v>10</v>
      </c>
      <c r="M597" s="5"/>
      <c r="N597" s="5" t="s">
        <v>611</v>
      </c>
      <c r="O597" s="59"/>
    </row>
    <row r="598" spans="2:15" x14ac:dyDescent="0.25">
      <c r="B598" s="5">
        <v>4</v>
      </c>
      <c r="C598" s="16" t="str">
        <f>VLOOKUP(見積条件マスタ[[#This Row],[article_type_id]],品名マスタ[],5,0)</f>
        <v>段付エジェクタピン</v>
      </c>
      <c r="D598" s="9">
        <v>2</v>
      </c>
      <c r="E598" s="16" t="str">
        <f>VLOOKUP(見積条件マスタ[[#This Row],[qt_condition_type_id]],見積条件タイプマスタ[],5,0)</f>
        <v>表面処理</v>
      </c>
      <c r="F598" s="50" t="str">
        <f>VLOOKUP(見積条件マスタ[[#This Row],[qt_condition_type_id]],見積条件タイプマスタ[],2,0)</f>
        <v>SIMPLE_TEXT</v>
      </c>
      <c r="G598" s="5">
        <v>11</v>
      </c>
      <c r="H598" s="16" t="str">
        <f>見積条件マスタ[[#This Row],[article_type_id]]&amp;"."&amp;見積条件マスタ[[#This Row],[qt_condition_type_id]]&amp;"."&amp;見積条件マスタ[[#This Row],[qt_condition_type_define_id]]</f>
        <v>4.2.11</v>
      </c>
      <c r="I598" s="5" t="s">
        <v>173</v>
      </c>
      <c r="J598" s="5"/>
      <c r="K598" s="5" t="s">
        <v>642</v>
      </c>
      <c r="L598" s="5">
        <v>11</v>
      </c>
      <c r="M598" s="5"/>
      <c r="N598" s="5" t="s">
        <v>611</v>
      </c>
      <c r="O598" s="59"/>
    </row>
    <row r="599" spans="2:15" x14ac:dyDescent="0.25">
      <c r="B599" s="5">
        <v>4</v>
      </c>
      <c r="C599" s="16" t="str">
        <f>VLOOKUP(見積条件マスタ[[#This Row],[article_type_id]],品名マスタ[],5,0)</f>
        <v>段付エジェクタピン</v>
      </c>
      <c r="D599" s="9">
        <v>2</v>
      </c>
      <c r="E599" s="16" t="str">
        <f>VLOOKUP(見積条件マスタ[[#This Row],[qt_condition_type_id]],見積条件タイプマスタ[],5,0)</f>
        <v>表面処理</v>
      </c>
      <c r="F599" s="50" t="str">
        <f>VLOOKUP(見積条件マスタ[[#This Row],[qt_condition_type_id]],見積条件タイプマスタ[],2,0)</f>
        <v>SIMPLE_TEXT</v>
      </c>
      <c r="G599" s="5">
        <v>12</v>
      </c>
      <c r="H599" s="16" t="str">
        <f>見積条件マスタ[[#This Row],[article_type_id]]&amp;"."&amp;見積条件マスタ[[#This Row],[qt_condition_type_id]]&amp;"."&amp;見積条件マスタ[[#This Row],[qt_condition_type_define_id]]</f>
        <v>4.2.12</v>
      </c>
      <c r="I599" s="5" t="s">
        <v>174</v>
      </c>
      <c r="J599" s="5"/>
      <c r="K599" s="5" t="s">
        <v>643</v>
      </c>
      <c r="L599" s="5">
        <v>12</v>
      </c>
      <c r="M599" s="5"/>
      <c r="N599" s="5" t="s">
        <v>611</v>
      </c>
      <c r="O599" s="59"/>
    </row>
    <row r="600" spans="2:15" x14ac:dyDescent="0.25">
      <c r="B600" s="5">
        <v>4</v>
      </c>
      <c r="C600" s="16" t="str">
        <f>VLOOKUP(見積条件マスタ[[#This Row],[article_type_id]],品名マスタ[],5,0)</f>
        <v>段付エジェクタピン</v>
      </c>
      <c r="D600" s="9">
        <v>2</v>
      </c>
      <c r="E600" s="16" t="str">
        <f>VLOOKUP(見積条件マスタ[[#This Row],[qt_condition_type_id]],見積条件タイプマスタ[],5,0)</f>
        <v>表面処理</v>
      </c>
      <c r="F600" s="50" t="str">
        <f>VLOOKUP(見積条件マスタ[[#This Row],[qt_condition_type_id]],見積条件タイプマスタ[],2,0)</f>
        <v>SIMPLE_TEXT</v>
      </c>
      <c r="G600" s="5">
        <v>13</v>
      </c>
      <c r="H600" s="16" t="str">
        <f>見積条件マスタ[[#This Row],[article_type_id]]&amp;"."&amp;見積条件マスタ[[#This Row],[qt_condition_type_id]]&amp;"."&amp;見積条件マスタ[[#This Row],[qt_condition_type_define_id]]</f>
        <v>4.2.13</v>
      </c>
      <c r="I600" s="5" t="s">
        <v>175</v>
      </c>
      <c r="J600" s="5"/>
      <c r="K600" s="5" t="s">
        <v>644</v>
      </c>
      <c r="L600" s="5">
        <v>13</v>
      </c>
      <c r="M600" s="5"/>
      <c r="N600" s="5" t="s">
        <v>611</v>
      </c>
      <c r="O600" s="59"/>
    </row>
    <row r="601" spans="2:15" x14ac:dyDescent="0.25">
      <c r="B601" s="5">
        <v>4</v>
      </c>
      <c r="C601" s="16" t="str">
        <f>VLOOKUP(見積条件マスタ[[#This Row],[article_type_id]],品名マスタ[],5,0)</f>
        <v>段付エジェクタピン</v>
      </c>
      <c r="D601" s="9">
        <v>3</v>
      </c>
      <c r="E601" s="16" t="str">
        <f>VLOOKUP(見積条件マスタ[[#This Row],[qt_condition_type_id]],見積条件タイプマスタ[],5,0)</f>
        <v>硬度</v>
      </c>
      <c r="F601" s="50" t="str">
        <f>VLOOKUP(見積条件マスタ[[#This Row],[qt_condition_type_id]],見積条件タイプマスタ[],2,0)</f>
        <v>SIMPLE_TEXT</v>
      </c>
      <c r="G601" s="10">
        <v>1</v>
      </c>
      <c r="H601" s="45" t="str">
        <f>見積条件マスタ[[#This Row],[article_type_id]]&amp;"."&amp;見積条件マスタ[[#This Row],[qt_condition_type_id]]&amp;"."&amp;見積条件マスタ[[#This Row],[qt_condition_type_define_id]]</f>
        <v>4.3.1</v>
      </c>
      <c r="I601" s="4" t="s">
        <v>176</v>
      </c>
      <c r="J601" s="4"/>
      <c r="K601" s="4" t="s">
        <v>177</v>
      </c>
      <c r="L601" s="4">
        <v>1</v>
      </c>
      <c r="M601" s="4"/>
      <c r="N601" s="12" t="s">
        <v>838</v>
      </c>
      <c r="O601" s="59" t="s">
        <v>839</v>
      </c>
    </row>
    <row r="602" spans="2:15" x14ac:dyDescent="0.25">
      <c r="B602" s="5">
        <v>4</v>
      </c>
      <c r="C602" s="16" t="str">
        <f>VLOOKUP(見積条件マスタ[[#This Row],[article_type_id]],品名マスタ[],5,0)</f>
        <v>段付エジェクタピン</v>
      </c>
      <c r="D602" s="9">
        <v>3</v>
      </c>
      <c r="E602" s="16" t="str">
        <f>VLOOKUP(見積条件マスタ[[#This Row],[qt_condition_type_id]],見積条件タイプマスタ[],5,0)</f>
        <v>硬度</v>
      </c>
      <c r="F602" s="50" t="str">
        <f>VLOOKUP(見積条件マスタ[[#This Row],[qt_condition_type_id]],見積条件タイプマスタ[],2,0)</f>
        <v>SIMPLE_TEXT</v>
      </c>
      <c r="G602" s="10">
        <v>2</v>
      </c>
      <c r="H602" s="45" t="str">
        <f>見積条件マスタ[[#This Row],[article_type_id]]&amp;"."&amp;見積条件マスタ[[#This Row],[qt_condition_type_id]]&amp;"."&amp;見積条件マスタ[[#This Row],[qt_condition_type_define_id]]</f>
        <v>4.3.2</v>
      </c>
      <c r="I602" s="4" t="s">
        <v>14</v>
      </c>
      <c r="J602" s="4"/>
      <c r="K602" s="4" t="s">
        <v>178</v>
      </c>
      <c r="L602" s="4">
        <v>2</v>
      </c>
      <c r="M602" s="4"/>
      <c r="N602" s="12" t="s">
        <v>838</v>
      </c>
      <c r="O602" s="59" t="s">
        <v>839</v>
      </c>
    </row>
    <row r="603" spans="2:15" x14ac:dyDescent="0.25">
      <c r="B603" s="5">
        <v>4</v>
      </c>
      <c r="C603" s="16" t="str">
        <f>VLOOKUP(見積条件マスタ[[#This Row],[article_type_id]],品名マスタ[],5,0)</f>
        <v>段付エジェクタピン</v>
      </c>
      <c r="D603" s="9">
        <v>3</v>
      </c>
      <c r="E603" s="16" t="str">
        <f>VLOOKUP(見積条件マスタ[[#This Row],[qt_condition_type_id]],見積条件タイプマスタ[],5,0)</f>
        <v>硬度</v>
      </c>
      <c r="F603" s="50" t="str">
        <f>VLOOKUP(見積条件マスタ[[#This Row],[qt_condition_type_id]],見積条件タイプマスタ[],2,0)</f>
        <v>SIMPLE_TEXT</v>
      </c>
      <c r="G603" s="10">
        <v>3</v>
      </c>
      <c r="H603" s="45" t="str">
        <f>見積条件マスタ[[#This Row],[article_type_id]]&amp;"."&amp;見積条件マスタ[[#This Row],[qt_condition_type_id]]&amp;"."&amp;見積条件マスタ[[#This Row],[qt_condition_type_define_id]]</f>
        <v>4.3.3</v>
      </c>
      <c r="I603" s="4" t="s">
        <v>17</v>
      </c>
      <c r="J603" s="4"/>
      <c r="K603" s="4" t="s">
        <v>179</v>
      </c>
      <c r="L603" s="4">
        <v>3</v>
      </c>
      <c r="M603" s="4"/>
      <c r="N603" s="12" t="s">
        <v>838</v>
      </c>
      <c r="O603" s="59" t="s">
        <v>839</v>
      </c>
    </row>
    <row r="604" spans="2:15" x14ac:dyDescent="0.25">
      <c r="B604" s="5">
        <v>4</v>
      </c>
      <c r="C604" s="16" t="str">
        <f>VLOOKUP(見積条件マスタ[[#This Row],[article_type_id]],品名マスタ[],5,0)</f>
        <v>段付エジェクタピン</v>
      </c>
      <c r="D604" s="9">
        <v>3</v>
      </c>
      <c r="E604" s="16" t="str">
        <f>VLOOKUP(見積条件マスタ[[#This Row],[qt_condition_type_id]],見積条件タイプマスタ[],5,0)</f>
        <v>硬度</v>
      </c>
      <c r="F604" s="50" t="str">
        <f>VLOOKUP(見積条件マスタ[[#This Row],[qt_condition_type_id]],見積条件タイプマスタ[],2,0)</f>
        <v>SIMPLE_TEXT</v>
      </c>
      <c r="G604" s="10">
        <v>4</v>
      </c>
      <c r="H604" s="45" t="str">
        <f>見積条件マスタ[[#This Row],[article_type_id]]&amp;"."&amp;見積条件マスタ[[#This Row],[qt_condition_type_id]]&amp;"."&amp;見積条件マスタ[[#This Row],[qt_condition_type_define_id]]</f>
        <v>4.3.4</v>
      </c>
      <c r="I604" s="4" t="s">
        <v>21</v>
      </c>
      <c r="J604" s="4"/>
      <c r="K604" s="4" t="s">
        <v>180</v>
      </c>
      <c r="L604" s="4">
        <v>4</v>
      </c>
      <c r="M604" s="4"/>
      <c r="N604" s="12" t="s">
        <v>838</v>
      </c>
      <c r="O604" s="59" t="s">
        <v>839</v>
      </c>
    </row>
    <row r="605" spans="2:15" x14ac:dyDescent="0.25">
      <c r="B605" s="5">
        <v>4</v>
      </c>
      <c r="C605" s="16" t="str">
        <f>VLOOKUP(見積条件マスタ[[#This Row],[article_type_id]],品名マスタ[],5,0)</f>
        <v>段付エジェクタピン</v>
      </c>
      <c r="D605" s="9">
        <v>3</v>
      </c>
      <c r="E605" s="16" t="str">
        <f>VLOOKUP(見積条件マスタ[[#This Row],[qt_condition_type_id]],見積条件タイプマスタ[],5,0)</f>
        <v>硬度</v>
      </c>
      <c r="F605" s="50" t="str">
        <f>VLOOKUP(見積条件マスタ[[#This Row],[qt_condition_type_id]],見積条件タイプマスタ[],2,0)</f>
        <v>SIMPLE_TEXT</v>
      </c>
      <c r="G605" s="10">
        <v>5</v>
      </c>
      <c r="H605" s="45" t="str">
        <f>見積条件マスタ[[#This Row],[article_type_id]]&amp;"."&amp;見積条件マスタ[[#This Row],[qt_condition_type_id]]&amp;"."&amp;見積条件マスタ[[#This Row],[qt_condition_type_define_id]]</f>
        <v>4.3.5</v>
      </c>
      <c r="I605" s="4" t="s">
        <v>11</v>
      </c>
      <c r="J605" s="4"/>
      <c r="K605" s="4" t="s">
        <v>181</v>
      </c>
      <c r="L605" s="4">
        <v>6</v>
      </c>
      <c r="M605" s="4"/>
      <c r="N605" s="12" t="s">
        <v>838</v>
      </c>
      <c r="O605" s="59" t="s">
        <v>839</v>
      </c>
    </row>
    <row r="606" spans="2:15" x14ac:dyDescent="0.25">
      <c r="B606" s="5">
        <v>4</v>
      </c>
      <c r="C606" s="16" t="str">
        <f>VLOOKUP(見積条件マスタ[[#This Row],[article_type_id]],品名マスタ[],5,0)</f>
        <v>段付エジェクタピン</v>
      </c>
      <c r="D606" s="9">
        <v>3</v>
      </c>
      <c r="E606" s="16" t="str">
        <f>VLOOKUP(見積条件マスタ[[#This Row],[qt_condition_type_id]],見積条件タイプマスタ[],5,0)</f>
        <v>硬度</v>
      </c>
      <c r="F606" s="50" t="str">
        <f>VLOOKUP(見積条件マスタ[[#This Row],[qt_condition_type_id]],見積条件タイプマスタ[],2,0)</f>
        <v>SIMPLE_TEXT</v>
      </c>
      <c r="G606" s="10">
        <v>6</v>
      </c>
      <c r="H606" s="45" t="str">
        <f>見積条件マスタ[[#This Row],[article_type_id]]&amp;"."&amp;見積条件マスタ[[#This Row],[qt_condition_type_id]]&amp;"."&amp;見積条件マスタ[[#This Row],[qt_condition_type_define_id]]</f>
        <v>4.3.6</v>
      </c>
      <c r="I606" s="4" t="s">
        <v>19</v>
      </c>
      <c r="J606" s="4"/>
      <c r="K606" s="4" t="s">
        <v>182</v>
      </c>
      <c r="L606" s="4">
        <v>7</v>
      </c>
      <c r="M606" s="4"/>
      <c r="N606" s="12" t="s">
        <v>838</v>
      </c>
      <c r="O606" s="59" t="s">
        <v>839</v>
      </c>
    </row>
    <row r="607" spans="2:15" x14ac:dyDescent="0.25">
      <c r="B607" s="5">
        <v>4</v>
      </c>
      <c r="C607" s="16" t="str">
        <f>VLOOKUP(見積条件マスタ[[#This Row],[article_type_id]],品名マスタ[],5,0)</f>
        <v>段付エジェクタピン</v>
      </c>
      <c r="D607" s="9">
        <v>3</v>
      </c>
      <c r="E607" s="16" t="str">
        <f>VLOOKUP(見積条件マスタ[[#This Row],[qt_condition_type_id]],見積条件タイプマスタ[],5,0)</f>
        <v>硬度</v>
      </c>
      <c r="F607" s="50" t="str">
        <f>VLOOKUP(見積条件マスタ[[#This Row],[qt_condition_type_id]],見積条件タイプマスタ[],2,0)</f>
        <v>SIMPLE_TEXT</v>
      </c>
      <c r="G607" s="10">
        <v>7</v>
      </c>
      <c r="H607" s="45" t="str">
        <f>見積条件マスタ[[#This Row],[article_type_id]]&amp;"."&amp;見積条件マスタ[[#This Row],[qt_condition_type_id]]&amp;"."&amp;見積条件マスタ[[#This Row],[qt_condition_type_define_id]]</f>
        <v>4.3.7</v>
      </c>
      <c r="I607" s="4" t="s">
        <v>183</v>
      </c>
      <c r="J607" s="4"/>
      <c r="K607" s="4" t="s">
        <v>184</v>
      </c>
      <c r="L607" s="4">
        <v>9</v>
      </c>
      <c r="M607" s="4"/>
      <c r="N607" s="12" t="s">
        <v>838</v>
      </c>
      <c r="O607" s="59" t="s">
        <v>839</v>
      </c>
    </row>
    <row r="608" spans="2:15" x14ac:dyDescent="0.25">
      <c r="B608" s="5">
        <v>4</v>
      </c>
      <c r="C608" s="16" t="str">
        <f>VLOOKUP(見積条件マスタ[[#This Row],[article_type_id]],品名マスタ[],5,0)</f>
        <v>段付エジェクタピン</v>
      </c>
      <c r="D608" s="9">
        <v>3</v>
      </c>
      <c r="E608" s="16" t="str">
        <f>VLOOKUP(見積条件マスタ[[#This Row],[qt_condition_type_id]],見積条件タイプマスタ[],5,0)</f>
        <v>硬度</v>
      </c>
      <c r="F608" s="50" t="str">
        <f>VLOOKUP(見積条件マスタ[[#This Row],[qt_condition_type_id]],見積条件タイプマスタ[],2,0)</f>
        <v>SIMPLE_TEXT</v>
      </c>
      <c r="G608" s="10">
        <v>8</v>
      </c>
      <c r="H608" s="45" t="str">
        <f>見積条件マスタ[[#This Row],[article_type_id]]&amp;"."&amp;見積条件マスタ[[#This Row],[qt_condition_type_id]]&amp;"."&amp;見積条件マスタ[[#This Row],[qt_condition_type_define_id]]</f>
        <v>4.3.8</v>
      </c>
      <c r="I608" s="4" t="s">
        <v>185</v>
      </c>
      <c r="J608" s="4"/>
      <c r="K608" s="4" t="s">
        <v>186</v>
      </c>
      <c r="L608" s="4">
        <v>10</v>
      </c>
      <c r="M608" s="4"/>
      <c r="N608" s="12" t="s">
        <v>838</v>
      </c>
      <c r="O608" s="59" t="s">
        <v>839</v>
      </c>
    </row>
    <row r="609" spans="2:15" x14ac:dyDescent="0.25">
      <c r="B609" s="5">
        <v>4</v>
      </c>
      <c r="C609" s="16" t="str">
        <f>VLOOKUP(見積条件マスタ[[#This Row],[article_type_id]],品名マスタ[],5,0)</f>
        <v>段付エジェクタピン</v>
      </c>
      <c r="D609" s="9">
        <v>3</v>
      </c>
      <c r="E609" s="16" t="str">
        <f>VLOOKUP(見積条件マスタ[[#This Row],[qt_condition_type_id]],見積条件タイプマスタ[],5,0)</f>
        <v>硬度</v>
      </c>
      <c r="F609" s="16" t="str">
        <f>VLOOKUP(見積条件マスタ[[#This Row],[qt_condition_type_id]],見積条件タイプマスタ[],2,0)</f>
        <v>SIMPLE_TEXT</v>
      </c>
      <c r="G609" s="10">
        <v>9</v>
      </c>
      <c r="H609" s="45" t="str">
        <f>見積条件マスタ[[#This Row],[article_type_id]]&amp;"."&amp;見積条件マスタ[[#This Row],[qt_condition_type_id]]&amp;"."&amp;見積条件マスタ[[#This Row],[qt_condition_type_define_id]]</f>
        <v>4.3.9</v>
      </c>
      <c r="I609" t="s">
        <v>187</v>
      </c>
      <c r="K609" t="s">
        <v>188</v>
      </c>
      <c r="L609">
        <v>11</v>
      </c>
      <c r="N609" s="12" t="s">
        <v>838</v>
      </c>
      <c r="O609" s="59" t="s">
        <v>839</v>
      </c>
    </row>
    <row r="610" spans="2:15" x14ac:dyDescent="0.25">
      <c r="B610" s="5">
        <v>4</v>
      </c>
      <c r="C610" s="16" t="str">
        <f>VLOOKUP(見積条件マスタ[[#This Row],[article_type_id]],品名マスタ[],5,0)</f>
        <v>段付エジェクタピン</v>
      </c>
      <c r="D610" s="9">
        <v>3</v>
      </c>
      <c r="E610" s="16" t="str">
        <f>VLOOKUP(見積条件マスタ[[#This Row],[qt_condition_type_id]],見積条件タイプマスタ[],5,0)</f>
        <v>硬度</v>
      </c>
      <c r="F610" s="16" t="str">
        <f>VLOOKUP(見積条件マスタ[[#This Row],[qt_condition_type_id]],見積条件タイプマスタ[],2,0)</f>
        <v>SIMPLE_TEXT</v>
      </c>
      <c r="G610" s="10">
        <v>10</v>
      </c>
      <c r="H610" s="45" t="str">
        <f>見積条件マスタ[[#This Row],[article_type_id]]&amp;"."&amp;見積条件マスタ[[#This Row],[qt_condition_type_id]]&amp;"."&amp;見積条件マスタ[[#This Row],[qt_condition_type_define_id]]</f>
        <v>4.3.10</v>
      </c>
      <c r="I610" t="s">
        <v>8</v>
      </c>
      <c r="K610" t="s">
        <v>189</v>
      </c>
      <c r="L610">
        <v>12</v>
      </c>
      <c r="N610" s="12" t="s">
        <v>838</v>
      </c>
      <c r="O610" s="59" t="s">
        <v>839</v>
      </c>
    </row>
    <row r="611" spans="2:15" x14ac:dyDescent="0.25">
      <c r="B611" s="5">
        <v>4</v>
      </c>
      <c r="C611" s="16" t="str">
        <f>VLOOKUP(見積条件マスタ[[#This Row],[article_type_id]],品名マスタ[],5,0)</f>
        <v>段付エジェクタピン</v>
      </c>
      <c r="D611" s="9">
        <v>3</v>
      </c>
      <c r="E611" s="16" t="str">
        <f>VLOOKUP(見積条件マスタ[[#This Row],[qt_condition_type_id]],見積条件タイプマスタ[],5,0)</f>
        <v>硬度</v>
      </c>
      <c r="F611" s="16" t="str">
        <f>VLOOKUP(見積条件マスタ[[#This Row],[qt_condition_type_id]],見積条件タイプマスタ[],2,0)</f>
        <v>SIMPLE_TEXT</v>
      </c>
      <c r="G611" s="10">
        <v>11</v>
      </c>
      <c r="H611" s="45" t="str">
        <f>見積条件マスタ[[#This Row],[article_type_id]]&amp;"."&amp;見積条件マスタ[[#This Row],[qt_condition_type_id]]&amp;"."&amp;見積条件マスタ[[#This Row],[qt_condition_type_define_id]]</f>
        <v>4.3.11</v>
      </c>
      <c r="I611" t="s">
        <v>23</v>
      </c>
      <c r="K611" t="s">
        <v>190</v>
      </c>
      <c r="L611">
        <v>5</v>
      </c>
      <c r="N611" s="12" t="s">
        <v>838</v>
      </c>
      <c r="O611" s="59" t="s">
        <v>839</v>
      </c>
    </row>
    <row r="612" spans="2:15" x14ac:dyDescent="0.25">
      <c r="B612" s="5">
        <v>4</v>
      </c>
      <c r="C612" s="16" t="str">
        <f>VLOOKUP(見積条件マスタ[[#This Row],[article_type_id]],品名マスタ[],5,0)</f>
        <v>段付エジェクタピン</v>
      </c>
      <c r="D612" s="9">
        <v>3</v>
      </c>
      <c r="E612" s="16" t="str">
        <f>VLOOKUP(見積条件マスタ[[#This Row],[qt_condition_type_id]],見積条件タイプマスタ[],5,0)</f>
        <v>硬度</v>
      </c>
      <c r="F612" s="16" t="str">
        <f>VLOOKUP(見積条件マスタ[[#This Row],[qt_condition_type_id]],見積条件タイプマスタ[],2,0)</f>
        <v>SIMPLE_TEXT</v>
      </c>
      <c r="G612" s="10">
        <v>12</v>
      </c>
      <c r="H612" s="45" t="str">
        <f>見積条件マスタ[[#This Row],[article_type_id]]&amp;"."&amp;見積条件マスタ[[#This Row],[qt_condition_type_id]]&amp;"."&amp;見積条件マスタ[[#This Row],[qt_condition_type_define_id]]</f>
        <v>4.3.12</v>
      </c>
      <c r="I612" t="s">
        <v>26</v>
      </c>
      <c r="K612" t="s">
        <v>191</v>
      </c>
      <c r="L612">
        <v>8</v>
      </c>
      <c r="N612" s="12" t="s">
        <v>838</v>
      </c>
      <c r="O612" s="59" t="s">
        <v>839</v>
      </c>
    </row>
    <row r="613" spans="2:15" x14ac:dyDescent="0.25">
      <c r="B613" s="5">
        <v>4</v>
      </c>
      <c r="C613" s="16" t="str">
        <f>VLOOKUP(見積条件マスタ[[#This Row],[article_type_id]],品名マスタ[],5,0)</f>
        <v>段付エジェクタピン</v>
      </c>
      <c r="D613" s="9">
        <v>3</v>
      </c>
      <c r="E613" s="16" t="str">
        <f>VLOOKUP(見積条件マスタ[[#This Row],[qt_condition_type_id]],見積条件タイプマスタ[],5,0)</f>
        <v>硬度</v>
      </c>
      <c r="F613" s="16" t="str">
        <f>VLOOKUP(見積条件マスタ[[#This Row],[qt_condition_type_id]],見積条件タイプマスタ[],2,0)</f>
        <v>SIMPLE_TEXT</v>
      </c>
      <c r="G613" s="10">
        <v>13</v>
      </c>
      <c r="H613" s="45" t="str">
        <f>見積条件マスタ[[#This Row],[article_type_id]]&amp;"."&amp;見積条件マスタ[[#This Row],[qt_condition_type_id]]&amp;"."&amp;見積条件マスタ[[#This Row],[qt_condition_type_define_id]]</f>
        <v>4.3.13</v>
      </c>
      <c r="I613" t="s">
        <v>29</v>
      </c>
      <c r="K613" t="s">
        <v>192</v>
      </c>
      <c r="L613">
        <v>13</v>
      </c>
      <c r="N613" s="12" t="s">
        <v>838</v>
      </c>
      <c r="O613" s="59" t="s">
        <v>839</v>
      </c>
    </row>
    <row r="614" spans="2:15" x14ac:dyDescent="0.25">
      <c r="B614" s="5">
        <v>4</v>
      </c>
      <c r="C614" s="16" t="str">
        <f>VLOOKUP(見積条件マスタ[[#This Row],[article_type_id]],品名マスタ[],5,0)</f>
        <v>段付エジェクタピン</v>
      </c>
      <c r="D614" s="9">
        <v>3</v>
      </c>
      <c r="E614" s="16" t="str">
        <f>VLOOKUP(見積条件マスタ[[#This Row],[qt_condition_type_id]],見積条件タイプマスタ[],5,0)</f>
        <v>硬度</v>
      </c>
      <c r="F614" s="16" t="str">
        <f>VLOOKUP(見積条件マスタ[[#This Row],[qt_condition_type_id]],見積条件タイプマスタ[],2,0)</f>
        <v>SIMPLE_TEXT</v>
      </c>
      <c r="G614" s="10">
        <v>14</v>
      </c>
      <c r="H614" s="45" t="str">
        <f>見積条件マスタ[[#This Row],[article_type_id]]&amp;"."&amp;見積条件マスタ[[#This Row],[qt_condition_type_id]]&amp;"."&amp;見積条件マスタ[[#This Row],[qt_condition_type_define_id]]</f>
        <v>4.3.14</v>
      </c>
      <c r="I614" t="s">
        <v>31</v>
      </c>
      <c r="K614" t="s">
        <v>193</v>
      </c>
      <c r="L614">
        <v>14</v>
      </c>
      <c r="N614" s="12" t="s">
        <v>838</v>
      </c>
      <c r="O614" s="59" t="s">
        <v>839</v>
      </c>
    </row>
    <row r="615" spans="2:15" x14ac:dyDescent="0.25">
      <c r="B615" s="5">
        <v>4</v>
      </c>
      <c r="C615" s="16" t="str">
        <f>VLOOKUP(見積条件マスタ[[#This Row],[article_type_id]],品名マスタ[],5,0)</f>
        <v>段付エジェクタピン</v>
      </c>
      <c r="D615" s="9">
        <v>3</v>
      </c>
      <c r="E615" s="16" t="str">
        <f>VLOOKUP(見積条件マスタ[[#This Row],[qt_condition_type_id]],見積条件タイプマスタ[],5,0)</f>
        <v>硬度</v>
      </c>
      <c r="F615" s="16" t="str">
        <f>VLOOKUP(見積条件マスタ[[#This Row],[qt_condition_type_id]],見積条件タイプマスタ[],2,0)</f>
        <v>SIMPLE_TEXT</v>
      </c>
      <c r="G615" s="10">
        <v>15</v>
      </c>
      <c r="H615" s="45" t="str">
        <f>見積条件マスタ[[#This Row],[article_type_id]]&amp;"."&amp;見積条件マスタ[[#This Row],[qt_condition_type_id]]&amp;"."&amp;見積条件マスタ[[#This Row],[qt_condition_type_define_id]]</f>
        <v>4.3.15</v>
      </c>
      <c r="I615" t="s">
        <v>33</v>
      </c>
      <c r="K615" t="s">
        <v>194</v>
      </c>
      <c r="L615">
        <v>15</v>
      </c>
      <c r="N615" s="12" t="s">
        <v>838</v>
      </c>
      <c r="O615" s="59" t="s">
        <v>839</v>
      </c>
    </row>
    <row r="616" spans="2:15" x14ac:dyDescent="0.25">
      <c r="B616" s="5">
        <v>4</v>
      </c>
      <c r="C616" s="50" t="str">
        <f>VLOOKUP(見積条件マスタ[[#This Row],[article_type_id]],品名マスタ[],5,0)</f>
        <v>段付エジェクタピン</v>
      </c>
      <c r="D616" s="11">
        <v>10001</v>
      </c>
      <c r="E616" s="50" t="str">
        <f>VLOOKUP(見積条件マスタ[[#This Row],[qt_condition_type_id]],見積条件タイプマスタ[],5,0)</f>
        <v>ツバ径公差</v>
      </c>
      <c r="F616" s="16" t="str">
        <f>VLOOKUP(見積条件マスタ[[#This Row],[qt_condition_type_id]],見積条件タイプマスタ[],2,0)</f>
        <v>TOLERANCE</v>
      </c>
      <c r="G616" s="10">
        <v>1</v>
      </c>
      <c r="H616" s="44" t="str">
        <f>見積条件マスタ[[#This Row],[article_type_id]]&amp;"."&amp;見積条件マスタ[[#This Row],[qt_condition_type_id]]&amp;"."&amp;見積条件マスタ[[#This Row],[qt_condition_type_define_id]]</f>
        <v>4.10001.1</v>
      </c>
      <c r="I616" t="s">
        <v>195</v>
      </c>
      <c r="K616" t="s">
        <v>195</v>
      </c>
      <c r="L616">
        <v>2</v>
      </c>
      <c r="M616">
        <v>2</v>
      </c>
      <c r="N616" s="30" t="s">
        <v>776</v>
      </c>
      <c r="O616" s="59"/>
    </row>
    <row r="617" spans="2:15" x14ac:dyDescent="0.25">
      <c r="B617" s="5">
        <v>4</v>
      </c>
      <c r="C617" s="50" t="str">
        <f>VLOOKUP(見積条件マスタ[[#This Row],[article_type_id]],品名マスタ[],5,0)</f>
        <v>段付エジェクタピン</v>
      </c>
      <c r="D617" s="11">
        <v>10001</v>
      </c>
      <c r="E617" s="50" t="str">
        <f>VLOOKUP(見積条件マスタ[[#This Row],[qt_condition_type_id]],見積条件タイプマスタ[],5,0)</f>
        <v>ツバ径公差</v>
      </c>
      <c r="F617" s="16" t="str">
        <f>VLOOKUP(見積条件マスタ[[#This Row],[qt_condition_type_id]],見積条件タイプマスタ[],2,0)</f>
        <v>TOLERANCE</v>
      </c>
      <c r="G617" s="10">
        <v>2</v>
      </c>
      <c r="H617" s="44" t="str">
        <f>見積条件マスタ[[#This Row],[article_type_id]]&amp;"."&amp;見積条件マスタ[[#This Row],[qt_condition_type_id]]&amp;"."&amp;見積条件マスタ[[#This Row],[qt_condition_type_define_id]]</f>
        <v>4.10001.2</v>
      </c>
      <c r="I617" t="s">
        <v>196</v>
      </c>
      <c r="K617" t="s">
        <v>196</v>
      </c>
      <c r="L617">
        <v>1</v>
      </c>
      <c r="M617">
        <v>1</v>
      </c>
      <c r="N617" s="30" t="s">
        <v>776</v>
      </c>
      <c r="O617" s="59"/>
    </row>
    <row r="618" spans="2:15" x14ac:dyDescent="0.25">
      <c r="B618" s="5">
        <v>4</v>
      </c>
      <c r="C618" s="50" t="str">
        <f>VLOOKUP(見積条件マスタ[[#This Row],[article_type_id]],品名マスタ[],5,0)</f>
        <v>段付エジェクタピン</v>
      </c>
      <c r="D618" s="11">
        <v>10002</v>
      </c>
      <c r="E618" s="50" t="str">
        <f>VLOOKUP(見積条件マスタ[[#This Row],[qt_condition_type_id]],見積条件タイプマスタ[],5,0)</f>
        <v>ツバ厚公差</v>
      </c>
      <c r="F618" s="16" t="str">
        <f>VLOOKUP(見積条件マスタ[[#This Row],[qt_condition_type_id]],見積条件タイプマスタ[],2,0)</f>
        <v>TOLERANCE</v>
      </c>
      <c r="G618" s="10">
        <v>1</v>
      </c>
      <c r="H618" s="44" t="str">
        <f>見積条件マスタ[[#This Row],[article_type_id]]&amp;"."&amp;見積条件マスタ[[#This Row],[qt_condition_type_id]]&amp;"."&amp;見積条件マスタ[[#This Row],[qt_condition_type_define_id]]</f>
        <v>4.10002.1</v>
      </c>
      <c r="I618" t="s">
        <v>195</v>
      </c>
      <c r="K618" t="s">
        <v>195</v>
      </c>
      <c r="L618">
        <v>1</v>
      </c>
      <c r="M618">
        <v>2</v>
      </c>
      <c r="N618" s="30" t="s">
        <v>779</v>
      </c>
      <c r="O618" s="59"/>
    </row>
    <row r="619" spans="2:15" x14ac:dyDescent="0.25">
      <c r="B619" s="5">
        <v>4</v>
      </c>
      <c r="C619" s="50" t="str">
        <f>VLOOKUP(見積条件マスタ[[#This Row],[article_type_id]],品名マスタ[],5,0)</f>
        <v>段付エジェクタピン</v>
      </c>
      <c r="D619" s="11">
        <v>10002</v>
      </c>
      <c r="E619" s="50" t="str">
        <f>VLOOKUP(見積条件マスタ[[#This Row],[qt_condition_type_id]],見積条件タイプマスタ[],5,0)</f>
        <v>ツバ厚公差</v>
      </c>
      <c r="F619" s="16" t="str">
        <f>VLOOKUP(見積条件マスタ[[#This Row],[qt_condition_type_id]],見積条件タイプマスタ[],2,0)</f>
        <v>TOLERANCE</v>
      </c>
      <c r="G619" s="10">
        <v>2</v>
      </c>
      <c r="H619" s="44" t="str">
        <f>見積条件マスタ[[#This Row],[article_type_id]]&amp;"."&amp;見積条件マスタ[[#This Row],[qt_condition_type_id]]&amp;"."&amp;見積条件マスタ[[#This Row],[qt_condition_type_define_id]]</f>
        <v>4.10002.2</v>
      </c>
      <c r="I619" t="s">
        <v>197</v>
      </c>
      <c r="K619" t="s">
        <v>197</v>
      </c>
      <c r="L619">
        <v>2</v>
      </c>
      <c r="M619">
        <v>2</v>
      </c>
      <c r="N619" s="30" t="s">
        <v>779</v>
      </c>
      <c r="O619" s="59"/>
    </row>
    <row r="620" spans="2:15" x14ac:dyDescent="0.25">
      <c r="B620" s="5">
        <v>4</v>
      </c>
      <c r="C620" s="50" t="str">
        <f>VLOOKUP(見積条件マスタ[[#This Row],[article_type_id]],品名マスタ[],5,0)</f>
        <v>段付エジェクタピン</v>
      </c>
      <c r="D620" s="11">
        <v>10003</v>
      </c>
      <c r="E620" s="50" t="str">
        <f>VLOOKUP(見積条件マスタ[[#This Row],[qt_condition_type_id]],見積条件タイプマスタ[],5,0)</f>
        <v>全長公差</v>
      </c>
      <c r="F620" s="16" t="str">
        <f>VLOOKUP(見積条件マスタ[[#This Row],[qt_condition_type_id]],見積条件タイプマスタ[],2,0)</f>
        <v>TOLERANCE</v>
      </c>
      <c r="G620" s="10">
        <v>1</v>
      </c>
      <c r="H620" s="44" t="str">
        <f>見積条件マスタ[[#This Row],[article_type_id]]&amp;"."&amp;見積条件マスタ[[#This Row],[qt_condition_type_id]]&amp;"."&amp;見積条件マスタ[[#This Row],[qt_condition_type_define_id]]</f>
        <v>4.10003.1</v>
      </c>
      <c r="I620" t="s">
        <v>215</v>
      </c>
      <c r="K620" t="s">
        <v>199</v>
      </c>
      <c r="L620">
        <v>3</v>
      </c>
      <c r="M620">
        <v>2</v>
      </c>
      <c r="N620" s="12" t="s">
        <v>389</v>
      </c>
      <c r="O620" s="59"/>
    </row>
    <row r="621" spans="2:15" x14ac:dyDescent="0.25">
      <c r="B621" s="5">
        <v>4</v>
      </c>
      <c r="C621" s="50" t="str">
        <f>VLOOKUP(見積条件マスタ[[#This Row],[article_type_id]],品名マスタ[],5,0)</f>
        <v>段付エジェクタピン</v>
      </c>
      <c r="D621" s="11">
        <v>10003</v>
      </c>
      <c r="E621" s="50" t="str">
        <f>VLOOKUP(見積条件マスタ[[#This Row],[qt_condition_type_id]],見積条件タイプマスタ[],5,0)</f>
        <v>全長公差</v>
      </c>
      <c r="F621" s="16" t="str">
        <f>VLOOKUP(見積条件マスタ[[#This Row],[qt_condition_type_id]],見積条件タイプマスタ[],2,0)</f>
        <v>TOLERANCE</v>
      </c>
      <c r="G621" s="10">
        <v>2</v>
      </c>
      <c r="H621" s="44" t="str">
        <f>見積条件マスタ[[#This Row],[article_type_id]]&amp;"."&amp;見積条件マスタ[[#This Row],[qt_condition_type_id]]&amp;"."&amp;見積条件マスタ[[#This Row],[qt_condition_type_define_id]]</f>
        <v>4.10003.2</v>
      </c>
      <c r="I621" t="s">
        <v>204</v>
      </c>
      <c r="K621" t="s">
        <v>198</v>
      </c>
      <c r="L621">
        <v>2</v>
      </c>
      <c r="M621">
        <v>2</v>
      </c>
      <c r="N621" s="12" t="s">
        <v>389</v>
      </c>
      <c r="O621" s="59"/>
    </row>
    <row r="622" spans="2:15" x14ac:dyDescent="0.25">
      <c r="B622" s="5">
        <v>4</v>
      </c>
      <c r="C622" s="50" t="str">
        <f>VLOOKUP(見積条件マスタ[[#This Row],[article_type_id]],品名マスタ[],5,0)</f>
        <v>段付エジェクタピン</v>
      </c>
      <c r="D622" s="11">
        <v>10003</v>
      </c>
      <c r="E622" s="50" t="str">
        <f>VLOOKUP(見積条件マスタ[[#This Row],[qt_condition_type_id]],見積条件タイプマスタ[],5,0)</f>
        <v>全長公差</v>
      </c>
      <c r="F622" s="16" t="str">
        <f>VLOOKUP(見積条件マスタ[[#This Row],[qt_condition_type_id]],見積条件タイプマスタ[],2,0)</f>
        <v>TOLERANCE</v>
      </c>
      <c r="G622" s="10">
        <v>3</v>
      </c>
      <c r="H622" s="44" t="str">
        <f>見積条件マスタ[[#This Row],[article_type_id]]&amp;"."&amp;見積条件マスタ[[#This Row],[qt_condition_type_id]]&amp;"."&amp;見積条件マスタ[[#This Row],[qt_condition_type_define_id]]</f>
        <v>4.10003.3</v>
      </c>
      <c r="I622" t="s">
        <v>236</v>
      </c>
      <c r="K622" t="s">
        <v>200</v>
      </c>
      <c r="L622">
        <v>4</v>
      </c>
      <c r="M622">
        <v>2</v>
      </c>
      <c r="N622" s="12" t="s">
        <v>389</v>
      </c>
      <c r="O622" s="59"/>
    </row>
    <row r="623" spans="2:15" x14ac:dyDescent="0.25">
      <c r="B623" s="5">
        <v>4</v>
      </c>
      <c r="C623" s="50" t="str">
        <f>VLOOKUP(見積条件マスタ[[#This Row],[article_type_id]],品名マスタ[],5,0)</f>
        <v>段付エジェクタピン</v>
      </c>
      <c r="D623" s="11">
        <v>10003</v>
      </c>
      <c r="E623" s="50" t="str">
        <f>VLOOKUP(見積条件マスタ[[#This Row],[qt_condition_type_id]],見積条件タイプマスタ[],5,0)</f>
        <v>全長公差</v>
      </c>
      <c r="F623" s="16" t="str">
        <f>VLOOKUP(見積条件マスタ[[#This Row],[qt_condition_type_id]],見積条件タイプマスタ[],2,0)</f>
        <v>TOLERANCE</v>
      </c>
      <c r="G623" s="10">
        <v>4</v>
      </c>
      <c r="H623" s="44" t="str">
        <f>見積条件マスタ[[#This Row],[article_type_id]]&amp;"."&amp;見積条件マスタ[[#This Row],[qt_condition_type_id]]&amp;"."&amp;見積条件マスタ[[#This Row],[qt_condition_type_define_id]]</f>
        <v>4.10003.4</v>
      </c>
      <c r="I623" t="s">
        <v>201</v>
      </c>
      <c r="K623" t="s">
        <v>202</v>
      </c>
      <c r="L623">
        <v>1</v>
      </c>
      <c r="M623">
        <v>1</v>
      </c>
      <c r="N623" s="12" t="s">
        <v>388</v>
      </c>
      <c r="O623" s="59"/>
    </row>
    <row r="624" spans="2:15" x14ac:dyDescent="0.25">
      <c r="B624" s="5">
        <v>4</v>
      </c>
      <c r="C624" s="50" t="str">
        <f>VLOOKUP(見積条件マスタ[[#This Row],[article_type_id]],品名マスタ[],5,0)</f>
        <v>段付エジェクタピン</v>
      </c>
      <c r="D624" s="11">
        <v>10004</v>
      </c>
      <c r="E624" s="50" t="str">
        <f>VLOOKUP(見積条件マスタ[[#This Row],[qt_condition_type_id]],見積条件タイプマスタ[],5,0)</f>
        <v>先端径公差</v>
      </c>
      <c r="F624" s="16" t="str">
        <f>VLOOKUP(見積条件マスタ[[#This Row],[qt_condition_type_id]],見積条件タイプマスタ[],2,0)</f>
        <v>TOLERANCE</v>
      </c>
      <c r="G624" s="10">
        <v>1</v>
      </c>
      <c r="H624" s="44" t="str">
        <f>見積条件マスタ[[#This Row],[article_type_id]]&amp;"."&amp;見積条件マスタ[[#This Row],[qt_condition_type_id]]&amp;"."&amp;見積条件マスタ[[#This Row],[qt_condition_type_define_id]]</f>
        <v>4.10004.1</v>
      </c>
      <c r="I624" t="s">
        <v>360</v>
      </c>
      <c r="K624" t="s">
        <v>361</v>
      </c>
      <c r="L624">
        <v>3</v>
      </c>
      <c r="M624">
        <v>3</v>
      </c>
      <c r="N624" s="69" t="s">
        <v>820</v>
      </c>
      <c r="O624" t="s">
        <v>818</v>
      </c>
    </row>
    <row r="625" spans="2:15" x14ac:dyDescent="0.25">
      <c r="B625" s="5">
        <v>4</v>
      </c>
      <c r="C625" s="50" t="str">
        <f>VLOOKUP(見積条件マスタ[[#This Row],[article_type_id]],品名マスタ[],5,0)</f>
        <v>段付エジェクタピン</v>
      </c>
      <c r="D625" s="11">
        <v>10004</v>
      </c>
      <c r="E625" s="50" t="str">
        <f>VLOOKUP(見積条件マスタ[[#This Row],[qt_condition_type_id]],見積条件タイプマスタ[],5,0)</f>
        <v>先端径公差</v>
      </c>
      <c r="F625" s="16" t="str">
        <f>VLOOKUP(見積条件マスタ[[#This Row],[qt_condition_type_id]],見積条件タイプマスタ[],2,0)</f>
        <v>TOLERANCE</v>
      </c>
      <c r="G625" s="10">
        <v>2</v>
      </c>
      <c r="H625" s="44" t="str">
        <f>見積条件マスタ[[#This Row],[article_type_id]]&amp;"."&amp;見積条件マスタ[[#This Row],[qt_condition_type_id]]&amp;"."&amp;見積条件マスタ[[#This Row],[qt_condition_type_define_id]]</f>
        <v>4.10004.2</v>
      </c>
      <c r="I625" t="s">
        <v>362</v>
      </c>
      <c r="K625" t="s">
        <v>363</v>
      </c>
      <c r="L625">
        <v>2</v>
      </c>
      <c r="M625">
        <v>2</v>
      </c>
      <c r="N625" s="70" t="s">
        <v>776</v>
      </c>
      <c r="O625" t="s">
        <v>818</v>
      </c>
    </row>
    <row r="626" spans="2:15" x14ac:dyDescent="0.25">
      <c r="B626" s="5">
        <v>4</v>
      </c>
      <c r="C626" s="50" t="str">
        <f>VLOOKUP(見積条件マスタ[[#This Row],[article_type_id]],品名マスタ[],5,0)</f>
        <v>段付エジェクタピン</v>
      </c>
      <c r="D626" s="11">
        <v>10004</v>
      </c>
      <c r="E626" s="50" t="str">
        <f>VLOOKUP(見積条件マスタ[[#This Row],[qt_condition_type_id]],見積条件タイプマスタ[],5,0)</f>
        <v>先端径公差</v>
      </c>
      <c r="F626" s="16" t="str">
        <f>VLOOKUP(見積条件マスタ[[#This Row],[qt_condition_type_id]],見積条件タイプマスタ[],2,0)</f>
        <v>TOLERANCE</v>
      </c>
      <c r="G626" s="10">
        <v>3</v>
      </c>
      <c r="H626" s="44" t="str">
        <f>見積条件マスタ[[#This Row],[article_type_id]]&amp;"."&amp;見積条件マスタ[[#This Row],[qt_condition_type_id]]&amp;"."&amp;見積条件マスタ[[#This Row],[qt_condition_type_define_id]]</f>
        <v>4.10004.3</v>
      </c>
      <c r="I626" t="s">
        <v>364</v>
      </c>
      <c r="K626" t="s">
        <v>365</v>
      </c>
      <c r="L626">
        <v>1</v>
      </c>
      <c r="M626">
        <v>3</v>
      </c>
      <c r="N626" s="70" t="s">
        <v>776</v>
      </c>
      <c r="O626" t="s">
        <v>818</v>
      </c>
    </row>
    <row r="627" spans="2:15" x14ac:dyDescent="0.25">
      <c r="B627" s="5">
        <v>4</v>
      </c>
      <c r="C627" s="50" t="str">
        <f>VLOOKUP(見積条件マスタ[[#This Row],[article_type_id]],品名マスタ[],5,0)</f>
        <v>段付エジェクタピン</v>
      </c>
      <c r="D627" s="11">
        <v>10005</v>
      </c>
      <c r="E627" s="50" t="str">
        <f>VLOOKUP(見積条件マスタ[[#This Row],[qt_condition_type_id]],見積条件タイプマスタ[],5,0)</f>
        <v>シャンク径公差</v>
      </c>
      <c r="F627" s="16" t="str">
        <f>VLOOKUP(見積条件マスタ[[#This Row],[qt_condition_type_id]],見積条件タイプマスタ[],2,0)</f>
        <v>TOLERANCE</v>
      </c>
      <c r="G627" s="10">
        <v>1</v>
      </c>
      <c r="H627" s="44" t="str">
        <f>見積条件マスタ[[#This Row],[article_type_id]]&amp;"."&amp;見積条件マスタ[[#This Row],[qt_condition_type_id]]&amp;"."&amp;見積条件マスタ[[#This Row],[qt_condition_type_define_id]]</f>
        <v>4.10005.1</v>
      </c>
      <c r="I627" t="s">
        <v>368</v>
      </c>
      <c r="K627" t="s">
        <v>368</v>
      </c>
      <c r="L627">
        <v>2</v>
      </c>
      <c r="M627">
        <v>3</v>
      </c>
      <c r="N627" s="66" t="s">
        <v>815</v>
      </c>
      <c r="O627" t="s">
        <v>816</v>
      </c>
    </row>
    <row r="628" spans="2:15" x14ac:dyDescent="0.25">
      <c r="B628" s="5">
        <v>4</v>
      </c>
      <c r="C628" s="50" t="str">
        <f>VLOOKUP(見積条件マスタ[[#This Row],[article_type_id]],品名マスタ[],5,0)</f>
        <v>段付エジェクタピン</v>
      </c>
      <c r="D628" s="11">
        <v>10005</v>
      </c>
      <c r="E628" s="50" t="str">
        <f>VLOOKUP(見積条件マスタ[[#This Row],[qt_condition_type_id]],見積条件タイプマスタ[],5,0)</f>
        <v>シャンク径公差</v>
      </c>
      <c r="F628" s="16" t="str">
        <f>VLOOKUP(見積条件マスタ[[#This Row],[qt_condition_type_id]],見積条件タイプマスタ[],2,0)</f>
        <v>TOLERANCE</v>
      </c>
      <c r="G628" s="10">
        <v>2</v>
      </c>
      <c r="H628" s="44" t="str">
        <f>見積条件マスタ[[#This Row],[article_type_id]]&amp;"."&amp;見積条件マスタ[[#This Row],[qt_condition_type_id]]&amp;"."&amp;見積条件マスタ[[#This Row],[qt_condition_type_define_id]]</f>
        <v>4.10005.2</v>
      </c>
      <c r="I628" t="s">
        <v>243</v>
      </c>
      <c r="K628" t="s">
        <v>243</v>
      </c>
      <c r="L628">
        <v>1</v>
      </c>
      <c r="M628">
        <v>3</v>
      </c>
      <c r="N628" s="66" t="s">
        <v>389</v>
      </c>
      <c r="O628" t="s">
        <v>816</v>
      </c>
    </row>
    <row r="629" spans="2:15" x14ac:dyDescent="0.25">
      <c r="B629" s="5">
        <v>4</v>
      </c>
      <c r="C629" s="50" t="str">
        <f>VLOOKUP(見積条件マスタ[[#This Row],[article_type_id]],品名マスタ[],5,0)</f>
        <v>段付エジェクタピン</v>
      </c>
      <c r="D629" s="11">
        <v>10005</v>
      </c>
      <c r="E629" s="50" t="str">
        <f>VLOOKUP(見積条件マスタ[[#This Row],[qt_condition_type_id]],見積条件タイプマスタ[],5,0)</f>
        <v>シャンク径公差</v>
      </c>
      <c r="F629" s="16" t="str">
        <f>VLOOKUP(見積条件マスタ[[#This Row],[qt_condition_type_id]],見積条件タイプマスタ[],2,0)</f>
        <v>TOLERANCE</v>
      </c>
      <c r="G629" s="10">
        <v>3</v>
      </c>
      <c r="H629" s="44" t="str">
        <f>見積条件マスタ[[#This Row],[article_type_id]]&amp;"."&amp;見積条件マスタ[[#This Row],[qt_condition_type_id]]&amp;"."&amp;見積条件マスタ[[#This Row],[qt_condition_type_define_id]]</f>
        <v>4.10005.3</v>
      </c>
      <c r="I629" t="s">
        <v>367</v>
      </c>
      <c r="K629" t="s">
        <v>367</v>
      </c>
      <c r="L629">
        <v>3</v>
      </c>
      <c r="M629">
        <v>2</v>
      </c>
      <c r="N629" s="66" t="s">
        <v>815</v>
      </c>
      <c r="O629" t="s">
        <v>816</v>
      </c>
    </row>
    <row r="630" spans="2:15" x14ac:dyDescent="0.25">
      <c r="B630" s="5">
        <v>4</v>
      </c>
      <c r="C630" s="50" t="str">
        <f>VLOOKUP(見積条件マスタ[[#This Row],[article_type_id]],品名マスタ[],5,0)</f>
        <v>段付エジェクタピン</v>
      </c>
      <c r="D630" s="11">
        <v>10005</v>
      </c>
      <c r="E630" s="50" t="str">
        <f>VLOOKUP(見積条件マスタ[[#This Row],[qt_condition_type_id]],見積条件タイプマスタ[],5,0)</f>
        <v>シャンク径公差</v>
      </c>
      <c r="F630" s="16" t="str">
        <f>VLOOKUP(見積条件マスタ[[#This Row],[qt_condition_type_id]],見積条件タイプマスタ[],2,0)</f>
        <v>TOLERANCE</v>
      </c>
      <c r="G630" s="10">
        <v>4</v>
      </c>
      <c r="H630" s="44" t="str">
        <f>見積条件マスタ[[#This Row],[article_type_id]]&amp;"."&amp;見積条件マスタ[[#This Row],[qt_condition_type_id]]&amp;"."&amp;見積条件マスタ[[#This Row],[qt_condition_type_define_id]]</f>
        <v>4.10005.4</v>
      </c>
      <c r="I630" t="s">
        <v>366</v>
      </c>
      <c r="K630" t="s">
        <v>366</v>
      </c>
      <c r="L630">
        <v>4</v>
      </c>
      <c r="M630">
        <v>2</v>
      </c>
      <c r="N630" s="66" t="s">
        <v>815</v>
      </c>
      <c r="O630" t="s">
        <v>816</v>
      </c>
    </row>
    <row r="631" spans="2:15" x14ac:dyDescent="0.25">
      <c r="B631" s="5">
        <v>4</v>
      </c>
      <c r="C631" s="50" t="str">
        <f>VLOOKUP(見積条件マスタ[[#This Row],[article_type_id]],品名マスタ[],5,0)</f>
        <v>段付エジェクタピン</v>
      </c>
      <c r="D631" s="11">
        <v>10005</v>
      </c>
      <c r="E631" s="50" t="str">
        <f>VLOOKUP(見積条件マスタ[[#This Row],[qt_condition_type_id]],見積条件タイプマスタ[],5,0)</f>
        <v>シャンク径公差</v>
      </c>
      <c r="F631" s="16" t="str">
        <f>VLOOKUP(見積条件マスタ[[#This Row],[qt_condition_type_id]],見積条件タイプマスタ[],2,0)</f>
        <v>TOLERANCE</v>
      </c>
      <c r="G631" s="10">
        <v>5</v>
      </c>
      <c r="H631" s="44" t="str">
        <f>見積条件マスタ[[#This Row],[article_type_id]]&amp;"."&amp;見積条件マスタ[[#This Row],[qt_condition_type_id]]&amp;"."&amp;見積条件マスタ[[#This Row],[qt_condition_type_define_id]]</f>
        <v>4.10005.5</v>
      </c>
      <c r="I631" t="s">
        <v>477</v>
      </c>
      <c r="K631" t="s">
        <v>477</v>
      </c>
      <c r="L631">
        <v>5</v>
      </c>
      <c r="M631">
        <v>2</v>
      </c>
      <c r="N631" s="66" t="s">
        <v>815</v>
      </c>
      <c r="O631" t="s">
        <v>816</v>
      </c>
    </row>
    <row r="632" spans="2:15" x14ac:dyDescent="0.25">
      <c r="B632" s="5">
        <v>4</v>
      </c>
      <c r="C632" s="50" t="str">
        <f>VLOOKUP(見積条件マスタ[[#This Row],[article_type_id]],品名マスタ[],5,0)</f>
        <v>段付エジェクタピン</v>
      </c>
      <c r="D632" s="11">
        <v>10005</v>
      </c>
      <c r="E632" s="50" t="str">
        <f>VLOOKUP(見積条件マスタ[[#This Row],[qt_condition_type_id]],見積条件タイプマスタ[],5,0)</f>
        <v>シャンク径公差</v>
      </c>
      <c r="F632" s="16" t="str">
        <f>VLOOKUP(見積条件マスタ[[#This Row],[qt_condition_type_id]],見積条件タイプマスタ[],2,0)</f>
        <v>TOLERANCE</v>
      </c>
      <c r="G632" s="10">
        <v>6</v>
      </c>
      <c r="H632" s="44" t="str">
        <f>見積条件マスタ[[#This Row],[article_type_id]]&amp;"."&amp;見積条件マスタ[[#This Row],[qt_condition_type_id]]&amp;"."&amp;見積条件マスタ[[#This Row],[qt_condition_type_define_id]]</f>
        <v>4.10005.6</v>
      </c>
      <c r="I632" t="s">
        <v>478</v>
      </c>
      <c r="K632" t="s">
        <v>478</v>
      </c>
      <c r="L632">
        <v>6</v>
      </c>
      <c r="M632">
        <v>2</v>
      </c>
      <c r="N632" s="68" t="s">
        <v>823</v>
      </c>
      <c r="O632" t="s">
        <v>824</v>
      </c>
    </row>
    <row r="633" spans="2:15" x14ac:dyDescent="0.25">
      <c r="B633" s="5">
        <v>4</v>
      </c>
      <c r="C633" s="50" t="str">
        <f>VLOOKUP(見積条件マスタ[[#This Row],[article_type_id]],品名マスタ[],5,0)</f>
        <v>段付エジェクタピン</v>
      </c>
      <c r="D633" s="11">
        <v>10006</v>
      </c>
      <c r="E633" s="50" t="str">
        <f>VLOOKUP(見積条件マスタ[[#This Row],[qt_condition_type_id]],見積条件タイプマスタ[],5,0)</f>
        <v>シャンク長公差</v>
      </c>
      <c r="F633" s="16" t="str">
        <f>VLOOKUP(見積条件マスタ[[#This Row],[qt_condition_type_id]],見積条件タイプマスタ[],2,0)</f>
        <v>TOLERANCE</v>
      </c>
      <c r="G633" s="10">
        <v>1</v>
      </c>
      <c r="H633" s="44" t="str">
        <f>見積条件マスタ[[#This Row],[article_type_id]]&amp;"."&amp;見積条件マスタ[[#This Row],[qt_condition_type_id]]&amp;"."&amp;見積条件マスタ[[#This Row],[qt_condition_type_define_id]]</f>
        <v>4.10006.1</v>
      </c>
      <c r="I633" t="s">
        <v>236</v>
      </c>
      <c r="K633" t="s">
        <v>200</v>
      </c>
      <c r="L633">
        <v>3</v>
      </c>
      <c r="M633">
        <v>2</v>
      </c>
      <c r="N633" s="66" t="s">
        <v>389</v>
      </c>
      <c r="O633" t="s">
        <v>816</v>
      </c>
    </row>
    <row r="634" spans="2:15" x14ac:dyDescent="0.25">
      <c r="B634" s="5">
        <v>4</v>
      </c>
      <c r="C634" s="50" t="str">
        <f>VLOOKUP(見積条件マスタ[[#This Row],[article_type_id]],品名マスタ[],5,0)</f>
        <v>段付エジェクタピン</v>
      </c>
      <c r="D634" s="11">
        <v>10006</v>
      </c>
      <c r="E634" s="50" t="str">
        <f>VLOOKUP(見積条件マスタ[[#This Row],[qt_condition_type_id]],見積条件タイプマスタ[],5,0)</f>
        <v>シャンク長公差</v>
      </c>
      <c r="F634" s="16" t="str">
        <f>VLOOKUP(見積条件マスタ[[#This Row],[qt_condition_type_id]],見積条件タイプマスタ[],2,0)</f>
        <v>TOLERANCE</v>
      </c>
      <c r="G634" s="10">
        <v>2</v>
      </c>
      <c r="H634" s="44" t="str">
        <f>見積条件マスタ[[#This Row],[article_type_id]]&amp;"."&amp;見積条件マスタ[[#This Row],[qt_condition_type_id]]&amp;"."&amp;見積条件マスタ[[#This Row],[qt_condition_type_define_id]]</f>
        <v>4.10006.2</v>
      </c>
      <c r="I634" t="s">
        <v>215</v>
      </c>
      <c r="K634" t="s">
        <v>199</v>
      </c>
      <c r="L634">
        <v>2</v>
      </c>
      <c r="M634">
        <v>2</v>
      </c>
      <c r="N634" s="66" t="s">
        <v>389</v>
      </c>
      <c r="O634" t="s">
        <v>816</v>
      </c>
    </row>
    <row r="635" spans="2:15" x14ac:dyDescent="0.25">
      <c r="B635" s="5">
        <v>4</v>
      </c>
      <c r="C635" s="50" t="str">
        <f>VLOOKUP(見積条件マスタ[[#This Row],[article_type_id]],品名マスタ[],5,0)</f>
        <v>段付エジェクタピン</v>
      </c>
      <c r="D635" s="11">
        <v>10006</v>
      </c>
      <c r="E635" s="50" t="str">
        <f>VLOOKUP(見積条件マスタ[[#This Row],[qt_condition_type_id]],見積条件タイプマスタ[],5,0)</f>
        <v>シャンク長公差</v>
      </c>
      <c r="F635" s="16" t="str">
        <f>VLOOKUP(見積条件マスタ[[#This Row],[qt_condition_type_id]],見積条件タイプマスタ[],2,0)</f>
        <v>TOLERANCE</v>
      </c>
      <c r="G635" s="10">
        <v>3</v>
      </c>
      <c r="H635" s="44" t="str">
        <f>見積条件マスタ[[#This Row],[article_type_id]]&amp;"."&amp;見積条件マスタ[[#This Row],[qt_condition_type_id]]&amp;"."&amp;見積条件マスタ[[#This Row],[qt_condition_type_define_id]]</f>
        <v>4.10006.3</v>
      </c>
      <c r="I635" t="s">
        <v>204</v>
      </c>
      <c r="K635" t="s">
        <v>198</v>
      </c>
      <c r="L635">
        <v>1</v>
      </c>
      <c r="M635">
        <v>2</v>
      </c>
      <c r="N635" s="66" t="s">
        <v>389</v>
      </c>
      <c r="O635" t="s">
        <v>816</v>
      </c>
    </row>
    <row r="636" spans="2:15" x14ac:dyDescent="0.25">
      <c r="B636" s="5">
        <v>4</v>
      </c>
      <c r="C636" s="50" t="str">
        <f>VLOOKUP(見積条件マスタ[[#This Row],[article_type_id]],品名マスタ[],5,0)</f>
        <v>段付エジェクタピン</v>
      </c>
      <c r="D636" s="11">
        <v>10006</v>
      </c>
      <c r="E636" s="50" t="str">
        <f>VLOOKUP(見積条件マスタ[[#This Row],[qt_condition_type_id]],見積条件タイプマスタ[],5,0)</f>
        <v>シャンク長公差</v>
      </c>
      <c r="F636" s="16" t="str">
        <f>VLOOKUP(見積条件マスタ[[#This Row],[qt_condition_type_id]],見積条件タイプマスタ[],2,0)</f>
        <v>TOLERANCE</v>
      </c>
      <c r="G636" s="10">
        <v>4</v>
      </c>
      <c r="H636" s="44" t="str">
        <f>見積条件マスタ[[#This Row],[article_type_id]]&amp;"."&amp;見積条件マスタ[[#This Row],[qt_condition_type_id]]&amp;"."&amp;見積条件マスタ[[#This Row],[qt_condition_type_define_id]]</f>
        <v>4.10006.4</v>
      </c>
      <c r="I636" t="s">
        <v>201</v>
      </c>
      <c r="K636" t="s">
        <v>202</v>
      </c>
      <c r="L636">
        <v>4</v>
      </c>
      <c r="M636" s="68">
        <v>1</v>
      </c>
      <c r="N636" s="66" t="s">
        <v>389</v>
      </c>
      <c r="O636" t="s">
        <v>816</v>
      </c>
    </row>
    <row r="637" spans="2:15" x14ac:dyDescent="0.25">
      <c r="B637" s="5">
        <v>4</v>
      </c>
      <c r="C637" s="50" t="str">
        <f>VLOOKUP(見積条件マスタ[[#This Row],[article_type_id]],品名マスタ[],5,0)</f>
        <v>段付エジェクタピン</v>
      </c>
      <c r="D637" s="11">
        <v>10006</v>
      </c>
      <c r="E637" s="50" t="str">
        <f>VLOOKUP(見積条件マスタ[[#This Row],[qt_condition_type_id]],見積条件タイプマスタ[],5,0)</f>
        <v>シャンク長公差</v>
      </c>
      <c r="F637" s="16" t="str">
        <f>VLOOKUP(見積条件マスタ[[#This Row],[qt_condition_type_id]],見積条件タイプマスタ[],2,0)</f>
        <v>TOLERANCE</v>
      </c>
      <c r="G637" s="10">
        <v>5</v>
      </c>
      <c r="H637" s="44" t="str">
        <f>見積条件マスタ[[#This Row],[article_type_id]]&amp;"."&amp;見積条件マスタ[[#This Row],[qt_condition_type_id]]&amp;"."&amp;見積条件マスタ[[#This Row],[qt_condition_type_define_id]]</f>
        <v>4.10006.5</v>
      </c>
      <c r="I637" t="s">
        <v>475</v>
      </c>
      <c r="K637" t="s">
        <v>476</v>
      </c>
      <c r="L637">
        <v>5</v>
      </c>
      <c r="M637" s="68">
        <v>1</v>
      </c>
      <c r="N637" s="12" t="s">
        <v>611</v>
      </c>
    </row>
    <row r="638" spans="2:15" x14ac:dyDescent="0.25">
      <c r="B638" s="5">
        <v>4</v>
      </c>
      <c r="C638" s="50" t="str">
        <f>VLOOKUP(見積条件マスタ[[#This Row],[article_type_id]],品名マスタ[],5,0)</f>
        <v>段付エジェクタピン</v>
      </c>
      <c r="D638" s="11">
        <v>10007</v>
      </c>
      <c r="E638" s="50" t="str">
        <f>VLOOKUP(見積条件マスタ[[#This Row],[qt_condition_type_id]],見積条件タイプマスタ[],5,0)</f>
        <v>ツバカット位置公差</v>
      </c>
      <c r="F638" s="16" t="str">
        <f>VLOOKUP(見積条件マスタ[[#This Row],[qt_condition_type_id]],見積条件タイプマスタ[],2,0)</f>
        <v>TOLERANCE</v>
      </c>
      <c r="G638" s="10">
        <v>1</v>
      </c>
      <c r="H638" s="44" t="str">
        <f>見積条件マスタ[[#This Row],[article_type_id]]&amp;"."&amp;見積条件マスタ[[#This Row],[qt_condition_type_id]]&amp;"."&amp;見積条件マスタ[[#This Row],[qt_condition_type_define_id]]</f>
        <v>4.10007.1</v>
      </c>
      <c r="I638" t="s">
        <v>195</v>
      </c>
      <c r="K638" t="s">
        <v>195</v>
      </c>
      <c r="L638">
        <v>2</v>
      </c>
      <c r="M638">
        <v>3</v>
      </c>
      <c r="N638" s="12" t="s">
        <v>612</v>
      </c>
    </row>
    <row r="639" spans="2:15" x14ac:dyDescent="0.25">
      <c r="B639" s="5">
        <v>4</v>
      </c>
      <c r="C639" s="50" t="str">
        <f>VLOOKUP(見積条件マスタ[[#This Row],[article_type_id]],品名マスタ[],5,0)</f>
        <v>段付エジェクタピン</v>
      </c>
      <c r="D639" s="11">
        <v>10007</v>
      </c>
      <c r="E639" s="50" t="str">
        <f>VLOOKUP(見積条件マスタ[[#This Row],[qt_condition_type_id]],見積条件タイプマスタ[],5,0)</f>
        <v>ツバカット位置公差</v>
      </c>
      <c r="F639" s="16" t="str">
        <f>VLOOKUP(見積条件マスタ[[#This Row],[qt_condition_type_id]],見積条件タイプマスタ[],2,0)</f>
        <v>TOLERANCE</v>
      </c>
      <c r="G639" s="10">
        <v>2</v>
      </c>
      <c r="H639" s="44" t="str">
        <f>見積条件マスタ[[#This Row],[article_type_id]]&amp;"."&amp;見積条件マスタ[[#This Row],[qt_condition_type_id]]&amp;"."&amp;見積条件マスタ[[#This Row],[qt_condition_type_define_id]]</f>
        <v>4.10007.2</v>
      </c>
      <c r="I639" t="s">
        <v>203</v>
      </c>
      <c r="K639" t="s">
        <v>203</v>
      </c>
      <c r="L639">
        <v>1</v>
      </c>
      <c r="M639">
        <v>3</v>
      </c>
      <c r="N639" s="12" t="s">
        <v>612</v>
      </c>
    </row>
    <row r="640" spans="2:15" x14ac:dyDescent="0.25">
      <c r="B640" s="5">
        <v>4</v>
      </c>
      <c r="C640" s="50" t="str">
        <f>VLOOKUP(見積条件マスタ[[#This Row],[article_type_id]],品名マスタ[],5,0)</f>
        <v>段付エジェクタピン</v>
      </c>
      <c r="D640" s="11">
        <v>10007</v>
      </c>
      <c r="E640" s="50" t="str">
        <f>VLOOKUP(見積条件マスタ[[#This Row],[qt_condition_type_id]],見積条件タイプマスタ[],5,0)</f>
        <v>ツバカット位置公差</v>
      </c>
      <c r="F640" s="16" t="str">
        <f>VLOOKUP(見積条件マスタ[[#This Row],[qt_condition_type_id]],見積条件タイプマスタ[],2,0)</f>
        <v>TOLERANCE</v>
      </c>
      <c r="G640" s="10">
        <v>3</v>
      </c>
      <c r="H640" s="44" t="str">
        <f>見積条件マスタ[[#This Row],[article_type_id]]&amp;"."&amp;見積条件マスタ[[#This Row],[qt_condition_type_id]]&amp;"."&amp;見積条件マスタ[[#This Row],[qt_condition_type_define_id]]</f>
        <v>4.10007.3</v>
      </c>
      <c r="I640" t="s">
        <v>443</v>
      </c>
      <c r="K640" t="s">
        <v>443</v>
      </c>
      <c r="L640">
        <v>3</v>
      </c>
      <c r="M640">
        <v>3</v>
      </c>
      <c r="N640" s="67" t="s">
        <v>759</v>
      </c>
      <c r="O640" t="s">
        <v>814</v>
      </c>
    </row>
    <row r="641" spans="2:15" x14ac:dyDescent="0.25">
      <c r="B641" s="5">
        <v>4</v>
      </c>
      <c r="C641" s="50" t="str">
        <f>VLOOKUP(見積条件マスタ[[#This Row],[article_type_id]],品名マスタ[],5,0)</f>
        <v>段付エジェクタピン</v>
      </c>
      <c r="D641" s="11">
        <v>10008</v>
      </c>
      <c r="E641" s="50" t="str">
        <f>VLOOKUP(見積条件マスタ[[#This Row],[qt_condition_type_id]],見積条件タイプマスタ[],5,0)</f>
        <v>ツバ裏溝 溝幅A公差</v>
      </c>
      <c r="F641" s="16" t="str">
        <f>VLOOKUP(見積条件マスタ[[#This Row],[qt_condition_type_id]],見積条件タイプマスタ[],2,0)</f>
        <v>TOLERANCE</v>
      </c>
      <c r="G641" s="10">
        <v>1</v>
      </c>
      <c r="H641" s="44" t="str">
        <f>見積条件マスタ[[#This Row],[article_type_id]]&amp;"."&amp;見積条件マスタ[[#This Row],[qt_condition_type_id]]&amp;"."&amp;見積条件マスタ[[#This Row],[qt_condition_type_define_id]]</f>
        <v>4.10008.1</v>
      </c>
      <c r="I641" t="s">
        <v>195</v>
      </c>
      <c r="K641" t="s">
        <v>195</v>
      </c>
      <c r="L641">
        <v>2</v>
      </c>
      <c r="M641">
        <v>2</v>
      </c>
      <c r="N641" t="s">
        <v>822</v>
      </c>
      <c r="O641" s="59"/>
    </row>
    <row r="642" spans="2:15" x14ac:dyDescent="0.25">
      <c r="B642" s="5">
        <v>4</v>
      </c>
      <c r="C642" s="50" t="str">
        <f>VLOOKUP(見積条件マスタ[[#This Row],[article_type_id]],品名マスタ[],5,0)</f>
        <v>段付エジェクタピン</v>
      </c>
      <c r="D642" s="11">
        <v>10008</v>
      </c>
      <c r="E642" s="50" t="str">
        <f>VLOOKUP(見積条件マスタ[[#This Row],[qt_condition_type_id]],見積条件タイプマスタ[],5,0)</f>
        <v>ツバ裏溝 溝幅A公差</v>
      </c>
      <c r="F642" s="16" t="str">
        <f>VLOOKUP(見積条件マスタ[[#This Row],[qt_condition_type_id]],見積条件タイプマスタ[],2,0)</f>
        <v>TOLERANCE</v>
      </c>
      <c r="G642" s="10">
        <v>2</v>
      </c>
      <c r="H642" s="44" t="str">
        <f>見積条件マスタ[[#This Row],[article_type_id]]&amp;"."&amp;見積条件マスタ[[#This Row],[qt_condition_type_id]]&amp;"."&amp;見積条件マスタ[[#This Row],[qt_condition_type_define_id]]</f>
        <v>4.10008.2</v>
      </c>
      <c r="I642" t="s">
        <v>203</v>
      </c>
      <c r="K642" t="s">
        <v>203</v>
      </c>
      <c r="L642">
        <v>1</v>
      </c>
      <c r="M642">
        <v>1</v>
      </c>
      <c r="N642" t="s">
        <v>813</v>
      </c>
      <c r="O642" s="59"/>
    </row>
    <row r="643" spans="2:15" x14ac:dyDescent="0.25">
      <c r="B643" s="5">
        <v>4</v>
      </c>
      <c r="C643" s="50" t="str">
        <f>VLOOKUP(見積条件マスタ[[#This Row],[article_type_id]],品名マスタ[],5,0)</f>
        <v>段付エジェクタピン</v>
      </c>
      <c r="D643" s="11">
        <v>10009</v>
      </c>
      <c r="E643" s="50" t="str">
        <f>VLOOKUP(見積条件マスタ[[#This Row],[qt_condition_type_id]],見積条件タイプマスタ[],5,0)</f>
        <v>ツバ裏溝 溝幅B公差</v>
      </c>
      <c r="F643" s="16" t="str">
        <f>VLOOKUP(見積条件マスタ[[#This Row],[qt_condition_type_id]],見積条件タイプマスタ[],2,0)</f>
        <v>TOLERANCE</v>
      </c>
      <c r="G643" s="10">
        <v>1</v>
      </c>
      <c r="H643" s="44" t="str">
        <f>見積条件マスタ[[#This Row],[article_type_id]]&amp;"."&amp;見積条件マスタ[[#This Row],[qt_condition_type_id]]&amp;"."&amp;見積条件マスタ[[#This Row],[qt_condition_type_define_id]]</f>
        <v>4.10009.1</v>
      </c>
      <c r="I643" t="s">
        <v>195</v>
      </c>
      <c r="K643" t="s">
        <v>195</v>
      </c>
      <c r="L643">
        <v>2</v>
      </c>
      <c r="M643">
        <v>2</v>
      </c>
      <c r="N643" t="s">
        <v>822</v>
      </c>
      <c r="O643" s="59"/>
    </row>
    <row r="644" spans="2:15" x14ac:dyDescent="0.25">
      <c r="B644" s="5">
        <v>4</v>
      </c>
      <c r="C644" s="50" t="str">
        <f>VLOOKUP(見積条件マスタ[[#This Row],[article_type_id]],品名マスタ[],5,0)</f>
        <v>段付エジェクタピン</v>
      </c>
      <c r="D644" s="11">
        <v>10009</v>
      </c>
      <c r="E644" s="50" t="str">
        <f>VLOOKUP(見積条件マスタ[[#This Row],[qt_condition_type_id]],見積条件タイプマスタ[],5,0)</f>
        <v>ツバ裏溝 溝幅B公差</v>
      </c>
      <c r="F644" s="16" t="str">
        <f>VLOOKUP(見積条件マスタ[[#This Row],[qt_condition_type_id]],見積条件タイプマスタ[],2,0)</f>
        <v>TOLERANCE</v>
      </c>
      <c r="G644" s="10">
        <v>2</v>
      </c>
      <c r="H644" s="44" t="str">
        <f>見積条件マスタ[[#This Row],[article_type_id]]&amp;"."&amp;見積条件マスタ[[#This Row],[qt_condition_type_id]]&amp;"."&amp;見積条件マスタ[[#This Row],[qt_condition_type_define_id]]</f>
        <v>4.10009.2</v>
      </c>
      <c r="I644" t="s">
        <v>203</v>
      </c>
      <c r="K644" t="s">
        <v>203</v>
      </c>
      <c r="L644">
        <v>1</v>
      </c>
      <c r="M644">
        <v>1</v>
      </c>
      <c r="N644" t="s">
        <v>813</v>
      </c>
      <c r="O644" s="59"/>
    </row>
    <row r="645" spans="2:15" x14ac:dyDescent="0.25">
      <c r="B645" s="5">
        <v>4</v>
      </c>
      <c r="C645" s="50" t="str">
        <f>VLOOKUP(見積条件マスタ[[#This Row],[article_type_id]],品名マスタ[],5,0)</f>
        <v>段付エジェクタピン</v>
      </c>
      <c r="D645" s="11">
        <v>10010</v>
      </c>
      <c r="E645" s="50" t="str">
        <f>VLOOKUP(見積条件マスタ[[#This Row],[qt_condition_type_id]],見積条件タイプマスタ[],5,0)</f>
        <v>ザグリ穴径公差</v>
      </c>
      <c r="F645" s="16" t="str">
        <f>VLOOKUP(見積条件マスタ[[#This Row],[qt_condition_type_id]],見積条件タイプマスタ[],2,0)</f>
        <v>TOLERANCE</v>
      </c>
      <c r="G645" s="10">
        <v>1</v>
      </c>
      <c r="H645" s="44" t="str">
        <f>見積条件マスタ[[#This Row],[article_type_id]]&amp;"."&amp;見積条件マスタ[[#This Row],[qt_condition_type_id]]&amp;"."&amp;見積条件マスタ[[#This Row],[qt_condition_type_define_id]]</f>
        <v>4.10010.1</v>
      </c>
      <c r="I645" t="s">
        <v>204</v>
      </c>
      <c r="K645" t="s">
        <v>205</v>
      </c>
      <c r="L645">
        <v>1</v>
      </c>
      <c r="M645">
        <v>2</v>
      </c>
      <c r="N645" s="12" t="s">
        <v>817</v>
      </c>
      <c r="O645" s="59"/>
    </row>
    <row r="646" spans="2:15" x14ac:dyDescent="0.25">
      <c r="B646" s="5">
        <v>4</v>
      </c>
      <c r="C646" s="50" t="str">
        <f>VLOOKUP(見積条件マスタ[[#This Row],[article_type_id]],品名マスタ[],5,0)</f>
        <v>段付エジェクタピン</v>
      </c>
      <c r="D646" s="11">
        <v>10010</v>
      </c>
      <c r="E646" s="50" t="str">
        <f>VLOOKUP(見積条件マスタ[[#This Row],[qt_condition_type_id]],見積条件タイプマスタ[],5,0)</f>
        <v>ザグリ穴径公差</v>
      </c>
      <c r="F646" s="16" t="str">
        <f>VLOOKUP(見積条件マスタ[[#This Row],[qt_condition_type_id]],見積条件タイプマスタ[],2,0)</f>
        <v>TOLERANCE</v>
      </c>
      <c r="G646" s="10">
        <v>2</v>
      </c>
      <c r="H646" s="44" t="str">
        <f>見積条件マスタ[[#This Row],[article_type_id]]&amp;"."&amp;見積条件マスタ[[#This Row],[qt_condition_type_id]]&amp;"."&amp;見積条件マスタ[[#This Row],[qt_condition_type_define_id]]</f>
        <v>4.10010.2</v>
      </c>
      <c r="I646" t="s">
        <v>206</v>
      </c>
      <c r="K646" t="s">
        <v>207</v>
      </c>
      <c r="L646">
        <v>2</v>
      </c>
      <c r="M646">
        <v>2</v>
      </c>
      <c r="N646" s="12" t="s">
        <v>612</v>
      </c>
      <c r="O646" s="59"/>
    </row>
    <row r="647" spans="2:15" x14ac:dyDescent="0.25">
      <c r="B647" s="5">
        <v>4</v>
      </c>
      <c r="C647" s="50" t="str">
        <f>VLOOKUP(見積条件マスタ[[#This Row],[article_type_id]],品名マスタ[],5,0)</f>
        <v>段付エジェクタピン</v>
      </c>
      <c r="D647" s="11">
        <v>10010</v>
      </c>
      <c r="E647" s="50" t="str">
        <f>VLOOKUP(見積条件マスタ[[#This Row],[qt_condition_type_id]],見積条件タイプマスタ[],5,0)</f>
        <v>ザグリ穴径公差</v>
      </c>
      <c r="F647" s="16" t="str">
        <f>VLOOKUP(見積条件マスタ[[#This Row],[qt_condition_type_id]],見積条件タイプマスタ[],2,0)</f>
        <v>TOLERANCE</v>
      </c>
      <c r="G647" s="10">
        <v>3</v>
      </c>
      <c r="H647" s="44" t="str">
        <f>見積条件マスタ[[#This Row],[article_type_id]]&amp;"."&amp;見積条件マスタ[[#This Row],[qt_condition_type_id]]&amp;"."&amp;見積条件マスタ[[#This Row],[qt_condition_type_define_id]]</f>
        <v>4.10010.3</v>
      </c>
      <c r="I647" t="s">
        <v>208</v>
      </c>
      <c r="K647" t="s">
        <v>209</v>
      </c>
      <c r="L647">
        <v>3</v>
      </c>
      <c r="M647">
        <v>1</v>
      </c>
      <c r="N647" s="12" t="s">
        <v>612</v>
      </c>
      <c r="O647" s="59"/>
    </row>
    <row r="648" spans="2:15" x14ac:dyDescent="0.25">
      <c r="B648" s="5">
        <v>4</v>
      </c>
      <c r="C648" s="50" t="str">
        <f>VLOOKUP(見積条件マスタ[[#This Row],[article_type_id]],品名マスタ[],5,0)</f>
        <v>段付エジェクタピン</v>
      </c>
      <c r="D648" s="11">
        <v>10010</v>
      </c>
      <c r="E648" s="50" t="str">
        <f>VLOOKUP(見積条件マスタ[[#This Row],[qt_condition_type_id]],見積条件タイプマスタ[],5,0)</f>
        <v>ザグリ穴径公差</v>
      </c>
      <c r="F648" s="16" t="str">
        <f>VLOOKUP(見積条件マスタ[[#This Row],[qt_condition_type_id]],見積条件タイプマスタ[],2,0)</f>
        <v>TOLERANCE</v>
      </c>
      <c r="G648" s="10">
        <v>4</v>
      </c>
      <c r="H648" s="44" t="str">
        <f>見積条件マスタ[[#This Row],[article_type_id]]&amp;"."&amp;見積条件マスタ[[#This Row],[qt_condition_type_id]]&amp;"."&amp;見積条件マスタ[[#This Row],[qt_condition_type_define_id]]</f>
        <v>4.10010.4</v>
      </c>
      <c r="I648" t="s">
        <v>210</v>
      </c>
      <c r="K648" t="s">
        <v>211</v>
      </c>
      <c r="L648">
        <v>4</v>
      </c>
      <c r="M648">
        <v>1</v>
      </c>
      <c r="N648" s="12" t="s">
        <v>612</v>
      </c>
      <c r="O648" s="59"/>
    </row>
    <row r="649" spans="2:15" x14ac:dyDescent="0.25">
      <c r="B649" s="5">
        <v>4</v>
      </c>
      <c r="C649" s="50" t="str">
        <f>VLOOKUP(見積条件マスタ[[#This Row],[article_type_id]],品名マスタ[],5,0)</f>
        <v>段付エジェクタピン</v>
      </c>
      <c r="D649" s="11">
        <v>10011</v>
      </c>
      <c r="E649" s="50" t="str">
        <f>VLOOKUP(見積条件マスタ[[#This Row],[qt_condition_type_id]],見積条件タイプマスタ[],5,0)</f>
        <v>ザグリ穴深さ公差</v>
      </c>
      <c r="F649" s="16" t="str">
        <f>VLOOKUP(見積条件マスタ[[#This Row],[qt_condition_type_id]],見積条件タイプマスタ[],2,0)</f>
        <v>TOLERANCE</v>
      </c>
      <c r="G649" s="10">
        <v>1</v>
      </c>
      <c r="H649" s="44" t="str">
        <f>見積条件マスタ[[#This Row],[article_type_id]]&amp;"."&amp;見積条件マスタ[[#This Row],[qt_condition_type_id]]&amp;"."&amp;見積条件マスタ[[#This Row],[qt_condition_type_define_id]]</f>
        <v>4.10011.1</v>
      </c>
      <c r="I649" t="s">
        <v>203</v>
      </c>
      <c r="K649" t="s">
        <v>212</v>
      </c>
      <c r="L649">
        <v>2</v>
      </c>
      <c r="M649">
        <v>1</v>
      </c>
      <c r="N649" s="12" t="s">
        <v>612</v>
      </c>
      <c r="O649" s="59"/>
    </row>
    <row r="650" spans="2:15" x14ac:dyDescent="0.25">
      <c r="B650" s="5">
        <v>4</v>
      </c>
      <c r="C650" s="50" t="str">
        <f>VLOOKUP(見積条件マスタ[[#This Row],[article_type_id]],品名マスタ[],5,0)</f>
        <v>段付エジェクタピン</v>
      </c>
      <c r="D650" s="11">
        <v>10011</v>
      </c>
      <c r="E650" s="50" t="str">
        <f>VLOOKUP(見積条件マスタ[[#This Row],[qt_condition_type_id]],見積条件タイプマスタ[],5,0)</f>
        <v>ザグリ穴深さ公差</v>
      </c>
      <c r="F650" s="16" t="str">
        <f>VLOOKUP(見積条件マスタ[[#This Row],[qt_condition_type_id]],見積条件タイプマスタ[],2,0)</f>
        <v>TOLERANCE</v>
      </c>
      <c r="G650" s="10">
        <v>2</v>
      </c>
      <c r="H650" s="44" t="str">
        <f>見積条件マスタ[[#This Row],[article_type_id]]&amp;"."&amp;見積条件マスタ[[#This Row],[qt_condition_type_id]]&amp;"."&amp;見積条件マスタ[[#This Row],[qt_condition_type_define_id]]</f>
        <v>4.10011.2</v>
      </c>
      <c r="I650" t="s">
        <v>213</v>
      </c>
      <c r="K650" t="s">
        <v>214</v>
      </c>
      <c r="L650">
        <v>1</v>
      </c>
      <c r="M650">
        <v>2</v>
      </c>
      <c r="N650" s="12" t="s">
        <v>612</v>
      </c>
      <c r="O650" s="59"/>
    </row>
    <row r="651" spans="2:15" x14ac:dyDescent="0.25">
      <c r="B651" s="5">
        <v>4</v>
      </c>
      <c r="C651" s="50" t="str">
        <f>VLOOKUP(見積条件マスタ[[#This Row],[article_type_id]],品名マスタ[],5,0)</f>
        <v>段付エジェクタピン</v>
      </c>
      <c r="D651" s="11">
        <v>10011</v>
      </c>
      <c r="E651" s="50" t="str">
        <f>VLOOKUP(見積条件マスタ[[#This Row],[qt_condition_type_id]],見積条件タイプマスタ[],5,0)</f>
        <v>ザグリ穴深さ公差</v>
      </c>
      <c r="F651" s="16" t="str">
        <f>VLOOKUP(見積条件マスタ[[#This Row],[qt_condition_type_id]],見積条件タイプマスタ[],2,0)</f>
        <v>TOLERANCE</v>
      </c>
      <c r="G651" s="10">
        <v>3</v>
      </c>
      <c r="H651" s="44" t="str">
        <f>見積条件マスタ[[#This Row],[article_type_id]]&amp;"."&amp;見積条件マスタ[[#This Row],[qt_condition_type_id]]&amp;"."&amp;見積条件マスタ[[#This Row],[qt_condition_type_define_id]]</f>
        <v>4.10011.3</v>
      </c>
      <c r="I651" t="s">
        <v>215</v>
      </c>
      <c r="K651" t="s">
        <v>199</v>
      </c>
      <c r="L651">
        <v>3</v>
      </c>
      <c r="M651">
        <v>2</v>
      </c>
      <c r="N651" s="12" t="s">
        <v>612</v>
      </c>
      <c r="O651" s="59"/>
    </row>
    <row r="652" spans="2:15" x14ac:dyDescent="0.25">
      <c r="B652" s="5">
        <v>4</v>
      </c>
      <c r="C652" s="50" t="str">
        <f>VLOOKUP(見積条件マスタ[[#This Row],[article_type_id]],品名マスタ[],5,0)</f>
        <v>段付エジェクタピン</v>
      </c>
      <c r="D652" s="11">
        <v>10012</v>
      </c>
      <c r="E652" s="50" t="str">
        <f>VLOOKUP(見積条件マスタ[[#This Row],[qt_condition_type_id]],見積条件タイプマスタ[],5,0)</f>
        <v>止まり穴径公差</v>
      </c>
      <c r="F652" s="16" t="str">
        <f>VLOOKUP(見積条件マスタ[[#This Row],[qt_condition_type_id]],見積条件タイプマスタ[],2,0)</f>
        <v>TOLERANCE</v>
      </c>
      <c r="G652" s="10">
        <v>1</v>
      </c>
      <c r="H652" s="44" t="str">
        <f>見積条件マスタ[[#This Row],[article_type_id]]&amp;"."&amp;見積条件マスタ[[#This Row],[qt_condition_type_id]]&amp;"."&amp;見積条件マスタ[[#This Row],[qt_condition_type_define_id]]</f>
        <v>4.10012.1</v>
      </c>
      <c r="I652" t="s">
        <v>216</v>
      </c>
      <c r="K652" t="s">
        <v>217</v>
      </c>
      <c r="L652">
        <v>1</v>
      </c>
      <c r="M652">
        <v>1</v>
      </c>
      <c r="N652" s="12" t="s">
        <v>612</v>
      </c>
      <c r="O652" s="59"/>
    </row>
    <row r="653" spans="2:15" x14ac:dyDescent="0.25">
      <c r="B653" s="5">
        <v>4</v>
      </c>
      <c r="C653" s="50" t="str">
        <f>VLOOKUP(見積条件マスタ[[#This Row],[article_type_id]],品名マスタ[],5,0)</f>
        <v>段付エジェクタピン</v>
      </c>
      <c r="D653" s="11">
        <v>10012</v>
      </c>
      <c r="E653" s="50" t="str">
        <f>VLOOKUP(見積条件マスタ[[#This Row],[qt_condition_type_id]],見積条件タイプマスタ[],5,0)</f>
        <v>止まり穴径公差</v>
      </c>
      <c r="F653" s="16" t="str">
        <f>VLOOKUP(見積条件マスタ[[#This Row],[qt_condition_type_id]],見積条件タイプマスタ[],2,0)</f>
        <v>TOLERANCE</v>
      </c>
      <c r="G653" s="10">
        <v>2</v>
      </c>
      <c r="H653" s="44" t="str">
        <f>見積条件マスタ[[#This Row],[article_type_id]]&amp;"."&amp;見積条件マスタ[[#This Row],[qt_condition_type_id]]&amp;"."&amp;見積条件マスタ[[#This Row],[qt_condition_type_define_id]]</f>
        <v>4.10012.2</v>
      </c>
      <c r="I653" t="s">
        <v>218</v>
      </c>
      <c r="K653" t="s">
        <v>218</v>
      </c>
      <c r="L653">
        <v>2</v>
      </c>
      <c r="M653">
        <v>1</v>
      </c>
      <c r="N653" s="12" t="s">
        <v>612</v>
      </c>
      <c r="O653" s="59"/>
    </row>
    <row r="654" spans="2:15" x14ac:dyDescent="0.25">
      <c r="B654" s="5">
        <v>4</v>
      </c>
      <c r="C654" s="50" t="str">
        <f>VLOOKUP(見積条件マスタ[[#This Row],[article_type_id]],品名マスタ[],5,0)</f>
        <v>段付エジェクタピン</v>
      </c>
      <c r="D654" s="11">
        <v>10013</v>
      </c>
      <c r="E654" s="50" t="str">
        <f>VLOOKUP(見積条件マスタ[[#This Row],[qt_condition_type_id]],見積条件タイプマスタ[],5,0)</f>
        <v>止まり穴深さ公差</v>
      </c>
      <c r="F654" s="16" t="str">
        <f>VLOOKUP(見積条件マスタ[[#This Row],[qt_condition_type_id]],見積条件タイプマスタ[],2,0)</f>
        <v>TOLERANCE</v>
      </c>
      <c r="G654" s="10">
        <v>1</v>
      </c>
      <c r="H654" s="44" t="str">
        <f>見積条件マスタ[[#This Row],[article_type_id]]&amp;"."&amp;見積条件マスタ[[#This Row],[qt_condition_type_id]]&amp;"."&amp;見積条件マスタ[[#This Row],[qt_condition_type_define_id]]</f>
        <v>4.10013.1</v>
      </c>
      <c r="I654" t="s">
        <v>219</v>
      </c>
      <c r="K654" t="s">
        <v>220</v>
      </c>
      <c r="L654">
        <v>1</v>
      </c>
      <c r="M654">
        <v>1</v>
      </c>
      <c r="N654" s="12" t="s">
        <v>612</v>
      </c>
      <c r="O654" s="59"/>
    </row>
    <row r="655" spans="2:15" x14ac:dyDescent="0.25">
      <c r="B655" s="5">
        <v>4</v>
      </c>
      <c r="C655" s="50" t="str">
        <f>VLOOKUP(見積条件マスタ[[#This Row],[article_type_id]],品名マスタ[],5,0)</f>
        <v>段付エジェクタピン</v>
      </c>
      <c r="D655" s="11">
        <v>10013</v>
      </c>
      <c r="E655" s="50" t="str">
        <f>VLOOKUP(見積条件マスタ[[#This Row],[qt_condition_type_id]],見積条件タイプマスタ[],5,0)</f>
        <v>止まり穴深さ公差</v>
      </c>
      <c r="F655" s="16" t="str">
        <f>VLOOKUP(見積条件マスタ[[#This Row],[qt_condition_type_id]],見積条件タイプマスタ[],2,0)</f>
        <v>TOLERANCE</v>
      </c>
      <c r="G655" s="10">
        <v>2</v>
      </c>
      <c r="H655" s="44" t="str">
        <f>見積条件マスタ[[#This Row],[article_type_id]]&amp;"."&amp;見積条件マスタ[[#This Row],[qt_condition_type_id]]&amp;"."&amp;見積条件マスタ[[#This Row],[qt_condition_type_define_id]]</f>
        <v>4.10013.2</v>
      </c>
      <c r="I655" t="s">
        <v>221</v>
      </c>
      <c r="K655" t="s">
        <v>222</v>
      </c>
      <c r="L655">
        <v>2</v>
      </c>
      <c r="M655">
        <v>1</v>
      </c>
      <c r="N655" s="12" t="s">
        <v>612</v>
      </c>
      <c r="O655" s="59"/>
    </row>
    <row r="656" spans="2:15" x14ac:dyDescent="0.25">
      <c r="B656" s="5">
        <v>4</v>
      </c>
      <c r="C656" s="50" t="str">
        <f>VLOOKUP(見積条件マスタ[[#This Row],[article_type_id]],品名マスタ[],5,0)</f>
        <v>段付エジェクタピン</v>
      </c>
      <c r="D656" s="11">
        <v>10013</v>
      </c>
      <c r="E656" s="50" t="str">
        <f>VLOOKUP(見積条件マスタ[[#This Row],[qt_condition_type_id]],見積条件タイプマスタ[],5,0)</f>
        <v>止まり穴深さ公差</v>
      </c>
      <c r="F656" s="16" t="str">
        <f>VLOOKUP(見積条件マスタ[[#This Row],[qt_condition_type_id]],見積条件タイプマスタ[],2,0)</f>
        <v>TOLERANCE</v>
      </c>
      <c r="G656" s="10">
        <v>3</v>
      </c>
      <c r="H656" s="44" t="str">
        <f>見積条件マスタ[[#This Row],[article_type_id]]&amp;"."&amp;見積条件マスタ[[#This Row],[qt_condition_type_id]]&amp;"."&amp;見積条件マスタ[[#This Row],[qt_condition_type_define_id]]</f>
        <v>4.10013.3</v>
      </c>
      <c r="I656" t="s">
        <v>223</v>
      </c>
      <c r="K656" t="s">
        <v>223</v>
      </c>
      <c r="L656">
        <v>3</v>
      </c>
      <c r="M656">
        <v>1</v>
      </c>
      <c r="N656" s="12" t="s">
        <v>612</v>
      </c>
      <c r="O656" s="59"/>
    </row>
    <row r="657" spans="2:15" x14ac:dyDescent="0.25">
      <c r="B657" s="5">
        <v>4</v>
      </c>
      <c r="C657" s="50" t="str">
        <f>VLOOKUP(見積条件マスタ[[#This Row],[article_type_id]],品名マスタ[],5,0)</f>
        <v>段付エジェクタピン</v>
      </c>
      <c r="D657" s="11">
        <v>10014</v>
      </c>
      <c r="E657" s="50" t="str">
        <f>VLOOKUP(見積条件マスタ[[#This Row],[qt_condition_type_id]],見積条件タイプマスタ[],5,0)</f>
        <v>先端カット 仕上げ面</v>
      </c>
      <c r="F657" s="16" t="str">
        <f>VLOOKUP(見積条件マスタ[[#This Row],[qt_condition_type_id]],見積条件タイプマスタ[],2,0)</f>
        <v>SIMPLE_TEXT</v>
      </c>
      <c r="G657" s="10">
        <v>1</v>
      </c>
      <c r="H657" s="44" t="str">
        <f>見積条件マスタ[[#This Row],[article_type_id]]&amp;"."&amp;見積条件マスタ[[#This Row],[qt_condition_type_id]]&amp;"."&amp;見積条件マスタ[[#This Row],[qt_condition_type_define_id]]</f>
        <v>4.10014.1</v>
      </c>
      <c r="I657" t="s">
        <v>224</v>
      </c>
      <c r="K657" t="s">
        <v>225</v>
      </c>
      <c r="L657">
        <v>1</v>
      </c>
      <c r="N657" s="30" t="s">
        <v>776</v>
      </c>
      <c r="O657" s="59"/>
    </row>
    <row r="658" spans="2:15" x14ac:dyDescent="0.25">
      <c r="B658" s="5">
        <v>4</v>
      </c>
      <c r="C658" s="50" t="str">
        <f>VLOOKUP(見積条件マスタ[[#This Row],[article_type_id]],品名マスタ[],5,0)</f>
        <v>段付エジェクタピン</v>
      </c>
      <c r="D658" s="11">
        <v>10014</v>
      </c>
      <c r="E658" s="50" t="str">
        <f>VLOOKUP(見積条件マスタ[[#This Row],[qt_condition_type_id]],見積条件タイプマスタ[],5,0)</f>
        <v>先端カット 仕上げ面</v>
      </c>
      <c r="F658" s="16" t="str">
        <f>VLOOKUP(見積条件マスタ[[#This Row],[qt_condition_type_id]],見積条件タイプマスタ[],2,0)</f>
        <v>SIMPLE_TEXT</v>
      </c>
      <c r="G658" s="10">
        <v>2</v>
      </c>
      <c r="H658" s="44" t="str">
        <f>見積条件マスタ[[#This Row],[article_type_id]]&amp;"."&amp;見積条件マスタ[[#This Row],[qt_condition_type_id]]&amp;"."&amp;見積条件マスタ[[#This Row],[qt_condition_type_define_id]]</f>
        <v>4.10014.2</v>
      </c>
      <c r="I658" t="s">
        <v>226</v>
      </c>
      <c r="K658" t="s">
        <v>227</v>
      </c>
      <c r="L658">
        <v>2</v>
      </c>
      <c r="N658" s="30" t="s">
        <v>389</v>
      </c>
      <c r="O658" s="59"/>
    </row>
    <row r="659" spans="2:15" x14ac:dyDescent="0.25">
      <c r="B659" s="5">
        <v>4</v>
      </c>
      <c r="C659" s="50" t="str">
        <f>VLOOKUP(見積条件マスタ[[#This Row],[article_type_id]],品名マスタ[],5,0)</f>
        <v>段付エジェクタピン</v>
      </c>
      <c r="D659" s="11">
        <v>10014</v>
      </c>
      <c r="E659" s="50" t="str">
        <f>VLOOKUP(見積条件マスタ[[#This Row],[qt_condition_type_id]],見積条件タイプマスタ[],5,0)</f>
        <v>先端カット 仕上げ面</v>
      </c>
      <c r="F659" s="16" t="str">
        <f>VLOOKUP(見積条件マスタ[[#This Row],[qt_condition_type_id]],見積条件タイプマスタ[],2,0)</f>
        <v>SIMPLE_TEXT</v>
      </c>
      <c r="G659" s="10">
        <v>3</v>
      </c>
      <c r="H659" s="44" t="str">
        <f>見積条件マスタ[[#This Row],[article_type_id]]&amp;"."&amp;見積条件マスタ[[#This Row],[qt_condition_type_id]]&amp;"."&amp;見積条件マスタ[[#This Row],[qt_condition_type_define_id]]</f>
        <v>4.10014.3</v>
      </c>
      <c r="I659" t="s">
        <v>228</v>
      </c>
      <c r="K659" t="s">
        <v>229</v>
      </c>
      <c r="L659">
        <v>3</v>
      </c>
      <c r="N659" s="30" t="s">
        <v>776</v>
      </c>
      <c r="O659" s="59"/>
    </row>
    <row r="660" spans="2:15" x14ac:dyDescent="0.25">
      <c r="B660" s="5">
        <v>4</v>
      </c>
      <c r="C660" s="50" t="str">
        <f>VLOOKUP(見積条件マスタ[[#This Row],[article_type_id]],品名マスタ[],5,0)</f>
        <v>段付エジェクタピン</v>
      </c>
      <c r="D660" s="11">
        <v>10015</v>
      </c>
      <c r="E660" s="50" t="str">
        <f>VLOOKUP(見積条件マスタ[[#This Row],[qt_condition_type_id]],見積条件タイプマスタ[],5,0)</f>
        <v>先端カット 全長</v>
      </c>
      <c r="F660" s="16" t="str">
        <f>VLOOKUP(見積条件マスタ[[#This Row],[qt_condition_type_id]],見積条件タイプマスタ[],2,0)</f>
        <v>TOLERANCE</v>
      </c>
      <c r="G660" s="10">
        <v>1</v>
      </c>
      <c r="H660" s="44" t="str">
        <f>見積条件マスタ[[#This Row],[article_type_id]]&amp;"."&amp;見積条件マスタ[[#This Row],[qt_condition_type_id]]&amp;"."&amp;見積条件マスタ[[#This Row],[qt_condition_type_define_id]]</f>
        <v>4.10015.1</v>
      </c>
      <c r="I660" t="s">
        <v>970</v>
      </c>
      <c r="K660" t="s">
        <v>199</v>
      </c>
      <c r="L660">
        <v>1</v>
      </c>
      <c r="M660">
        <v>2</v>
      </c>
      <c r="N660" s="30" t="s">
        <v>671</v>
      </c>
      <c r="O660" s="35"/>
    </row>
    <row r="661" spans="2:15" x14ac:dyDescent="0.25">
      <c r="B661" s="5">
        <v>4</v>
      </c>
      <c r="C661" s="50" t="str">
        <f>VLOOKUP(見積条件マスタ[[#This Row],[article_type_id]],品名マスタ[],5,0)</f>
        <v>段付エジェクタピン</v>
      </c>
      <c r="D661" s="11">
        <v>10015</v>
      </c>
      <c r="E661" s="50" t="str">
        <f>VLOOKUP(見積条件マスタ[[#This Row],[qt_condition_type_id]],見積条件タイプマスタ[],5,0)</f>
        <v>先端カット 全長</v>
      </c>
      <c r="F661" s="16" t="str">
        <f>VLOOKUP(見積条件マスタ[[#This Row],[qt_condition_type_id]],見積条件タイプマスタ[],2,0)</f>
        <v>TOLERANCE</v>
      </c>
      <c r="G661" s="10">
        <v>2</v>
      </c>
      <c r="H661" s="44" t="str">
        <f>見積条件マスタ[[#This Row],[article_type_id]]&amp;"."&amp;見積条件マスタ[[#This Row],[qt_condition_type_id]]&amp;"."&amp;見積条件マスタ[[#This Row],[qt_condition_type_define_id]]</f>
        <v>4.10015.2</v>
      </c>
      <c r="I661" t="s">
        <v>971</v>
      </c>
      <c r="K661" t="s">
        <v>198</v>
      </c>
      <c r="L661">
        <v>2</v>
      </c>
      <c r="M661">
        <v>2</v>
      </c>
      <c r="N661" s="30" t="s">
        <v>671</v>
      </c>
      <c r="O661" s="35"/>
    </row>
    <row r="662" spans="2:15" x14ac:dyDescent="0.25">
      <c r="B662" s="5">
        <v>4</v>
      </c>
      <c r="C662" s="50" t="str">
        <f>VLOOKUP(見積条件マスタ[[#This Row],[article_type_id]],品名マスタ[],5,0)</f>
        <v>段付エジェクタピン</v>
      </c>
      <c r="D662" s="11">
        <v>10018</v>
      </c>
      <c r="E662" s="50" t="str">
        <f>VLOOKUP(見積条件マスタ[[#This Row],[qt_condition_type_id]],見積条件タイプマスタ[],5,0)</f>
        <v>先端異形状 仕上げ面</v>
      </c>
      <c r="F662" s="16" t="str">
        <f>VLOOKUP(見積条件マスタ[[#This Row],[qt_condition_type_id]],見積条件タイプマスタ[],2,0)</f>
        <v>SIMPLE_TEXT</v>
      </c>
      <c r="G662" s="10">
        <v>1</v>
      </c>
      <c r="H662" s="44" t="str">
        <f>見積条件マスタ[[#This Row],[article_type_id]]&amp;"."&amp;見積条件マスタ[[#This Row],[qt_condition_type_id]]&amp;"."&amp;見積条件マスタ[[#This Row],[qt_condition_type_define_id]]</f>
        <v>4.10018.1</v>
      </c>
      <c r="I662" t="s">
        <v>228</v>
      </c>
      <c r="K662" t="s">
        <v>229</v>
      </c>
      <c r="L662">
        <v>1</v>
      </c>
      <c r="N662" s="30" t="s">
        <v>813</v>
      </c>
      <c r="O662" s="59"/>
    </row>
    <row r="663" spans="2:15" x14ac:dyDescent="0.25">
      <c r="B663" s="5">
        <v>4</v>
      </c>
      <c r="C663" s="50" t="str">
        <f>VLOOKUP(見積条件マスタ[[#This Row],[article_type_id]],品名マスタ[],5,0)</f>
        <v>段付エジェクタピン</v>
      </c>
      <c r="D663" s="11">
        <v>10018</v>
      </c>
      <c r="E663" s="50" t="str">
        <f>VLOOKUP(見積条件マスタ[[#This Row],[qt_condition_type_id]],見積条件タイプマスタ[],5,0)</f>
        <v>先端異形状 仕上げ面</v>
      </c>
      <c r="F663" s="16" t="str">
        <f>VLOOKUP(見積条件マスタ[[#This Row],[qt_condition_type_id]],見積条件タイプマスタ[],2,0)</f>
        <v>SIMPLE_TEXT</v>
      </c>
      <c r="G663" s="10">
        <v>2</v>
      </c>
      <c r="H663" s="44" t="str">
        <f>見積条件マスタ[[#This Row],[article_type_id]]&amp;"."&amp;見積条件マスタ[[#This Row],[qt_condition_type_id]]&amp;"."&amp;見積条件マスタ[[#This Row],[qt_condition_type_define_id]]</f>
        <v>4.10018.2</v>
      </c>
      <c r="I663" t="s">
        <v>230</v>
      </c>
      <c r="K663" t="s">
        <v>231</v>
      </c>
      <c r="L663">
        <v>2</v>
      </c>
      <c r="N663" s="30" t="s">
        <v>389</v>
      </c>
      <c r="O663" s="59"/>
    </row>
    <row r="664" spans="2:15" x14ac:dyDescent="0.25">
      <c r="B664" s="5">
        <v>4</v>
      </c>
      <c r="C664" s="50" t="str">
        <f>VLOOKUP(見積条件マスタ[[#This Row],[article_type_id]],品名マスタ[],5,0)</f>
        <v>段付エジェクタピン</v>
      </c>
      <c r="D664" s="11">
        <v>10018</v>
      </c>
      <c r="E664" s="50" t="str">
        <f>VLOOKUP(見積条件マスタ[[#This Row],[qt_condition_type_id]],見積条件タイプマスタ[],5,0)</f>
        <v>先端異形状 仕上げ面</v>
      </c>
      <c r="F664" s="16" t="str">
        <f>VLOOKUP(見積条件マスタ[[#This Row],[qt_condition_type_id]],見積条件タイプマスタ[],2,0)</f>
        <v>SIMPLE_TEXT</v>
      </c>
      <c r="G664" s="10">
        <v>3</v>
      </c>
      <c r="H664" s="44" t="str">
        <f>見積条件マスタ[[#This Row],[article_type_id]]&amp;"."&amp;見積条件マスタ[[#This Row],[qt_condition_type_id]]&amp;"."&amp;見積条件マスタ[[#This Row],[qt_condition_type_define_id]]</f>
        <v>4.10018.3</v>
      </c>
      <c r="I664" t="s">
        <v>232</v>
      </c>
      <c r="K664" t="s">
        <v>233</v>
      </c>
      <c r="L664">
        <v>3</v>
      </c>
      <c r="N664" s="30" t="s">
        <v>389</v>
      </c>
      <c r="O664" s="59"/>
    </row>
    <row r="665" spans="2:15" x14ac:dyDescent="0.25">
      <c r="B665" s="5">
        <v>4</v>
      </c>
      <c r="C665" s="50" t="str">
        <f>VLOOKUP(見積条件マスタ[[#This Row],[article_type_id]],品名マスタ[],5,0)</f>
        <v>段付エジェクタピン</v>
      </c>
      <c r="D665" s="11">
        <v>10018</v>
      </c>
      <c r="E665" s="50" t="str">
        <f>VLOOKUP(見積条件マスタ[[#This Row],[qt_condition_type_id]],見積条件タイプマスタ[],5,0)</f>
        <v>先端異形状 仕上げ面</v>
      </c>
      <c r="F665" s="16" t="str">
        <f>VLOOKUP(見積条件マスタ[[#This Row],[qt_condition_type_id]],見積条件タイプマスタ[],2,0)</f>
        <v>SIMPLE_TEXT</v>
      </c>
      <c r="G665" s="10">
        <v>4</v>
      </c>
      <c r="H665" s="44" t="str">
        <f>見積条件マスタ[[#This Row],[article_type_id]]&amp;"."&amp;見積条件マスタ[[#This Row],[qt_condition_type_id]]&amp;"."&amp;見積条件マスタ[[#This Row],[qt_condition_type_define_id]]</f>
        <v>4.10018.4</v>
      </c>
      <c r="I665" t="s">
        <v>234</v>
      </c>
      <c r="K665" t="s">
        <v>235</v>
      </c>
      <c r="L665">
        <v>4</v>
      </c>
      <c r="N665" s="30" t="s">
        <v>389</v>
      </c>
      <c r="O665" s="59"/>
    </row>
    <row r="666" spans="2:15" x14ac:dyDescent="0.25">
      <c r="B666" s="5">
        <v>4</v>
      </c>
      <c r="C666" s="50" t="str">
        <f>VLOOKUP(見積条件マスタ[[#This Row],[article_type_id]],品名マスタ[],5,0)</f>
        <v>段付エジェクタピン</v>
      </c>
      <c r="D666" s="11">
        <v>10019</v>
      </c>
      <c r="E666" s="50" t="str">
        <f>VLOOKUP(見積条件マスタ[[#This Row],[qt_condition_type_id]],見積条件タイプマスタ[],5,0)</f>
        <v>先端異形状 全長L公差</v>
      </c>
      <c r="F666" s="16" t="str">
        <f>VLOOKUP(見積条件マスタ[[#This Row],[qt_condition_type_id]],見積条件タイプマスタ[],2,0)</f>
        <v>TOLERANCE</v>
      </c>
      <c r="G666" s="10">
        <v>1</v>
      </c>
      <c r="H666" s="44" t="str">
        <f>見積条件マスタ[[#This Row],[article_type_id]]&amp;"."&amp;見積条件マスタ[[#This Row],[qt_condition_type_id]]&amp;"."&amp;見積条件マスタ[[#This Row],[qt_condition_type_define_id]]</f>
        <v>4.10019.1</v>
      </c>
      <c r="I666" t="s">
        <v>970</v>
      </c>
      <c r="K666" t="s">
        <v>199</v>
      </c>
      <c r="L666">
        <v>1</v>
      </c>
      <c r="M666">
        <v>2</v>
      </c>
      <c r="N666" s="30" t="s">
        <v>671</v>
      </c>
      <c r="O666" s="35"/>
    </row>
    <row r="667" spans="2:15" x14ac:dyDescent="0.25">
      <c r="B667" s="5">
        <v>4</v>
      </c>
      <c r="C667" s="50" t="str">
        <f>VLOOKUP(見積条件マスタ[[#This Row],[article_type_id]],品名マスタ[],5,0)</f>
        <v>段付エジェクタピン</v>
      </c>
      <c r="D667" s="11">
        <v>10019</v>
      </c>
      <c r="E667" s="50" t="str">
        <f>VLOOKUP(見積条件マスタ[[#This Row],[qt_condition_type_id]],見積条件タイプマスタ[],5,0)</f>
        <v>先端異形状 全長L公差</v>
      </c>
      <c r="F667" s="16" t="str">
        <f>VLOOKUP(見積条件マスタ[[#This Row],[qt_condition_type_id]],見積条件タイプマスタ[],2,0)</f>
        <v>TOLERANCE</v>
      </c>
      <c r="G667" s="10">
        <v>2</v>
      </c>
      <c r="H667" s="44" t="str">
        <f>見積条件マスタ[[#This Row],[article_type_id]]&amp;"."&amp;見積条件マスタ[[#This Row],[qt_condition_type_id]]&amp;"."&amp;見積条件マスタ[[#This Row],[qt_condition_type_define_id]]</f>
        <v>4.10019.2</v>
      </c>
      <c r="I667" t="s">
        <v>971</v>
      </c>
      <c r="K667" t="s">
        <v>198</v>
      </c>
      <c r="L667">
        <v>2</v>
      </c>
      <c r="M667">
        <v>2</v>
      </c>
      <c r="N667" s="30" t="s">
        <v>671</v>
      </c>
      <c r="O667" s="35"/>
    </row>
    <row r="668" spans="2:15" x14ac:dyDescent="0.25">
      <c r="B668" s="5">
        <v>4</v>
      </c>
      <c r="C668" s="50" t="str">
        <f>VLOOKUP(見積条件マスタ[[#This Row],[article_type_id]],品名マスタ[],5,0)</f>
        <v>段付エジェクタピン</v>
      </c>
      <c r="D668" s="11">
        <v>10029</v>
      </c>
      <c r="E668" s="50" t="str">
        <f>VLOOKUP(見積条件マスタ[[#This Row],[qt_condition_type_id]],見積条件タイプマスタ[],5,0)</f>
        <v>保持径公差</v>
      </c>
      <c r="F668" s="16" t="str">
        <f>VLOOKUP(見積条件マスタ[[#This Row],[qt_condition_type_id]],見積条件タイプマスタ[],2,0)</f>
        <v>TOLERANCE</v>
      </c>
      <c r="G668" s="10">
        <v>1</v>
      </c>
      <c r="H668" s="44" t="str">
        <f>見積条件マスタ[[#This Row],[article_type_id]]&amp;"."&amp;見積条件マスタ[[#This Row],[qt_condition_type_id]]&amp;"."&amp;見積条件マスタ[[#This Row],[qt_condition_type_define_id]]</f>
        <v>4.10029.1</v>
      </c>
      <c r="I668" t="s">
        <v>195</v>
      </c>
      <c r="K668" t="s">
        <v>195</v>
      </c>
      <c r="L668">
        <v>1</v>
      </c>
      <c r="M668">
        <v>2</v>
      </c>
      <c r="N668" s="30" t="s">
        <v>776</v>
      </c>
      <c r="O668" s="59"/>
    </row>
    <row r="669" spans="2:15" x14ac:dyDescent="0.25">
      <c r="B669" s="5">
        <v>4</v>
      </c>
      <c r="C669" s="50" t="str">
        <f>VLOOKUP(見積条件マスタ[[#This Row],[article_type_id]],品名マスタ[],5,0)</f>
        <v>段付エジェクタピン</v>
      </c>
      <c r="D669" s="11">
        <v>10030</v>
      </c>
      <c r="E669" s="50" t="str">
        <f>VLOOKUP(見積条件マスタ[[#This Row],[qt_condition_type_id]],見積条件タイプマスタ[],5,0)</f>
        <v>保持長公差</v>
      </c>
      <c r="F669" s="16" t="str">
        <f>VLOOKUP(見積条件マスタ[[#This Row],[qt_condition_type_id]],見積条件タイプマスタ[],2,0)</f>
        <v>TOLERANCE</v>
      </c>
      <c r="G669" s="10">
        <v>1</v>
      </c>
      <c r="H669" s="44" t="str">
        <f>見積条件マスタ[[#This Row],[article_type_id]]&amp;"."&amp;見積条件マスタ[[#This Row],[qt_condition_type_id]]&amp;"."&amp;見積条件マスタ[[#This Row],[qt_condition_type_define_id]]</f>
        <v>4.10030.1</v>
      </c>
      <c r="I669" t="s">
        <v>479</v>
      </c>
      <c r="K669" t="s">
        <v>479</v>
      </c>
      <c r="L669">
        <v>1</v>
      </c>
      <c r="M669">
        <v>0</v>
      </c>
      <c r="N669" s="30" t="s">
        <v>776</v>
      </c>
      <c r="O669" s="59"/>
    </row>
    <row r="670" spans="2:15" x14ac:dyDescent="0.25">
      <c r="B670" s="5">
        <v>4</v>
      </c>
      <c r="C670" s="50" t="str">
        <f>VLOOKUP(見積条件マスタ[[#This Row],[article_type_id]],品名マスタ[],5,0)</f>
        <v>段付エジェクタピン</v>
      </c>
      <c r="D670" s="11">
        <v>10030</v>
      </c>
      <c r="E670" s="50" t="str">
        <f>VLOOKUP(見積条件マスタ[[#This Row],[qt_condition_type_id]],見積条件タイプマスタ[],5,0)</f>
        <v>保持長公差</v>
      </c>
      <c r="F670" s="16" t="str">
        <f>VLOOKUP(見積条件マスタ[[#This Row],[qt_condition_type_id]],見積条件タイプマスタ[],2,0)</f>
        <v>TOLERANCE</v>
      </c>
      <c r="G670" s="10">
        <v>2</v>
      </c>
      <c r="H670" s="44" t="str">
        <f>見積条件マスタ[[#This Row],[article_type_id]]&amp;"."&amp;見積条件マスタ[[#This Row],[qt_condition_type_id]]&amp;"."&amp;見積条件マスタ[[#This Row],[qt_condition_type_define_id]]</f>
        <v>4.10030.2</v>
      </c>
      <c r="I670" t="s">
        <v>480</v>
      </c>
      <c r="K670" t="s">
        <v>480</v>
      </c>
      <c r="L670">
        <v>2</v>
      </c>
      <c r="M670">
        <v>0</v>
      </c>
      <c r="N670" s="30" t="s">
        <v>779</v>
      </c>
      <c r="O670" s="59"/>
    </row>
    <row r="671" spans="2:15" x14ac:dyDescent="0.25">
      <c r="B671" s="5">
        <v>4</v>
      </c>
      <c r="C671" s="50" t="str">
        <f>VLOOKUP(見積条件マスタ[[#This Row],[article_type_id]],品名マスタ[],5,0)</f>
        <v>段付エジェクタピン</v>
      </c>
      <c r="D671" s="11">
        <v>10032</v>
      </c>
      <c r="E671" s="50" t="str">
        <f>VLOOKUP(見積条件マスタ[[#This Row],[qt_condition_type_id]],見積条件タイプマスタ[],5,0)</f>
        <v>ノックピン種類</v>
      </c>
      <c r="F671" s="16" t="str">
        <f>VLOOKUP(見積条件マスタ[[#This Row],[qt_condition_type_id]],見積条件タイプマスタ[],2,0)</f>
        <v>SIMPLE_TEXT</v>
      </c>
      <c r="G671" s="10">
        <v>1</v>
      </c>
      <c r="H671" s="44" t="str">
        <f>見積条件マスタ[[#This Row],[article_type_id]]&amp;"."&amp;見積条件マスタ[[#This Row],[qt_condition_type_id]]&amp;"."&amp;見積条件マスタ[[#This Row],[qt_condition_type_define_id]]</f>
        <v>4.10032.1</v>
      </c>
      <c r="I671" t="s">
        <v>261</v>
      </c>
      <c r="K671" t="s">
        <v>262</v>
      </c>
      <c r="L671">
        <v>1</v>
      </c>
      <c r="N671" s="30" t="s">
        <v>671</v>
      </c>
      <c r="O671" s="59" t="s">
        <v>774</v>
      </c>
    </row>
    <row r="672" spans="2:15" x14ac:dyDescent="0.25">
      <c r="B672" s="5">
        <v>4</v>
      </c>
      <c r="C672" s="50" t="str">
        <f>VLOOKUP(見積条件マスタ[[#This Row],[article_type_id]],品名マスタ[],5,0)</f>
        <v>段付エジェクタピン</v>
      </c>
      <c r="D672" s="11">
        <v>10032</v>
      </c>
      <c r="E672" s="50" t="str">
        <f>VLOOKUP(見積条件マスタ[[#This Row],[qt_condition_type_id]],見積条件タイプマスタ[],5,0)</f>
        <v>ノックピン種類</v>
      </c>
      <c r="F672" s="16" t="str">
        <f>VLOOKUP(見積条件マスタ[[#This Row],[qt_condition_type_id]],見積条件タイプマスタ[],2,0)</f>
        <v>SIMPLE_TEXT</v>
      </c>
      <c r="G672" s="10">
        <v>2</v>
      </c>
      <c r="H672" s="44" t="str">
        <f>見積条件マスタ[[#This Row],[article_type_id]]&amp;"."&amp;見積条件マスタ[[#This Row],[qt_condition_type_id]]&amp;"."&amp;見積条件マスタ[[#This Row],[qt_condition_type_define_id]]</f>
        <v>4.10032.2</v>
      </c>
      <c r="I672" t="s">
        <v>263</v>
      </c>
      <c r="K672" t="s">
        <v>264</v>
      </c>
      <c r="L672">
        <v>2</v>
      </c>
      <c r="N672" s="30" t="s">
        <v>671</v>
      </c>
      <c r="O672" s="59" t="s">
        <v>774</v>
      </c>
    </row>
    <row r="673" spans="2:15" x14ac:dyDescent="0.25">
      <c r="B673" s="5">
        <v>4</v>
      </c>
      <c r="C673" s="50" t="str">
        <f>VLOOKUP(見積条件マスタ[[#This Row],[article_type_id]],品名マスタ[],5,0)</f>
        <v>段付エジェクタピン</v>
      </c>
      <c r="D673" s="11">
        <v>10036</v>
      </c>
      <c r="E673" s="50" t="str">
        <f>VLOOKUP(見積条件マスタ[[#This Row],[qt_condition_type_id]],見積条件タイプマスタ[],5,0)</f>
        <v>ザグリ穴タップ加工</v>
      </c>
      <c r="F673" s="16" t="str">
        <f>VLOOKUP(見積条件マスタ[[#This Row],[qt_condition_type_id]],見積条件タイプマスタ[],2,0)</f>
        <v>SIMPLE_TEXT</v>
      </c>
      <c r="G673" s="10">
        <v>1</v>
      </c>
      <c r="H673" s="44" t="str">
        <f>見積条件マスタ[[#This Row],[article_type_id]]&amp;"."&amp;見積条件マスタ[[#This Row],[qt_condition_type_id]]&amp;"."&amp;見積条件マスタ[[#This Row],[qt_condition_type_define_id]]</f>
        <v>4.10036.1</v>
      </c>
      <c r="I673" t="s">
        <v>265</v>
      </c>
      <c r="K673" t="s">
        <v>163</v>
      </c>
      <c r="L673">
        <v>1</v>
      </c>
      <c r="N673" s="30" t="s">
        <v>775</v>
      </c>
      <c r="O673" s="59"/>
    </row>
    <row r="674" spans="2:15" x14ac:dyDescent="0.25">
      <c r="B674" s="5">
        <v>4</v>
      </c>
      <c r="C674" s="50" t="str">
        <f>VLOOKUP(見積条件マスタ[[#This Row],[article_type_id]],品名マスタ[],5,0)</f>
        <v>段付エジェクタピン</v>
      </c>
      <c r="D674" s="11">
        <v>20001</v>
      </c>
      <c r="E674" s="50" t="str">
        <f>VLOOKUP(見積条件マスタ[[#This Row],[qt_condition_type_id]],見積条件タイプマスタ[],5,0)</f>
        <v>ツバ部逃げ加工を設定する事</v>
      </c>
      <c r="F674" s="16" t="str">
        <f>VLOOKUP(見積条件マスタ[[#This Row],[qt_condition_type_id]],見積条件タイプマスタ[],2,0)</f>
        <v>BOOLEAN</v>
      </c>
      <c r="G674" s="10">
        <v>1</v>
      </c>
      <c r="H674" s="44" t="str">
        <f>見積条件マスタ[[#This Row],[article_type_id]]&amp;"."&amp;見積条件マスタ[[#This Row],[qt_condition_type_id]]&amp;"."&amp;見積条件マスタ[[#This Row],[qt_condition_type_define_id]]</f>
        <v>4.20001.1</v>
      </c>
      <c r="I674" t="s">
        <v>266</v>
      </c>
      <c r="K674" t="s">
        <v>267</v>
      </c>
      <c r="L674">
        <v>1</v>
      </c>
      <c r="N674" s="12" t="s">
        <v>612</v>
      </c>
      <c r="O674" s="59"/>
    </row>
    <row r="675" spans="2:15" x14ac:dyDescent="0.25">
      <c r="B675" s="5">
        <v>4</v>
      </c>
      <c r="C675" s="50" t="str">
        <f>VLOOKUP(見積条件マスタ[[#This Row],[article_type_id]],品名マスタ[],5,0)</f>
        <v>段付エジェクタピン</v>
      </c>
      <c r="D675" s="11">
        <v>20001</v>
      </c>
      <c r="E675" s="50" t="str">
        <f>VLOOKUP(見積条件マスタ[[#This Row],[qt_condition_type_id]],見積条件タイプマスタ[],5,0)</f>
        <v>ツバ部逃げ加工を設定する事</v>
      </c>
      <c r="F675" s="16" t="str">
        <f>VLOOKUP(見積条件マスタ[[#This Row],[qt_condition_type_id]],見積条件タイプマスタ[],2,0)</f>
        <v>BOOLEAN</v>
      </c>
      <c r="G675" s="10">
        <v>2</v>
      </c>
      <c r="H675" s="44" t="str">
        <f>見積条件マスタ[[#This Row],[article_type_id]]&amp;"."&amp;見積条件マスタ[[#This Row],[qt_condition_type_id]]&amp;"."&amp;見積条件マスタ[[#This Row],[qt_condition_type_define_id]]</f>
        <v>4.20001.2</v>
      </c>
      <c r="K675" t="s">
        <v>268</v>
      </c>
      <c r="L675">
        <v>2</v>
      </c>
      <c r="N675" s="12" t="s">
        <v>612</v>
      </c>
      <c r="O675" s="59"/>
    </row>
    <row r="676" spans="2:15" x14ac:dyDescent="0.25">
      <c r="B676" s="5">
        <v>4</v>
      </c>
      <c r="C676" s="50" t="str">
        <f>VLOOKUP(見積条件マスタ[[#This Row],[article_type_id]],品名マスタ[],5,0)</f>
        <v>段付エジェクタピン</v>
      </c>
      <c r="D676" s="11">
        <v>20002</v>
      </c>
      <c r="E676" s="50" t="str">
        <f>VLOOKUP(見積条件マスタ[[#This Row],[qt_condition_type_id]],見積条件タイプマスタ[],5,0)</f>
        <v>ツバ裏ナンバリング加工を設定する事</v>
      </c>
      <c r="F676" s="16" t="str">
        <f>VLOOKUP(見積条件マスタ[[#This Row],[qt_condition_type_id]],見積条件タイプマスタ[],2,0)</f>
        <v>TEXT_LENGTH</v>
      </c>
      <c r="G676" s="10">
        <v>1</v>
      </c>
      <c r="H676" s="44" t="str">
        <f>見積条件マスタ[[#This Row],[article_type_id]]&amp;"."&amp;見積条件マスタ[[#This Row],[qt_condition_type_id]]&amp;"."&amp;見積条件マスタ[[#This Row],[qt_condition_type_define_id]]</f>
        <v>4.20002.1</v>
      </c>
      <c r="I676" t="s">
        <v>269</v>
      </c>
      <c r="K676" t="s">
        <v>267</v>
      </c>
      <c r="L676">
        <v>1</v>
      </c>
      <c r="N676" s="12" t="s">
        <v>612</v>
      </c>
      <c r="O676" s="59"/>
    </row>
    <row r="677" spans="2:15" x14ac:dyDescent="0.25">
      <c r="B677" s="5">
        <v>4</v>
      </c>
      <c r="C677" s="50" t="str">
        <f>VLOOKUP(見積条件マスタ[[#This Row],[article_type_id]],品名マスタ[],5,0)</f>
        <v>段付エジェクタピン</v>
      </c>
      <c r="D677" s="11">
        <v>20002</v>
      </c>
      <c r="E677" s="50" t="str">
        <f>VLOOKUP(見積条件マスタ[[#This Row],[qt_condition_type_id]],見積条件タイプマスタ[],5,0)</f>
        <v>ツバ裏ナンバリング加工を設定する事</v>
      </c>
      <c r="F677" s="16" t="str">
        <f>VLOOKUP(見積条件マスタ[[#This Row],[qt_condition_type_id]],見積条件タイプマスタ[],2,0)</f>
        <v>TEXT_LENGTH</v>
      </c>
      <c r="G677" s="10">
        <v>2</v>
      </c>
      <c r="H677" s="44" t="str">
        <f>見積条件マスタ[[#This Row],[article_type_id]]&amp;"."&amp;見積条件マスタ[[#This Row],[qt_condition_type_id]]&amp;"."&amp;見積条件マスタ[[#This Row],[qt_condition_type_define_id]]</f>
        <v>4.20002.2</v>
      </c>
      <c r="K677" t="s">
        <v>268</v>
      </c>
      <c r="L677">
        <v>2</v>
      </c>
      <c r="N677" s="12" t="s">
        <v>612</v>
      </c>
      <c r="O677" s="59"/>
    </row>
    <row r="678" spans="2:15" x14ac:dyDescent="0.25">
      <c r="B678" s="5">
        <v>4</v>
      </c>
      <c r="C678" s="50" t="str">
        <f>VLOOKUP(見積条件マスタ[[#This Row],[article_type_id]],品名マスタ[],5,0)</f>
        <v>段付エジェクタピン</v>
      </c>
      <c r="D678" s="11">
        <v>20003</v>
      </c>
      <c r="E678" s="50" t="str">
        <f>VLOOKUP(見積条件マスタ[[#This Row],[qt_condition_type_id]],見積条件タイプマスタ[],5,0)</f>
        <v>ツバ部面取り不可</v>
      </c>
      <c r="F678" s="16" t="str">
        <f>VLOOKUP(見積条件マスタ[[#This Row],[qt_condition_type_id]],見積条件タイプマスタ[],2,0)</f>
        <v>BOOLEAN</v>
      </c>
      <c r="G678" s="10">
        <v>1</v>
      </c>
      <c r="H678" s="44" t="str">
        <f>見積条件マスタ[[#This Row],[article_type_id]]&amp;"."&amp;見積条件マスタ[[#This Row],[qt_condition_type_id]]&amp;"."&amp;見積条件マスタ[[#This Row],[qt_condition_type_define_id]]</f>
        <v>4.20003.1</v>
      </c>
      <c r="I678" t="s">
        <v>270</v>
      </c>
      <c r="K678" t="s">
        <v>267</v>
      </c>
      <c r="L678">
        <v>1</v>
      </c>
      <c r="N678" s="12" t="s">
        <v>612</v>
      </c>
      <c r="O678" s="59"/>
    </row>
    <row r="679" spans="2:15" x14ac:dyDescent="0.25">
      <c r="B679" s="5">
        <v>4</v>
      </c>
      <c r="C679" s="50" t="str">
        <f>VLOOKUP(見積条件マスタ[[#This Row],[article_type_id]],品名マスタ[],5,0)</f>
        <v>段付エジェクタピン</v>
      </c>
      <c r="D679" s="11">
        <v>20003</v>
      </c>
      <c r="E679" s="50" t="str">
        <f>VLOOKUP(見積条件マスタ[[#This Row],[qt_condition_type_id]],見積条件タイプマスタ[],5,0)</f>
        <v>ツバ部面取り不可</v>
      </c>
      <c r="F679" s="16" t="str">
        <f>VLOOKUP(見積条件マスタ[[#This Row],[qt_condition_type_id]],見積条件タイプマスタ[],2,0)</f>
        <v>BOOLEAN</v>
      </c>
      <c r="G679" s="10">
        <v>2</v>
      </c>
      <c r="H679" s="44" t="str">
        <f>見積条件マスタ[[#This Row],[article_type_id]]&amp;"."&amp;見積条件マスタ[[#This Row],[qt_condition_type_id]]&amp;"."&amp;見積条件マスタ[[#This Row],[qt_condition_type_define_id]]</f>
        <v>4.20003.2</v>
      </c>
      <c r="K679" t="s">
        <v>268</v>
      </c>
      <c r="L679">
        <v>2</v>
      </c>
      <c r="N679" s="12" t="s">
        <v>612</v>
      </c>
      <c r="O679" s="59"/>
    </row>
    <row r="680" spans="2:15" x14ac:dyDescent="0.25">
      <c r="B680" s="5">
        <v>4</v>
      </c>
      <c r="C680" s="50" t="str">
        <f>VLOOKUP(見積条件マスタ[[#This Row],[article_type_id]],品名マスタ[],5,0)</f>
        <v>段付エジェクタピン</v>
      </c>
      <c r="D680" s="11">
        <v>20004</v>
      </c>
      <c r="E680" s="50" t="str">
        <f>VLOOKUP(見積条件マスタ[[#This Row],[qt_condition_type_id]],見積条件タイプマスタ[],5,0)</f>
        <v>先端カットおよび先端異形状は加工不要</v>
      </c>
      <c r="F680" s="16" t="str">
        <f>VLOOKUP(見積条件マスタ[[#This Row],[qt_condition_type_id]],見積条件タイプマスタ[],2,0)</f>
        <v>BOOLEAN</v>
      </c>
      <c r="G680" s="10">
        <v>1</v>
      </c>
      <c r="H680" s="44" t="str">
        <f>見積条件マスタ[[#This Row],[article_type_id]]&amp;"."&amp;見積条件マスタ[[#This Row],[qt_condition_type_id]]&amp;"."&amp;見積条件マスタ[[#This Row],[qt_condition_type_define_id]]</f>
        <v>4.20004.1</v>
      </c>
      <c r="I680" t="s">
        <v>271</v>
      </c>
      <c r="K680" t="s">
        <v>267</v>
      </c>
      <c r="L680">
        <v>1</v>
      </c>
      <c r="N680" s="12" t="s">
        <v>612</v>
      </c>
      <c r="O680" s="59"/>
    </row>
    <row r="681" spans="2:15" x14ac:dyDescent="0.25">
      <c r="B681" s="5">
        <v>4</v>
      </c>
      <c r="C681" s="50" t="str">
        <f>VLOOKUP(見積条件マスタ[[#This Row],[article_type_id]],品名マスタ[],5,0)</f>
        <v>段付エジェクタピン</v>
      </c>
      <c r="D681" s="11">
        <v>20004</v>
      </c>
      <c r="E681" s="50" t="str">
        <f>VLOOKUP(見積条件マスタ[[#This Row],[qt_condition_type_id]],見積条件タイプマスタ[],5,0)</f>
        <v>先端カットおよび先端異形状は加工不要</v>
      </c>
      <c r="F681" s="16" t="str">
        <f>VLOOKUP(見積条件マスタ[[#This Row],[qt_condition_type_id]],見積条件タイプマスタ[],2,0)</f>
        <v>BOOLEAN</v>
      </c>
      <c r="G681" s="10">
        <v>2</v>
      </c>
      <c r="H681" s="44" t="str">
        <f>見積条件マスタ[[#This Row],[article_type_id]]&amp;"."&amp;見積条件マスタ[[#This Row],[qt_condition_type_id]]&amp;"."&amp;見積条件マスタ[[#This Row],[qt_condition_type_define_id]]</f>
        <v>4.20004.2</v>
      </c>
      <c r="I681" t="s">
        <v>272</v>
      </c>
      <c r="K681" t="s">
        <v>268</v>
      </c>
      <c r="L681">
        <v>2</v>
      </c>
      <c r="N681" s="12" t="s">
        <v>612</v>
      </c>
      <c r="O681" s="59"/>
    </row>
    <row r="682" spans="2:15" x14ac:dyDescent="0.25">
      <c r="B682" s="5">
        <v>4</v>
      </c>
      <c r="C682" s="50" t="str">
        <f>VLOOKUP(見積条件マスタ[[#This Row],[article_type_id]],品名マスタ[],5,0)</f>
        <v>段付エジェクタピン</v>
      </c>
      <c r="D682" s="11">
        <v>20006</v>
      </c>
      <c r="E682" s="50" t="str">
        <f>VLOOKUP(見積条件マスタ[[#This Row],[qt_condition_type_id]],見積条件タイプマスタ[],5,0)</f>
        <v>3Dモデル上のツバ裏ナンバリングは加工不要</v>
      </c>
      <c r="F682" s="16" t="str">
        <f>VLOOKUP(見積条件マスタ[[#This Row],[qt_condition_type_id]],見積条件タイプマスタ[],2,0)</f>
        <v>BOOLEAN</v>
      </c>
      <c r="G682" s="10">
        <v>1</v>
      </c>
      <c r="H682" s="44" t="str">
        <f>見積条件マスタ[[#This Row],[article_type_id]]&amp;"."&amp;見積条件マスタ[[#This Row],[qt_condition_type_id]]&amp;"."&amp;見積条件マスタ[[#This Row],[qt_condition_type_define_id]]</f>
        <v>4.20006.1</v>
      </c>
      <c r="I682" t="s">
        <v>271</v>
      </c>
      <c r="K682" t="s">
        <v>267</v>
      </c>
      <c r="L682">
        <v>1</v>
      </c>
      <c r="N682" s="12" t="s">
        <v>612</v>
      </c>
      <c r="O682" s="59"/>
    </row>
    <row r="683" spans="2:15" x14ac:dyDescent="0.25">
      <c r="B683" s="5">
        <v>4</v>
      </c>
      <c r="C683" s="50" t="str">
        <f>VLOOKUP(見積条件マスタ[[#This Row],[article_type_id]],品名マスタ[],5,0)</f>
        <v>段付エジェクタピン</v>
      </c>
      <c r="D683" s="11">
        <v>20006</v>
      </c>
      <c r="E683" s="50" t="str">
        <f>VLOOKUP(見積条件マスタ[[#This Row],[qt_condition_type_id]],見積条件タイプマスタ[],5,0)</f>
        <v>3Dモデル上のツバ裏ナンバリングは加工不要</v>
      </c>
      <c r="F683" s="16" t="str">
        <f>VLOOKUP(見積条件マスタ[[#This Row],[qt_condition_type_id]],見積条件タイプマスタ[],2,0)</f>
        <v>BOOLEAN</v>
      </c>
      <c r="G683" s="10">
        <v>2</v>
      </c>
      <c r="H683" s="44" t="str">
        <f>見積条件マスタ[[#This Row],[article_type_id]]&amp;"."&amp;見積条件マスタ[[#This Row],[qt_condition_type_id]]&amp;"."&amp;見積条件マスタ[[#This Row],[qt_condition_type_define_id]]</f>
        <v>4.20006.2</v>
      </c>
      <c r="I683" t="s">
        <v>272</v>
      </c>
      <c r="K683" t="s">
        <v>268</v>
      </c>
      <c r="L683">
        <v>2</v>
      </c>
      <c r="N683" s="12" t="s">
        <v>612</v>
      </c>
      <c r="O683" s="59"/>
    </row>
    <row r="684" spans="2:15" x14ac:dyDescent="0.25">
      <c r="B684" s="5">
        <v>4</v>
      </c>
      <c r="C684" s="33" t="str">
        <f>VLOOKUP(見積条件マスタ[[#This Row],[article_type_id]],品名マスタ[],5,0)</f>
        <v>段付エジェクタピン</v>
      </c>
      <c r="D684" s="9">
        <v>29999</v>
      </c>
      <c r="E684" s="50" t="str">
        <f>VLOOKUP(見積条件マスタ[[#This Row],[qt_condition_type_id]],見積条件タイプマスタ[],5,0)</f>
        <v>その他指示</v>
      </c>
      <c r="F684" s="16" t="str">
        <f>VLOOKUP(見積条件マスタ[[#This Row],[qt_condition_type_id]],見積条件タイプマスタ[],2,0)</f>
        <v>SIMPLE_TEXT</v>
      </c>
      <c r="G684" s="5">
        <v>1</v>
      </c>
      <c r="H684" s="44" t="str">
        <f>見積条件マスタ[[#This Row],[article_type_id]]&amp;"."&amp;見積条件マスタ[[#This Row],[qt_condition_type_id]]&amp;"."&amp;見積条件マスタ[[#This Row],[qt_condition_type_define_id]]</f>
        <v>4.29999.1</v>
      </c>
      <c r="I684" s="5" t="s">
        <v>160</v>
      </c>
      <c r="J684" s="5"/>
      <c r="K684" s="5"/>
      <c r="L684" s="5">
        <v>1</v>
      </c>
      <c r="M684" s="5"/>
      <c r="N684" s="12" t="s">
        <v>612</v>
      </c>
      <c r="O684" s="59"/>
    </row>
    <row r="685" spans="2:15" x14ac:dyDescent="0.25">
      <c r="B685" s="5">
        <v>5</v>
      </c>
      <c r="C685" s="33" t="str">
        <f>VLOOKUP(見積条件マスタ[[#This Row],[article_type_id]],品名マスタ[],5,0)</f>
        <v>段付スリーブ</v>
      </c>
      <c r="D685" s="9">
        <v>1</v>
      </c>
      <c r="E685" s="50" t="str">
        <f>VLOOKUP(見積条件マスタ[[#This Row],[qt_condition_type_id]],見積条件タイプマスタ[],5,0)</f>
        <v>材質</v>
      </c>
      <c r="F685" s="16" t="str">
        <f>VLOOKUP(見積条件マスタ[[#This Row],[qt_condition_type_id]],見積条件タイプマスタ[],2,0)</f>
        <v>SIMPLE_TEXT</v>
      </c>
      <c r="G685" s="5">
        <v>1</v>
      </c>
      <c r="H685" s="44" t="str">
        <f>見積条件マスタ[[#This Row],[article_type_id]]&amp;"."&amp;見積条件マスタ[[#This Row],[qt_condition_type_id]]&amp;"."&amp;見積条件マスタ[[#This Row],[qt_condition_type_define_id]]</f>
        <v>5.1.1</v>
      </c>
      <c r="I685" s="5" t="s">
        <v>0</v>
      </c>
      <c r="J685" s="5" t="s">
        <v>8</v>
      </c>
      <c r="K685" s="5" t="s">
        <v>9</v>
      </c>
      <c r="L685" s="5">
        <v>1</v>
      </c>
      <c r="M685" s="5"/>
      <c r="N685" s="12" t="s">
        <v>388</v>
      </c>
      <c r="O685" s="59"/>
    </row>
    <row r="686" spans="2:15" x14ac:dyDescent="0.25">
      <c r="B686" s="5">
        <v>5</v>
      </c>
      <c r="C686" s="33" t="str">
        <f>VLOOKUP(見積条件マスタ[[#This Row],[article_type_id]],品名マスタ[],5,0)</f>
        <v>段付スリーブ</v>
      </c>
      <c r="D686" s="9">
        <v>1</v>
      </c>
      <c r="E686" s="50" t="str">
        <f>VLOOKUP(見積条件マスタ[[#This Row],[qt_condition_type_id]],見積条件タイプマスタ[],5,0)</f>
        <v>材質</v>
      </c>
      <c r="F686" s="16" t="str">
        <f>VLOOKUP(見積条件マスタ[[#This Row],[qt_condition_type_id]],見積条件タイプマスタ[],2,0)</f>
        <v>SIMPLE_TEXT</v>
      </c>
      <c r="G686" s="5">
        <v>2</v>
      </c>
      <c r="H686" s="44" t="str">
        <f>見積条件マスタ[[#This Row],[article_type_id]]&amp;"."&amp;見積条件マスタ[[#This Row],[qt_condition_type_id]]&amp;"."&amp;見積条件マスタ[[#This Row],[qt_condition_type_define_id]]</f>
        <v>5.1.2</v>
      </c>
      <c r="I686" s="5" t="s">
        <v>10</v>
      </c>
      <c r="J686" s="5" t="s">
        <v>11</v>
      </c>
      <c r="K686" s="5" t="s">
        <v>12</v>
      </c>
      <c r="L686" s="5">
        <v>2</v>
      </c>
      <c r="M686" s="5"/>
      <c r="N686" s="5" t="s">
        <v>611</v>
      </c>
      <c r="O686" s="59"/>
    </row>
    <row r="687" spans="2:15" x14ac:dyDescent="0.25">
      <c r="B687" s="5">
        <v>5</v>
      </c>
      <c r="C687" s="33" t="str">
        <f>VLOOKUP(見積条件マスタ[[#This Row],[article_type_id]],品名マスタ[],5,0)</f>
        <v>段付スリーブ</v>
      </c>
      <c r="D687" s="9">
        <v>1</v>
      </c>
      <c r="E687" s="50" t="str">
        <f>VLOOKUP(見積条件マスタ[[#This Row],[qt_condition_type_id]],見積条件タイプマスタ[],5,0)</f>
        <v>材質</v>
      </c>
      <c r="F687" s="16" t="str">
        <f>VLOOKUP(見積条件マスタ[[#This Row],[qt_condition_type_id]],見積条件タイプマスタ[],2,0)</f>
        <v>SIMPLE_TEXT</v>
      </c>
      <c r="G687" s="5">
        <v>3</v>
      </c>
      <c r="H687" s="44" t="str">
        <f>見積条件マスタ[[#This Row],[article_type_id]]&amp;"."&amp;見積条件マスタ[[#This Row],[qt_condition_type_id]]&amp;"."&amp;見積条件マスタ[[#This Row],[qt_condition_type_define_id]]</f>
        <v>5.1.3</v>
      </c>
      <c r="I687" s="5" t="s">
        <v>13</v>
      </c>
      <c r="J687" s="5" t="s">
        <v>14</v>
      </c>
      <c r="K687" s="5" t="s">
        <v>15</v>
      </c>
      <c r="L687" s="5">
        <v>6</v>
      </c>
      <c r="M687" s="5"/>
      <c r="N687" s="5" t="s">
        <v>611</v>
      </c>
      <c r="O687" s="59"/>
    </row>
    <row r="688" spans="2:15" x14ac:dyDescent="0.25">
      <c r="B688" s="5">
        <v>5</v>
      </c>
      <c r="C688" s="33" t="str">
        <f>VLOOKUP(見積条件マスタ[[#This Row],[article_type_id]],品名マスタ[],5,0)</f>
        <v>段付スリーブ</v>
      </c>
      <c r="D688" s="9">
        <v>1</v>
      </c>
      <c r="E688" s="50" t="str">
        <f>VLOOKUP(見積条件マスタ[[#This Row],[qt_condition_type_id]],見積条件タイプマスタ[],5,0)</f>
        <v>材質</v>
      </c>
      <c r="F688" s="16" t="str">
        <f>VLOOKUP(見積条件マスタ[[#This Row],[qt_condition_type_id]],見積条件タイプマスタ[],2,0)</f>
        <v>SIMPLE_TEXT</v>
      </c>
      <c r="G688" s="5">
        <v>4</v>
      </c>
      <c r="H688" s="44" t="str">
        <f>見積条件マスタ[[#This Row],[article_type_id]]&amp;"."&amp;見積条件マスタ[[#This Row],[qt_condition_type_id]]&amp;"."&amp;見積条件マスタ[[#This Row],[qt_condition_type_define_id]]</f>
        <v>5.1.4</v>
      </c>
      <c r="I688" s="5" t="s">
        <v>16</v>
      </c>
      <c r="J688" s="5" t="s">
        <v>17</v>
      </c>
      <c r="K688" s="5" t="s">
        <v>977</v>
      </c>
      <c r="L688" s="5">
        <v>8</v>
      </c>
      <c r="M688" s="5"/>
      <c r="N688" s="5" t="s">
        <v>611</v>
      </c>
      <c r="O688" s="59"/>
    </row>
    <row r="689" spans="2:15" x14ac:dyDescent="0.25">
      <c r="B689" s="5">
        <v>5</v>
      </c>
      <c r="C689" s="33" t="str">
        <f>VLOOKUP(見積条件マスタ[[#This Row],[article_type_id]],品名マスタ[],5,0)</f>
        <v>段付スリーブ</v>
      </c>
      <c r="D689" s="9">
        <v>1</v>
      </c>
      <c r="E689" s="50" t="str">
        <f>VLOOKUP(見積条件マスタ[[#This Row],[qt_condition_type_id]],見積条件タイプマスタ[],5,0)</f>
        <v>材質</v>
      </c>
      <c r="F689" s="16" t="str">
        <f>VLOOKUP(見積条件マスタ[[#This Row],[qt_condition_type_id]],見積条件タイプマスタ[],2,0)</f>
        <v>SIMPLE_TEXT</v>
      </c>
      <c r="G689" s="5">
        <v>5</v>
      </c>
      <c r="H689" s="44" t="str">
        <f>見積条件マスタ[[#This Row],[article_type_id]]&amp;"."&amp;見積条件マスタ[[#This Row],[qt_condition_type_id]]&amp;"."&amp;見積条件マスタ[[#This Row],[qt_condition_type_define_id]]</f>
        <v>5.1.5</v>
      </c>
      <c r="I689" s="5" t="s">
        <v>18</v>
      </c>
      <c r="J689" s="5" t="s">
        <v>19</v>
      </c>
      <c r="K689" s="5" t="s">
        <v>627</v>
      </c>
      <c r="L689" s="5">
        <v>7</v>
      </c>
      <c r="M689" s="5"/>
      <c r="N689" s="5" t="s">
        <v>611</v>
      </c>
      <c r="O689" s="59"/>
    </row>
    <row r="690" spans="2:15" x14ac:dyDescent="0.25">
      <c r="B690" s="5">
        <v>5</v>
      </c>
      <c r="C690" s="33" t="str">
        <f>VLOOKUP(見積条件マスタ[[#This Row],[article_type_id]],品名マスタ[],5,0)</f>
        <v>段付スリーブ</v>
      </c>
      <c r="D690" s="9">
        <v>1</v>
      </c>
      <c r="E690" s="50" t="str">
        <f>VLOOKUP(見積条件マスタ[[#This Row],[qt_condition_type_id]],見積条件タイプマスタ[],5,0)</f>
        <v>材質</v>
      </c>
      <c r="F690" s="16" t="str">
        <f>VLOOKUP(見積条件マスタ[[#This Row],[qt_condition_type_id]],見積条件タイプマスタ[],2,0)</f>
        <v>SIMPLE_TEXT</v>
      </c>
      <c r="G690" s="5">
        <v>6</v>
      </c>
      <c r="H690" s="44" t="str">
        <f>見積条件マスタ[[#This Row],[article_type_id]]&amp;"."&amp;見積条件マスタ[[#This Row],[qt_condition_type_id]]&amp;"."&amp;見積条件マスタ[[#This Row],[qt_condition_type_define_id]]</f>
        <v>5.1.6</v>
      </c>
      <c r="I690" s="5" t="s">
        <v>20</v>
      </c>
      <c r="J690" s="5" t="s">
        <v>21</v>
      </c>
      <c r="K690" s="5" t="s">
        <v>978</v>
      </c>
      <c r="L690" s="5">
        <v>9</v>
      </c>
      <c r="M690" s="5"/>
      <c r="N690" s="5" t="s">
        <v>611</v>
      </c>
      <c r="O690" s="59"/>
    </row>
    <row r="691" spans="2:15" x14ac:dyDescent="0.25">
      <c r="B691" s="5">
        <v>5</v>
      </c>
      <c r="C691" s="33" t="str">
        <f>VLOOKUP(見積条件マスタ[[#This Row],[article_type_id]],品名マスタ[],5,0)</f>
        <v>段付スリーブ</v>
      </c>
      <c r="D691" s="9">
        <v>1</v>
      </c>
      <c r="E691" s="50" t="str">
        <f>VLOOKUP(見積条件マスタ[[#This Row],[qt_condition_type_id]],見積条件タイプマスタ[],5,0)</f>
        <v>材質</v>
      </c>
      <c r="F691" s="16" t="str">
        <f>VLOOKUP(見積条件マスタ[[#This Row],[qt_condition_type_id]],見積条件タイプマスタ[],2,0)</f>
        <v>SIMPLE_TEXT</v>
      </c>
      <c r="G691" s="5">
        <v>7</v>
      </c>
      <c r="H691" s="44" t="str">
        <f>見積条件マスタ[[#This Row],[article_type_id]]&amp;"."&amp;見積条件マスタ[[#This Row],[qt_condition_type_id]]&amp;"."&amp;見積条件マスタ[[#This Row],[qt_condition_type_define_id]]</f>
        <v>5.1.7</v>
      </c>
      <c r="I691" s="5" t="s">
        <v>22</v>
      </c>
      <c r="J691" s="5" t="s">
        <v>23</v>
      </c>
      <c r="K691" s="5" t="s">
        <v>24</v>
      </c>
      <c r="L691" s="5">
        <v>4</v>
      </c>
      <c r="M691" s="5"/>
      <c r="N691" s="5" t="s">
        <v>611</v>
      </c>
      <c r="O691" s="59"/>
    </row>
    <row r="692" spans="2:15" x14ac:dyDescent="0.25">
      <c r="B692" s="5">
        <v>5</v>
      </c>
      <c r="C692" s="33" t="str">
        <f>VLOOKUP(見積条件マスタ[[#This Row],[article_type_id]],品名マスタ[],5,0)</f>
        <v>段付スリーブ</v>
      </c>
      <c r="D692" s="9">
        <v>1</v>
      </c>
      <c r="E692" s="50" t="str">
        <f>VLOOKUP(見積条件マスタ[[#This Row],[qt_condition_type_id]],見積条件タイプマスタ[],5,0)</f>
        <v>材質</v>
      </c>
      <c r="F692" s="16" t="str">
        <f>VLOOKUP(見積条件マスタ[[#This Row],[qt_condition_type_id]],見積条件タイプマスタ[],2,0)</f>
        <v>SIMPLE_TEXT</v>
      </c>
      <c r="G692" s="5">
        <v>8</v>
      </c>
      <c r="H692" s="44" t="str">
        <f>見積条件マスタ[[#This Row],[article_type_id]]&amp;"."&amp;見積条件マスタ[[#This Row],[qt_condition_type_id]]&amp;"."&amp;見積条件マスタ[[#This Row],[qt_condition_type_define_id]]</f>
        <v>5.1.8</v>
      </c>
      <c r="I692" s="5" t="s">
        <v>25</v>
      </c>
      <c r="J692" s="5" t="s">
        <v>26</v>
      </c>
      <c r="K692" s="5" t="s">
        <v>979</v>
      </c>
      <c r="L692" s="5">
        <v>3</v>
      </c>
      <c r="M692" s="5"/>
      <c r="N692" s="5" t="s">
        <v>611</v>
      </c>
      <c r="O692" s="59"/>
    </row>
    <row r="693" spans="2:15" x14ac:dyDescent="0.25">
      <c r="B693" s="5">
        <v>5</v>
      </c>
      <c r="C693" s="33" t="str">
        <f>VLOOKUP(見積条件マスタ[[#This Row],[article_type_id]],品名マスタ[],5,0)</f>
        <v>段付スリーブ</v>
      </c>
      <c r="D693" s="9">
        <v>1</v>
      </c>
      <c r="E693" s="50" t="str">
        <f>VLOOKUP(見積条件マスタ[[#This Row],[qt_condition_type_id]],見積条件タイプマスタ[],5,0)</f>
        <v>材質</v>
      </c>
      <c r="F693" s="16" t="str">
        <f>VLOOKUP(見積条件マスタ[[#This Row],[qt_condition_type_id]],見積条件タイプマスタ[],2,0)</f>
        <v>SIMPLE_TEXT</v>
      </c>
      <c r="G693" s="5">
        <v>9</v>
      </c>
      <c r="H693" s="44" t="str">
        <f>見積条件マスタ[[#This Row],[article_type_id]]&amp;"."&amp;見積条件マスタ[[#This Row],[qt_condition_type_id]]&amp;"."&amp;見積条件マスタ[[#This Row],[qt_condition_type_define_id]]</f>
        <v>5.1.9</v>
      </c>
      <c r="I693" s="5" t="s">
        <v>27</v>
      </c>
      <c r="J693" s="5" t="s">
        <v>17</v>
      </c>
      <c r="K693" s="5" t="s">
        <v>981</v>
      </c>
      <c r="L693" s="5">
        <v>5</v>
      </c>
      <c r="M693" s="5"/>
      <c r="N693" s="12" t="s">
        <v>388</v>
      </c>
      <c r="O693" s="59"/>
    </row>
    <row r="694" spans="2:15" x14ac:dyDescent="0.25">
      <c r="B694" s="5">
        <v>5</v>
      </c>
      <c r="C694" s="33" t="str">
        <f>VLOOKUP(見積条件マスタ[[#This Row],[article_type_id]],品名マスタ[],5,0)</f>
        <v>段付スリーブ</v>
      </c>
      <c r="D694" s="9">
        <v>1</v>
      </c>
      <c r="E694" s="50" t="str">
        <f>VLOOKUP(見積条件マスタ[[#This Row],[qt_condition_type_id]],見積条件タイプマスタ[],5,0)</f>
        <v>材質</v>
      </c>
      <c r="F694" s="16" t="str">
        <f>VLOOKUP(見積条件マスタ[[#This Row],[qt_condition_type_id]],見積条件タイプマスタ[],2,0)</f>
        <v>SIMPLE_TEXT</v>
      </c>
      <c r="G694" s="5">
        <v>10</v>
      </c>
      <c r="H694" s="44" t="str">
        <f>見積条件マスタ[[#This Row],[article_type_id]]&amp;"."&amp;見積条件マスタ[[#This Row],[qt_condition_type_id]]&amp;"."&amp;見積条件マスタ[[#This Row],[qt_condition_type_define_id]]</f>
        <v>5.1.10</v>
      </c>
      <c r="I694" s="5" t="s">
        <v>28</v>
      </c>
      <c r="J694" s="5" t="s">
        <v>29</v>
      </c>
      <c r="K694" s="5" t="s">
        <v>628</v>
      </c>
      <c r="L694" s="5">
        <v>10</v>
      </c>
      <c r="M694" s="5"/>
      <c r="N694" s="5" t="s">
        <v>611</v>
      </c>
      <c r="O694" s="59"/>
    </row>
    <row r="695" spans="2:15" x14ac:dyDescent="0.25">
      <c r="B695" s="5">
        <v>5</v>
      </c>
      <c r="C695" s="33" t="str">
        <f>VLOOKUP(見積条件マスタ[[#This Row],[article_type_id]],品名マスタ[],5,0)</f>
        <v>段付スリーブ</v>
      </c>
      <c r="D695" s="9">
        <v>1</v>
      </c>
      <c r="E695" s="50" t="str">
        <f>VLOOKUP(見積条件マスタ[[#This Row],[qt_condition_type_id]],見積条件タイプマスタ[],5,0)</f>
        <v>材質</v>
      </c>
      <c r="F695" s="16" t="str">
        <f>VLOOKUP(見積条件マスタ[[#This Row],[qt_condition_type_id]],見積条件タイプマスタ[],2,0)</f>
        <v>SIMPLE_TEXT</v>
      </c>
      <c r="G695" s="5">
        <v>11</v>
      </c>
      <c r="H695" s="44" t="str">
        <f>見積条件マスタ[[#This Row],[article_type_id]]&amp;"."&amp;見積条件マスタ[[#This Row],[qt_condition_type_id]]&amp;"."&amp;見積条件マスタ[[#This Row],[qt_condition_type_define_id]]</f>
        <v>5.1.11</v>
      </c>
      <c r="I695" s="5" t="s">
        <v>30</v>
      </c>
      <c r="J695" s="5" t="s">
        <v>31</v>
      </c>
      <c r="K695" s="5" t="s">
        <v>629</v>
      </c>
      <c r="L695" s="5">
        <v>11</v>
      </c>
      <c r="M695" s="5"/>
      <c r="N695" s="5" t="s">
        <v>611</v>
      </c>
      <c r="O695" s="59"/>
    </row>
    <row r="696" spans="2:15" x14ac:dyDescent="0.25">
      <c r="B696" s="5">
        <v>5</v>
      </c>
      <c r="C696" s="33" t="str">
        <f>VLOOKUP(見積条件マスタ[[#This Row],[article_type_id]],品名マスタ[],5,0)</f>
        <v>段付スリーブ</v>
      </c>
      <c r="D696" s="9">
        <v>1</v>
      </c>
      <c r="E696" s="50" t="str">
        <f>VLOOKUP(見積条件マスタ[[#This Row],[qt_condition_type_id]],見積条件タイプマスタ[],5,0)</f>
        <v>材質</v>
      </c>
      <c r="F696" s="16" t="str">
        <f>VLOOKUP(見積条件マスタ[[#This Row],[qt_condition_type_id]],見積条件タイプマスタ[],2,0)</f>
        <v>SIMPLE_TEXT</v>
      </c>
      <c r="G696" s="5">
        <v>12</v>
      </c>
      <c r="H696" s="44" t="str">
        <f>見積条件マスタ[[#This Row],[article_type_id]]&amp;"."&amp;見積条件マスタ[[#This Row],[qt_condition_type_id]]&amp;"."&amp;見積条件マスタ[[#This Row],[qt_condition_type_define_id]]</f>
        <v>5.1.12</v>
      </c>
      <c r="I696" s="5" t="s">
        <v>32</v>
      </c>
      <c r="J696" s="5" t="s">
        <v>33</v>
      </c>
      <c r="K696" s="5" t="s">
        <v>630</v>
      </c>
      <c r="L696" s="5">
        <v>12</v>
      </c>
      <c r="M696" s="5"/>
      <c r="N696" s="5" t="s">
        <v>611</v>
      </c>
      <c r="O696" s="59"/>
    </row>
    <row r="697" spans="2:15" x14ac:dyDescent="0.25">
      <c r="B697" s="5">
        <v>5</v>
      </c>
      <c r="C697" s="33" t="str">
        <f>VLOOKUP(見積条件マスタ[[#This Row],[article_type_id]],品名マスタ[],5,0)</f>
        <v>段付スリーブ</v>
      </c>
      <c r="D697" s="9">
        <v>2</v>
      </c>
      <c r="E697" s="50" t="str">
        <f>VLOOKUP(見積条件マスタ[[#This Row],[qt_condition_type_id]],見積条件タイプマスタ[],5,0)</f>
        <v>表面処理</v>
      </c>
      <c r="F697" s="16" t="str">
        <f>VLOOKUP(見積条件マスタ[[#This Row],[qt_condition_type_id]],見積条件タイプマスタ[],2,0)</f>
        <v>SIMPLE_TEXT</v>
      </c>
      <c r="G697" s="5">
        <v>1</v>
      </c>
      <c r="H697" s="44" t="str">
        <f>見積条件マスタ[[#This Row],[article_type_id]]&amp;"."&amp;見積条件マスタ[[#This Row],[qt_condition_type_id]]&amp;"."&amp;見積条件マスタ[[#This Row],[qt_condition_type_define_id]]</f>
        <v>5.2.1</v>
      </c>
      <c r="I697" s="5" t="s">
        <v>162</v>
      </c>
      <c r="J697" s="5"/>
      <c r="K697" s="5" t="s">
        <v>163</v>
      </c>
      <c r="L697" s="5">
        <v>1</v>
      </c>
      <c r="M697" s="5"/>
      <c r="N697" s="12" t="s">
        <v>388</v>
      </c>
      <c r="O697" s="59"/>
    </row>
    <row r="698" spans="2:15" x14ac:dyDescent="0.25">
      <c r="B698" s="5">
        <v>5</v>
      </c>
      <c r="C698" s="33" t="str">
        <f>VLOOKUP(見積条件マスタ[[#This Row],[article_type_id]],品名マスタ[],5,0)</f>
        <v>段付スリーブ</v>
      </c>
      <c r="D698" s="9">
        <v>2</v>
      </c>
      <c r="E698" s="50" t="str">
        <f>VLOOKUP(見積条件マスタ[[#This Row],[qt_condition_type_id]],見積条件タイプマスタ[],5,0)</f>
        <v>表面処理</v>
      </c>
      <c r="F698" s="16" t="str">
        <f>VLOOKUP(見積条件マスタ[[#This Row],[qt_condition_type_id]],見積条件タイプマスタ[],2,0)</f>
        <v>SIMPLE_TEXT</v>
      </c>
      <c r="G698" s="5">
        <v>2</v>
      </c>
      <c r="H698" s="44" t="str">
        <f>見積条件マスタ[[#This Row],[article_type_id]]&amp;"."&amp;見積条件マスタ[[#This Row],[qt_condition_type_id]]&amp;"."&amp;見積条件マスタ[[#This Row],[qt_condition_type_define_id]]</f>
        <v>5.2.2</v>
      </c>
      <c r="I698" s="5" t="s">
        <v>35</v>
      </c>
      <c r="J698" s="5"/>
      <c r="K698" s="5" t="s">
        <v>164</v>
      </c>
      <c r="L698" s="5">
        <v>2</v>
      </c>
      <c r="M698" s="5"/>
      <c r="N698" s="12" t="s">
        <v>388</v>
      </c>
      <c r="O698" s="59"/>
    </row>
    <row r="699" spans="2:15" x14ac:dyDescent="0.25">
      <c r="B699" s="5">
        <v>5</v>
      </c>
      <c r="C699" s="33" t="str">
        <f>VLOOKUP(見積条件マスタ[[#This Row],[article_type_id]],品名マスタ[],5,0)</f>
        <v>段付スリーブ</v>
      </c>
      <c r="D699" s="9">
        <v>2</v>
      </c>
      <c r="E699" s="50" t="str">
        <f>VLOOKUP(見積条件マスタ[[#This Row],[qt_condition_type_id]],見積条件タイプマスタ[],5,0)</f>
        <v>表面処理</v>
      </c>
      <c r="F699" s="16" t="str">
        <f>VLOOKUP(見積条件マスタ[[#This Row],[qt_condition_type_id]],見積条件タイプマスタ[],2,0)</f>
        <v>SIMPLE_TEXT</v>
      </c>
      <c r="G699" s="5">
        <v>3</v>
      </c>
      <c r="H699" s="44" t="str">
        <f>見積条件マスタ[[#This Row],[article_type_id]]&amp;"."&amp;見積条件マスタ[[#This Row],[qt_condition_type_id]]&amp;"."&amp;見積条件マスタ[[#This Row],[qt_condition_type_define_id]]</f>
        <v>5.2.3</v>
      </c>
      <c r="I699" s="5" t="s">
        <v>34</v>
      </c>
      <c r="J699" s="5"/>
      <c r="K699" s="5" t="s">
        <v>165</v>
      </c>
      <c r="L699" s="5">
        <v>3</v>
      </c>
      <c r="M699" s="5"/>
      <c r="N699" s="5" t="s">
        <v>611</v>
      </c>
      <c r="O699" s="59"/>
    </row>
    <row r="700" spans="2:15" x14ac:dyDescent="0.25">
      <c r="B700" s="5">
        <v>5</v>
      </c>
      <c r="C700" s="33" t="str">
        <f>VLOOKUP(見積条件マスタ[[#This Row],[article_type_id]],品名マスタ[],5,0)</f>
        <v>段付スリーブ</v>
      </c>
      <c r="D700" s="9">
        <v>2</v>
      </c>
      <c r="E700" s="50" t="str">
        <f>VLOOKUP(見積条件マスタ[[#This Row],[qt_condition_type_id]],見積条件タイプマスタ[],5,0)</f>
        <v>表面処理</v>
      </c>
      <c r="F700" s="16" t="str">
        <f>VLOOKUP(見積条件マスタ[[#This Row],[qt_condition_type_id]],見積条件タイプマスタ[],2,0)</f>
        <v>SIMPLE_TEXT</v>
      </c>
      <c r="G700" s="5">
        <v>4</v>
      </c>
      <c r="H700" s="44" t="str">
        <f>見積条件マスタ[[#This Row],[article_type_id]]&amp;"."&amp;見積条件マスタ[[#This Row],[qt_condition_type_id]]&amp;"."&amp;見積条件マスタ[[#This Row],[qt_condition_type_define_id]]</f>
        <v>5.2.4</v>
      </c>
      <c r="I700" s="5" t="s">
        <v>166</v>
      </c>
      <c r="J700" s="5"/>
      <c r="K700" s="5" t="s">
        <v>984</v>
      </c>
      <c r="L700" s="5">
        <v>4</v>
      </c>
      <c r="M700" s="5"/>
      <c r="N700" s="5" t="s">
        <v>611</v>
      </c>
      <c r="O700" s="59"/>
    </row>
    <row r="701" spans="2:15" x14ac:dyDescent="0.25">
      <c r="B701" s="5">
        <v>5</v>
      </c>
      <c r="C701" s="33" t="str">
        <f>VLOOKUP(見積条件マスタ[[#This Row],[article_type_id]],品名マスタ[],5,0)</f>
        <v>段付スリーブ</v>
      </c>
      <c r="D701" s="9">
        <v>2</v>
      </c>
      <c r="E701" s="50" t="str">
        <f>VLOOKUP(見積条件マスタ[[#This Row],[qt_condition_type_id]],見積条件タイプマスタ[],5,0)</f>
        <v>表面処理</v>
      </c>
      <c r="F701" s="16" t="str">
        <f>VLOOKUP(見積条件マスタ[[#This Row],[qt_condition_type_id]],見積条件タイプマスタ[],2,0)</f>
        <v>SIMPLE_TEXT</v>
      </c>
      <c r="G701" s="5">
        <v>5</v>
      </c>
      <c r="H701" s="44" t="str">
        <f>見積条件マスタ[[#This Row],[article_type_id]]&amp;"."&amp;見積条件マスタ[[#This Row],[qt_condition_type_id]]&amp;"."&amp;見積条件マスタ[[#This Row],[qt_condition_type_define_id]]</f>
        <v>5.2.5</v>
      </c>
      <c r="I701" s="5" t="s">
        <v>167</v>
      </c>
      <c r="J701" s="5"/>
      <c r="K701" s="5" t="s">
        <v>985</v>
      </c>
      <c r="L701" s="5">
        <v>5</v>
      </c>
      <c r="M701" s="5"/>
      <c r="N701" s="5" t="s">
        <v>611</v>
      </c>
      <c r="O701" s="59"/>
    </row>
    <row r="702" spans="2:15" x14ac:dyDescent="0.25">
      <c r="B702" s="5">
        <v>5</v>
      </c>
      <c r="C702" s="33" t="str">
        <f>VLOOKUP(見積条件マスタ[[#This Row],[article_type_id]],品名マスタ[],5,0)</f>
        <v>段付スリーブ</v>
      </c>
      <c r="D702" s="9">
        <v>2</v>
      </c>
      <c r="E702" s="50" t="str">
        <f>VLOOKUP(見積条件マスタ[[#This Row],[qt_condition_type_id]],見積条件タイプマスタ[],5,0)</f>
        <v>表面処理</v>
      </c>
      <c r="F702" s="16" t="str">
        <f>VLOOKUP(見積条件マスタ[[#This Row],[qt_condition_type_id]],見積条件タイプマスタ[],2,0)</f>
        <v>SIMPLE_TEXT</v>
      </c>
      <c r="G702" s="5">
        <v>6</v>
      </c>
      <c r="H702" s="44" t="str">
        <f>見積条件マスタ[[#This Row],[article_type_id]]&amp;"."&amp;見積条件マスタ[[#This Row],[qt_condition_type_id]]&amp;"."&amp;見積条件マスタ[[#This Row],[qt_condition_type_define_id]]</f>
        <v>5.2.6</v>
      </c>
      <c r="I702" s="5" t="s">
        <v>168</v>
      </c>
      <c r="J702" s="5"/>
      <c r="K702" s="5" t="s">
        <v>986</v>
      </c>
      <c r="L702" s="5">
        <v>6</v>
      </c>
      <c r="M702" s="5"/>
      <c r="N702" s="5" t="s">
        <v>611</v>
      </c>
      <c r="O702" s="59"/>
    </row>
    <row r="703" spans="2:15" x14ac:dyDescent="0.25">
      <c r="B703" s="5">
        <v>5</v>
      </c>
      <c r="C703" s="33" t="str">
        <f>VLOOKUP(見積条件マスタ[[#This Row],[article_type_id]],品名マスタ[],5,0)</f>
        <v>段付スリーブ</v>
      </c>
      <c r="D703" s="9">
        <v>2</v>
      </c>
      <c r="E703" s="50" t="str">
        <f>VLOOKUP(見積条件マスタ[[#This Row],[qt_condition_type_id]],見積条件タイプマスタ[],5,0)</f>
        <v>表面処理</v>
      </c>
      <c r="F703" s="16" t="str">
        <f>VLOOKUP(見積条件マスタ[[#This Row],[qt_condition_type_id]],見積条件タイプマスタ[],2,0)</f>
        <v>SIMPLE_TEXT</v>
      </c>
      <c r="G703" s="5">
        <v>7</v>
      </c>
      <c r="H703" s="44" t="str">
        <f>見積条件マスタ[[#This Row],[article_type_id]]&amp;"."&amp;見積条件マスタ[[#This Row],[qt_condition_type_id]]&amp;"."&amp;見積条件マスタ[[#This Row],[qt_condition_type_define_id]]</f>
        <v>5.2.7</v>
      </c>
      <c r="I703" s="5" t="s">
        <v>169</v>
      </c>
      <c r="J703" s="5"/>
      <c r="K703" s="5" t="s">
        <v>987</v>
      </c>
      <c r="L703" s="5">
        <v>7</v>
      </c>
      <c r="M703" s="5"/>
      <c r="N703" s="5" t="s">
        <v>611</v>
      </c>
      <c r="O703" s="59"/>
    </row>
    <row r="704" spans="2:15" x14ac:dyDescent="0.25">
      <c r="B704" s="5">
        <v>5</v>
      </c>
      <c r="C704" s="33" t="str">
        <f>VLOOKUP(見積条件マスタ[[#This Row],[article_type_id]],品名マスタ[],5,0)</f>
        <v>段付スリーブ</v>
      </c>
      <c r="D704" s="9">
        <v>2</v>
      </c>
      <c r="E704" s="50" t="str">
        <f>VLOOKUP(見積条件マスタ[[#This Row],[qt_condition_type_id]],見積条件タイプマスタ[],5,0)</f>
        <v>表面処理</v>
      </c>
      <c r="F704" s="16" t="str">
        <f>VLOOKUP(見積条件マスタ[[#This Row],[qt_condition_type_id]],見積条件タイプマスタ[],2,0)</f>
        <v>SIMPLE_TEXT</v>
      </c>
      <c r="G704" s="5">
        <v>8</v>
      </c>
      <c r="H704" s="44" t="str">
        <f>見積条件マスタ[[#This Row],[article_type_id]]&amp;"."&amp;見積条件マスタ[[#This Row],[qt_condition_type_id]]&amp;"."&amp;見積条件マスタ[[#This Row],[qt_condition_type_define_id]]</f>
        <v>5.2.8</v>
      </c>
      <c r="I704" s="5" t="s">
        <v>170</v>
      </c>
      <c r="J704" s="5"/>
      <c r="K704" s="5" t="s">
        <v>988</v>
      </c>
      <c r="L704" s="5">
        <v>8</v>
      </c>
      <c r="M704" s="5"/>
      <c r="N704" s="5" t="s">
        <v>611</v>
      </c>
      <c r="O704" s="59"/>
    </row>
    <row r="705" spans="2:15" x14ac:dyDescent="0.25">
      <c r="B705" s="5">
        <v>5</v>
      </c>
      <c r="C705" s="33" t="str">
        <f>VLOOKUP(見積条件マスタ[[#This Row],[article_type_id]],品名マスタ[],5,0)</f>
        <v>段付スリーブ</v>
      </c>
      <c r="D705" s="9">
        <v>2</v>
      </c>
      <c r="E705" s="50" t="str">
        <f>VLOOKUP(見積条件マスタ[[#This Row],[qt_condition_type_id]],見積条件タイプマスタ[],5,0)</f>
        <v>表面処理</v>
      </c>
      <c r="F705" s="16" t="str">
        <f>VLOOKUP(見積条件マスタ[[#This Row],[qt_condition_type_id]],見積条件タイプマスタ[],2,0)</f>
        <v>SIMPLE_TEXT</v>
      </c>
      <c r="G705" s="5">
        <v>9</v>
      </c>
      <c r="H705" s="44" t="str">
        <f>見積条件マスタ[[#This Row],[article_type_id]]&amp;"."&amp;見積条件マスタ[[#This Row],[qt_condition_type_id]]&amp;"."&amp;見積条件マスタ[[#This Row],[qt_condition_type_define_id]]</f>
        <v>5.2.9</v>
      </c>
      <c r="I705" s="5" t="s">
        <v>171</v>
      </c>
      <c r="J705" s="5"/>
      <c r="K705" s="5" t="s">
        <v>989</v>
      </c>
      <c r="L705" s="5">
        <v>9</v>
      </c>
      <c r="M705" s="5"/>
      <c r="N705" s="5" t="s">
        <v>611</v>
      </c>
      <c r="O705" s="59"/>
    </row>
    <row r="706" spans="2:15" x14ac:dyDescent="0.25">
      <c r="B706" s="5">
        <v>5</v>
      </c>
      <c r="C706" s="33" t="str">
        <f>VLOOKUP(見積条件マスタ[[#This Row],[article_type_id]],品名マスタ[],5,0)</f>
        <v>段付スリーブ</v>
      </c>
      <c r="D706" s="9">
        <v>2</v>
      </c>
      <c r="E706" s="50" t="str">
        <f>VLOOKUP(見積条件マスタ[[#This Row],[qt_condition_type_id]],見積条件タイプマスタ[],5,0)</f>
        <v>表面処理</v>
      </c>
      <c r="F706" s="16" t="str">
        <f>VLOOKUP(見積条件マスタ[[#This Row],[qt_condition_type_id]],見積条件タイプマスタ[],2,0)</f>
        <v>SIMPLE_TEXT</v>
      </c>
      <c r="G706" s="5">
        <v>10</v>
      </c>
      <c r="H706" s="44" t="str">
        <f>見積条件マスタ[[#This Row],[article_type_id]]&amp;"."&amp;見積条件マスタ[[#This Row],[qt_condition_type_id]]&amp;"."&amp;見積条件マスタ[[#This Row],[qt_condition_type_define_id]]</f>
        <v>5.2.10</v>
      </c>
      <c r="I706" s="5" t="s">
        <v>172</v>
      </c>
      <c r="J706" s="5"/>
      <c r="K706" s="5" t="s">
        <v>990</v>
      </c>
      <c r="L706" s="5">
        <v>10</v>
      </c>
      <c r="M706" s="5"/>
      <c r="N706" s="5" t="s">
        <v>611</v>
      </c>
      <c r="O706" s="59"/>
    </row>
    <row r="707" spans="2:15" x14ac:dyDescent="0.25">
      <c r="B707" s="5">
        <v>5</v>
      </c>
      <c r="C707" s="33" t="str">
        <f>VLOOKUP(見積条件マスタ[[#This Row],[article_type_id]],品名マスタ[],5,0)</f>
        <v>段付スリーブ</v>
      </c>
      <c r="D707" s="9">
        <v>2</v>
      </c>
      <c r="E707" s="50" t="str">
        <f>VLOOKUP(見積条件マスタ[[#This Row],[qt_condition_type_id]],見積条件タイプマスタ[],5,0)</f>
        <v>表面処理</v>
      </c>
      <c r="F707" s="16" t="str">
        <f>VLOOKUP(見積条件マスタ[[#This Row],[qt_condition_type_id]],見積条件タイプマスタ[],2,0)</f>
        <v>SIMPLE_TEXT</v>
      </c>
      <c r="G707" s="5">
        <v>11</v>
      </c>
      <c r="H707" s="44" t="str">
        <f>見積条件マスタ[[#This Row],[article_type_id]]&amp;"."&amp;見積条件マスタ[[#This Row],[qt_condition_type_id]]&amp;"."&amp;見積条件マスタ[[#This Row],[qt_condition_type_define_id]]</f>
        <v>5.2.11</v>
      </c>
      <c r="I707" s="5" t="s">
        <v>173</v>
      </c>
      <c r="J707" s="5"/>
      <c r="K707" s="5" t="s">
        <v>991</v>
      </c>
      <c r="L707" s="5">
        <v>11</v>
      </c>
      <c r="M707" s="5"/>
      <c r="N707" s="5" t="s">
        <v>611</v>
      </c>
      <c r="O707" s="59"/>
    </row>
    <row r="708" spans="2:15" x14ac:dyDescent="0.25">
      <c r="B708" s="5">
        <v>5</v>
      </c>
      <c r="C708" s="33" t="str">
        <f>VLOOKUP(見積条件マスタ[[#This Row],[article_type_id]],品名マスタ[],5,0)</f>
        <v>段付スリーブ</v>
      </c>
      <c r="D708" s="9">
        <v>2</v>
      </c>
      <c r="E708" s="50" t="str">
        <f>VLOOKUP(見積条件マスタ[[#This Row],[qt_condition_type_id]],見積条件タイプマスタ[],5,0)</f>
        <v>表面処理</v>
      </c>
      <c r="F708" s="16" t="str">
        <f>VLOOKUP(見積条件マスタ[[#This Row],[qt_condition_type_id]],見積条件タイプマスタ[],2,0)</f>
        <v>SIMPLE_TEXT</v>
      </c>
      <c r="G708" s="5">
        <v>12</v>
      </c>
      <c r="H708" s="44" t="str">
        <f>見積条件マスタ[[#This Row],[article_type_id]]&amp;"."&amp;見積条件マスタ[[#This Row],[qt_condition_type_id]]&amp;"."&amp;見積条件マスタ[[#This Row],[qt_condition_type_define_id]]</f>
        <v>5.2.12</v>
      </c>
      <c r="I708" s="5" t="s">
        <v>174</v>
      </c>
      <c r="J708" s="5"/>
      <c r="K708" s="5" t="s">
        <v>992</v>
      </c>
      <c r="L708" s="5">
        <v>12</v>
      </c>
      <c r="M708" s="5"/>
      <c r="N708" s="5" t="s">
        <v>611</v>
      </c>
      <c r="O708" s="59"/>
    </row>
    <row r="709" spans="2:15" x14ac:dyDescent="0.25">
      <c r="B709" s="5">
        <v>5</v>
      </c>
      <c r="C709" s="33" t="str">
        <f>VLOOKUP(見積条件マスタ[[#This Row],[article_type_id]],品名マスタ[],5,0)</f>
        <v>段付スリーブ</v>
      </c>
      <c r="D709" s="9">
        <v>2</v>
      </c>
      <c r="E709" s="50" t="str">
        <f>VLOOKUP(見積条件マスタ[[#This Row],[qt_condition_type_id]],見積条件タイプマスタ[],5,0)</f>
        <v>表面処理</v>
      </c>
      <c r="F709" s="16" t="str">
        <f>VLOOKUP(見積条件マスタ[[#This Row],[qt_condition_type_id]],見積条件タイプマスタ[],2,0)</f>
        <v>SIMPLE_TEXT</v>
      </c>
      <c r="G709" s="5">
        <v>13</v>
      </c>
      <c r="H709" s="44" t="str">
        <f>見積条件マスタ[[#This Row],[article_type_id]]&amp;"."&amp;見積条件マスタ[[#This Row],[qt_condition_type_id]]&amp;"."&amp;見積条件マスタ[[#This Row],[qt_condition_type_define_id]]</f>
        <v>5.2.13</v>
      </c>
      <c r="I709" s="5" t="s">
        <v>175</v>
      </c>
      <c r="J709" s="5"/>
      <c r="K709" s="5" t="s">
        <v>993</v>
      </c>
      <c r="L709" s="5">
        <v>13</v>
      </c>
      <c r="M709" s="5"/>
      <c r="N709" s="5" t="s">
        <v>611</v>
      </c>
      <c r="O709" s="59"/>
    </row>
    <row r="710" spans="2:15" x14ac:dyDescent="0.25">
      <c r="B710" s="5">
        <v>5</v>
      </c>
      <c r="C710" s="33" t="str">
        <f>VLOOKUP(見積条件マスタ[[#This Row],[article_type_id]],品名マスタ[],5,0)</f>
        <v>段付スリーブ</v>
      </c>
      <c r="D710" s="9">
        <v>3</v>
      </c>
      <c r="E710" s="50" t="str">
        <f>VLOOKUP(見積条件マスタ[[#This Row],[qt_condition_type_id]],見積条件タイプマスタ[],5,0)</f>
        <v>硬度</v>
      </c>
      <c r="F710" s="16" t="str">
        <f>VLOOKUP(見積条件マスタ[[#This Row],[qt_condition_type_id]],見積条件タイプマスタ[],2,0)</f>
        <v>SIMPLE_TEXT</v>
      </c>
      <c r="G710" s="10">
        <v>1</v>
      </c>
      <c r="H710" s="44" t="str">
        <f>見積条件マスタ[[#This Row],[article_type_id]]&amp;"."&amp;見積条件マスタ[[#This Row],[qt_condition_type_id]]&amp;"."&amp;見積条件マスタ[[#This Row],[qt_condition_type_define_id]]</f>
        <v>5.3.1</v>
      </c>
      <c r="I710" s="4" t="s">
        <v>176</v>
      </c>
      <c r="J710" s="4"/>
      <c r="K710" s="4" t="s">
        <v>177</v>
      </c>
      <c r="L710" s="4">
        <v>1</v>
      </c>
      <c r="M710" s="4"/>
      <c r="N710" s="12" t="s">
        <v>612</v>
      </c>
      <c r="O710" s="59" t="s">
        <v>839</v>
      </c>
    </row>
    <row r="711" spans="2:15" x14ac:dyDescent="0.25">
      <c r="B711" s="5">
        <v>5</v>
      </c>
      <c r="C711" s="33" t="str">
        <f>VLOOKUP(見積条件マスタ[[#This Row],[article_type_id]],品名マスタ[],5,0)</f>
        <v>段付スリーブ</v>
      </c>
      <c r="D711" s="9">
        <v>3</v>
      </c>
      <c r="E711" s="50" t="str">
        <f>VLOOKUP(見積条件マスタ[[#This Row],[qt_condition_type_id]],見積条件タイプマスタ[],5,0)</f>
        <v>硬度</v>
      </c>
      <c r="F711" s="16" t="str">
        <f>VLOOKUP(見積条件マスタ[[#This Row],[qt_condition_type_id]],見積条件タイプマスタ[],2,0)</f>
        <v>SIMPLE_TEXT</v>
      </c>
      <c r="G711" s="10">
        <v>2</v>
      </c>
      <c r="H711" s="44" t="str">
        <f>見積条件マスタ[[#This Row],[article_type_id]]&amp;"."&amp;見積条件マスタ[[#This Row],[qt_condition_type_id]]&amp;"."&amp;見積条件マスタ[[#This Row],[qt_condition_type_define_id]]</f>
        <v>5.3.2</v>
      </c>
      <c r="I711" s="4" t="s">
        <v>14</v>
      </c>
      <c r="J711" s="4"/>
      <c r="K711" s="4" t="s">
        <v>178</v>
      </c>
      <c r="L711" s="4">
        <v>2</v>
      </c>
      <c r="M711" s="4"/>
      <c r="N711" s="12" t="s">
        <v>612</v>
      </c>
      <c r="O711" s="59" t="s">
        <v>839</v>
      </c>
    </row>
    <row r="712" spans="2:15" x14ac:dyDescent="0.25">
      <c r="B712" s="5">
        <v>5</v>
      </c>
      <c r="C712" s="33" t="str">
        <f>VLOOKUP(見積条件マスタ[[#This Row],[article_type_id]],品名マスタ[],5,0)</f>
        <v>段付スリーブ</v>
      </c>
      <c r="D712" s="9">
        <v>3</v>
      </c>
      <c r="E712" s="50" t="str">
        <f>VLOOKUP(見積条件マスタ[[#This Row],[qt_condition_type_id]],見積条件タイプマスタ[],5,0)</f>
        <v>硬度</v>
      </c>
      <c r="F712" s="16" t="str">
        <f>VLOOKUP(見積条件マスタ[[#This Row],[qt_condition_type_id]],見積条件タイプマスタ[],2,0)</f>
        <v>SIMPLE_TEXT</v>
      </c>
      <c r="G712" s="10">
        <v>3</v>
      </c>
      <c r="H712" s="44" t="str">
        <f>見積条件マスタ[[#This Row],[article_type_id]]&amp;"."&amp;見積条件マスタ[[#This Row],[qt_condition_type_id]]&amp;"."&amp;見積条件マスタ[[#This Row],[qt_condition_type_define_id]]</f>
        <v>5.3.3</v>
      </c>
      <c r="I712" s="4" t="s">
        <v>17</v>
      </c>
      <c r="J712" s="4"/>
      <c r="K712" s="4" t="s">
        <v>179</v>
      </c>
      <c r="L712" s="4">
        <v>3</v>
      </c>
      <c r="M712" s="4"/>
      <c r="N712" s="12" t="s">
        <v>612</v>
      </c>
      <c r="O712" s="59" t="s">
        <v>839</v>
      </c>
    </row>
    <row r="713" spans="2:15" x14ac:dyDescent="0.25">
      <c r="B713" s="5">
        <v>5</v>
      </c>
      <c r="C713" s="33" t="str">
        <f>VLOOKUP(見積条件マスタ[[#This Row],[article_type_id]],品名マスタ[],5,0)</f>
        <v>段付スリーブ</v>
      </c>
      <c r="D713" s="9">
        <v>3</v>
      </c>
      <c r="E713" s="50" t="str">
        <f>VLOOKUP(見積条件マスタ[[#This Row],[qt_condition_type_id]],見積条件タイプマスタ[],5,0)</f>
        <v>硬度</v>
      </c>
      <c r="F713" s="16" t="str">
        <f>VLOOKUP(見積条件マスタ[[#This Row],[qt_condition_type_id]],見積条件タイプマスタ[],2,0)</f>
        <v>SIMPLE_TEXT</v>
      </c>
      <c r="G713" s="10">
        <v>4</v>
      </c>
      <c r="H713" s="44" t="str">
        <f>見積条件マスタ[[#This Row],[article_type_id]]&amp;"."&amp;見積条件マスタ[[#This Row],[qt_condition_type_id]]&amp;"."&amp;見積条件マスタ[[#This Row],[qt_condition_type_define_id]]</f>
        <v>5.3.4</v>
      </c>
      <c r="I713" s="4" t="s">
        <v>21</v>
      </c>
      <c r="J713" s="4"/>
      <c r="K713" s="4" t="s">
        <v>180</v>
      </c>
      <c r="L713" s="4">
        <v>4</v>
      </c>
      <c r="M713" s="4"/>
      <c r="N713" s="12" t="s">
        <v>612</v>
      </c>
      <c r="O713" s="59" t="s">
        <v>839</v>
      </c>
    </row>
    <row r="714" spans="2:15" x14ac:dyDescent="0.25">
      <c r="B714" s="5">
        <v>5</v>
      </c>
      <c r="C714" s="33" t="str">
        <f>VLOOKUP(見積条件マスタ[[#This Row],[article_type_id]],品名マスタ[],5,0)</f>
        <v>段付スリーブ</v>
      </c>
      <c r="D714" s="9">
        <v>3</v>
      </c>
      <c r="E714" s="50" t="str">
        <f>VLOOKUP(見積条件マスタ[[#This Row],[qt_condition_type_id]],見積条件タイプマスタ[],5,0)</f>
        <v>硬度</v>
      </c>
      <c r="F714" s="16" t="str">
        <f>VLOOKUP(見積条件マスタ[[#This Row],[qt_condition_type_id]],見積条件タイプマスタ[],2,0)</f>
        <v>SIMPLE_TEXT</v>
      </c>
      <c r="G714" s="10">
        <v>5</v>
      </c>
      <c r="H714" s="44" t="str">
        <f>見積条件マスタ[[#This Row],[article_type_id]]&amp;"."&amp;見積条件マスタ[[#This Row],[qt_condition_type_id]]&amp;"."&amp;見積条件マスタ[[#This Row],[qt_condition_type_define_id]]</f>
        <v>5.3.5</v>
      </c>
      <c r="I714" s="4" t="s">
        <v>11</v>
      </c>
      <c r="J714" s="4"/>
      <c r="K714" s="4" t="s">
        <v>181</v>
      </c>
      <c r="L714" s="4">
        <v>6</v>
      </c>
      <c r="M714" s="4"/>
      <c r="N714" s="12" t="s">
        <v>612</v>
      </c>
      <c r="O714" s="59" t="s">
        <v>839</v>
      </c>
    </row>
    <row r="715" spans="2:15" x14ac:dyDescent="0.25">
      <c r="B715" s="5">
        <v>5</v>
      </c>
      <c r="C715" s="33" t="str">
        <f>VLOOKUP(見積条件マスタ[[#This Row],[article_type_id]],品名マスタ[],5,0)</f>
        <v>段付スリーブ</v>
      </c>
      <c r="D715" s="9">
        <v>3</v>
      </c>
      <c r="E715" s="50" t="str">
        <f>VLOOKUP(見積条件マスタ[[#This Row],[qt_condition_type_id]],見積条件タイプマスタ[],5,0)</f>
        <v>硬度</v>
      </c>
      <c r="F715" s="16" t="str">
        <f>VLOOKUP(見積条件マスタ[[#This Row],[qt_condition_type_id]],見積条件タイプマスタ[],2,0)</f>
        <v>SIMPLE_TEXT</v>
      </c>
      <c r="G715" s="10">
        <v>6</v>
      </c>
      <c r="H715" s="44" t="str">
        <f>見積条件マスタ[[#This Row],[article_type_id]]&amp;"."&amp;見積条件マスタ[[#This Row],[qt_condition_type_id]]&amp;"."&amp;見積条件マスタ[[#This Row],[qt_condition_type_define_id]]</f>
        <v>5.3.6</v>
      </c>
      <c r="I715" s="4" t="s">
        <v>19</v>
      </c>
      <c r="J715" s="4"/>
      <c r="K715" s="4" t="s">
        <v>182</v>
      </c>
      <c r="L715" s="4">
        <v>7</v>
      </c>
      <c r="M715" s="4"/>
      <c r="N715" s="12" t="s">
        <v>612</v>
      </c>
      <c r="O715" s="59" t="s">
        <v>839</v>
      </c>
    </row>
    <row r="716" spans="2:15" x14ac:dyDescent="0.25">
      <c r="B716" s="5">
        <v>5</v>
      </c>
      <c r="C716" s="33" t="str">
        <f>VLOOKUP(見積条件マスタ[[#This Row],[article_type_id]],品名マスタ[],5,0)</f>
        <v>段付スリーブ</v>
      </c>
      <c r="D716" s="9">
        <v>3</v>
      </c>
      <c r="E716" s="50" t="str">
        <f>VLOOKUP(見積条件マスタ[[#This Row],[qt_condition_type_id]],見積条件タイプマスタ[],5,0)</f>
        <v>硬度</v>
      </c>
      <c r="F716" s="16" t="str">
        <f>VLOOKUP(見積条件マスタ[[#This Row],[qt_condition_type_id]],見積条件タイプマスタ[],2,0)</f>
        <v>SIMPLE_TEXT</v>
      </c>
      <c r="G716" s="10">
        <v>7</v>
      </c>
      <c r="H716" s="44" t="str">
        <f>見積条件マスタ[[#This Row],[article_type_id]]&amp;"."&amp;見積条件マスタ[[#This Row],[qt_condition_type_id]]&amp;"."&amp;見積条件マスタ[[#This Row],[qt_condition_type_define_id]]</f>
        <v>5.3.7</v>
      </c>
      <c r="I716" s="4" t="s">
        <v>183</v>
      </c>
      <c r="J716" s="4"/>
      <c r="K716" s="4" t="s">
        <v>184</v>
      </c>
      <c r="L716" s="4">
        <v>9</v>
      </c>
      <c r="M716" s="4"/>
      <c r="N716" s="12" t="s">
        <v>612</v>
      </c>
      <c r="O716" s="59" t="s">
        <v>839</v>
      </c>
    </row>
    <row r="717" spans="2:15" x14ac:dyDescent="0.25">
      <c r="B717" s="5">
        <v>5</v>
      </c>
      <c r="C717" s="33" t="str">
        <f>VLOOKUP(見積条件マスタ[[#This Row],[article_type_id]],品名マスタ[],5,0)</f>
        <v>段付スリーブ</v>
      </c>
      <c r="D717" s="9">
        <v>3</v>
      </c>
      <c r="E717" s="50" t="str">
        <f>VLOOKUP(見積条件マスタ[[#This Row],[qt_condition_type_id]],見積条件タイプマスタ[],5,0)</f>
        <v>硬度</v>
      </c>
      <c r="F717" s="16" t="str">
        <f>VLOOKUP(見積条件マスタ[[#This Row],[qt_condition_type_id]],見積条件タイプマスタ[],2,0)</f>
        <v>SIMPLE_TEXT</v>
      </c>
      <c r="G717" s="10">
        <v>8</v>
      </c>
      <c r="H717" s="44" t="str">
        <f>見積条件マスタ[[#This Row],[article_type_id]]&amp;"."&amp;見積条件マスタ[[#This Row],[qt_condition_type_id]]&amp;"."&amp;見積条件マスタ[[#This Row],[qt_condition_type_define_id]]</f>
        <v>5.3.8</v>
      </c>
      <c r="I717" s="4" t="s">
        <v>185</v>
      </c>
      <c r="J717" s="4"/>
      <c r="K717" s="4" t="s">
        <v>186</v>
      </c>
      <c r="L717" s="4">
        <v>10</v>
      </c>
      <c r="M717" s="4"/>
      <c r="N717" s="12" t="s">
        <v>612</v>
      </c>
      <c r="O717" s="59" t="s">
        <v>839</v>
      </c>
    </row>
    <row r="718" spans="2:15" x14ac:dyDescent="0.25">
      <c r="B718" s="5">
        <v>5</v>
      </c>
      <c r="C718" s="33" t="str">
        <f>VLOOKUP(見積条件マスタ[[#This Row],[article_type_id]],品名マスタ[],5,0)</f>
        <v>段付スリーブ</v>
      </c>
      <c r="D718" s="9">
        <v>3</v>
      </c>
      <c r="E718" s="50" t="str">
        <f>VLOOKUP(見積条件マスタ[[#This Row],[qt_condition_type_id]],見積条件タイプマスタ[],5,0)</f>
        <v>硬度</v>
      </c>
      <c r="F718" s="16" t="str">
        <f>VLOOKUP(見積条件マスタ[[#This Row],[qt_condition_type_id]],見積条件タイプマスタ[],2,0)</f>
        <v>SIMPLE_TEXT</v>
      </c>
      <c r="G718" s="10">
        <v>9</v>
      </c>
      <c r="H718" s="44" t="str">
        <f>見積条件マスタ[[#This Row],[article_type_id]]&amp;"."&amp;見積条件マスタ[[#This Row],[qt_condition_type_id]]&amp;"."&amp;見積条件マスタ[[#This Row],[qt_condition_type_define_id]]</f>
        <v>5.3.9</v>
      </c>
      <c r="I718" t="s">
        <v>187</v>
      </c>
      <c r="K718" t="s">
        <v>188</v>
      </c>
      <c r="L718">
        <v>11</v>
      </c>
      <c r="N718" s="12" t="s">
        <v>612</v>
      </c>
      <c r="O718" s="59" t="s">
        <v>839</v>
      </c>
    </row>
    <row r="719" spans="2:15" x14ac:dyDescent="0.25">
      <c r="B719" s="5">
        <v>5</v>
      </c>
      <c r="C719" s="33" t="str">
        <f>VLOOKUP(見積条件マスタ[[#This Row],[article_type_id]],品名マスタ[],5,0)</f>
        <v>段付スリーブ</v>
      </c>
      <c r="D719" s="9">
        <v>3</v>
      </c>
      <c r="E719" s="50" t="str">
        <f>VLOOKUP(見積条件マスタ[[#This Row],[qt_condition_type_id]],見積条件タイプマスタ[],5,0)</f>
        <v>硬度</v>
      </c>
      <c r="F719" s="16" t="str">
        <f>VLOOKUP(見積条件マスタ[[#This Row],[qt_condition_type_id]],見積条件タイプマスタ[],2,0)</f>
        <v>SIMPLE_TEXT</v>
      </c>
      <c r="G719" s="10">
        <v>10</v>
      </c>
      <c r="H719" s="44" t="str">
        <f>見積条件マスタ[[#This Row],[article_type_id]]&amp;"."&amp;見積条件マスタ[[#This Row],[qt_condition_type_id]]&amp;"."&amp;見積条件マスタ[[#This Row],[qt_condition_type_define_id]]</f>
        <v>5.3.10</v>
      </c>
      <c r="I719" t="s">
        <v>8</v>
      </c>
      <c r="K719" t="s">
        <v>189</v>
      </c>
      <c r="L719">
        <v>12</v>
      </c>
      <c r="N719" s="12" t="s">
        <v>612</v>
      </c>
      <c r="O719" s="59" t="s">
        <v>839</v>
      </c>
    </row>
    <row r="720" spans="2:15" x14ac:dyDescent="0.25">
      <c r="B720" s="5">
        <v>5</v>
      </c>
      <c r="C720" s="33" t="str">
        <f>VLOOKUP(見積条件マスタ[[#This Row],[article_type_id]],品名マスタ[],5,0)</f>
        <v>段付スリーブ</v>
      </c>
      <c r="D720" s="9">
        <v>3</v>
      </c>
      <c r="E720" s="50" t="str">
        <f>VLOOKUP(見積条件マスタ[[#This Row],[qt_condition_type_id]],見積条件タイプマスタ[],5,0)</f>
        <v>硬度</v>
      </c>
      <c r="F720" s="16" t="str">
        <f>VLOOKUP(見積条件マスタ[[#This Row],[qt_condition_type_id]],見積条件タイプマスタ[],2,0)</f>
        <v>SIMPLE_TEXT</v>
      </c>
      <c r="G720" s="10">
        <v>11</v>
      </c>
      <c r="H720" s="44" t="str">
        <f>見積条件マスタ[[#This Row],[article_type_id]]&amp;"."&amp;見積条件マスタ[[#This Row],[qt_condition_type_id]]&amp;"."&amp;見積条件マスタ[[#This Row],[qt_condition_type_define_id]]</f>
        <v>5.3.11</v>
      </c>
      <c r="I720" t="s">
        <v>23</v>
      </c>
      <c r="K720" t="s">
        <v>190</v>
      </c>
      <c r="L720">
        <v>5</v>
      </c>
      <c r="N720" s="12" t="s">
        <v>612</v>
      </c>
      <c r="O720" s="59" t="s">
        <v>839</v>
      </c>
    </row>
    <row r="721" spans="2:15" x14ac:dyDescent="0.25">
      <c r="B721" s="5">
        <v>5</v>
      </c>
      <c r="C721" s="33" t="str">
        <f>VLOOKUP(見積条件マスタ[[#This Row],[article_type_id]],品名マスタ[],5,0)</f>
        <v>段付スリーブ</v>
      </c>
      <c r="D721" s="9">
        <v>3</v>
      </c>
      <c r="E721" s="50" t="str">
        <f>VLOOKUP(見積条件マスタ[[#This Row],[qt_condition_type_id]],見積条件タイプマスタ[],5,0)</f>
        <v>硬度</v>
      </c>
      <c r="F721" s="16" t="str">
        <f>VLOOKUP(見積条件マスタ[[#This Row],[qt_condition_type_id]],見積条件タイプマスタ[],2,0)</f>
        <v>SIMPLE_TEXT</v>
      </c>
      <c r="G721" s="10">
        <v>12</v>
      </c>
      <c r="H721" s="44" t="str">
        <f>見積条件マスタ[[#This Row],[article_type_id]]&amp;"."&amp;見積条件マスタ[[#This Row],[qt_condition_type_id]]&amp;"."&amp;見積条件マスタ[[#This Row],[qt_condition_type_define_id]]</f>
        <v>5.3.12</v>
      </c>
      <c r="I721" t="s">
        <v>26</v>
      </c>
      <c r="K721" t="s">
        <v>191</v>
      </c>
      <c r="L721">
        <v>8</v>
      </c>
      <c r="N721" s="12" t="s">
        <v>612</v>
      </c>
      <c r="O721" s="59" t="s">
        <v>839</v>
      </c>
    </row>
    <row r="722" spans="2:15" x14ac:dyDescent="0.25">
      <c r="B722" s="5">
        <v>5</v>
      </c>
      <c r="C722" s="33" t="str">
        <f>VLOOKUP(見積条件マスタ[[#This Row],[article_type_id]],品名マスタ[],5,0)</f>
        <v>段付スリーブ</v>
      </c>
      <c r="D722" s="9">
        <v>3</v>
      </c>
      <c r="E722" s="50" t="str">
        <f>VLOOKUP(見積条件マスタ[[#This Row],[qt_condition_type_id]],見積条件タイプマスタ[],5,0)</f>
        <v>硬度</v>
      </c>
      <c r="F722" s="16" t="str">
        <f>VLOOKUP(見積条件マスタ[[#This Row],[qt_condition_type_id]],見積条件タイプマスタ[],2,0)</f>
        <v>SIMPLE_TEXT</v>
      </c>
      <c r="G722" s="10">
        <v>13</v>
      </c>
      <c r="H722" s="44" t="str">
        <f>見積条件マスタ[[#This Row],[article_type_id]]&amp;"."&amp;見積条件マスタ[[#This Row],[qt_condition_type_id]]&amp;"."&amp;見積条件マスタ[[#This Row],[qt_condition_type_define_id]]</f>
        <v>5.3.13</v>
      </c>
      <c r="I722" t="s">
        <v>29</v>
      </c>
      <c r="K722" t="s">
        <v>192</v>
      </c>
      <c r="L722">
        <v>13</v>
      </c>
      <c r="N722" s="12" t="s">
        <v>612</v>
      </c>
      <c r="O722" s="59" t="s">
        <v>839</v>
      </c>
    </row>
    <row r="723" spans="2:15" x14ac:dyDescent="0.25">
      <c r="B723" s="5">
        <v>5</v>
      </c>
      <c r="C723" s="33" t="str">
        <f>VLOOKUP(見積条件マスタ[[#This Row],[article_type_id]],品名マスタ[],5,0)</f>
        <v>段付スリーブ</v>
      </c>
      <c r="D723" s="9">
        <v>3</v>
      </c>
      <c r="E723" s="50" t="str">
        <f>VLOOKUP(見積条件マスタ[[#This Row],[qt_condition_type_id]],見積条件タイプマスタ[],5,0)</f>
        <v>硬度</v>
      </c>
      <c r="F723" s="16" t="str">
        <f>VLOOKUP(見積条件マスタ[[#This Row],[qt_condition_type_id]],見積条件タイプマスタ[],2,0)</f>
        <v>SIMPLE_TEXT</v>
      </c>
      <c r="G723" s="10">
        <v>14</v>
      </c>
      <c r="H723" s="44" t="str">
        <f>見積条件マスタ[[#This Row],[article_type_id]]&amp;"."&amp;見積条件マスタ[[#This Row],[qt_condition_type_id]]&amp;"."&amp;見積条件マスタ[[#This Row],[qt_condition_type_define_id]]</f>
        <v>5.3.14</v>
      </c>
      <c r="I723" t="s">
        <v>31</v>
      </c>
      <c r="K723" t="s">
        <v>193</v>
      </c>
      <c r="L723">
        <v>14</v>
      </c>
      <c r="N723" s="12" t="s">
        <v>612</v>
      </c>
      <c r="O723" s="59" t="s">
        <v>839</v>
      </c>
    </row>
    <row r="724" spans="2:15" x14ac:dyDescent="0.25">
      <c r="B724" s="5">
        <v>5</v>
      </c>
      <c r="C724" s="33" t="str">
        <f>VLOOKUP(見積条件マスタ[[#This Row],[article_type_id]],品名マスタ[],5,0)</f>
        <v>段付スリーブ</v>
      </c>
      <c r="D724" s="9">
        <v>3</v>
      </c>
      <c r="E724" s="50" t="str">
        <f>VLOOKUP(見積条件マスタ[[#This Row],[qt_condition_type_id]],見積条件タイプマスタ[],5,0)</f>
        <v>硬度</v>
      </c>
      <c r="F724" s="16" t="str">
        <f>VLOOKUP(見積条件マスタ[[#This Row],[qt_condition_type_id]],見積条件タイプマスタ[],2,0)</f>
        <v>SIMPLE_TEXT</v>
      </c>
      <c r="G724" s="10">
        <v>15</v>
      </c>
      <c r="H724" s="44" t="str">
        <f>見積条件マスタ[[#This Row],[article_type_id]]&amp;"."&amp;見積条件マスタ[[#This Row],[qt_condition_type_id]]&amp;"."&amp;見積条件マスタ[[#This Row],[qt_condition_type_define_id]]</f>
        <v>5.3.15</v>
      </c>
      <c r="I724" t="s">
        <v>33</v>
      </c>
      <c r="K724" t="s">
        <v>194</v>
      </c>
      <c r="L724">
        <v>15</v>
      </c>
      <c r="N724" s="12" t="s">
        <v>612</v>
      </c>
      <c r="O724" s="59" t="s">
        <v>839</v>
      </c>
    </row>
    <row r="725" spans="2:15" x14ac:dyDescent="0.25">
      <c r="B725" s="5">
        <v>5</v>
      </c>
      <c r="C725" s="33" t="str">
        <f>VLOOKUP(見積条件マスタ[[#This Row],[article_type_id]],品名マスタ[],5,0)</f>
        <v>段付スリーブ</v>
      </c>
      <c r="D725" s="11">
        <v>10001</v>
      </c>
      <c r="E725" s="50" t="str">
        <f>VLOOKUP(見積条件マスタ[[#This Row],[qt_condition_type_id]],見積条件タイプマスタ[],5,0)</f>
        <v>ツバ径公差</v>
      </c>
      <c r="F725" s="16" t="str">
        <f>VLOOKUP(見積条件マスタ[[#This Row],[qt_condition_type_id]],見積条件タイプマスタ[],2,0)</f>
        <v>TOLERANCE</v>
      </c>
      <c r="G725" s="10">
        <v>1</v>
      </c>
      <c r="H725" s="44" t="str">
        <f>見積条件マスタ[[#This Row],[article_type_id]]&amp;"."&amp;見積条件マスタ[[#This Row],[qt_condition_type_id]]&amp;"."&amp;見積条件マスタ[[#This Row],[qt_condition_type_define_id]]</f>
        <v>5.10001.1</v>
      </c>
      <c r="I725" t="s">
        <v>195</v>
      </c>
      <c r="K725" t="s">
        <v>195</v>
      </c>
      <c r="L725">
        <v>2</v>
      </c>
      <c r="M725">
        <v>2</v>
      </c>
      <c r="N725" s="5" t="s">
        <v>388</v>
      </c>
      <c r="O725" s="59"/>
    </row>
    <row r="726" spans="2:15" x14ac:dyDescent="0.25">
      <c r="B726" s="5">
        <v>5</v>
      </c>
      <c r="C726" s="33" t="str">
        <f>VLOOKUP(見積条件マスタ[[#This Row],[article_type_id]],品名マスタ[],5,0)</f>
        <v>段付スリーブ</v>
      </c>
      <c r="D726" s="11">
        <v>10001</v>
      </c>
      <c r="E726" s="50" t="str">
        <f>VLOOKUP(見積条件マスタ[[#This Row],[qt_condition_type_id]],見積条件タイプマスタ[],5,0)</f>
        <v>ツバ径公差</v>
      </c>
      <c r="F726" s="16" t="str">
        <f>VLOOKUP(見積条件マスタ[[#This Row],[qt_condition_type_id]],見積条件タイプマスタ[],2,0)</f>
        <v>TOLERANCE</v>
      </c>
      <c r="G726" s="10">
        <v>2</v>
      </c>
      <c r="H726" s="44" t="str">
        <f>見積条件マスタ[[#This Row],[article_type_id]]&amp;"."&amp;見積条件マスタ[[#This Row],[qt_condition_type_id]]&amp;"."&amp;見積条件マスタ[[#This Row],[qt_condition_type_define_id]]</f>
        <v>5.10001.2</v>
      </c>
      <c r="I726" t="s">
        <v>196</v>
      </c>
      <c r="K726" t="s">
        <v>196</v>
      </c>
      <c r="L726">
        <v>1</v>
      </c>
      <c r="M726">
        <v>1</v>
      </c>
      <c r="N726" t="s">
        <v>612</v>
      </c>
      <c r="O726" s="59"/>
    </row>
    <row r="727" spans="2:15" x14ac:dyDescent="0.25">
      <c r="B727" s="5">
        <v>5</v>
      </c>
      <c r="C727" s="33" t="str">
        <f>VLOOKUP(見積条件マスタ[[#This Row],[article_type_id]],品名マスタ[],5,0)</f>
        <v>段付スリーブ</v>
      </c>
      <c r="D727" s="11">
        <v>10002</v>
      </c>
      <c r="E727" s="50" t="str">
        <f>VLOOKUP(見積条件マスタ[[#This Row],[qt_condition_type_id]],見積条件タイプマスタ[],5,0)</f>
        <v>ツバ厚公差</v>
      </c>
      <c r="F727" s="16" t="str">
        <f>VLOOKUP(見積条件マスタ[[#This Row],[qt_condition_type_id]],見積条件タイプマスタ[],2,0)</f>
        <v>TOLERANCE</v>
      </c>
      <c r="G727" s="10">
        <v>1</v>
      </c>
      <c r="H727" s="44" t="str">
        <f>見積条件マスタ[[#This Row],[article_type_id]]&amp;"."&amp;見積条件マスタ[[#This Row],[qt_condition_type_id]]&amp;"."&amp;見積条件マスタ[[#This Row],[qt_condition_type_define_id]]</f>
        <v>5.10002.1</v>
      </c>
      <c r="I727" t="s">
        <v>195</v>
      </c>
      <c r="K727" t="s">
        <v>195</v>
      </c>
      <c r="L727">
        <v>1</v>
      </c>
      <c r="M727">
        <v>2</v>
      </c>
      <c r="N727" s="13" t="s">
        <v>388</v>
      </c>
      <c r="O727" s="59"/>
    </row>
    <row r="728" spans="2:15" x14ac:dyDescent="0.25">
      <c r="B728" s="5">
        <v>5</v>
      </c>
      <c r="C728" s="33" t="str">
        <f>VLOOKUP(見積条件マスタ[[#This Row],[article_type_id]],品名マスタ[],5,0)</f>
        <v>段付スリーブ</v>
      </c>
      <c r="D728" s="11">
        <v>10002</v>
      </c>
      <c r="E728" s="50" t="str">
        <f>VLOOKUP(見積条件マスタ[[#This Row],[qt_condition_type_id]],見積条件タイプマスタ[],5,0)</f>
        <v>ツバ厚公差</v>
      </c>
      <c r="F728" s="16" t="str">
        <f>VLOOKUP(見積条件マスタ[[#This Row],[qt_condition_type_id]],見積条件タイプマスタ[],2,0)</f>
        <v>TOLERANCE</v>
      </c>
      <c r="G728" s="10">
        <v>2</v>
      </c>
      <c r="H728" s="44" t="str">
        <f>見積条件マスタ[[#This Row],[article_type_id]]&amp;"."&amp;見積条件マスタ[[#This Row],[qt_condition_type_id]]&amp;"."&amp;見積条件マスタ[[#This Row],[qt_condition_type_define_id]]</f>
        <v>5.10002.2</v>
      </c>
      <c r="I728" t="s">
        <v>197</v>
      </c>
      <c r="K728" t="s">
        <v>197</v>
      </c>
      <c r="L728">
        <v>2</v>
      </c>
      <c r="M728">
        <v>2</v>
      </c>
      <c r="N728" s="13" t="s">
        <v>388</v>
      </c>
      <c r="O728" s="59"/>
    </row>
    <row r="729" spans="2:15" x14ac:dyDescent="0.25">
      <c r="B729" s="5">
        <v>5</v>
      </c>
      <c r="C729" s="33" t="str">
        <f>VLOOKUP(見積条件マスタ[[#This Row],[article_type_id]],品名マスタ[],5,0)</f>
        <v>段付スリーブ</v>
      </c>
      <c r="D729" s="11">
        <v>10003</v>
      </c>
      <c r="E729" s="50" t="str">
        <f>VLOOKUP(見積条件マスタ[[#This Row],[qt_condition_type_id]],見積条件タイプマスタ[],5,0)</f>
        <v>全長公差</v>
      </c>
      <c r="F729" s="16" t="str">
        <f>VLOOKUP(見積条件マスタ[[#This Row],[qt_condition_type_id]],見積条件タイプマスタ[],2,0)</f>
        <v>TOLERANCE</v>
      </c>
      <c r="G729" s="10">
        <v>1</v>
      </c>
      <c r="H729" s="44" t="str">
        <f>見積条件マスタ[[#This Row],[article_type_id]]&amp;"."&amp;見積条件マスタ[[#This Row],[qt_condition_type_id]]&amp;"."&amp;見積条件マスタ[[#This Row],[qt_condition_type_define_id]]</f>
        <v>5.10003.1</v>
      </c>
      <c r="I729" t="s">
        <v>215</v>
      </c>
      <c r="K729" t="s">
        <v>199</v>
      </c>
      <c r="L729">
        <v>3</v>
      </c>
      <c r="M729">
        <v>2</v>
      </c>
      <c r="N729" s="27" t="s">
        <v>613</v>
      </c>
      <c r="O729" s="59"/>
    </row>
    <row r="730" spans="2:15" x14ac:dyDescent="0.25">
      <c r="B730" s="5">
        <v>5</v>
      </c>
      <c r="C730" s="33" t="str">
        <f>VLOOKUP(見積条件マスタ[[#This Row],[article_type_id]],品名マスタ[],5,0)</f>
        <v>段付スリーブ</v>
      </c>
      <c r="D730" s="11">
        <v>10003</v>
      </c>
      <c r="E730" s="50" t="str">
        <f>VLOOKUP(見積条件マスタ[[#This Row],[qt_condition_type_id]],見積条件タイプマスタ[],5,0)</f>
        <v>全長公差</v>
      </c>
      <c r="F730" s="16" t="str">
        <f>VLOOKUP(見積条件マスタ[[#This Row],[qt_condition_type_id]],見積条件タイプマスタ[],2,0)</f>
        <v>TOLERANCE</v>
      </c>
      <c r="G730" s="10">
        <v>2</v>
      </c>
      <c r="H730" s="44" t="str">
        <f>見積条件マスタ[[#This Row],[article_type_id]]&amp;"."&amp;見積条件マスタ[[#This Row],[qt_condition_type_id]]&amp;"."&amp;見積条件マスタ[[#This Row],[qt_condition_type_define_id]]</f>
        <v>5.10003.2</v>
      </c>
      <c r="I730" t="s">
        <v>204</v>
      </c>
      <c r="K730" t="s">
        <v>198</v>
      </c>
      <c r="L730">
        <v>2</v>
      </c>
      <c r="M730">
        <v>2</v>
      </c>
      <c r="N730" s="27" t="s">
        <v>613</v>
      </c>
      <c r="O730" s="59"/>
    </row>
    <row r="731" spans="2:15" x14ac:dyDescent="0.25">
      <c r="B731" s="5">
        <v>5</v>
      </c>
      <c r="C731" s="33" t="str">
        <f>VLOOKUP(見積条件マスタ[[#This Row],[article_type_id]],品名マスタ[],5,0)</f>
        <v>段付スリーブ</v>
      </c>
      <c r="D731" s="11">
        <v>10003</v>
      </c>
      <c r="E731" s="50" t="str">
        <f>VLOOKUP(見積条件マスタ[[#This Row],[qt_condition_type_id]],見積条件タイプマスタ[],5,0)</f>
        <v>全長公差</v>
      </c>
      <c r="F731" s="16" t="str">
        <f>VLOOKUP(見積条件マスタ[[#This Row],[qt_condition_type_id]],見積条件タイプマスタ[],2,0)</f>
        <v>TOLERANCE</v>
      </c>
      <c r="G731" s="10">
        <v>3</v>
      </c>
      <c r="H731" s="44" t="str">
        <f>見積条件マスタ[[#This Row],[article_type_id]]&amp;"."&amp;見積条件マスタ[[#This Row],[qt_condition_type_id]]&amp;"."&amp;見積条件マスタ[[#This Row],[qt_condition_type_define_id]]</f>
        <v>5.10003.3</v>
      </c>
      <c r="I731" t="s">
        <v>236</v>
      </c>
      <c r="K731" t="s">
        <v>200</v>
      </c>
      <c r="L731">
        <v>4</v>
      </c>
      <c r="M731">
        <v>2</v>
      </c>
      <c r="N731" s="27" t="s">
        <v>613</v>
      </c>
      <c r="O731" s="59"/>
    </row>
    <row r="732" spans="2:15" x14ac:dyDescent="0.25">
      <c r="B732" s="5">
        <v>5</v>
      </c>
      <c r="C732" s="33" t="str">
        <f>VLOOKUP(見積条件マスタ[[#This Row],[article_type_id]],品名マスタ[],5,0)</f>
        <v>段付スリーブ</v>
      </c>
      <c r="D732" s="11">
        <v>10003</v>
      </c>
      <c r="E732" s="50" t="str">
        <f>VLOOKUP(見積条件マスタ[[#This Row],[qt_condition_type_id]],見積条件タイプマスタ[],5,0)</f>
        <v>全長公差</v>
      </c>
      <c r="F732" s="16" t="str">
        <f>VLOOKUP(見積条件マスタ[[#This Row],[qt_condition_type_id]],見積条件タイプマスタ[],2,0)</f>
        <v>TOLERANCE</v>
      </c>
      <c r="G732" s="10">
        <v>4</v>
      </c>
      <c r="H732" s="44" t="str">
        <f>見積条件マスタ[[#This Row],[article_type_id]]&amp;"."&amp;見積条件マスタ[[#This Row],[qt_condition_type_id]]&amp;"."&amp;見積条件マスタ[[#This Row],[qt_condition_type_define_id]]</f>
        <v>5.10003.4</v>
      </c>
      <c r="I732" t="s">
        <v>201</v>
      </c>
      <c r="K732" t="s">
        <v>202</v>
      </c>
      <c r="L732">
        <v>1</v>
      </c>
      <c r="M732">
        <v>1</v>
      </c>
      <c r="N732" s="27" t="s">
        <v>613</v>
      </c>
      <c r="O732" s="59"/>
    </row>
    <row r="733" spans="2:15" x14ac:dyDescent="0.25">
      <c r="B733" s="5">
        <v>5</v>
      </c>
      <c r="C733" s="33" t="str">
        <f>VLOOKUP(見積条件マスタ[[#This Row],[article_type_id]],品名マスタ[],5,0)</f>
        <v>段付スリーブ</v>
      </c>
      <c r="D733" s="11">
        <v>10003</v>
      </c>
      <c r="E733" s="50" t="str">
        <f>VLOOKUP(見積条件マスタ[[#This Row],[qt_condition_type_id]],見積条件タイプマスタ[],5,0)</f>
        <v>全長公差</v>
      </c>
      <c r="F733" s="16" t="str">
        <f>VLOOKUP(見積条件マスタ[[#This Row],[qt_condition_type_id]],見積条件タイプマスタ[],2,0)</f>
        <v>TOLERANCE</v>
      </c>
      <c r="G733" s="10">
        <v>5</v>
      </c>
      <c r="H733" s="44" t="str">
        <f>見積条件マスタ[[#This Row],[article_type_id]]&amp;"."&amp;見積条件マスタ[[#This Row],[qt_condition_type_id]]&amp;"."&amp;見積条件マスタ[[#This Row],[qt_condition_type_define_id]]</f>
        <v>5.10003.5</v>
      </c>
      <c r="I733" t="s">
        <v>256</v>
      </c>
      <c r="K733" t="s">
        <v>218</v>
      </c>
      <c r="L733">
        <v>5</v>
      </c>
      <c r="M733">
        <v>1</v>
      </c>
      <c r="N733" s="27" t="s">
        <v>613</v>
      </c>
      <c r="O733" s="59"/>
    </row>
    <row r="734" spans="2:15" x14ac:dyDescent="0.25">
      <c r="B734" s="5">
        <v>5</v>
      </c>
      <c r="C734" s="33" t="str">
        <f>VLOOKUP(見積条件マスタ[[#This Row],[article_type_id]],品名マスタ[],5,0)</f>
        <v>段付スリーブ</v>
      </c>
      <c r="D734" s="11">
        <v>10003</v>
      </c>
      <c r="E734" s="50" t="str">
        <f>VLOOKUP(見積条件マスタ[[#This Row],[qt_condition_type_id]],見積条件タイプマスタ[],5,0)</f>
        <v>全長公差</v>
      </c>
      <c r="F734" s="16" t="str">
        <f>VLOOKUP(見積条件マスタ[[#This Row],[qt_condition_type_id]],見積条件タイプマスタ[],2,0)</f>
        <v>TOLERANCE</v>
      </c>
      <c r="G734" s="10">
        <v>6</v>
      </c>
      <c r="H734" s="44" t="str">
        <f>見積条件マスタ[[#This Row],[article_type_id]]&amp;"."&amp;見積条件マスタ[[#This Row],[qt_condition_type_id]]&amp;"."&amp;見積条件マスタ[[#This Row],[qt_condition_type_define_id]]</f>
        <v>5.10003.6</v>
      </c>
      <c r="I734" t="s">
        <v>475</v>
      </c>
      <c r="K734" t="s">
        <v>476</v>
      </c>
      <c r="L734">
        <v>6</v>
      </c>
      <c r="M734">
        <v>1</v>
      </c>
      <c r="N734" s="27" t="s">
        <v>613</v>
      </c>
      <c r="O734" s="59"/>
    </row>
    <row r="735" spans="2:15" x14ac:dyDescent="0.25">
      <c r="B735" s="5">
        <v>5</v>
      </c>
      <c r="C735" s="33" t="str">
        <f>VLOOKUP(見積条件マスタ[[#This Row],[article_type_id]],品名マスタ[],5,0)</f>
        <v>段付スリーブ</v>
      </c>
      <c r="D735" s="11">
        <v>10003</v>
      </c>
      <c r="E735" s="50" t="str">
        <f>VLOOKUP(見積条件マスタ[[#This Row],[qt_condition_type_id]],見積条件タイプマスタ[],5,0)</f>
        <v>全長公差</v>
      </c>
      <c r="F735" s="16" t="str">
        <f>VLOOKUP(見積条件マスタ[[#This Row],[qt_condition_type_id]],見積条件タイプマスタ[],2,0)</f>
        <v>TOLERANCE</v>
      </c>
      <c r="G735" s="10">
        <v>7</v>
      </c>
      <c r="H735" s="44" t="str">
        <f>見積条件マスタ[[#This Row],[article_type_id]]&amp;"."&amp;見積条件マスタ[[#This Row],[qt_condition_type_id]]&amp;"."&amp;見積条件マスタ[[#This Row],[qt_condition_type_define_id]]</f>
        <v>5.10003.7</v>
      </c>
      <c r="I735" t="s">
        <v>358</v>
      </c>
      <c r="K735" t="s">
        <v>359</v>
      </c>
      <c r="L735">
        <v>7</v>
      </c>
      <c r="M735">
        <v>1</v>
      </c>
      <c r="N735" s="27" t="s">
        <v>613</v>
      </c>
      <c r="O735" s="59"/>
    </row>
    <row r="736" spans="2:15" x14ac:dyDescent="0.25">
      <c r="B736" s="5">
        <v>5</v>
      </c>
      <c r="C736" s="33" t="str">
        <f>VLOOKUP(見積条件マスタ[[#This Row],[article_type_id]],品名マスタ[],5,0)</f>
        <v>段付スリーブ</v>
      </c>
      <c r="D736" s="11">
        <v>10004</v>
      </c>
      <c r="E736" s="50" t="str">
        <f>VLOOKUP(見積条件マスタ[[#This Row],[qt_condition_type_id]],見積条件タイプマスタ[],5,0)</f>
        <v>先端径公差</v>
      </c>
      <c r="F736" s="16" t="str">
        <f>VLOOKUP(見積条件マスタ[[#This Row],[qt_condition_type_id]],見積条件タイプマスタ[],2,0)</f>
        <v>TOLERANCE</v>
      </c>
      <c r="G736" s="10">
        <v>1</v>
      </c>
      <c r="H736" s="44" t="str">
        <f>見積条件マスタ[[#This Row],[article_type_id]]&amp;"."&amp;見積条件マスタ[[#This Row],[qt_condition_type_id]]&amp;"."&amp;見積条件マスタ[[#This Row],[qt_condition_type_define_id]]</f>
        <v>5.10004.1</v>
      </c>
      <c r="I736" t="s">
        <v>360</v>
      </c>
      <c r="K736" t="s">
        <v>361</v>
      </c>
      <c r="L736">
        <v>3</v>
      </c>
      <c r="M736">
        <v>3</v>
      </c>
      <c r="N736" s="27" t="s">
        <v>613</v>
      </c>
      <c r="O736" s="59"/>
    </row>
    <row r="737" spans="2:15" x14ac:dyDescent="0.25">
      <c r="B737" s="5">
        <v>5</v>
      </c>
      <c r="C737" s="33" t="str">
        <f>VLOOKUP(見積条件マスタ[[#This Row],[article_type_id]],品名マスタ[],5,0)</f>
        <v>段付スリーブ</v>
      </c>
      <c r="D737" s="11">
        <v>10004</v>
      </c>
      <c r="E737" s="50" t="str">
        <f>VLOOKUP(見積条件マスタ[[#This Row],[qt_condition_type_id]],見積条件タイプマスタ[],5,0)</f>
        <v>先端径公差</v>
      </c>
      <c r="F737" s="16" t="str">
        <f>VLOOKUP(見積条件マスタ[[#This Row],[qt_condition_type_id]],見積条件タイプマスタ[],2,0)</f>
        <v>TOLERANCE</v>
      </c>
      <c r="G737" s="10">
        <v>2</v>
      </c>
      <c r="H737" s="44" t="str">
        <f>見積条件マスタ[[#This Row],[article_type_id]]&amp;"."&amp;見積条件マスタ[[#This Row],[qt_condition_type_id]]&amp;"."&amp;見積条件マスタ[[#This Row],[qt_condition_type_define_id]]</f>
        <v>5.10004.2</v>
      </c>
      <c r="I737" t="s">
        <v>362</v>
      </c>
      <c r="K737" t="s">
        <v>363</v>
      </c>
      <c r="L737">
        <v>2</v>
      </c>
      <c r="M737">
        <v>2</v>
      </c>
      <c r="N737" s="27" t="s">
        <v>613</v>
      </c>
      <c r="O737" s="59"/>
    </row>
    <row r="738" spans="2:15" x14ac:dyDescent="0.25">
      <c r="B738" s="5">
        <v>5</v>
      </c>
      <c r="C738" s="33" t="str">
        <f>VLOOKUP(見積条件マスタ[[#This Row],[article_type_id]],品名マスタ[],5,0)</f>
        <v>段付スリーブ</v>
      </c>
      <c r="D738" s="11">
        <v>10004</v>
      </c>
      <c r="E738" s="50" t="str">
        <f>VLOOKUP(見積条件マスタ[[#This Row],[qt_condition_type_id]],見積条件タイプマスタ[],5,0)</f>
        <v>先端径公差</v>
      </c>
      <c r="F738" s="16" t="str">
        <f>VLOOKUP(見積条件マスタ[[#This Row],[qt_condition_type_id]],見積条件タイプマスタ[],2,0)</f>
        <v>TOLERANCE</v>
      </c>
      <c r="G738" s="10">
        <v>3</v>
      </c>
      <c r="H738" s="44" t="str">
        <f>見積条件マスタ[[#This Row],[article_type_id]]&amp;"."&amp;見積条件マスタ[[#This Row],[qt_condition_type_id]]&amp;"."&amp;見積条件マスタ[[#This Row],[qt_condition_type_define_id]]</f>
        <v>5.10004.3</v>
      </c>
      <c r="I738" t="s">
        <v>364</v>
      </c>
      <c r="K738" t="s">
        <v>365</v>
      </c>
      <c r="L738">
        <v>1</v>
      </c>
      <c r="M738">
        <v>3</v>
      </c>
      <c r="N738" s="27" t="s">
        <v>613</v>
      </c>
      <c r="O738" s="59"/>
    </row>
    <row r="739" spans="2:15" x14ac:dyDescent="0.25">
      <c r="B739" s="5">
        <v>5</v>
      </c>
      <c r="C739" s="33" t="str">
        <f>VLOOKUP(見積条件マスタ[[#This Row],[article_type_id]],品名マスタ[],5,0)</f>
        <v>段付スリーブ</v>
      </c>
      <c r="D739" s="11">
        <v>10005</v>
      </c>
      <c r="E739" s="50" t="str">
        <f>VLOOKUP(見積条件マスタ[[#This Row],[qt_condition_type_id]],見積条件タイプマスタ[],5,0)</f>
        <v>シャンク径公差</v>
      </c>
      <c r="F739" s="16" t="str">
        <f>VLOOKUP(見積条件マスタ[[#This Row],[qt_condition_type_id]],見積条件タイプマスタ[],2,0)</f>
        <v>TOLERANCE</v>
      </c>
      <c r="G739" s="10">
        <v>1</v>
      </c>
      <c r="H739" s="44" t="str">
        <f>見積条件マスタ[[#This Row],[article_type_id]]&amp;"."&amp;見積条件マスタ[[#This Row],[qt_condition_type_id]]&amp;"."&amp;見積条件マスタ[[#This Row],[qt_condition_type_define_id]]</f>
        <v>5.10005.1</v>
      </c>
      <c r="I739" t="s">
        <v>368</v>
      </c>
      <c r="K739" t="s">
        <v>368</v>
      </c>
      <c r="L739">
        <v>4</v>
      </c>
      <c r="M739">
        <v>3</v>
      </c>
      <c r="N739" s="27" t="s">
        <v>613</v>
      </c>
      <c r="O739" s="59"/>
    </row>
    <row r="740" spans="2:15" x14ac:dyDescent="0.25">
      <c r="B740" s="5">
        <v>5</v>
      </c>
      <c r="C740" s="33" t="str">
        <f>VLOOKUP(見積条件マスタ[[#This Row],[article_type_id]],品名マスタ[],5,0)</f>
        <v>段付スリーブ</v>
      </c>
      <c r="D740" s="11">
        <v>10005</v>
      </c>
      <c r="E740" s="50" t="str">
        <f>VLOOKUP(見積条件マスタ[[#This Row],[qt_condition_type_id]],見積条件タイプマスタ[],5,0)</f>
        <v>シャンク径公差</v>
      </c>
      <c r="F740" s="16" t="str">
        <f>VLOOKUP(見積条件マスタ[[#This Row],[qt_condition_type_id]],見積条件タイプマスタ[],2,0)</f>
        <v>TOLERANCE</v>
      </c>
      <c r="G740" s="10">
        <v>2</v>
      </c>
      <c r="H740" s="44" t="str">
        <f>見積条件マスタ[[#This Row],[article_type_id]]&amp;"."&amp;見積条件マスタ[[#This Row],[qt_condition_type_id]]&amp;"."&amp;見積条件マスタ[[#This Row],[qt_condition_type_define_id]]</f>
        <v>5.10005.2</v>
      </c>
      <c r="I740" t="s">
        <v>243</v>
      </c>
      <c r="K740" t="s">
        <v>243</v>
      </c>
      <c r="L740">
        <v>3</v>
      </c>
      <c r="M740">
        <v>3</v>
      </c>
      <c r="N740" s="27" t="s">
        <v>388</v>
      </c>
      <c r="O740" s="59"/>
    </row>
    <row r="741" spans="2:15" x14ac:dyDescent="0.25">
      <c r="B741" s="5">
        <v>5</v>
      </c>
      <c r="C741" s="33" t="str">
        <f>VLOOKUP(見積条件マスタ[[#This Row],[article_type_id]],品名マスタ[],5,0)</f>
        <v>段付スリーブ</v>
      </c>
      <c r="D741" s="11">
        <v>10005</v>
      </c>
      <c r="E741" s="50" t="str">
        <f>VLOOKUP(見積条件マスタ[[#This Row],[qt_condition_type_id]],見積条件タイプマスタ[],5,0)</f>
        <v>シャンク径公差</v>
      </c>
      <c r="F741" s="16" t="str">
        <f>VLOOKUP(見積条件マスタ[[#This Row],[qt_condition_type_id]],見積条件タイプマスタ[],2,0)</f>
        <v>TOLERANCE</v>
      </c>
      <c r="G741" s="10">
        <v>3</v>
      </c>
      <c r="H741" s="44" t="str">
        <f>見積条件マスタ[[#This Row],[article_type_id]]&amp;"."&amp;見積条件マスタ[[#This Row],[qt_condition_type_id]]&amp;"."&amp;見積条件マスタ[[#This Row],[qt_condition_type_define_id]]</f>
        <v>5.10005.3</v>
      </c>
      <c r="I741" t="s">
        <v>367</v>
      </c>
      <c r="K741" t="s">
        <v>367</v>
      </c>
      <c r="L741">
        <v>2</v>
      </c>
      <c r="M741">
        <v>2</v>
      </c>
      <c r="N741" s="27" t="s">
        <v>388</v>
      </c>
      <c r="O741" s="59"/>
    </row>
    <row r="742" spans="2:15" x14ac:dyDescent="0.25">
      <c r="B742" s="5">
        <v>5</v>
      </c>
      <c r="C742" s="33" t="str">
        <f>VLOOKUP(見積条件マスタ[[#This Row],[article_type_id]],品名マスタ[],5,0)</f>
        <v>段付スリーブ</v>
      </c>
      <c r="D742" s="11">
        <v>10005</v>
      </c>
      <c r="E742" s="50" t="str">
        <f>VLOOKUP(見積条件マスタ[[#This Row],[qt_condition_type_id]],見積条件タイプマスタ[],5,0)</f>
        <v>シャンク径公差</v>
      </c>
      <c r="F742" s="16" t="str">
        <f>VLOOKUP(見積条件マスタ[[#This Row],[qt_condition_type_id]],見積条件タイプマスタ[],2,0)</f>
        <v>TOLERANCE</v>
      </c>
      <c r="G742" s="10">
        <v>4</v>
      </c>
      <c r="H742" s="44" t="str">
        <f>見積条件マスタ[[#This Row],[article_type_id]]&amp;"."&amp;見積条件マスタ[[#This Row],[qt_condition_type_id]]&amp;"."&amp;見積条件マスタ[[#This Row],[qt_condition_type_define_id]]</f>
        <v>5.10005.4</v>
      </c>
      <c r="I742" t="s">
        <v>366</v>
      </c>
      <c r="K742" t="s">
        <v>366</v>
      </c>
      <c r="L742">
        <v>1</v>
      </c>
      <c r="M742">
        <v>2</v>
      </c>
      <c r="N742" s="27" t="s">
        <v>388</v>
      </c>
      <c r="O742" s="59"/>
    </row>
    <row r="743" spans="2:15" x14ac:dyDescent="0.25">
      <c r="B743" s="5">
        <v>5</v>
      </c>
      <c r="C743" s="33" t="str">
        <f>VLOOKUP(見積条件マスタ[[#This Row],[article_type_id]],品名マスタ[],5,0)</f>
        <v>段付スリーブ</v>
      </c>
      <c r="D743" s="11">
        <v>10006</v>
      </c>
      <c r="E743" s="50" t="str">
        <f>VLOOKUP(見積条件マスタ[[#This Row],[qt_condition_type_id]],見積条件タイプマスタ[],5,0)</f>
        <v>シャンク長公差</v>
      </c>
      <c r="F743" s="16" t="str">
        <f>VLOOKUP(見積条件マスタ[[#This Row],[qt_condition_type_id]],見積条件タイプマスタ[],2,0)</f>
        <v>TOLERANCE</v>
      </c>
      <c r="G743" s="10">
        <v>1</v>
      </c>
      <c r="H743" s="44" t="str">
        <f>見積条件マスタ[[#This Row],[article_type_id]]&amp;"."&amp;見積条件マスタ[[#This Row],[qt_condition_type_id]]&amp;"."&amp;見積条件マスタ[[#This Row],[qt_condition_type_define_id]]</f>
        <v>5.10006.1</v>
      </c>
      <c r="I743" t="s">
        <v>236</v>
      </c>
      <c r="K743" t="s">
        <v>200</v>
      </c>
      <c r="L743">
        <v>2</v>
      </c>
      <c r="M743">
        <v>2</v>
      </c>
      <c r="N743" s="27" t="s">
        <v>613</v>
      </c>
      <c r="O743" s="59"/>
    </row>
    <row r="744" spans="2:15" x14ac:dyDescent="0.25">
      <c r="B744" s="5">
        <v>5</v>
      </c>
      <c r="C744" s="33" t="str">
        <f>VLOOKUP(見積条件マスタ[[#This Row],[article_type_id]],品名マスタ[],5,0)</f>
        <v>段付スリーブ</v>
      </c>
      <c r="D744" s="11">
        <v>10006</v>
      </c>
      <c r="E744" s="50" t="str">
        <f>VLOOKUP(見積条件マスタ[[#This Row],[qt_condition_type_id]],見積条件タイプマスタ[],5,0)</f>
        <v>シャンク長公差</v>
      </c>
      <c r="F744" s="16" t="str">
        <f>VLOOKUP(見積条件マスタ[[#This Row],[qt_condition_type_id]],見積条件タイプマスタ[],2,0)</f>
        <v>TOLERANCE</v>
      </c>
      <c r="G744" s="10">
        <v>2</v>
      </c>
      <c r="H744" s="44" t="str">
        <f>見積条件マスタ[[#This Row],[article_type_id]]&amp;"."&amp;見積条件マスタ[[#This Row],[qt_condition_type_id]]&amp;"."&amp;見積条件マスタ[[#This Row],[qt_condition_type_define_id]]</f>
        <v>5.10006.2</v>
      </c>
      <c r="I744" t="s">
        <v>215</v>
      </c>
      <c r="K744" t="s">
        <v>199</v>
      </c>
      <c r="L744">
        <v>1</v>
      </c>
      <c r="M744">
        <v>2</v>
      </c>
      <c r="N744" s="27" t="s">
        <v>613</v>
      </c>
      <c r="O744" s="59"/>
    </row>
    <row r="745" spans="2:15" x14ac:dyDescent="0.25">
      <c r="B745" s="5">
        <v>5</v>
      </c>
      <c r="C745" s="33" t="str">
        <f>VLOOKUP(見積条件マスタ[[#This Row],[article_type_id]],品名マスタ[],5,0)</f>
        <v>段付スリーブ</v>
      </c>
      <c r="D745" s="11">
        <v>10006</v>
      </c>
      <c r="E745" s="50" t="str">
        <f>VLOOKUP(見積条件マスタ[[#This Row],[qt_condition_type_id]],見積条件タイプマスタ[],5,0)</f>
        <v>シャンク長公差</v>
      </c>
      <c r="F745" s="16" t="str">
        <f>VLOOKUP(見積条件マスタ[[#This Row],[qt_condition_type_id]],見積条件タイプマスタ[],2,0)</f>
        <v>TOLERANCE</v>
      </c>
      <c r="G745" s="10">
        <v>3</v>
      </c>
      <c r="H745" s="44" t="str">
        <f>見積条件マスタ[[#This Row],[article_type_id]]&amp;"."&amp;見積条件マスタ[[#This Row],[qt_condition_type_id]]&amp;"."&amp;見積条件マスタ[[#This Row],[qt_condition_type_define_id]]</f>
        <v>5.10006.3</v>
      </c>
      <c r="I745" t="s">
        <v>204</v>
      </c>
      <c r="K745" t="s">
        <v>198</v>
      </c>
      <c r="L745">
        <v>3</v>
      </c>
      <c r="M745">
        <v>2</v>
      </c>
      <c r="N745" s="27" t="s">
        <v>613</v>
      </c>
      <c r="O745" s="59"/>
    </row>
    <row r="746" spans="2:15" x14ac:dyDescent="0.25">
      <c r="B746" s="5">
        <v>5</v>
      </c>
      <c r="C746" s="33" t="str">
        <f>VLOOKUP(見積条件マスタ[[#This Row],[article_type_id]],品名マスタ[],5,0)</f>
        <v>段付スリーブ</v>
      </c>
      <c r="D746" s="11">
        <v>10006</v>
      </c>
      <c r="E746" s="50" t="str">
        <f>VLOOKUP(見積条件マスタ[[#This Row],[qt_condition_type_id]],見積条件タイプマスタ[],5,0)</f>
        <v>シャンク長公差</v>
      </c>
      <c r="F746" s="16" t="str">
        <f>VLOOKUP(見積条件マスタ[[#This Row],[qt_condition_type_id]],見積条件タイプマスタ[],2,0)</f>
        <v>TOLERANCE</v>
      </c>
      <c r="G746" s="10">
        <v>4</v>
      </c>
      <c r="H746" s="44" t="str">
        <f>見積条件マスタ[[#This Row],[article_type_id]]&amp;"."&amp;見積条件マスタ[[#This Row],[qt_condition_type_id]]&amp;"."&amp;見積条件マスタ[[#This Row],[qt_condition_type_define_id]]</f>
        <v>5.10006.4</v>
      </c>
      <c r="I746" t="s">
        <v>256</v>
      </c>
      <c r="K746" t="s">
        <v>218</v>
      </c>
      <c r="L746">
        <v>4</v>
      </c>
      <c r="M746">
        <v>1</v>
      </c>
      <c r="N746" s="27" t="s">
        <v>613</v>
      </c>
      <c r="O746" s="59"/>
    </row>
    <row r="747" spans="2:15" x14ac:dyDescent="0.25">
      <c r="B747" s="5">
        <v>5</v>
      </c>
      <c r="C747" s="33" t="str">
        <f>VLOOKUP(見積条件マスタ[[#This Row],[article_type_id]],品名マスタ[],5,0)</f>
        <v>段付スリーブ</v>
      </c>
      <c r="D747" s="11">
        <v>10006</v>
      </c>
      <c r="E747" s="50" t="str">
        <f>VLOOKUP(見積条件マスタ[[#This Row],[qt_condition_type_id]],見積条件タイプマスタ[],5,0)</f>
        <v>シャンク長公差</v>
      </c>
      <c r="F747" s="16" t="str">
        <f>VLOOKUP(見積条件マスタ[[#This Row],[qt_condition_type_id]],見積条件タイプマスタ[],2,0)</f>
        <v>TOLERANCE</v>
      </c>
      <c r="G747" s="10">
        <v>5</v>
      </c>
      <c r="H747" s="44" t="str">
        <f>見積条件マスタ[[#This Row],[article_type_id]]&amp;"."&amp;見積条件マスタ[[#This Row],[qt_condition_type_id]]&amp;"."&amp;見積条件マスタ[[#This Row],[qt_condition_type_define_id]]</f>
        <v>5.10006.5</v>
      </c>
      <c r="I747" t="s">
        <v>358</v>
      </c>
      <c r="K747" t="s">
        <v>359</v>
      </c>
      <c r="L747">
        <v>5</v>
      </c>
      <c r="M747">
        <v>1</v>
      </c>
      <c r="N747" s="27" t="s">
        <v>613</v>
      </c>
      <c r="O747" s="59"/>
    </row>
    <row r="748" spans="2:15" x14ac:dyDescent="0.25">
      <c r="B748" s="5">
        <v>5</v>
      </c>
      <c r="C748" s="33" t="str">
        <f>VLOOKUP(見積条件マスタ[[#This Row],[article_type_id]],品名マスタ[],5,0)</f>
        <v>段付スリーブ</v>
      </c>
      <c r="D748" s="11">
        <v>10006</v>
      </c>
      <c r="E748" s="50" t="str">
        <f>VLOOKUP(見積条件マスタ[[#This Row],[qt_condition_type_id]],見積条件タイプマスタ[],5,0)</f>
        <v>シャンク長公差</v>
      </c>
      <c r="F748" s="16" t="str">
        <f>VLOOKUP(見積条件マスタ[[#This Row],[qt_condition_type_id]],見積条件タイプマスタ[],2,0)</f>
        <v>TOLERANCE</v>
      </c>
      <c r="G748" s="10">
        <v>6</v>
      </c>
      <c r="H748" s="44" t="str">
        <f>見積条件マスタ[[#This Row],[article_type_id]]&amp;"."&amp;見積条件マスタ[[#This Row],[qt_condition_type_id]]&amp;"."&amp;見積条件マスタ[[#This Row],[qt_condition_type_define_id]]</f>
        <v>5.10006.6</v>
      </c>
      <c r="I748" t="s">
        <v>201</v>
      </c>
      <c r="K748" t="s">
        <v>202</v>
      </c>
      <c r="L748">
        <v>6</v>
      </c>
      <c r="M748">
        <v>1</v>
      </c>
      <c r="N748" s="27" t="s">
        <v>613</v>
      </c>
      <c r="O748" s="59"/>
    </row>
    <row r="749" spans="2:15" x14ac:dyDescent="0.25">
      <c r="B749" s="5">
        <v>5</v>
      </c>
      <c r="C749" s="33" t="str">
        <f>VLOOKUP(見積条件マスタ[[#This Row],[article_type_id]],品名マスタ[],5,0)</f>
        <v>段付スリーブ</v>
      </c>
      <c r="D749" s="11">
        <v>10006</v>
      </c>
      <c r="E749" s="50" t="str">
        <f>VLOOKUP(見積条件マスタ[[#This Row],[qt_condition_type_id]],見積条件タイプマスタ[],5,0)</f>
        <v>シャンク長公差</v>
      </c>
      <c r="F749" s="16" t="str">
        <f>VLOOKUP(見積条件マスタ[[#This Row],[qt_condition_type_id]],見積条件タイプマスタ[],2,0)</f>
        <v>TOLERANCE</v>
      </c>
      <c r="G749" s="10">
        <v>7</v>
      </c>
      <c r="H749" s="44" t="str">
        <f>見積条件マスタ[[#This Row],[article_type_id]]&amp;"."&amp;見積条件マスタ[[#This Row],[qt_condition_type_id]]&amp;"."&amp;見積条件マスタ[[#This Row],[qt_condition_type_define_id]]</f>
        <v>5.10006.7</v>
      </c>
      <c r="I749" t="s">
        <v>475</v>
      </c>
      <c r="K749" t="s">
        <v>476</v>
      </c>
      <c r="L749">
        <v>7</v>
      </c>
      <c r="M749">
        <v>1</v>
      </c>
      <c r="N749" s="27" t="s">
        <v>613</v>
      </c>
      <c r="O749" s="59"/>
    </row>
    <row r="750" spans="2:15" x14ac:dyDescent="0.25">
      <c r="B750" s="5">
        <v>5</v>
      </c>
      <c r="C750" s="33" t="str">
        <f>VLOOKUP(見積条件マスタ[[#This Row],[article_type_id]],品名マスタ[],5,0)</f>
        <v>段付スリーブ</v>
      </c>
      <c r="D750" s="11">
        <v>10007</v>
      </c>
      <c r="E750" s="50" t="str">
        <f>VLOOKUP(見積条件マスタ[[#This Row],[qt_condition_type_id]],見積条件タイプマスタ[],5,0)</f>
        <v>ツバカット位置公差</v>
      </c>
      <c r="F750" s="16" t="str">
        <f>VLOOKUP(見積条件マスタ[[#This Row],[qt_condition_type_id]],見積条件タイプマスタ[],2,0)</f>
        <v>TOLERANCE</v>
      </c>
      <c r="G750" s="10">
        <v>1</v>
      </c>
      <c r="H750" s="44" t="str">
        <f>見積条件マスタ[[#This Row],[article_type_id]]&amp;"."&amp;見積条件マスタ[[#This Row],[qt_condition_type_id]]&amp;"."&amp;見積条件マスタ[[#This Row],[qt_condition_type_define_id]]</f>
        <v>5.10007.1</v>
      </c>
      <c r="I750" t="s">
        <v>195</v>
      </c>
      <c r="K750" t="s">
        <v>195</v>
      </c>
      <c r="L750">
        <v>2</v>
      </c>
      <c r="M750">
        <v>3</v>
      </c>
      <c r="N750" s="13" t="s">
        <v>388</v>
      </c>
      <c r="O750" s="59"/>
    </row>
    <row r="751" spans="2:15" x14ac:dyDescent="0.25">
      <c r="B751" s="5">
        <v>5</v>
      </c>
      <c r="C751" s="33" t="str">
        <f>VLOOKUP(見積条件マスタ[[#This Row],[article_type_id]],品名マスタ[],5,0)</f>
        <v>段付スリーブ</v>
      </c>
      <c r="D751" s="11">
        <v>10007</v>
      </c>
      <c r="E751" s="50" t="str">
        <f>VLOOKUP(見積条件マスタ[[#This Row],[qt_condition_type_id]],見積条件タイプマスタ[],5,0)</f>
        <v>ツバカット位置公差</v>
      </c>
      <c r="F751" s="16" t="str">
        <f>VLOOKUP(見積条件マスタ[[#This Row],[qt_condition_type_id]],見積条件タイプマスタ[],2,0)</f>
        <v>TOLERANCE</v>
      </c>
      <c r="G751" s="10">
        <v>2</v>
      </c>
      <c r="H751" s="44" t="str">
        <f>見積条件マスタ[[#This Row],[article_type_id]]&amp;"."&amp;見積条件マスタ[[#This Row],[qt_condition_type_id]]&amp;"."&amp;見積条件マスタ[[#This Row],[qt_condition_type_define_id]]</f>
        <v>5.10007.2</v>
      </c>
      <c r="I751" t="s">
        <v>203</v>
      </c>
      <c r="K751" t="s">
        <v>203</v>
      </c>
      <c r="L751">
        <v>1</v>
      </c>
      <c r="M751">
        <v>3</v>
      </c>
      <c r="N751" s="13" t="s">
        <v>388</v>
      </c>
      <c r="O751" s="59"/>
    </row>
    <row r="752" spans="2:15" x14ac:dyDescent="0.25">
      <c r="B752" s="5">
        <v>5</v>
      </c>
      <c r="C752" s="33" t="str">
        <f>VLOOKUP(見積条件マスタ[[#This Row],[article_type_id]],品名マスタ[],5,0)</f>
        <v>段付スリーブ</v>
      </c>
      <c r="D752" s="11">
        <v>10008</v>
      </c>
      <c r="E752" s="50" t="str">
        <f>VLOOKUP(見積条件マスタ[[#This Row],[qt_condition_type_id]],見積条件タイプマスタ[],5,0)</f>
        <v>ツバ裏溝 溝幅A公差</v>
      </c>
      <c r="F752" s="16" t="str">
        <f>VLOOKUP(見積条件マスタ[[#This Row],[qt_condition_type_id]],見積条件タイプマスタ[],2,0)</f>
        <v>TOLERANCE</v>
      </c>
      <c r="G752" s="10">
        <v>1</v>
      </c>
      <c r="H752" s="44" t="str">
        <f>見積条件マスタ[[#This Row],[article_type_id]]&amp;"."&amp;見積条件マスタ[[#This Row],[qt_condition_type_id]]&amp;"."&amp;見積条件マスタ[[#This Row],[qt_condition_type_define_id]]</f>
        <v>5.10008.1</v>
      </c>
      <c r="I752" t="s">
        <v>195</v>
      </c>
      <c r="K752" t="s">
        <v>195</v>
      </c>
      <c r="L752">
        <v>2</v>
      </c>
      <c r="M752">
        <v>2</v>
      </c>
      <c r="N752" t="s">
        <v>611</v>
      </c>
      <c r="O752" s="59"/>
    </row>
    <row r="753" spans="2:15" x14ac:dyDescent="0.25">
      <c r="B753" s="5">
        <v>5</v>
      </c>
      <c r="C753" s="33" t="str">
        <f>VLOOKUP(見積条件マスタ[[#This Row],[article_type_id]],品名マスタ[],5,0)</f>
        <v>段付スリーブ</v>
      </c>
      <c r="D753" s="11">
        <v>10008</v>
      </c>
      <c r="E753" s="50" t="str">
        <f>VLOOKUP(見積条件マスタ[[#This Row],[qt_condition_type_id]],見積条件タイプマスタ[],5,0)</f>
        <v>ツバ裏溝 溝幅A公差</v>
      </c>
      <c r="F753" s="16" t="str">
        <f>VLOOKUP(見積条件マスタ[[#This Row],[qt_condition_type_id]],見積条件タイプマスタ[],2,0)</f>
        <v>TOLERANCE</v>
      </c>
      <c r="G753" s="10">
        <v>2</v>
      </c>
      <c r="H753" s="44" t="str">
        <f>見積条件マスタ[[#This Row],[article_type_id]]&amp;"."&amp;見積条件マスタ[[#This Row],[qt_condition_type_id]]&amp;"."&amp;見積条件マスタ[[#This Row],[qt_condition_type_define_id]]</f>
        <v>5.10008.2</v>
      </c>
      <c r="I753" t="s">
        <v>203</v>
      </c>
      <c r="K753" t="s">
        <v>203</v>
      </c>
      <c r="L753">
        <v>1</v>
      </c>
      <c r="M753">
        <v>1</v>
      </c>
      <c r="N753" s="12" t="s">
        <v>613</v>
      </c>
      <c r="O753" s="59"/>
    </row>
    <row r="754" spans="2:15" x14ac:dyDescent="0.25">
      <c r="B754" s="5">
        <v>5</v>
      </c>
      <c r="C754" s="33" t="str">
        <f>VLOOKUP(見積条件マスタ[[#This Row],[article_type_id]],品名マスタ[],5,0)</f>
        <v>段付スリーブ</v>
      </c>
      <c r="D754" s="11">
        <v>10009</v>
      </c>
      <c r="E754" s="50" t="str">
        <f>VLOOKUP(見積条件マスタ[[#This Row],[qt_condition_type_id]],見積条件タイプマスタ[],5,0)</f>
        <v>ツバ裏溝 溝幅B公差</v>
      </c>
      <c r="F754" s="16" t="str">
        <f>VLOOKUP(見積条件マスタ[[#This Row],[qt_condition_type_id]],見積条件タイプマスタ[],2,0)</f>
        <v>TOLERANCE</v>
      </c>
      <c r="G754" s="10">
        <v>1</v>
      </c>
      <c r="H754" s="44" t="str">
        <f>見積条件マスタ[[#This Row],[article_type_id]]&amp;"."&amp;見積条件マスタ[[#This Row],[qt_condition_type_id]]&amp;"."&amp;見積条件マスタ[[#This Row],[qt_condition_type_define_id]]</f>
        <v>5.10009.1</v>
      </c>
      <c r="I754" t="s">
        <v>195</v>
      </c>
      <c r="K754" t="s">
        <v>195</v>
      </c>
      <c r="L754">
        <v>2</v>
      </c>
      <c r="M754">
        <v>2</v>
      </c>
      <c r="N754" t="s">
        <v>611</v>
      </c>
      <c r="O754" s="59"/>
    </row>
    <row r="755" spans="2:15" x14ac:dyDescent="0.25">
      <c r="B755" s="5">
        <v>5</v>
      </c>
      <c r="C755" s="33" t="str">
        <f>VLOOKUP(見積条件マスタ[[#This Row],[article_type_id]],品名マスタ[],5,0)</f>
        <v>段付スリーブ</v>
      </c>
      <c r="D755" s="11">
        <v>10009</v>
      </c>
      <c r="E755" s="50" t="str">
        <f>VLOOKUP(見積条件マスタ[[#This Row],[qt_condition_type_id]],見積条件タイプマスタ[],5,0)</f>
        <v>ツバ裏溝 溝幅B公差</v>
      </c>
      <c r="F755" s="16" t="str">
        <f>VLOOKUP(見積条件マスタ[[#This Row],[qt_condition_type_id]],見積条件タイプマスタ[],2,0)</f>
        <v>TOLERANCE</v>
      </c>
      <c r="G755" s="10">
        <v>2</v>
      </c>
      <c r="H755" s="44" t="str">
        <f>見積条件マスタ[[#This Row],[article_type_id]]&amp;"."&amp;見積条件マスタ[[#This Row],[qt_condition_type_id]]&amp;"."&amp;見積条件マスタ[[#This Row],[qt_condition_type_define_id]]</f>
        <v>5.10009.2</v>
      </c>
      <c r="I755" t="s">
        <v>203</v>
      </c>
      <c r="K755" t="s">
        <v>203</v>
      </c>
      <c r="L755">
        <v>1</v>
      </c>
      <c r="M755">
        <v>1</v>
      </c>
      <c r="N755" s="12" t="s">
        <v>613</v>
      </c>
      <c r="O755" s="59"/>
    </row>
    <row r="756" spans="2:15" x14ac:dyDescent="0.25">
      <c r="B756" s="5">
        <v>5</v>
      </c>
      <c r="C756" s="33" t="str">
        <f>VLOOKUP(見積条件マスタ[[#This Row],[article_type_id]],品名マスタ[],5,0)</f>
        <v>段付スリーブ</v>
      </c>
      <c r="D756" s="11">
        <v>10010</v>
      </c>
      <c r="E756" s="50" t="str">
        <f>VLOOKUP(見積条件マスタ[[#This Row],[qt_condition_type_id]],見積条件タイプマスタ[],5,0)</f>
        <v>ザグリ穴径公差</v>
      </c>
      <c r="F756" s="16" t="str">
        <f>VLOOKUP(見積条件マスタ[[#This Row],[qt_condition_type_id]],見積条件タイプマスタ[],2,0)</f>
        <v>TOLERANCE</v>
      </c>
      <c r="G756" s="10">
        <v>1</v>
      </c>
      <c r="H756" s="44" t="str">
        <f>見積条件マスタ[[#This Row],[article_type_id]]&amp;"."&amp;見積条件マスタ[[#This Row],[qt_condition_type_id]]&amp;"."&amp;見積条件マスタ[[#This Row],[qt_condition_type_define_id]]</f>
        <v>5.10010.1</v>
      </c>
      <c r="I756" t="s">
        <v>204</v>
      </c>
      <c r="K756" t="s">
        <v>205</v>
      </c>
      <c r="L756">
        <v>1</v>
      </c>
      <c r="M756">
        <v>2</v>
      </c>
      <c r="N756" t="s">
        <v>611</v>
      </c>
      <c r="O756" s="59"/>
    </row>
    <row r="757" spans="2:15" x14ac:dyDescent="0.25">
      <c r="B757" s="5">
        <v>5</v>
      </c>
      <c r="C757" s="33" t="str">
        <f>VLOOKUP(見積条件マスタ[[#This Row],[article_type_id]],品名マスタ[],5,0)</f>
        <v>段付スリーブ</v>
      </c>
      <c r="D757" s="11">
        <v>10010</v>
      </c>
      <c r="E757" s="50" t="str">
        <f>VLOOKUP(見積条件マスタ[[#This Row],[qt_condition_type_id]],見積条件タイプマスタ[],5,0)</f>
        <v>ザグリ穴径公差</v>
      </c>
      <c r="F757" s="16" t="str">
        <f>VLOOKUP(見積条件マスタ[[#This Row],[qt_condition_type_id]],見積条件タイプマスタ[],2,0)</f>
        <v>TOLERANCE</v>
      </c>
      <c r="G757" s="10">
        <v>2</v>
      </c>
      <c r="H757" s="44" t="str">
        <f>見積条件マスタ[[#This Row],[article_type_id]]&amp;"."&amp;見積条件マスタ[[#This Row],[qt_condition_type_id]]&amp;"."&amp;見積条件マスタ[[#This Row],[qt_condition_type_define_id]]</f>
        <v>5.10010.2</v>
      </c>
      <c r="I757" t="s">
        <v>206</v>
      </c>
      <c r="K757" t="s">
        <v>207</v>
      </c>
      <c r="L757">
        <v>2</v>
      </c>
      <c r="M757">
        <v>2</v>
      </c>
      <c r="N757" t="s">
        <v>611</v>
      </c>
      <c r="O757" s="59"/>
    </row>
    <row r="758" spans="2:15" x14ac:dyDescent="0.25">
      <c r="B758" s="5">
        <v>5</v>
      </c>
      <c r="C758" s="33" t="str">
        <f>VLOOKUP(見積条件マスタ[[#This Row],[article_type_id]],品名マスタ[],5,0)</f>
        <v>段付スリーブ</v>
      </c>
      <c r="D758" s="11">
        <v>10010</v>
      </c>
      <c r="E758" s="50" t="str">
        <f>VLOOKUP(見積条件マスタ[[#This Row],[qt_condition_type_id]],見積条件タイプマスタ[],5,0)</f>
        <v>ザグリ穴径公差</v>
      </c>
      <c r="F758" s="16" t="str">
        <f>VLOOKUP(見積条件マスタ[[#This Row],[qt_condition_type_id]],見積条件タイプマスタ[],2,0)</f>
        <v>TOLERANCE</v>
      </c>
      <c r="G758" s="10">
        <v>3</v>
      </c>
      <c r="H758" s="44" t="str">
        <f>見積条件マスタ[[#This Row],[article_type_id]]&amp;"."&amp;見積条件マスタ[[#This Row],[qt_condition_type_id]]&amp;"."&amp;見積条件マスタ[[#This Row],[qt_condition_type_define_id]]</f>
        <v>5.10010.3</v>
      </c>
      <c r="I758" t="s">
        <v>208</v>
      </c>
      <c r="K758" t="s">
        <v>209</v>
      </c>
      <c r="L758">
        <v>3</v>
      </c>
      <c r="M758">
        <v>1</v>
      </c>
      <c r="N758" t="s">
        <v>611</v>
      </c>
      <c r="O758" s="59"/>
    </row>
    <row r="759" spans="2:15" x14ac:dyDescent="0.25">
      <c r="B759" s="5">
        <v>5</v>
      </c>
      <c r="C759" s="33" t="str">
        <f>VLOOKUP(見積条件マスタ[[#This Row],[article_type_id]],品名マスタ[],5,0)</f>
        <v>段付スリーブ</v>
      </c>
      <c r="D759" s="11">
        <v>10010</v>
      </c>
      <c r="E759" s="50" t="str">
        <f>VLOOKUP(見積条件マスタ[[#This Row],[qt_condition_type_id]],見積条件タイプマスタ[],5,0)</f>
        <v>ザグリ穴径公差</v>
      </c>
      <c r="F759" s="16" t="str">
        <f>VLOOKUP(見積条件マスタ[[#This Row],[qt_condition_type_id]],見積条件タイプマスタ[],2,0)</f>
        <v>TOLERANCE</v>
      </c>
      <c r="G759" s="10">
        <v>4</v>
      </c>
      <c r="H759" s="44" t="str">
        <f>見積条件マスタ[[#This Row],[article_type_id]]&amp;"."&amp;見積条件マスタ[[#This Row],[qt_condition_type_id]]&amp;"."&amp;見積条件マスタ[[#This Row],[qt_condition_type_define_id]]</f>
        <v>5.10010.4</v>
      </c>
      <c r="I759" t="s">
        <v>210</v>
      </c>
      <c r="K759" t="s">
        <v>211</v>
      </c>
      <c r="L759">
        <v>4</v>
      </c>
      <c r="M759">
        <v>1</v>
      </c>
      <c r="N759" t="s">
        <v>613</v>
      </c>
      <c r="O759" s="59"/>
    </row>
    <row r="760" spans="2:15" x14ac:dyDescent="0.25">
      <c r="B760" s="5">
        <v>5</v>
      </c>
      <c r="C760" s="33" t="str">
        <f>VLOOKUP(見積条件マスタ[[#This Row],[article_type_id]],品名マスタ[],5,0)</f>
        <v>段付スリーブ</v>
      </c>
      <c r="D760" s="11">
        <v>10011</v>
      </c>
      <c r="E760" s="50" t="str">
        <f>VLOOKUP(見積条件マスタ[[#This Row],[qt_condition_type_id]],見積条件タイプマスタ[],5,0)</f>
        <v>ザグリ穴深さ公差</v>
      </c>
      <c r="F760" s="16" t="str">
        <f>VLOOKUP(見積条件マスタ[[#This Row],[qt_condition_type_id]],見積条件タイプマスタ[],2,0)</f>
        <v>TOLERANCE</v>
      </c>
      <c r="G760" s="10">
        <v>1</v>
      </c>
      <c r="H760" s="44" t="str">
        <f>見積条件マスタ[[#This Row],[article_type_id]]&amp;"."&amp;見積条件マスタ[[#This Row],[qt_condition_type_id]]&amp;"."&amp;見積条件マスタ[[#This Row],[qt_condition_type_define_id]]</f>
        <v>5.10011.1</v>
      </c>
      <c r="I760" t="s">
        <v>203</v>
      </c>
      <c r="K760" t="s">
        <v>212</v>
      </c>
      <c r="L760">
        <v>2</v>
      </c>
      <c r="M760">
        <v>1</v>
      </c>
      <c r="N760" t="s">
        <v>611</v>
      </c>
      <c r="O760" s="59"/>
    </row>
    <row r="761" spans="2:15" x14ac:dyDescent="0.25">
      <c r="B761" s="5">
        <v>5</v>
      </c>
      <c r="C761" s="33" t="str">
        <f>VLOOKUP(見積条件マスタ[[#This Row],[article_type_id]],品名マスタ[],5,0)</f>
        <v>段付スリーブ</v>
      </c>
      <c r="D761" s="11">
        <v>10011</v>
      </c>
      <c r="E761" s="50" t="str">
        <f>VLOOKUP(見積条件マスタ[[#This Row],[qt_condition_type_id]],見積条件タイプマスタ[],5,0)</f>
        <v>ザグリ穴深さ公差</v>
      </c>
      <c r="F761" s="16" t="str">
        <f>VLOOKUP(見積条件マスタ[[#This Row],[qt_condition_type_id]],見積条件タイプマスタ[],2,0)</f>
        <v>TOLERANCE</v>
      </c>
      <c r="G761" s="10">
        <v>2</v>
      </c>
      <c r="H761" s="44" t="str">
        <f>見積条件マスタ[[#This Row],[article_type_id]]&amp;"."&amp;見積条件マスタ[[#This Row],[qt_condition_type_id]]&amp;"."&amp;見積条件マスタ[[#This Row],[qt_condition_type_define_id]]</f>
        <v>5.10011.2</v>
      </c>
      <c r="I761" t="s">
        <v>213</v>
      </c>
      <c r="K761" t="s">
        <v>214</v>
      </c>
      <c r="L761">
        <v>1</v>
      </c>
      <c r="M761">
        <v>2</v>
      </c>
      <c r="N761" t="s">
        <v>611</v>
      </c>
      <c r="O761" s="59"/>
    </row>
    <row r="762" spans="2:15" x14ac:dyDescent="0.25">
      <c r="B762" s="5">
        <v>5</v>
      </c>
      <c r="C762" s="33" t="str">
        <f>VLOOKUP(見積条件マスタ[[#This Row],[article_type_id]],品名マスタ[],5,0)</f>
        <v>段付スリーブ</v>
      </c>
      <c r="D762" s="11">
        <v>10011</v>
      </c>
      <c r="E762" s="50" t="str">
        <f>VLOOKUP(見積条件マスタ[[#This Row],[qt_condition_type_id]],見積条件タイプマスタ[],5,0)</f>
        <v>ザグリ穴深さ公差</v>
      </c>
      <c r="F762" s="16" t="str">
        <f>VLOOKUP(見積条件マスタ[[#This Row],[qt_condition_type_id]],見積条件タイプマスタ[],2,0)</f>
        <v>TOLERANCE</v>
      </c>
      <c r="G762" s="10">
        <v>3</v>
      </c>
      <c r="H762" s="44" t="str">
        <f>見積条件マスタ[[#This Row],[article_type_id]]&amp;"."&amp;見積条件マスタ[[#This Row],[qt_condition_type_id]]&amp;"."&amp;見積条件マスタ[[#This Row],[qt_condition_type_define_id]]</f>
        <v>5.10011.3</v>
      </c>
      <c r="I762" t="s">
        <v>215</v>
      </c>
      <c r="K762" t="s">
        <v>199</v>
      </c>
      <c r="L762">
        <v>3</v>
      </c>
      <c r="M762">
        <v>2</v>
      </c>
      <c r="N762" t="s">
        <v>613</v>
      </c>
      <c r="O762" s="59"/>
    </row>
    <row r="763" spans="2:15" s="30" customFormat="1" x14ac:dyDescent="0.25">
      <c r="B763" s="5">
        <v>5</v>
      </c>
      <c r="C763" s="33" t="str">
        <f>VLOOKUP(見積条件マスタ[[#This Row],[article_type_id]],品名マスタ[],5,0)</f>
        <v>段付スリーブ</v>
      </c>
      <c r="D763" s="29">
        <v>10012</v>
      </c>
      <c r="E763" s="50" t="str">
        <f>VLOOKUP(見積条件マスタ[[#This Row],[qt_condition_type_id]],見積条件タイプマスタ[],5,0)</f>
        <v>止まり穴径公差</v>
      </c>
      <c r="F763" s="16" t="str">
        <f>VLOOKUP(見積条件マスタ[[#This Row],[qt_condition_type_id]],見積条件タイプマスタ[],2,0)</f>
        <v>TOLERANCE</v>
      </c>
      <c r="G763" s="10">
        <v>1</v>
      </c>
      <c r="H763" s="44" t="str">
        <f>見積条件マスタ[[#This Row],[article_type_id]]&amp;"."&amp;見積条件マスタ[[#This Row],[qt_condition_type_id]]&amp;"."&amp;見積条件マスタ[[#This Row],[qt_condition_type_define_id]]</f>
        <v>5.10012.1</v>
      </c>
      <c r="I763" s="30" t="s">
        <v>216</v>
      </c>
      <c r="K763" s="30" t="s">
        <v>217</v>
      </c>
      <c r="L763" s="30">
        <v>1</v>
      </c>
      <c r="M763" s="30">
        <v>1</v>
      </c>
      <c r="N763" s="30" t="s">
        <v>612</v>
      </c>
      <c r="O763" s="60" t="s">
        <v>1090</v>
      </c>
    </row>
    <row r="764" spans="2:15" s="30" customFormat="1" x14ac:dyDescent="0.25">
      <c r="B764" s="5">
        <v>5</v>
      </c>
      <c r="C764" s="33" t="str">
        <f>VLOOKUP(見積条件マスタ[[#This Row],[article_type_id]],品名マスタ[],5,0)</f>
        <v>段付スリーブ</v>
      </c>
      <c r="D764" s="29">
        <v>10013</v>
      </c>
      <c r="E764" s="50" t="str">
        <f>VLOOKUP(見積条件マスタ[[#This Row],[qt_condition_type_id]],見積条件タイプマスタ[],5,0)</f>
        <v>止まり穴深さ公差</v>
      </c>
      <c r="F764" s="16" t="str">
        <f>VLOOKUP(見積条件マスタ[[#This Row],[qt_condition_type_id]],見積条件タイプマスタ[],2,0)</f>
        <v>TOLERANCE</v>
      </c>
      <c r="G764" s="10">
        <v>1</v>
      </c>
      <c r="H764" s="44" t="str">
        <f>見積条件マスタ[[#This Row],[article_type_id]]&amp;"."&amp;見積条件マスタ[[#This Row],[qt_condition_type_id]]&amp;"."&amp;見積条件マスタ[[#This Row],[qt_condition_type_define_id]]</f>
        <v>5.10013.1</v>
      </c>
      <c r="I764" s="30" t="s">
        <v>219</v>
      </c>
      <c r="K764" s="30" t="s">
        <v>220</v>
      </c>
      <c r="L764" s="30">
        <v>1</v>
      </c>
      <c r="M764" s="30">
        <v>1</v>
      </c>
      <c r="N764" s="30" t="s">
        <v>612</v>
      </c>
      <c r="O764" s="60" t="s">
        <v>1090</v>
      </c>
    </row>
    <row r="765" spans="2:15" x14ac:dyDescent="0.25">
      <c r="B765" s="5">
        <v>5</v>
      </c>
      <c r="C765" s="33" t="str">
        <f>VLOOKUP(見積条件マスタ[[#This Row],[article_type_id]],品名マスタ[],5,0)</f>
        <v>段付スリーブ</v>
      </c>
      <c r="D765" s="11">
        <v>10014</v>
      </c>
      <c r="E765" s="50" t="str">
        <f>VLOOKUP(見積条件マスタ[[#This Row],[qt_condition_type_id]],見積条件タイプマスタ[],5,0)</f>
        <v>先端カット 仕上げ面</v>
      </c>
      <c r="F765" s="16" t="str">
        <f>VLOOKUP(見積条件マスタ[[#This Row],[qt_condition_type_id]],見積条件タイプマスタ[],2,0)</f>
        <v>SIMPLE_TEXT</v>
      </c>
      <c r="G765" s="10">
        <v>1</v>
      </c>
      <c r="H765" s="44" t="str">
        <f>見積条件マスタ[[#This Row],[article_type_id]]&amp;"."&amp;見積条件マスタ[[#This Row],[qt_condition_type_id]]&amp;"."&amp;見積条件マスタ[[#This Row],[qt_condition_type_define_id]]</f>
        <v>5.10014.1</v>
      </c>
      <c r="I765" t="s">
        <v>224</v>
      </c>
      <c r="K765" t="s">
        <v>225</v>
      </c>
      <c r="L765">
        <v>1</v>
      </c>
      <c r="N765" s="30" t="s">
        <v>612</v>
      </c>
      <c r="O765" s="59"/>
    </row>
    <row r="766" spans="2:15" x14ac:dyDescent="0.25">
      <c r="B766" s="5">
        <v>5</v>
      </c>
      <c r="C766" s="33" t="str">
        <f>VLOOKUP(見積条件マスタ[[#This Row],[article_type_id]],品名マスタ[],5,0)</f>
        <v>段付スリーブ</v>
      </c>
      <c r="D766" s="11">
        <v>10014</v>
      </c>
      <c r="E766" s="50" t="str">
        <f>VLOOKUP(見積条件マスタ[[#This Row],[qt_condition_type_id]],見積条件タイプマスタ[],5,0)</f>
        <v>先端カット 仕上げ面</v>
      </c>
      <c r="F766" s="16" t="str">
        <f>VLOOKUP(見積条件マスタ[[#This Row],[qt_condition_type_id]],見積条件タイプマスタ[],2,0)</f>
        <v>SIMPLE_TEXT</v>
      </c>
      <c r="G766" s="10">
        <v>2</v>
      </c>
      <c r="H766" s="44" t="str">
        <f>見積条件マスタ[[#This Row],[article_type_id]]&amp;"."&amp;見積条件マスタ[[#This Row],[qt_condition_type_id]]&amp;"."&amp;見積条件マスタ[[#This Row],[qt_condition_type_define_id]]</f>
        <v>5.10014.2</v>
      </c>
      <c r="I766" t="s">
        <v>226</v>
      </c>
      <c r="K766" t="s">
        <v>227</v>
      </c>
      <c r="L766">
        <v>2</v>
      </c>
      <c r="N766" s="30" t="s">
        <v>388</v>
      </c>
      <c r="O766" s="35"/>
    </row>
    <row r="767" spans="2:15" x14ac:dyDescent="0.25">
      <c r="B767" s="5">
        <v>5</v>
      </c>
      <c r="C767" s="33" t="str">
        <f>VLOOKUP(見積条件マスタ[[#This Row],[article_type_id]],品名マスタ[],5,0)</f>
        <v>段付スリーブ</v>
      </c>
      <c r="D767" s="11">
        <v>10014</v>
      </c>
      <c r="E767" s="50" t="str">
        <f>VLOOKUP(見積条件マスタ[[#This Row],[qt_condition_type_id]],見積条件タイプマスタ[],5,0)</f>
        <v>先端カット 仕上げ面</v>
      </c>
      <c r="F767" s="16" t="str">
        <f>VLOOKUP(見積条件マスタ[[#This Row],[qt_condition_type_id]],見積条件タイプマスタ[],2,0)</f>
        <v>SIMPLE_TEXT</v>
      </c>
      <c r="G767" s="10">
        <v>3</v>
      </c>
      <c r="H767" s="44" t="str">
        <f>見積条件マスタ[[#This Row],[article_type_id]]&amp;"."&amp;見積条件マスタ[[#This Row],[qt_condition_type_id]]&amp;"."&amp;見積条件マスタ[[#This Row],[qt_condition_type_define_id]]</f>
        <v>5.10014.3</v>
      </c>
      <c r="I767" t="s">
        <v>228</v>
      </c>
      <c r="K767" t="s">
        <v>229</v>
      </c>
      <c r="L767">
        <v>3</v>
      </c>
      <c r="N767" s="30" t="s">
        <v>612</v>
      </c>
      <c r="O767" s="59"/>
    </row>
    <row r="768" spans="2:15" s="30" customFormat="1" x14ac:dyDescent="0.25">
      <c r="B768" s="5">
        <v>5</v>
      </c>
      <c r="C768" s="33" t="str">
        <f>VLOOKUP(見積条件マスタ[[#This Row],[article_type_id]],品名マスタ[],5,0)</f>
        <v>段付スリーブ</v>
      </c>
      <c r="D768" s="29">
        <v>10015</v>
      </c>
      <c r="E768" s="50" t="str">
        <f>VLOOKUP(見積条件マスタ[[#This Row],[qt_condition_type_id]],見積条件タイプマスタ[],5,0)</f>
        <v>先端カット 全長</v>
      </c>
      <c r="F768" s="16" t="str">
        <f>VLOOKUP(見積条件マスタ[[#This Row],[qt_condition_type_id]],見積条件タイプマスタ[],2,0)</f>
        <v>TOLERANCE</v>
      </c>
      <c r="G768" s="10">
        <v>2</v>
      </c>
      <c r="H768" s="44" t="str">
        <f>見積条件マスタ[[#This Row],[article_type_id]]&amp;"."&amp;見積条件マスタ[[#This Row],[qt_condition_type_id]]&amp;"."&amp;見積条件マスタ[[#This Row],[qt_condition_type_define_id]]</f>
        <v>5.10015.2</v>
      </c>
      <c r="I768" s="30" t="s">
        <v>1100</v>
      </c>
      <c r="K768" s="30" t="s">
        <v>198</v>
      </c>
      <c r="L768" s="30">
        <v>1</v>
      </c>
      <c r="M768" s="30">
        <v>2</v>
      </c>
      <c r="N768" s="30" t="s">
        <v>612</v>
      </c>
      <c r="O768" s="60" t="s">
        <v>1090</v>
      </c>
    </row>
    <row r="769" spans="2:15" x14ac:dyDescent="0.25">
      <c r="B769" s="5">
        <v>5</v>
      </c>
      <c r="C769" s="33" t="str">
        <f>VLOOKUP(見積条件マスタ[[#This Row],[article_type_id]],品名マスタ[],5,0)</f>
        <v>段付スリーブ</v>
      </c>
      <c r="D769" s="11">
        <v>10018</v>
      </c>
      <c r="E769" s="50" t="str">
        <f>VLOOKUP(見積条件マスタ[[#This Row],[qt_condition_type_id]],見積条件タイプマスタ[],5,0)</f>
        <v>先端異形状 仕上げ面</v>
      </c>
      <c r="F769" s="16" t="str">
        <f>VLOOKUP(見積条件マスタ[[#This Row],[qt_condition_type_id]],見積条件タイプマスタ[],2,0)</f>
        <v>SIMPLE_TEXT</v>
      </c>
      <c r="G769" s="10">
        <v>1</v>
      </c>
      <c r="H769" s="44" t="str">
        <f>見積条件マスタ[[#This Row],[article_type_id]]&amp;"."&amp;見積条件マスタ[[#This Row],[qt_condition_type_id]]&amp;"."&amp;見積条件マスタ[[#This Row],[qt_condition_type_define_id]]</f>
        <v>5.10018.1</v>
      </c>
      <c r="I769" t="s">
        <v>228</v>
      </c>
      <c r="K769" t="s">
        <v>229</v>
      </c>
      <c r="L769">
        <v>1</v>
      </c>
      <c r="N769" s="30" t="s">
        <v>612</v>
      </c>
      <c r="O769" s="59"/>
    </row>
    <row r="770" spans="2:15" x14ac:dyDescent="0.25">
      <c r="B770" s="5">
        <v>5</v>
      </c>
      <c r="C770" s="33" t="str">
        <f>VLOOKUP(見積条件マスタ[[#This Row],[article_type_id]],品名マスタ[],5,0)</f>
        <v>段付スリーブ</v>
      </c>
      <c r="D770" s="11">
        <v>10018</v>
      </c>
      <c r="E770" s="50" t="str">
        <f>VLOOKUP(見積条件マスタ[[#This Row],[qt_condition_type_id]],見積条件タイプマスタ[],5,0)</f>
        <v>先端異形状 仕上げ面</v>
      </c>
      <c r="F770" s="16" t="str">
        <f>VLOOKUP(見積条件マスタ[[#This Row],[qt_condition_type_id]],見積条件タイプマスタ[],2,0)</f>
        <v>SIMPLE_TEXT</v>
      </c>
      <c r="G770" s="10">
        <v>2</v>
      </c>
      <c r="H770" s="44" t="str">
        <f>見積条件マスタ[[#This Row],[article_type_id]]&amp;"."&amp;見積条件マスタ[[#This Row],[qt_condition_type_id]]&amp;"."&amp;見積条件マスタ[[#This Row],[qt_condition_type_define_id]]</f>
        <v>5.10018.2</v>
      </c>
      <c r="I770" t="s">
        <v>230</v>
      </c>
      <c r="K770" t="s">
        <v>231</v>
      </c>
      <c r="L770">
        <v>2</v>
      </c>
      <c r="N770" s="30" t="s">
        <v>611</v>
      </c>
      <c r="O770" s="59"/>
    </row>
    <row r="771" spans="2:15" x14ac:dyDescent="0.25">
      <c r="B771" s="5">
        <v>5</v>
      </c>
      <c r="C771" s="33" t="str">
        <f>VLOOKUP(見積条件マスタ[[#This Row],[article_type_id]],品名マスタ[],5,0)</f>
        <v>段付スリーブ</v>
      </c>
      <c r="D771" s="11">
        <v>10018</v>
      </c>
      <c r="E771" s="50" t="str">
        <f>VLOOKUP(見積条件マスタ[[#This Row],[qt_condition_type_id]],見積条件タイプマスタ[],5,0)</f>
        <v>先端異形状 仕上げ面</v>
      </c>
      <c r="F771" s="16" t="str">
        <f>VLOOKUP(見積条件マスタ[[#This Row],[qt_condition_type_id]],見積条件タイプマスタ[],2,0)</f>
        <v>SIMPLE_TEXT</v>
      </c>
      <c r="G771" s="10">
        <v>3</v>
      </c>
      <c r="H771" s="44" t="str">
        <f>見積条件マスタ[[#This Row],[article_type_id]]&amp;"."&amp;見積条件マスタ[[#This Row],[qt_condition_type_id]]&amp;"."&amp;見積条件マスタ[[#This Row],[qt_condition_type_define_id]]</f>
        <v>5.10018.3</v>
      </c>
      <c r="I771" t="s">
        <v>232</v>
      </c>
      <c r="K771" t="s">
        <v>233</v>
      </c>
      <c r="L771">
        <v>3</v>
      </c>
      <c r="N771" s="30" t="s">
        <v>611</v>
      </c>
      <c r="O771" s="59"/>
    </row>
    <row r="772" spans="2:15" x14ac:dyDescent="0.25">
      <c r="B772" s="5">
        <v>5</v>
      </c>
      <c r="C772" s="33" t="str">
        <f>VLOOKUP(見積条件マスタ[[#This Row],[article_type_id]],品名マスタ[],5,0)</f>
        <v>段付スリーブ</v>
      </c>
      <c r="D772" s="11">
        <v>10018</v>
      </c>
      <c r="E772" s="50" t="str">
        <f>VLOOKUP(見積条件マスタ[[#This Row],[qt_condition_type_id]],見積条件タイプマスタ[],5,0)</f>
        <v>先端異形状 仕上げ面</v>
      </c>
      <c r="F772" s="16" t="str">
        <f>VLOOKUP(見積条件マスタ[[#This Row],[qt_condition_type_id]],見積条件タイプマスタ[],2,0)</f>
        <v>SIMPLE_TEXT</v>
      </c>
      <c r="G772" s="10">
        <v>4</v>
      </c>
      <c r="H772" s="44" t="str">
        <f>見積条件マスタ[[#This Row],[article_type_id]]&amp;"."&amp;見積条件マスタ[[#This Row],[qt_condition_type_id]]&amp;"."&amp;見積条件マスタ[[#This Row],[qt_condition_type_define_id]]</f>
        <v>5.10018.4</v>
      </c>
      <c r="I772" t="s">
        <v>234</v>
      </c>
      <c r="K772" t="s">
        <v>235</v>
      </c>
      <c r="L772">
        <v>4</v>
      </c>
      <c r="N772" s="30" t="s">
        <v>611</v>
      </c>
      <c r="O772" s="59"/>
    </row>
    <row r="773" spans="2:15" s="30" customFormat="1" x14ac:dyDescent="0.25">
      <c r="B773" s="5">
        <v>5</v>
      </c>
      <c r="C773" s="33" t="str">
        <f>VLOOKUP(見積条件マスタ[[#This Row],[article_type_id]],品名マスタ[],5,0)</f>
        <v>段付スリーブ</v>
      </c>
      <c r="D773" s="29">
        <v>10019</v>
      </c>
      <c r="E773" s="50" t="str">
        <f>VLOOKUP(見積条件マスタ[[#This Row],[qt_condition_type_id]],見積条件タイプマスタ[],5,0)</f>
        <v>先端異形状 全長L公差</v>
      </c>
      <c r="F773" s="16" t="str">
        <f>VLOOKUP(見積条件マスタ[[#This Row],[qt_condition_type_id]],見積条件タイプマスタ[],2,0)</f>
        <v>TOLERANCE</v>
      </c>
      <c r="G773" s="10">
        <v>1</v>
      </c>
      <c r="H773" s="44" t="str">
        <f>見積条件マスタ[[#This Row],[article_type_id]]&amp;"."&amp;見積条件マスタ[[#This Row],[qt_condition_type_id]]&amp;"."&amp;見積条件マスタ[[#This Row],[qt_condition_type_define_id]]</f>
        <v>5.10019.1</v>
      </c>
      <c r="I773" s="30" t="s">
        <v>215</v>
      </c>
      <c r="K773" s="30" t="s">
        <v>199</v>
      </c>
      <c r="L773" s="30">
        <v>1</v>
      </c>
      <c r="M773" s="30">
        <v>2</v>
      </c>
      <c r="N773" s="30" t="s">
        <v>612</v>
      </c>
      <c r="O773" s="60" t="s">
        <v>1090</v>
      </c>
    </row>
    <row r="774" spans="2:15" x14ac:dyDescent="0.25">
      <c r="B774" s="5">
        <v>5</v>
      </c>
      <c r="C774" s="33" t="str">
        <f>VLOOKUP(見積条件マスタ[[#This Row],[article_type_id]],品名マスタ[],5,0)</f>
        <v>段付スリーブ</v>
      </c>
      <c r="D774" s="11">
        <v>10020</v>
      </c>
      <c r="E774" s="50" t="str">
        <f>VLOOKUP(見積条件マスタ[[#This Row],[qt_condition_type_id]],見積条件タイプマスタ[],5,0)</f>
        <v>エジェクタピン穴径公差</v>
      </c>
      <c r="F774" s="16" t="str">
        <f>VLOOKUP(見積条件マスタ[[#This Row],[qt_condition_type_id]],見積条件タイプマスタ[],2,0)</f>
        <v>TOLERANCE</v>
      </c>
      <c r="G774" s="10">
        <v>1</v>
      </c>
      <c r="H774" s="44" t="str">
        <f>見積条件マスタ[[#This Row],[article_type_id]]&amp;"."&amp;見積条件マスタ[[#This Row],[qt_condition_type_id]]&amp;"."&amp;見積条件マスタ[[#This Row],[qt_condition_type_define_id]]</f>
        <v>5.10020.1</v>
      </c>
      <c r="I774" t="s">
        <v>236</v>
      </c>
      <c r="K774" t="s">
        <v>200</v>
      </c>
      <c r="L774">
        <v>1</v>
      </c>
      <c r="M774">
        <v>2</v>
      </c>
      <c r="N774" s="30" t="s">
        <v>388</v>
      </c>
      <c r="O774" s="59"/>
    </row>
    <row r="775" spans="2:15" x14ac:dyDescent="0.25">
      <c r="B775" s="5">
        <v>5</v>
      </c>
      <c r="C775" s="33" t="str">
        <f>VLOOKUP(見積条件マスタ[[#This Row],[article_type_id]],品名マスタ[],5,0)</f>
        <v>段付スリーブ</v>
      </c>
      <c r="D775" s="11">
        <v>10020</v>
      </c>
      <c r="E775" s="50" t="str">
        <f>VLOOKUP(見積条件マスタ[[#This Row],[qt_condition_type_id]],見積条件タイプマスタ[],5,0)</f>
        <v>エジェクタピン穴径公差</v>
      </c>
      <c r="F775" s="16" t="str">
        <f>VLOOKUP(見積条件マスタ[[#This Row],[qt_condition_type_id]],見積条件タイプマスタ[],2,0)</f>
        <v>TOLERANCE</v>
      </c>
      <c r="G775" s="10">
        <v>2</v>
      </c>
      <c r="H775" s="44" t="str">
        <f>見積条件マスタ[[#This Row],[article_type_id]]&amp;"."&amp;見積条件マスタ[[#This Row],[qt_condition_type_id]]&amp;"."&amp;見積条件マスタ[[#This Row],[qt_condition_type_define_id]]</f>
        <v>5.10020.2</v>
      </c>
      <c r="I775" t="s">
        <v>237</v>
      </c>
      <c r="K775" t="s">
        <v>238</v>
      </c>
      <c r="L775">
        <v>2</v>
      </c>
      <c r="M775">
        <v>2</v>
      </c>
      <c r="N775" s="30" t="s">
        <v>388</v>
      </c>
      <c r="O775" s="59"/>
    </row>
    <row r="776" spans="2:15" x14ac:dyDescent="0.25">
      <c r="B776" s="5">
        <v>5</v>
      </c>
      <c r="C776" s="33" t="str">
        <f>VLOOKUP(見積条件マスタ[[#This Row],[article_type_id]],品名マスタ[],5,0)</f>
        <v>段付スリーブ</v>
      </c>
      <c r="D776" s="11">
        <v>10020</v>
      </c>
      <c r="E776" s="50" t="str">
        <f>VLOOKUP(見積条件マスタ[[#This Row],[qt_condition_type_id]],見積条件タイプマスタ[],5,0)</f>
        <v>エジェクタピン穴径公差</v>
      </c>
      <c r="F776" s="16" t="str">
        <f>VLOOKUP(見積条件マスタ[[#This Row],[qt_condition_type_id]],見積条件タイプマスタ[],2,0)</f>
        <v>TOLERANCE</v>
      </c>
      <c r="G776" s="10">
        <v>3</v>
      </c>
      <c r="H776" s="44" t="str">
        <f>見積条件マスタ[[#This Row],[article_type_id]]&amp;"."&amp;見積条件マスタ[[#This Row],[qt_condition_type_id]]&amp;"."&amp;見積条件マスタ[[#This Row],[qt_condition_type_define_id]]</f>
        <v>5.10020.3</v>
      </c>
      <c r="I776" t="s">
        <v>239</v>
      </c>
      <c r="K776" s="5" t="s">
        <v>1010</v>
      </c>
      <c r="L776">
        <v>3</v>
      </c>
      <c r="M776">
        <v>2</v>
      </c>
      <c r="N776" s="30" t="s">
        <v>388</v>
      </c>
      <c r="O776" s="59"/>
    </row>
    <row r="777" spans="2:15" x14ac:dyDescent="0.25">
      <c r="B777" s="5">
        <v>5</v>
      </c>
      <c r="C777" s="33" t="str">
        <f>VLOOKUP(見積条件マスタ[[#This Row],[article_type_id]],品名マスタ[],5,0)</f>
        <v>段付スリーブ</v>
      </c>
      <c r="D777" s="11">
        <v>10020</v>
      </c>
      <c r="E777" s="50" t="str">
        <f>VLOOKUP(見積条件マスタ[[#This Row],[qt_condition_type_id]],見積条件タイプマスタ[],5,0)</f>
        <v>エジェクタピン穴径公差</v>
      </c>
      <c r="F777" s="16" t="str">
        <f>VLOOKUP(見積条件マスタ[[#This Row],[qt_condition_type_id]],見積条件タイプマスタ[],2,0)</f>
        <v>TOLERANCE</v>
      </c>
      <c r="G777" s="10">
        <v>4</v>
      </c>
      <c r="H777" s="44" t="str">
        <f>見積条件マスタ[[#This Row],[article_type_id]]&amp;"."&amp;見積条件マスタ[[#This Row],[qt_condition_type_id]]&amp;"."&amp;見積条件マスタ[[#This Row],[qt_condition_type_define_id]]</f>
        <v>5.10020.4</v>
      </c>
      <c r="I777" t="s">
        <v>240</v>
      </c>
      <c r="K777" s="5" t="s">
        <v>1012</v>
      </c>
      <c r="L777">
        <v>4</v>
      </c>
      <c r="M777">
        <v>2</v>
      </c>
      <c r="N777" s="30" t="s">
        <v>388</v>
      </c>
      <c r="O777" s="59"/>
    </row>
    <row r="778" spans="2:15" x14ac:dyDescent="0.25">
      <c r="B778" s="5">
        <v>5</v>
      </c>
      <c r="C778" s="33" t="str">
        <f>VLOOKUP(見積条件マスタ[[#This Row],[article_type_id]],品名マスタ[],5,0)</f>
        <v>段付スリーブ</v>
      </c>
      <c r="D778" s="11">
        <v>10020</v>
      </c>
      <c r="E778" s="50" t="str">
        <f>VLOOKUP(見積条件マスタ[[#This Row],[qt_condition_type_id]],見積条件タイプマスタ[],5,0)</f>
        <v>エジェクタピン穴径公差</v>
      </c>
      <c r="F778" s="16" t="str">
        <f>VLOOKUP(見積条件マスタ[[#This Row],[qt_condition_type_id]],見積条件タイプマスタ[],2,0)</f>
        <v>TOLERANCE</v>
      </c>
      <c r="G778" s="10">
        <v>5</v>
      </c>
      <c r="H778" s="44" t="str">
        <f>見積条件マスタ[[#This Row],[article_type_id]]&amp;"."&amp;見積条件マスタ[[#This Row],[qt_condition_type_id]]&amp;"."&amp;見積条件マスタ[[#This Row],[qt_condition_type_define_id]]</f>
        <v>5.10020.5</v>
      </c>
      <c r="I778" t="s">
        <v>241</v>
      </c>
      <c r="K778" s="5" t="s">
        <v>1014</v>
      </c>
      <c r="L778">
        <v>5</v>
      </c>
      <c r="M778">
        <v>2</v>
      </c>
      <c r="N778" s="30" t="s">
        <v>388</v>
      </c>
      <c r="O778" s="59"/>
    </row>
    <row r="779" spans="2:15" x14ac:dyDescent="0.25">
      <c r="B779" s="5">
        <v>5</v>
      </c>
      <c r="C779" s="33" t="str">
        <f>VLOOKUP(見積条件マスタ[[#This Row],[article_type_id]],品名マスタ[],5,0)</f>
        <v>段付スリーブ</v>
      </c>
      <c r="D779" s="11">
        <v>10020</v>
      </c>
      <c r="E779" s="50" t="str">
        <f>VLOOKUP(見積条件マスタ[[#This Row],[qt_condition_type_id]],見積条件タイプマスタ[],5,0)</f>
        <v>エジェクタピン穴径公差</v>
      </c>
      <c r="F779" s="16" t="str">
        <f>VLOOKUP(見積条件マスタ[[#This Row],[qt_condition_type_id]],見積条件タイプマスタ[],2,0)</f>
        <v>TOLERANCE</v>
      </c>
      <c r="G779" s="10">
        <v>6</v>
      </c>
      <c r="H779" s="44" t="str">
        <f>見積条件マスタ[[#This Row],[article_type_id]]&amp;"."&amp;見積条件マスタ[[#This Row],[qt_condition_type_id]]&amp;"."&amp;見積条件マスタ[[#This Row],[qt_condition_type_define_id]]</f>
        <v>5.10020.6</v>
      </c>
      <c r="I779" t="s">
        <v>242</v>
      </c>
      <c r="K779" s="5" t="s">
        <v>1016</v>
      </c>
      <c r="L779">
        <v>6</v>
      </c>
      <c r="M779">
        <v>2</v>
      </c>
      <c r="N779" s="30" t="s">
        <v>388</v>
      </c>
      <c r="O779" s="59"/>
    </row>
    <row r="780" spans="2:15" x14ac:dyDescent="0.25">
      <c r="B780" s="5">
        <v>5</v>
      </c>
      <c r="C780" s="33" t="str">
        <f>VLOOKUP(見積条件マスタ[[#This Row],[article_type_id]],品名マスタ[],5,0)</f>
        <v>段付スリーブ</v>
      </c>
      <c r="D780" s="11">
        <v>10023</v>
      </c>
      <c r="E780" s="50" t="str">
        <f>VLOOKUP(見積条件マスタ[[#This Row],[qt_condition_type_id]],見積条件タイプマスタ[],5,0)</f>
        <v>エジェクタピン穴径同軸度</v>
      </c>
      <c r="F780" s="16" t="str">
        <f>VLOOKUP(見積条件マスタ[[#This Row],[qt_condition_type_id]],見積条件タイプマスタ[],2,0)</f>
        <v>SIMPLE_TEXT</v>
      </c>
      <c r="G780" s="10">
        <v>1</v>
      </c>
      <c r="H780" s="44" t="str">
        <f>見積条件マスタ[[#This Row],[article_type_id]]&amp;"."&amp;見積条件マスタ[[#This Row],[qt_condition_type_id]]&amp;"."&amp;見積条件マスタ[[#This Row],[qt_condition_type_define_id]]</f>
        <v>5.10023.1</v>
      </c>
      <c r="I780" t="s">
        <v>244</v>
      </c>
      <c r="K780" t="s">
        <v>245</v>
      </c>
      <c r="L780">
        <v>1</v>
      </c>
      <c r="N780" s="30" t="s">
        <v>388</v>
      </c>
      <c r="O780" s="59"/>
    </row>
    <row r="781" spans="2:15" x14ac:dyDescent="0.25">
      <c r="B781" s="5">
        <v>5</v>
      </c>
      <c r="C781" s="33" t="str">
        <f>VLOOKUP(見積条件マスタ[[#This Row],[article_type_id]],品名マスタ[],5,0)</f>
        <v>段付スリーブ</v>
      </c>
      <c r="D781" s="11">
        <v>10023</v>
      </c>
      <c r="E781" s="50" t="str">
        <f>VLOOKUP(見積条件マスタ[[#This Row],[qt_condition_type_id]],見積条件タイプマスタ[],5,0)</f>
        <v>エジェクタピン穴径同軸度</v>
      </c>
      <c r="F781" s="16" t="str">
        <f>VLOOKUP(見積条件マスタ[[#This Row],[qt_condition_type_id]],見積条件タイプマスタ[],2,0)</f>
        <v>SIMPLE_TEXT</v>
      </c>
      <c r="G781" s="10">
        <v>2</v>
      </c>
      <c r="H781" s="44" t="str">
        <f>見積条件マスタ[[#This Row],[article_type_id]]&amp;"."&amp;見積条件マスタ[[#This Row],[qt_condition_type_id]]&amp;"."&amp;見積条件マスタ[[#This Row],[qt_condition_type_define_id]]</f>
        <v>5.10023.2</v>
      </c>
      <c r="I781" t="s">
        <v>369</v>
      </c>
      <c r="K781" t="s">
        <v>370</v>
      </c>
      <c r="L781">
        <v>2</v>
      </c>
      <c r="N781" s="30" t="s">
        <v>388</v>
      </c>
      <c r="O781" s="59"/>
    </row>
    <row r="782" spans="2:15" x14ac:dyDescent="0.25">
      <c r="B782" s="5">
        <v>5</v>
      </c>
      <c r="C782" s="33" t="str">
        <f>VLOOKUP(見積条件マスタ[[#This Row],[article_type_id]],品名マスタ[],5,0)</f>
        <v>段付スリーブ</v>
      </c>
      <c r="D782" s="11">
        <v>10023</v>
      </c>
      <c r="E782" s="50" t="str">
        <f>VLOOKUP(見積条件マスタ[[#This Row],[qt_condition_type_id]],見積条件タイプマスタ[],5,0)</f>
        <v>エジェクタピン穴径同軸度</v>
      </c>
      <c r="F782" s="16" t="str">
        <f>VLOOKUP(見積条件マスタ[[#This Row],[qt_condition_type_id]],見積条件タイプマスタ[],2,0)</f>
        <v>SIMPLE_TEXT</v>
      </c>
      <c r="G782" s="10">
        <v>3</v>
      </c>
      <c r="H782" s="44" t="str">
        <f>見積条件マスタ[[#This Row],[article_type_id]]&amp;"."&amp;見積条件マスタ[[#This Row],[qt_condition_type_id]]&amp;"."&amp;見積条件マスタ[[#This Row],[qt_condition_type_define_id]]</f>
        <v>5.10023.3</v>
      </c>
      <c r="I782" t="s">
        <v>246</v>
      </c>
      <c r="K782" t="s">
        <v>247</v>
      </c>
      <c r="L782">
        <v>3</v>
      </c>
      <c r="N782" s="30" t="s">
        <v>388</v>
      </c>
      <c r="O782" s="59"/>
    </row>
    <row r="783" spans="2:15" x14ac:dyDescent="0.25">
      <c r="B783" s="5">
        <v>5</v>
      </c>
      <c r="C783" s="33" t="str">
        <f>VLOOKUP(見積条件マスタ[[#This Row],[article_type_id]],品名マスタ[],5,0)</f>
        <v>段付スリーブ</v>
      </c>
      <c r="D783" s="11">
        <v>10023</v>
      </c>
      <c r="E783" s="50" t="str">
        <f>VLOOKUP(見積条件マスタ[[#This Row],[qt_condition_type_id]],見積条件タイプマスタ[],5,0)</f>
        <v>エジェクタピン穴径同軸度</v>
      </c>
      <c r="F783" s="16" t="str">
        <f>VLOOKUP(見積条件マスタ[[#This Row],[qt_condition_type_id]],見積条件タイプマスタ[],2,0)</f>
        <v>SIMPLE_TEXT</v>
      </c>
      <c r="G783" s="10">
        <v>4</v>
      </c>
      <c r="H783" s="44" t="str">
        <f>見積条件マスタ[[#This Row],[article_type_id]]&amp;"."&amp;見積条件マスタ[[#This Row],[qt_condition_type_id]]&amp;"."&amp;見積条件マスタ[[#This Row],[qt_condition_type_define_id]]</f>
        <v>5.10023.4</v>
      </c>
      <c r="I783" t="s">
        <v>371</v>
      </c>
      <c r="K783" t="s">
        <v>372</v>
      </c>
      <c r="L783">
        <v>4</v>
      </c>
      <c r="N783" s="30" t="s">
        <v>388</v>
      </c>
      <c r="O783" s="59"/>
    </row>
    <row r="784" spans="2:15" x14ac:dyDescent="0.25">
      <c r="B784" s="5">
        <v>5</v>
      </c>
      <c r="C784" s="33" t="str">
        <f>VLOOKUP(見積条件マスタ[[#This Row],[article_type_id]],品名マスタ[],5,0)</f>
        <v>段付スリーブ</v>
      </c>
      <c r="D784" s="11">
        <v>10025</v>
      </c>
      <c r="E784" s="50" t="str">
        <f>VLOOKUP(見積条件マスタ[[#This Row],[qt_condition_type_id]],見積条件タイプマスタ[],5,0)</f>
        <v>エジェクタピン穴有効長さ</v>
      </c>
      <c r="F784" s="16" t="str">
        <f>VLOOKUP(見積条件マスタ[[#This Row],[qt_condition_type_id]],見積条件タイプマスタ[],2,0)</f>
        <v>SIMPLE_TEXT</v>
      </c>
      <c r="G784" s="10">
        <v>1</v>
      </c>
      <c r="H784" s="44" t="str">
        <f>見積条件マスタ[[#This Row],[article_type_id]]&amp;"."&amp;見積条件マスタ[[#This Row],[qt_condition_type_id]]&amp;"."&amp;見積条件マスタ[[#This Row],[qt_condition_type_define_id]]</f>
        <v>5.10025.1</v>
      </c>
      <c r="I784" t="s">
        <v>248</v>
      </c>
      <c r="K784" t="s">
        <v>249</v>
      </c>
      <c r="L784">
        <v>2</v>
      </c>
      <c r="N784" s="27" t="s">
        <v>388</v>
      </c>
      <c r="O784" s="61" t="s">
        <v>764</v>
      </c>
    </row>
    <row r="785" spans="2:15" x14ac:dyDescent="0.25">
      <c r="B785" s="5">
        <v>5</v>
      </c>
      <c r="C785" s="33" t="str">
        <f>VLOOKUP(見積条件マスタ[[#This Row],[article_type_id]],品名マスタ[],5,0)</f>
        <v>段付スリーブ</v>
      </c>
      <c r="D785" s="11">
        <v>10025</v>
      </c>
      <c r="E785" s="50" t="str">
        <f>VLOOKUP(見積条件マスタ[[#This Row],[qt_condition_type_id]],見積条件タイプマスタ[],5,0)</f>
        <v>エジェクタピン穴有効長さ</v>
      </c>
      <c r="F785" s="16" t="str">
        <f>VLOOKUP(見積条件マスタ[[#This Row],[qt_condition_type_id]],見積条件タイプマスタ[],2,0)</f>
        <v>SIMPLE_TEXT</v>
      </c>
      <c r="G785" s="10">
        <v>2</v>
      </c>
      <c r="H785" s="44" t="str">
        <f>見積条件マスタ[[#This Row],[article_type_id]]&amp;"."&amp;見積条件マスタ[[#This Row],[qt_condition_type_id]]&amp;"."&amp;見積条件マスタ[[#This Row],[qt_condition_type_define_id]]</f>
        <v>5.10025.2</v>
      </c>
      <c r="I785" t="s">
        <v>250</v>
      </c>
      <c r="K785" t="s">
        <v>251</v>
      </c>
      <c r="L785">
        <v>3</v>
      </c>
      <c r="N785" s="27" t="s">
        <v>388</v>
      </c>
      <c r="O785" s="61" t="s">
        <v>764</v>
      </c>
    </row>
    <row r="786" spans="2:15" x14ac:dyDescent="0.25">
      <c r="B786" s="5">
        <v>5</v>
      </c>
      <c r="C786" s="33" t="str">
        <f>VLOOKUP(見積条件マスタ[[#This Row],[article_type_id]],品名マスタ[],5,0)</f>
        <v>段付スリーブ</v>
      </c>
      <c r="D786" s="11">
        <v>10025</v>
      </c>
      <c r="E786" s="50" t="str">
        <f>VLOOKUP(見積条件マスタ[[#This Row],[qt_condition_type_id]],見積条件タイプマスタ[],5,0)</f>
        <v>エジェクタピン穴有効長さ</v>
      </c>
      <c r="F786" s="16" t="str">
        <f>VLOOKUP(見積条件マスタ[[#This Row],[qt_condition_type_id]],見積条件タイプマスタ[],2,0)</f>
        <v>SIMPLE_TEXT</v>
      </c>
      <c r="G786" s="10">
        <v>3</v>
      </c>
      <c r="H786" s="44" t="str">
        <f>見積条件マスタ[[#This Row],[article_type_id]]&amp;"."&amp;見積条件マスタ[[#This Row],[qt_condition_type_id]]&amp;"."&amp;見積条件マスタ[[#This Row],[qt_condition_type_define_id]]</f>
        <v>5.10025.3</v>
      </c>
      <c r="I786" t="s">
        <v>252</v>
      </c>
      <c r="K786" t="s">
        <v>253</v>
      </c>
      <c r="L786">
        <v>4</v>
      </c>
      <c r="N786" s="27" t="s">
        <v>388</v>
      </c>
      <c r="O786" s="61" t="s">
        <v>764</v>
      </c>
    </row>
    <row r="787" spans="2:15" x14ac:dyDescent="0.25">
      <c r="B787" s="5">
        <v>5</v>
      </c>
      <c r="C787" s="33" t="str">
        <f>VLOOKUP(見積条件マスタ[[#This Row],[article_type_id]],品名マスタ[],5,0)</f>
        <v>段付スリーブ</v>
      </c>
      <c r="D787" s="11">
        <v>10025</v>
      </c>
      <c r="E787" s="50" t="str">
        <f>VLOOKUP(見積条件マスタ[[#This Row],[qt_condition_type_id]],見積条件タイプマスタ[],5,0)</f>
        <v>エジェクタピン穴有効長さ</v>
      </c>
      <c r="F787" s="16" t="str">
        <f>VLOOKUP(見積条件マスタ[[#This Row],[qt_condition_type_id]],見積条件タイプマスタ[],2,0)</f>
        <v>SIMPLE_TEXT</v>
      </c>
      <c r="G787" s="10">
        <v>4</v>
      </c>
      <c r="H787" s="44" t="str">
        <f>見積条件マスタ[[#This Row],[article_type_id]]&amp;"."&amp;見積条件マスタ[[#This Row],[qt_condition_type_id]]&amp;"."&amp;見積条件マスタ[[#This Row],[qt_condition_type_define_id]]</f>
        <v>5.10025.4</v>
      </c>
      <c r="I787" t="s">
        <v>1021</v>
      </c>
      <c r="K787" t="s">
        <v>760</v>
      </c>
      <c r="L787">
        <v>1</v>
      </c>
      <c r="N787" s="27" t="s">
        <v>612</v>
      </c>
      <c r="O787" s="61" t="s">
        <v>764</v>
      </c>
    </row>
    <row r="788" spans="2:15" x14ac:dyDescent="0.25">
      <c r="B788" s="5">
        <v>5</v>
      </c>
      <c r="C788" s="33" t="str">
        <f>VLOOKUP(見積条件マスタ[[#This Row],[article_type_id]],品名マスタ[],5,0)</f>
        <v>段付スリーブ</v>
      </c>
      <c r="D788" s="11">
        <v>10025</v>
      </c>
      <c r="E788" s="50" t="str">
        <f>VLOOKUP(見積条件マスタ[[#This Row],[qt_condition_type_id]],見積条件タイプマスタ[],5,0)</f>
        <v>エジェクタピン穴有効長さ</v>
      </c>
      <c r="F788" s="16" t="str">
        <f>VLOOKUP(見積条件マスタ[[#This Row],[qt_condition_type_id]],見積条件タイプマスタ[],2,0)</f>
        <v>SIMPLE_TEXT</v>
      </c>
      <c r="G788" s="10">
        <v>5</v>
      </c>
      <c r="H788" s="44" t="str">
        <f>見積条件マスタ[[#This Row],[article_type_id]]&amp;"."&amp;見積条件マスタ[[#This Row],[qt_condition_type_id]]&amp;"."&amp;見積条件マスタ[[#This Row],[qt_condition_type_define_id]]</f>
        <v>5.10025.5</v>
      </c>
      <c r="I788" t="s">
        <v>1023</v>
      </c>
      <c r="K788" t="s">
        <v>761</v>
      </c>
      <c r="L788">
        <v>5</v>
      </c>
      <c r="N788" s="27" t="s">
        <v>611</v>
      </c>
      <c r="O788" s="61" t="s">
        <v>764</v>
      </c>
    </row>
    <row r="789" spans="2:15" x14ac:dyDescent="0.25">
      <c r="B789" s="5">
        <v>5</v>
      </c>
      <c r="C789" s="33" t="str">
        <f>VLOOKUP(見積条件マスタ[[#This Row],[article_type_id]],品名マスタ[],5,0)</f>
        <v>段付スリーブ</v>
      </c>
      <c r="D789" s="11">
        <v>10026</v>
      </c>
      <c r="E789" s="50" t="str">
        <f>VLOOKUP(見積条件マスタ[[#This Row],[qt_condition_type_id]],見積条件タイプマスタ[],5,0)</f>
        <v>エジェクタピン逃し穴径</v>
      </c>
      <c r="F789" s="16" t="str">
        <f>VLOOKUP(見積条件マスタ[[#This Row],[qt_condition_type_id]],見積条件タイプマスタ[],2,0)</f>
        <v>SIMPLE_TEXT</v>
      </c>
      <c r="G789" s="10">
        <v>1</v>
      </c>
      <c r="H789" s="44" t="str">
        <f>見積条件マスタ[[#This Row],[article_type_id]]&amp;"."&amp;見積条件マスタ[[#This Row],[qt_condition_type_id]]&amp;"."&amp;見積条件マスタ[[#This Row],[qt_condition_type_define_id]]</f>
        <v>5.10026.1</v>
      </c>
      <c r="I789" t="s">
        <v>1025</v>
      </c>
      <c r="K789" t="s">
        <v>1026</v>
      </c>
      <c r="L789">
        <v>1</v>
      </c>
      <c r="N789" s="27" t="s">
        <v>388</v>
      </c>
      <c r="O789" s="61" t="s">
        <v>770</v>
      </c>
    </row>
    <row r="790" spans="2:15" x14ac:dyDescent="0.25">
      <c r="B790" s="5">
        <v>5</v>
      </c>
      <c r="C790" s="33" t="str">
        <f>VLOOKUP(見積条件マスタ[[#This Row],[article_type_id]],品名マスタ[],5,0)</f>
        <v>段付スリーブ</v>
      </c>
      <c r="D790" s="11">
        <v>10026</v>
      </c>
      <c r="E790" s="50" t="str">
        <f>VLOOKUP(見積条件マスタ[[#This Row],[qt_condition_type_id]],見積条件タイプマスタ[],5,0)</f>
        <v>エジェクタピン逃し穴径</v>
      </c>
      <c r="F790" s="16" t="str">
        <f>VLOOKUP(見積条件マスタ[[#This Row],[qt_condition_type_id]],見積条件タイプマスタ[],2,0)</f>
        <v>SIMPLE_TEXT</v>
      </c>
      <c r="G790" s="10">
        <v>2</v>
      </c>
      <c r="H790" s="44" t="str">
        <f>見積条件マスタ[[#This Row],[article_type_id]]&amp;"."&amp;見積条件マスタ[[#This Row],[qt_condition_type_id]]&amp;"."&amp;見積条件マスタ[[#This Row],[qt_condition_type_define_id]]</f>
        <v>5.10026.2</v>
      </c>
      <c r="I790" t="s">
        <v>765</v>
      </c>
      <c r="K790" t="s">
        <v>1061</v>
      </c>
      <c r="L790">
        <v>2</v>
      </c>
      <c r="N790" s="27" t="s">
        <v>388</v>
      </c>
      <c r="O790" s="35"/>
    </row>
    <row r="791" spans="2:15" x14ac:dyDescent="0.25">
      <c r="B791" s="5">
        <v>5</v>
      </c>
      <c r="C791" s="33" t="str">
        <f>VLOOKUP(見積条件マスタ[[#This Row],[article_type_id]],品名マスタ[],5,0)</f>
        <v>段付スリーブ</v>
      </c>
      <c r="D791" s="11">
        <v>10026</v>
      </c>
      <c r="E791" s="50" t="str">
        <f>VLOOKUP(見積条件マスタ[[#This Row],[qt_condition_type_id]],見積条件タイプマスタ[],5,0)</f>
        <v>エジェクタピン逃し穴径</v>
      </c>
      <c r="F791" s="16" t="str">
        <f>VLOOKUP(見積条件マスタ[[#This Row],[qt_condition_type_id]],見積条件タイプマスタ[],2,0)</f>
        <v>SIMPLE_TEXT</v>
      </c>
      <c r="G791" s="10">
        <v>3</v>
      </c>
      <c r="H791" s="44" t="str">
        <f>見積条件マスタ[[#This Row],[article_type_id]]&amp;"."&amp;見積条件マスタ[[#This Row],[qt_condition_type_id]]&amp;"."&amp;見積条件マスタ[[#This Row],[qt_condition_type_define_id]]</f>
        <v>5.10026.3</v>
      </c>
      <c r="I791" t="s">
        <v>373</v>
      </c>
      <c r="K791" t="s">
        <v>374</v>
      </c>
      <c r="L791">
        <v>3</v>
      </c>
      <c r="N791" s="28" t="s">
        <v>611</v>
      </c>
      <c r="O791" s="35"/>
    </row>
    <row r="792" spans="2:15" x14ac:dyDescent="0.25">
      <c r="B792" s="5">
        <v>5</v>
      </c>
      <c r="C792" s="33" t="str">
        <f>VLOOKUP(見積条件マスタ[[#This Row],[article_type_id]],品名マスタ[],5,0)</f>
        <v>段付スリーブ</v>
      </c>
      <c r="D792" s="11">
        <v>10027</v>
      </c>
      <c r="E792" s="50" t="str">
        <f>VLOOKUP(見積条件マスタ[[#This Row],[qt_condition_type_id]],見積条件タイプマスタ[],5,0)</f>
        <v>エジェクタピン逃し穴形状</v>
      </c>
      <c r="F792" s="16" t="str">
        <f>VLOOKUP(見積条件マスタ[[#This Row],[qt_condition_type_id]],見積条件タイプマスタ[],2,0)</f>
        <v>SIMPLE_TEXT</v>
      </c>
      <c r="G792" s="10">
        <v>1</v>
      </c>
      <c r="H792" s="44" t="str">
        <f>見積条件マスタ[[#This Row],[article_type_id]]&amp;"."&amp;見積条件マスタ[[#This Row],[qt_condition_type_id]]&amp;"."&amp;見積条件マスタ[[#This Row],[qt_condition_type_define_id]]</f>
        <v>5.10027.1</v>
      </c>
      <c r="I792" s="30" t="s">
        <v>254</v>
      </c>
      <c r="K792" s="30" t="s">
        <v>255</v>
      </c>
      <c r="L792" s="30">
        <v>2</v>
      </c>
      <c r="N792" s="27" t="s">
        <v>611</v>
      </c>
      <c r="O792" s="35"/>
    </row>
    <row r="793" spans="2:15" x14ac:dyDescent="0.25">
      <c r="B793" s="5">
        <v>5</v>
      </c>
      <c r="C793" s="33" t="str">
        <f>VLOOKUP(見積条件マスタ[[#This Row],[article_type_id]],品名マスタ[],5,0)</f>
        <v>段付スリーブ</v>
      </c>
      <c r="D793" s="11">
        <v>10027</v>
      </c>
      <c r="E793" s="50" t="str">
        <f>VLOOKUP(見積条件マスタ[[#This Row],[qt_condition_type_id]],見積条件タイプマスタ[],5,0)</f>
        <v>エジェクタピン逃し穴形状</v>
      </c>
      <c r="F793" s="16" t="str">
        <f>VLOOKUP(見積条件マスタ[[#This Row],[qt_condition_type_id]],見積条件タイプマスタ[],2,0)</f>
        <v>SIMPLE_TEXT</v>
      </c>
      <c r="G793" s="10">
        <v>2</v>
      </c>
      <c r="H793" s="44" t="str">
        <f>見積条件マスタ[[#This Row],[article_type_id]]&amp;"."&amp;見積条件マスタ[[#This Row],[qt_condition_type_id]]&amp;"."&amp;見積条件マスタ[[#This Row],[qt_condition_type_define_id]]</f>
        <v>5.10027.2</v>
      </c>
      <c r="I793" s="30" t="s">
        <v>1029</v>
      </c>
      <c r="K793" s="30" t="s">
        <v>1030</v>
      </c>
      <c r="L793" s="30">
        <v>1</v>
      </c>
      <c r="N793" s="27" t="s">
        <v>611</v>
      </c>
      <c r="O793" s="59"/>
    </row>
    <row r="794" spans="2:15" s="30" customFormat="1" x14ac:dyDescent="0.25">
      <c r="B794" s="5">
        <v>5</v>
      </c>
      <c r="C794" s="33" t="str">
        <f>VLOOKUP(見積条件マスタ[[#This Row],[article_type_id]],品名マスタ[],5,0)</f>
        <v>段付スリーブ</v>
      </c>
      <c r="D794" s="29">
        <v>10028</v>
      </c>
      <c r="E794" s="50" t="str">
        <f>VLOOKUP(見積条件マスタ[[#This Row],[qt_condition_type_id]],見積条件タイプマスタ[],5,0)</f>
        <v>貫通穴径公差</v>
      </c>
      <c r="F794" s="16" t="str">
        <f>VLOOKUP(見積条件マスタ[[#This Row],[qt_condition_type_id]],見積条件タイプマスタ[],2,0)</f>
        <v>TOLERANCE</v>
      </c>
      <c r="G794" s="10">
        <v>1</v>
      </c>
      <c r="H794" s="44" t="str">
        <f>見積条件マスタ[[#This Row],[article_type_id]]&amp;"."&amp;見積条件マスタ[[#This Row],[qt_condition_type_id]]&amp;"."&amp;見積条件マスタ[[#This Row],[qt_condition_type_define_id]]</f>
        <v>5.10028.1</v>
      </c>
      <c r="I794" s="30" t="s">
        <v>1092</v>
      </c>
      <c r="K794" s="30" t="s">
        <v>218</v>
      </c>
      <c r="L794" s="30">
        <v>1</v>
      </c>
      <c r="M794" s="30">
        <v>1</v>
      </c>
      <c r="N794" s="30" t="s">
        <v>612</v>
      </c>
      <c r="O794" s="34" t="s">
        <v>1090</v>
      </c>
    </row>
    <row r="795" spans="2:15" x14ac:dyDescent="0.25">
      <c r="B795" s="5">
        <v>5</v>
      </c>
      <c r="C795" s="33" t="str">
        <f>VLOOKUP(見積条件マスタ[[#This Row],[article_type_id]],品名マスタ[],5,0)</f>
        <v>段付スリーブ</v>
      </c>
      <c r="D795" s="11">
        <v>10029</v>
      </c>
      <c r="E795" s="50" t="str">
        <f>VLOOKUP(見積条件マスタ[[#This Row],[qt_condition_type_id]],見積条件タイプマスタ[],5,0)</f>
        <v>保持径公差</v>
      </c>
      <c r="F795" s="16" t="str">
        <f>VLOOKUP(見積条件マスタ[[#This Row],[qt_condition_type_id]],見積条件タイプマスタ[],2,0)</f>
        <v>TOLERANCE</v>
      </c>
      <c r="G795" s="10">
        <v>1</v>
      </c>
      <c r="H795" s="44" t="str">
        <f>見積条件マスタ[[#This Row],[article_type_id]]&amp;"."&amp;見積条件マスタ[[#This Row],[qt_condition_type_id]]&amp;"."&amp;見積条件マスタ[[#This Row],[qt_condition_type_define_id]]</f>
        <v>5.10029.1</v>
      </c>
      <c r="I795" t="s">
        <v>195</v>
      </c>
      <c r="K795" t="s">
        <v>195</v>
      </c>
      <c r="L795">
        <v>3</v>
      </c>
      <c r="M795">
        <v>2</v>
      </c>
      <c r="N795" s="30" t="s">
        <v>388</v>
      </c>
      <c r="O795" s="59"/>
    </row>
    <row r="796" spans="2:15" x14ac:dyDescent="0.25">
      <c r="B796" s="5">
        <v>5</v>
      </c>
      <c r="C796" s="33" t="str">
        <f>VLOOKUP(見積条件マスタ[[#This Row],[article_type_id]],品名マスタ[],5,0)</f>
        <v>段付スリーブ</v>
      </c>
      <c r="D796" s="11">
        <v>10029</v>
      </c>
      <c r="E796" s="50" t="str">
        <f>VLOOKUP(見積条件マスタ[[#This Row],[qt_condition_type_id]],見積条件タイプマスタ[],5,0)</f>
        <v>保持径公差</v>
      </c>
      <c r="F796" s="16" t="str">
        <f>VLOOKUP(見積条件マスタ[[#This Row],[qt_condition_type_id]],見積条件タイプマスタ[],2,0)</f>
        <v>TOLERANCE</v>
      </c>
      <c r="G796" s="10">
        <v>2</v>
      </c>
      <c r="H796" s="44" t="str">
        <f>見積条件マスタ[[#This Row],[article_type_id]]&amp;"."&amp;見積条件マスタ[[#This Row],[qt_condition_type_id]]&amp;"."&amp;見積条件マスタ[[#This Row],[qt_condition_type_define_id]]</f>
        <v>5.10029.2</v>
      </c>
      <c r="I796" t="s">
        <v>367</v>
      </c>
      <c r="K796" t="s">
        <v>367</v>
      </c>
      <c r="L796">
        <v>1</v>
      </c>
      <c r="M796">
        <v>2</v>
      </c>
      <c r="N796" s="30" t="s">
        <v>388</v>
      </c>
      <c r="O796" s="59"/>
    </row>
    <row r="797" spans="2:15" x14ac:dyDescent="0.25">
      <c r="B797" s="5">
        <v>5</v>
      </c>
      <c r="C797" s="33" t="str">
        <f>VLOOKUP(見積条件マスタ[[#This Row],[article_type_id]],品名マスタ[],5,0)</f>
        <v>段付スリーブ</v>
      </c>
      <c r="D797" s="11">
        <v>10029</v>
      </c>
      <c r="E797" s="50" t="str">
        <f>VLOOKUP(見積条件マスタ[[#This Row],[qt_condition_type_id]],見積条件タイプマスタ[],5,0)</f>
        <v>保持径公差</v>
      </c>
      <c r="F797" s="16" t="str">
        <f>VLOOKUP(見積条件マスタ[[#This Row],[qt_condition_type_id]],見積条件タイプマスタ[],2,0)</f>
        <v>TOLERANCE</v>
      </c>
      <c r="G797" s="10">
        <v>3</v>
      </c>
      <c r="H797" s="44" t="str">
        <f>見積条件マスタ[[#This Row],[article_type_id]]&amp;"."&amp;見積条件マスタ[[#This Row],[qt_condition_type_id]]&amp;"."&amp;見積条件マスタ[[#This Row],[qt_condition_type_define_id]]</f>
        <v>5.10029.3</v>
      </c>
      <c r="I797" t="s">
        <v>481</v>
      </c>
      <c r="K797" t="s">
        <v>481</v>
      </c>
      <c r="L797">
        <v>2</v>
      </c>
      <c r="M797">
        <v>2</v>
      </c>
      <c r="N797" s="30" t="s">
        <v>388</v>
      </c>
      <c r="O797" s="59"/>
    </row>
    <row r="798" spans="2:15" x14ac:dyDescent="0.25">
      <c r="B798" s="5">
        <v>5</v>
      </c>
      <c r="C798" s="33" t="str">
        <f>VLOOKUP(見積条件マスタ[[#This Row],[article_type_id]],品名マスタ[],5,0)</f>
        <v>段付スリーブ</v>
      </c>
      <c r="D798" s="11">
        <v>10029</v>
      </c>
      <c r="E798" s="50" t="str">
        <f>VLOOKUP(見積条件マスタ[[#This Row],[qt_condition_type_id]],見積条件タイプマスタ[],5,0)</f>
        <v>保持径公差</v>
      </c>
      <c r="F798" s="16" t="str">
        <f>VLOOKUP(見積条件マスタ[[#This Row],[qt_condition_type_id]],見積条件タイプマスタ[],2,0)</f>
        <v>TOLERANCE</v>
      </c>
      <c r="G798" s="10">
        <v>4</v>
      </c>
      <c r="H798" s="44" t="str">
        <f>見積条件マスタ[[#This Row],[article_type_id]]&amp;"."&amp;見積条件マスタ[[#This Row],[qt_condition_type_id]]&amp;"."&amp;見積条件マスタ[[#This Row],[qt_condition_type_define_id]]</f>
        <v>5.10029.4</v>
      </c>
      <c r="I798" t="s">
        <v>243</v>
      </c>
      <c r="K798" t="s">
        <v>243</v>
      </c>
      <c r="L798">
        <v>3</v>
      </c>
      <c r="M798">
        <v>2</v>
      </c>
      <c r="N798" s="30" t="s">
        <v>388</v>
      </c>
      <c r="O798" s="59"/>
    </row>
    <row r="799" spans="2:15" x14ac:dyDescent="0.25">
      <c r="B799" s="5">
        <v>5</v>
      </c>
      <c r="C799" s="33" t="str">
        <f>VLOOKUP(見積条件マスタ[[#This Row],[article_type_id]],品名マスタ[],5,0)</f>
        <v>段付スリーブ</v>
      </c>
      <c r="D799" s="11">
        <v>10030</v>
      </c>
      <c r="E799" s="50" t="str">
        <f>VLOOKUP(見積条件マスタ[[#This Row],[qt_condition_type_id]],見積条件タイプマスタ[],5,0)</f>
        <v>保持長公差</v>
      </c>
      <c r="F799" s="16" t="str">
        <f>VLOOKUP(見積条件マスタ[[#This Row],[qt_condition_type_id]],見積条件タイプマスタ[],2,0)</f>
        <v>TOLERANCE</v>
      </c>
      <c r="G799" s="10">
        <v>1</v>
      </c>
      <c r="H799" s="44" t="str">
        <f>見積条件マスタ[[#This Row],[article_type_id]]&amp;"."&amp;見積条件マスタ[[#This Row],[qt_condition_type_id]]&amp;"."&amp;見積条件マスタ[[#This Row],[qt_condition_type_define_id]]</f>
        <v>5.10030.1</v>
      </c>
      <c r="I799" t="s">
        <v>479</v>
      </c>
      <c r="K799" t="s">
        <v>479</v>
      </c>
      <c r="L799">
        <v>1</v>
      </c>
      <c r="M799">
        <v>0</v>
      </c>
      <c r="N799" s="30" t="s">
        <v>612</v>
      </c>
      <c r="O799" s="59"/>
    </row>
    <row r="800" spans="2:15" x14ac:dyDescent="0.25">
      <c r="B800" s="5">
        <v>5</v>
      </c>
      <c r="C800" s="33" t="str">
        <f>VLOOKUP(見積条件マスタ[[#This Row],[article_type_id]],品名マスタ[],5,0)</f>
        <v>段付スリーブ</v>
      </c>
      <c r="D800" s="11">
        <v>10030</v>
      </c>
      <c r="E800" s="50" t="str">
        <f>VLOOKUP(見積条件マスタ[[#This Row],[qt_condition_type_id]],見積条件タイプマスタ[],5,0)</f>
        <v>保持長公差</v>
      </c>
      <c r="F800" s="16" t="str">
        <f>VLOOKUP(見積条件マスタ[[#This Row],[qt_condition_type_id]],見積条件タイプマスタ[],2,0)</f>
        <v>TOLERANCE</v>
      </c>
      <c r="G800" s="10">
        <v>2</v>
      </c>
      <c r="H800" s="44" t="str">
        <f>見積条件マスタ[[#This Row],[article_type_id]]&amp;"."&amp;見積条件マスタ[[#This Row],[qt_condition_type_id]]&amp;"."&amp;見積条件マスタ[[#This Row],[qt_condition_type_define_id]]</f>
        <v>5.10030.2</v>
      </c>
      <c r="I800" t="s">
        <v>480</v>
      </c>
      <c r="K800" t="s">
        <v>480</v>
      </c>
      <c r="L800">
        <v>2</v>
      </c>
      <c r="M800">
        <v>0</v>
      </c>
      <c r="N800" s="30" t="s">
        <v>611</v>
      </c>
      <c r="O800" s="59"/>
    </row>
    <row r="801" spans="2:15" x14ac:dyDescent="0.25">
      <c r="B801" s="5">
        <v>5</v>
      </c>
      <c r="C801" s="33" t="str">
        <f>VLOOKUP(見積条件マスタ[[#This Row],[article_type_id]],品名マスタ[],5,0)</f>
        <v>段付スリーブ</v>
      </c>
      <c r="D801" s="11">
        <v>10031</v>
      </c>
      <c r="E801" s="50" t="str">
        <f>VLOOKUP(見積条件マスタ[[#This Row],[qt_condition_type_id]],見積条件タイプマスタ[],5,0)</f>
        <v>エジェクタピン穴有効長さ公差</v>
      </c>
      <c r="F801" s="16" t="str">
        <f>VLOOKUP(見積条件マスタ[[#This Row],[qt_condition_type_id]],見積条件タイプマスタ[],2,0)</f>
        <v>TOLERANCE</v>
      </c>
      <c r="G801" s="10">
        <v>1</v>
      </c>
      <c r="H801" s="44" t="str">
        <f>見積条件マスタ[[#This Row],[article_type_id]]&amp;"."&amp;見積条件マスタ[[#This Row],[qt_condition_type_id]]&amp;"."&amp;見積条件マスタ[[#This Row],[qt_condition_type_define_id]]</f>
        <v>5.10031.1</v>
      </c>
      <c r="I801" t="s">
        <v>257</v>
      </c>
      <c r="K801" t="s">
        <v>258</v>
      </c>
      <c r="L801">
        <v>1</v>
      </c>
      <c r="M801">
        <v>1</v>
      </c>
      <c r="N801" s="13" t="s">
        <v>388</v>
      </c>
      <c r="O801" s="59"/>
    </row>
    <row r="802" spans="2:15" x14ac:dyDescent="0.25">
      <c r="B802" s="5">
        <v>5</v>
      </c>
      <c r="C802" s="33" t="str">
        <f>VLOOKUP(見積条件マスタ[[#This Row],[article_type_id]],品名マスタ[],5,0)</f>
        <v>段付スリーブ</v>
      </c>
      <c r="D802" s="11">
        <v>10031</v>
      </c>
      <c r="E802" s="50" t="str">
        <f>VLOOKUP(見積条件マスタ[[#This Row],[qt_condition_type_id]],見積条件タイプマスタ[],5,0)</f>
        <v>エジェクタピン穴有効長さ公差</v>
      </c>
      <c r="F802" s="16" t="str">
        <f>VLOOKUP(見積条件マスタ[[#This Row],[qt_condition_type_id]],見積条件タイプマスタ[],2,0)</f>
        <v>TOLERANCE</v>
      </c>
      <c r="G802" s="10">
        <v>2</v>
      </c>
      <c r="H802" s="44" t="str">
        <f>見積条件マスタ[[#This Row],[article_type_id]]&amp;"."&amp;見積条件マスタ[[#This Row],[qt_condition_type_id]]&amp;"."&amp;見積条件マスタ[[#This Row],[qt_condition_type_define_id]]</f>
        <v>5.10031.2</v>
      </c>
      <c r="I802" t="s">
        <v>259</v>
      </c>
      <c r="K802" t="s">
        <v>260</v>
      </c>
      <c r="L802">
        <v>2</v>
      </c>
      <c r="M802">
        <v>1</v>
      </c>
      <c r="N802" s="13" t="s">
        <v>388</v>
      </c>
      <c r="O802" s="59"/>
    </row>
    <row r="803" spans="2:15" x14ac:dyDescent="0.25">
      <c r="B803" s="5">
        <v>5</v>
      </c>
      <c r="C803" s="33" t="str">
        <f>VLOOKUP(見積条件マスタ[[#This Row],[article_type_id]],品名マスタ[],5,0)</f>
        <v>段付スリーブ</v>
      </c>
      <c r="D803" s="11">
        <v>10032</v>
      </c>
      <c r="E803" s="50" t="str">
        <f>VLOOKUP(見積条件マスタ[[#This Row],[qt_condition_type_id]],見積条件タイプマスタ[],5,0)</f>
        <v>ノックピン種類</v>
      </c>
      <c r="F803" s="16" t="str">
        <f>VLOOKUP(見積条件マスタ[[#This Row],[qt_condition_type_id]],見積条件タイプマスタ[],2,0)</f>
        <v>SIMPLE_TEXT</v>
      </c>
      <c r="G803" s="10">
        <v>1</v>
      </c>
      <c r="H803" s="44" t="str">
        <f>見積条件マスタ[[#This Row],[article_type_id]]&amp;"."&amp;見積条件マスタ[[#This Row],[qt_condition_type_id]]&amp;"."&amp;見積条件マスタ[[#This Row],[qt_condition_type_define_id]]</f>
        <v>5.10032.1</v>
      </c>
      <c r="I803" t="s">
        <v>261</v>
      </c>
      <c r="K803" t="s">
        <v>262</v>
      </c>
      <c r="L803">
        <v>1</v>
      </c>
      <c r="N803" t="s">
        <v>613</v>
      </c>
      <c r="O803" s="59"/>
    </row>
    <row r="804" spans="2:15" x14ac:dyDescent="0.25">
      <c r="B804" s="5">
        <v>5</v>
      </c>
      <c r="C804" s="33" t="str">
        <f>VLOOKUP(見積条件マスタ[[#This Row],[article_type_id]],品名マスタ[],5,0)</f>
        <v>段付スリーブ</v>
      </c>
      <c r="D804" s="11">
        <v>10032</v>
      </c>
      <c r="E804" s="50" t="str">
        <f>VLOOKUP(見積条件マスタ[[#This Row],[qt_condition_type_id]],見積条件タイプマスタ[],5,0)</f>
        <v>ノックピン種類</v>
      </c>
      <c r="F804" s="16" t="str">
        <f>VLOOKUP(見積条件マスタ[[#This Row],[qt_condition_type_id]],見積条件タイプマスタ[],2,0)</f>
        <v>SIMPLE_TEXT</v>
      </c>
      <c r="G804" s="10">
        <v>2</v>
      </c>
      <c r="H804" s="44" t="str">
        <f>見積条件マスタ[[#This Row],[article_type_id]]&amp;"."&amp;見積条件マスタ[[#This Row],[qt_condition_type_id]]&amp;"."&amp;見積条件マスタ[[#This Row],[qt_condition_type_define_id]]</f>
        <v>5.10032.2</v>
      </c>
      <c r="I804" t="s">
        <v>263</v>
      </c>
      <c r="K804" t="s">
        <v>264</v>
      </c>
      <c r="L804">
        <v>2</v>
      </c>
      <c r="N804" t="s">
        <v>613</v>
      </c>
      <c r="O804" s="59"/>
    </row>
    <row r="805" spans="2:15" x14ac:dyDescent="0.25">
      <c r="B805" s="5">
        <v>5</v>
      </c>
      <c r="C805" s="33" t="str">
        <f>VLOOKUP(見積条件マスタ[[#This Row],[article_type_id]],品名マスタ[],5,0)</f>
        <v>段付スリーブ</v>
      </c>
      <c r="D805" s="11">
        <v>10033</v>
      </c>
      <c r="E805" s="50" t="str">
        <f>VLOOKUP(見積条件マスタ[[#This Row],[qt_condition_type_id]],見積条件タイプマスタ[],5,0)</f>
        <v>エジェクタピン段付穴有効長さ</v>
      </c>
      <c r="F805" s="16" t="str">
        <f>VLOOKUP(見積条件マスタ[[#This Row],[qt_condition_type_id]],見積条件タイプマスタ[],2,0)</f>
        <v>SIMPLE_TEXT</v>
      </c>
      <c r="G805" s="10">
        <v>1</v>
      </c>
      <c r="H805" s="44" t="str">
        <f>見積条件マスタ[[#This Row],[article_type_id]]&amp;"."&amp;見積条件マスタ[[#This Row],[qt_condition_type_id]]&amp;"."&amp;見積条件マスタ[[#This Row],[qt_condition_type_define_id]]</f>
        <v>5.10033.1</v>
      </c>
      <c r="I805" t="s">
        <v>248</v>
      </c>
      <c r="K805" t="s">
        <v>249</v>
      </c>
      <c r="L805">
        <v>1</v>
      </c>
      <c r="N805" s="30" t="s">
        <v>611</v>
      </c>
      <c r="O805" s="59"/>
    </row>
    <row r="806" spans="2:15" x14ac:dyDescent="0.25">
      <c r="B806" s="5">
        <v>5</v>
      </c>
      <c r="C806" s="33" t="str">
        <f>VLOOKUP(見積条件マスタ[[#This Row],[article_type_id]],品名マスタ[],5,0)</f>
        <v>段付スリーブ</v>
      </c>
      <c r="D806" s="11">
        <v>10033</v>
      </c>
      <c r="E806" s="50" t="str">
        <f>VLOOKUP(見積条件マスタ[[#This Row],[qt_condition_type_id]],見積条件タイプマスタ[],5,0)</f>
        <v>エジェクタピン段付穴有効長さ</v>
      </c>
      <c r="F806" s="16" t="str">
        <f>VLOOKUP(見積条件マスタ[[#This Row],[qt_condition_type_id]],見積条件タイプマスタ[],2,0)</f>
        <v>SIMPLE_TEXT</v>
      </c>
      <c r="G806" s="10">
        <v>2</v>
      </c>
      <c r="H806" s="44" t="str">
        <f>見積条件マスタ[[#This Row],[article_type_id]]&amp;"."&amp;見積条件マスタ[[#This Row],[qt_condition_type_id]]&amp;"."&amp;見積条件マスタ[[#This Row],[qt_condition_type_define_id]]</f>
        <v>5.10033.2</v>
      </c>
      <c r="I806" t="s">
        <v>250</v>
      </c>
      <c r="K806" t="s">
        <v>251</v>
      </c>
      <c r="L806">
        <v>2</v>
      </c>
      <c r="N806" s="30" t="s">
        <v>611</v>
      </c>
      <c r="O806" s="59"/>
    </row>
    <row r="807" spans="2:15" x14ac:dyDescent="0.25">
      <c r="B807" s="5">
        <v>5</v>
      </c>
      <c r="C807" s="33" t="str">
        <f>VLOOKUP(見積条件マスタ[[#This Row],[article_type_id]],品名マスタ[],5,0)</f>
        <v>段付スリーブ</v>
      </c>
      <c r="D807" s="11">
        <v>10033</v>
      </c>
      <c r="E807" s="50" t="str">
        <f>VLOOKUP(見積条件マスタ[[#This Row],[qt_condition_type_id]],見積条件タイプマスタ[],5,0)</f>
        <v>エジェクタピン段付穴有効長さ</v>
      </c>
      <c r="F807" s="16" t="str">
        <f>VLOOKUP(見積条件マスタ[[#This Row],[qt_condition_type_id]],見積条件タイプマスタ[],2,0)</f>
        <v>SIMPLE_TEXT</v>
      </c>
      <c r="G807" s="10">
        <v>3</v>
      </c>
      <c r="H807" s="44" t="str">
        <f>見積条件マスタ[[#This Row],[article_type_id]]&amp;"."&amp;見積条件マスタ[[#This Row],[qt_condition_type_id]]&amp;"."&amp;見積条件マスタ[[#This Row],[qt_condition_type_define_id]]</f>
        <v>5.10033.3</v>
      </c>
      <c r="I807" t="s">
        <v>252</v>
      </c>
      <c r="K807" t="s">
        <v>253</v>
      </c>
      <c r="L807">
        <v>3</v>
      </c>
      <c r="N807" s="30" t="s">
        <v>611</v>
      </c>
      <c r="O807" s="59"/>
    </row>
    <row r="808" spans="2:15" x14ac:dyDescent="0.25">
      <c r="B808" s="5">
        <v>5</v>
      </c>
      <c r="C808" s="33" t="str">
        <f>VLOOKUP(見積条件マスタ[[#This Row],[article_type_id]],品名マスタ[],5,0)</f>
        <v>段付スリーブ</v>
      </c>
      <c r="D808" s="11">
        <v>10033</v>
      </c>
      <c r="E808" s="50" t="str">
        <f>VLOOKUP(見積条件マスタ[[#This Row],[qt_condition_type_id]],見積条件タイプマスタ[],5,0)</f>
        <v>エジェクタピン段付穴有効長さ</v>
      </c>
      <c r="F808" s="16" t="str">
        <f>VLOOKUP(見積条件マスタ[[#This Row],[qt_condition_type_id]],見積条件タイプマスタ[],2,0)</f>
        <v>SIMPLE_TEXT</v>
      </c>
      <c r="G808" s="10">
        <v>4</v>
      </c>
      <c r="H808" s="44" t="str">
        <f>見積条件マスタ[[#This Row],[article_type_id]]&amp;"."&amp;見積条件マスタ[[#This Row],[qt_condition_type_id]]&amp;"."&amp;見積条件マスタ[[#This Row],[qt_condition_type_define_id]]</f>
        <v>5.10033.4</v>
      </c>
      <c r="I808" t="s">
        <v>373</v>
      </c>
      <c r="K808" t="s">
        <v>374</v>
      </c>
      <c r="L808">
        <v>4</v>
      </c>
      <c r="N808" s="30" t="s">
        <v>611</v>
      </c>
      <c r="O808" s="59"/>
    </row>
    <row r="809" spans="2:15" x14ac:dyDescent="0.25">
      <c r="B809" s="5">
        <v>5</v>
      </c>
      <c r="C809" s="33" t="str">
        <f>VLOOKUP(見積条件マスタ[[#This Row],[article_type_id]],品名マスタ[],5,0)</f>
        <v>段付スリーブ</v>
      </c>
      <c r="D809" s="11">
        <v>10034</v>
      </c>
      <c r="E809" s="50" t="str">
        <f>VLOOKUP(見積条件マスタ[[#This Row],[qt_condition_type_id]],見積条件タイプマスタ[],5,0)</f>
        <v>エジェクタピン段付穴有効長さ公差</v>
      </c>
      <c r="F809" s="16" t="str">
        <f>VLOOKUP(見積条件マスタ[[#This Row],[qt_condition_type_id]],見積条件タイプマスタ[],2,0)</f>
        <v>TOLERANCE</v>
      </c>
      <c r="G809" s="10">
        <v>1</v>
      </c>
      <c r="H809" s="44" t="str">
        <f>見積条件マスタ[[#This Row],[article_type_id]]&amp;"."&amp;見積条件マスタ[[#This Row],[qt_condition_type_id]]&amp;"."&amp;見積条件マスタ[[#This Row],[qt_condition_type_define_id]]</f>
        <v>5.10034.1</v>
      </c>
      <c r="I809" t="s">
        <v>257</v>
      </c>
      <c r="K809" t="s">
        <v>258</v>
      </c>
      <c r="L809">
        <v>1</v>
      </c>
      <c r="M809">
        <v>1</v>
      </c>
      <c r="N809" s="31" t="s">
        <v>388</v>
      </c>
      <c r="O809" s="59"/>
    </row>
    <row r="810" spans="2:15" x14ac:dyDescent="0.25">
      <c r="B810" s="5">
        <v>5</v>
      </c>
      <c r="C810" s="33" t="str">
        <f>VLOOKUP(見積条件マスタ[[#This Row],[article_type_id]],品名マスタ[],5,0)</f>
        <v>段付スリーブ</v>
      </c>
      <c r="D810" s="11">
        <v>10034</v>
      </c>
      <c r="E810" s="50" t="str">
        <f>VLOOKUP(見積条件マスタ[[#This Row],[qt_condition_type_id]],見積条件タイプマスタ[],5,0)</f>
        <v>エジェクタピン段付穴有効長さ公差</v>
      </c>
      <c r="F810" s="16" t="str">
        <f>VLOOKUP(見積条件マスタ[[#This Row],[qt_condition_type_id]],見積条件タイプマスタ[],2,0)</f>
        <v>TOLERANCE</v>
      </c>
      <c r="G810" s="10">
        <v>2</v>
      </c>
      <c r="H810" s="44" t="str">
        <f>見積条件マスタ[[#This Row],[article_type_id]]&amp;"."&amp;見積条件マスタ[[#This Row],[qt_condition_type_id]]&amp;"."&amp;見積条件マスタ[[#This Row],[qt_condition_type_define_id]]</f>
        <v>5.10034.2</v>
      </c>
      <c r="I810" t="s">
        <v>259</v>
      </c>
      <c r="K810" t="s">
        <v>260</v>
      </c>
      <c r="L810">
        <v>2</v>
      </c>
      <c r="M810">
        <v>1</v>
      </c>
      <c r="N810" s="31" t="s">
        <v>388</v>
      </c>
      <c r="O810" s="59"/>
    </row>
    <row r="811" spans="2:15" x14ac:dyDescent="0.25">
      <c r="B811" s="5">
        <v>5</v>
      </c>
      <c r="C811" s="33" t="str">
        <f>VLOOKUP(見積条件マスタ[[#This Row],[article_type_id]],品名マスタ[],5,0)</f>
        <v>段付スリーブ</v>
      </c>
      <c r="D811" s="11">
        <v>10036</v>
      </c>
      <c r="E811" s="50" t="str">
        <f>VLOOKUP(見積条件マスタ[[#This Row],[qt_condition_type_id]],見積条件タイプマスタ[],5,0)</f>
        <v>ザグリ穴タップ加工</v>
      </c>
      <c r="F811" s="16" t="str">
        <f>VLOOKUP(見積条件マスタ[[#This Row],[qt_condition_type_id]],見積条件タイプマスタ[],2,0)</f>
        <v>SIMPLE_TEXT</v>
      </c>
      <c r="G811" s="10">
        <v>1</v>
      </c>
      <c r="H811" s="44" t="str">
        <f>見積条件マスタ[[#This Row],[article_type_id]]&amp;"."&amp;見積条件マスタ[[#This Row],[qt_condition_type_id]]&amp;"."&amp;見積条件マスタ[[#This Row],[qt_condition_type_define_id]]</f>
        <v>5.10036.1</v>
      </c>
      <c r="I811" t="s">
        <v>265</v>
      </c>
      <c r="K811" t="s">
        <v>163</v>
      </c>
      <c r="L811">
        <v>1</v>
      </c>
      <c r="N811" s="30" t="s">
        <v>612</v>
      </c>
      <c r="O811" s="59"/>
    </row>
    <row r="812" spans="2:15" s="30" customFormat="1" x14ac:dyDescent="0.25">
      <c r="B812" s="5">
        <v>5</v>
      </c>
      <c r="C812" s="33" t="str">
        <f>VLOOKUP(見積条件マスタ[[#This Row],[article_type_id]],品名マスタ[],5,0)</f>
        <v>段付スリーブ</v>
      </c>
      <c r="D812" s="29">
        <v>10041</v>
      </c>
      <c r="E812" s="50" t="str">
        <f>VLOOKUP(見積条件マスタ[[#This Row],[qt_condition_type_id]],見積条件タイプマスタ[],5,0)</f>
        <v>止まり穴径2段目公差</v>
      </c>
      <c r="F812" s="16" t="str">
        <f>VLOOKUP(見積条件マスタ[[#This Row],[qt_condition_type_id]],見積条件タイプマスタ[],2,0)</f>
        <v>TOLERANCE</v>
      </c>
      <c r="G812" s="10">
        <v>1</v>
      </c>
      <c r="H812" s="44" t="str">
        <f>見積条件マスタ[[#This Row],[article_type_id]]&amp;"."&amp;見積条件マスタ[[#This Row],[qt_condition_type_id]]&amp;"."&amp;見積条件マスタ[[#This Row],[qt_condition_type_define_id]]</f>
        <v>5.10041.1</v>
      </c>
      <c r="I812" s="30" t="s">
        <v>216</v>
      </c>
      <c r="K812" s="30" t="s">
        <v>1101</v>
      </c>
      <c r="L812" s="30">
        <v>1</v>
      </c>
      <c r="M812" s="30">
        <v>1</v>
      </c>
      <c r="N812" s="12" t="s">
        <v>612</v>
      </c>
      <c r="O812" s="60" t="s">
        <v>1090</v>
      </c>
    </row>
    <row r="813" spans="2:15" s="30" customFormat="1" x14ac:dyDescent="0.25">
      <c r="B813" s="5">
        <v>5</v>
      </c>
      <c r="C813" s="33" t="str">
        <f>VLOOKUP(見積条件マスタ[[#This Row],[article_type_id]],品名マスタ[],5,0)</f>
        <v>段付スリーブ</v>
      </c>
      <c r="D813" s="29">
        <v>10042</v>
      </c>
      <c r="E813" s="50" t="str">
        <f>VLOOKUP(見積条件マスタ[[#This Row],[qt_condition_type_id]],見積条件タイプマスタ[],5,0)</f>
        <v>止まり穴深さ2段目公差</v>
      </c>
      <c r="F813" s="16" t="str">
        <f>VLOOKUP(見積条件マスタ[[#This Row],[qt_condition_type_id]],見積条件タイプマスタ[],2,0)</f>
        <v>TOLERANCE</v>
      </c>
      <c r="G813" s="10">
        <v>2</v>
      </c>
      <c r="H813" s="44" t="str">
        <f>見積条件マスタ[[#This Row],[article_type_id]]&amp;"."&amp;見積条件マスタ[[#This Row],[qt_condition_type_id]]&amp;"."&amp;見積条件マスタ[[#This Row],[qt_condition_type_define_id]]</f>
        <v>5.10042.2</v>
      </c>
      <c r="I813" s="30" t="s">
        <v>1097</v>
      </c>
      <c r="K813" s="30" t="s">
        <v>1098</v>
      </c>
      <c r="L813" s="30">
        <v>2</v>
      </c>
      <c r="M813" s="30">
        <v>1</v>
      </c>
      <c r="N813" s="12" t="s">
        <v>612</v>
      </c>
      <c r="O813" s="60" t="s">
        <v>1090</v>
      </c>
    </row>
    <row r="814" spans="2:15" s="30" customFormat="1" x14ac:dyDescent="0.25">
      <c r="B814" s="5">
        <v>5</v>
      </c>
      <c r="C814" s="33" t="str">
        <f>VLOOKUP(見積条件マスタ[[#This Row],[article_type_id]],品名マスタ[],5,0)</f>
        <v>段付スリーブ</v>
      </c>
      <c r="D814" s="29">
        <v>10043</v>
      </c>
      <c r="E814" s="50" t="str">
        <f>VLOOKUP(見積条件マスタ[[#This Row],[qt_condition_type_id]],見積条件タイプマスタ[],5,0)</f>
        <v>エジェクタピン逃し穴径公差</v>
      </c>
      <c r="F814" s="16" t="str">
        <f>VLOOKUP(見積条件マスタ[[#This Row],[qt_condition_type_id]],見積条件タイプマスタ[],2,0)</f>
        <v>TOLERANCE</v>
      </c>
      <c r="G814" s="10">
        <v>1</v>
      </c>
      <c r="H814" s="44" t="str">
        <f>見積条件マスタ[[#This Row],[article_type_id]]&amp;"."&amp;見積条件マスタ[[#This Row],[qt_condition_type_id]]&amp;"."&amp;見積条件マスタ[[#This Row],[qt_condition_type_define_id]]</f>
        <v>5.10043.1</v>
      </c>
      <c r="I814" s="30" t="s">
        <v>1102</v>
      </c>
      <c r="K814" s="30" t="s">
        <v>1101</v>
      </c>
      <c r="L814" s="30">
        <v>1</v>
      </c>
      <c r="M814" s="30">
        <v>1</v>
      </c>
      <c r="N814" s="12" t="s">
        <v>612</v>
      </c>
      <c r="O814" s="60" t="s">
        <v>1090</v>
      </c>
    </row>
    <row r="815" spans="2:15" x14ac:dyDescent="0.25">
      <c r="B815" s="5">
        <v>5</v>
      </c>
      <c r="C815" s="33" t="str">
        <f>VLOOKUP(見積条件マスタ[[#This Row],[article_type_id]],品名マスタ[],5,0)</f>
        <v>段付スリーブ</v>
      </c>
      <c r="D815" s="11">
        <v>20001</v>
      </c>
      <c r="E815" s="50" t="str">
        <f>VLOOKUP(見積条件マスタ[[#This Row],[qt_condition_type_id]],見積条件タイプマスタ[],5,0)</f>
        <v>ツバ部逃げ加工を設定する事</v>
      </c>
      <c r="F815" s="16" t="str">
        <f>VLOOKUP(見積条件マスタ[[#This Row],[qt_condition_type_id]],見積条件タイプマスタ[],2,0)</f>
        <v>BOOLEAN</v>
      </c>
      <c r="G815" s="10">
        <v>1</v>
      </c>
      <c r="H815" s="44" t="str">
        <f>見積条件マスタ[[#This Row],[article_type_id]]&amp;"."&amp;見積条件マスタ[[#This Row],[qt_condition_type_id]]&amp;"."&amp;見積条件マスタ[[#This Row],[qt_condition_type_define_id]]</f>
        <v>5.20001.1</v>
      </c>
      <c r="I815" t="s">
        <v>266</v>
      </c>
      <c r="K815" t="s">
        <v>267</v>
      </c>
      <c r="L815">
        <v>1</v>
      </c>
      <c r="N815" s="12" t="s">
        <v>612</v>
      </c>
      <c r="O815" s="59"/>
    </row>
    <row r="816" spans="2:15" x14ac:dyDescent="0.25">
      <c r="B816" s="5">
        <v>5</v>
      </c>
      <c r="C816" s="33" t="str">
        <f>VLOOKUP(見積条件マスタ[[#This Row],[article_type_id]],品名マスタ[],5,0)</f>
        <v>段付スリーブ</v>
      </c>
      <c r="D816" s="11">
        <v>20001</v>
      </c>
      <c r="E816" s="50" t="str">
        <f>VLOOKUP(見積条件マスタ[[#This Row],[qt_condition_type_id]],見積条件タイプマスタ[],5,0)</f>
        <v>ツバ部逃げ加工を設定する事</v>
      </c>
      <c r="F816" s="16" t="str">
        <f>VLOOKUP(見積条件マスタ[[#This Row],[qt_condition_type_id]],見積条件タイプマスタ[],2,0)</f>
        <v>BOOLEAN</v>
      </c>
      <c r="G816" s="10">
        <v>2</v>
      </c>
      <c r="H816" s="44" t="str">
        <f>見積条件マスタ[[#This Row],[article_type_id]]&amp;"."&amp;見積条件マスタ[[#This Row],[qt_condition_type_id]]&amp;"."&amp;見積条件マスタ[[#This Row],[qt_condition_type_define_id]]</f>
        <v>5.20001.2</v>
      </c>
      <c r="K816" t="s">
        <v>268</v>
      </c>
      <c r="L816">
        <v>2</v>
      </c>
      <c r="N816" s="12" t="s">
        <v>612</v>
      </c>
      <c r="O816" s="59"/>
    </row>
    <row r="817" spans="2:15" x14ac:dyDescent="0.25">
      <c r="B817" s="5">
        <v>5</v>
      </c>
      <c r="C817" s="33" t="str">
        <f>VLOOKUP(見積条件マスタ[[#This Row],[article_type_id]],品名マスタ[],5,0)</f>
        <v>段付スリーブ</v>
      </c>
      <c r="D817" s="11">
        <v>20002</v>
      </c>
      <c r="E817" s="50" t="str">
        <f>VLOOKUP(見積条件マスタ[[#This Row],[qt_condition_type_id]],見積条件タイプマスタ[],5,0)</f>
        <v>ツバ裏ナンバリング加工を設定する事</v>
      </c>
      <c r="F817" s="16" t="str">
        <f>VLOOKUP(見積条件マスタ[[#This Row],[qt_condition_type_id]],見積条件タイプマスタ[],2,0)</f>
        <v>TEXT_LENGTH</v>
      </c>
      <c r="G817" s="10">
        <v>1</v>
      </c>
      <c r="H817" s="44" t="str">
        <f>見積条件マスタ[[#This Row],[article_type_id]]&amp;"."&amp;見積条件マスタ[[#This Row],[qt_condition_type_id]]&amp;"."&amp;見積条件マスタ[[#This Row],[qt_condition_type_define_id]]</f>
        <v>5.20002.1</v>
      </c>
      <c r="I817" t="s">
        <v>269</v>
      </c>
      <c r="K817" t="s">
        <v>267</v>
      </c>
      <c r="L817">
        <v>1</v>
      </c>
      <c r="N817" s="30" t="s">
        <v>611</v>
      </c>
      <c r="O817" s="59"/>
    </row>
    <row r="818" spans="2:15" x14ac:dyDescent="0.25">
      <c r="B818" s="5">
        <v>5</v>
      </c>
      <c r="C818" s="33" t="str">
        <f>VLOOKUP(見積条件マスタ[[#This Row],[article_type_id]],品名マスタ[],5,0)</f>
        <v>段付スリーブ</v>
      </c>
      <c r="D818" s="11">
        <v>20002</v>
      </c>
      <c r="E818" s="50" t="str">
        <f>VLOOKUP(見積条件マスタ[[#This Row],[qt_condition_type_id]],見積条件タイプマスタ[],5,0)</f>
        <v>ツバ裏ナンバリング加工を設定する事</v>
      </c>
      <c r="F818" s="16" t="str">
        <f>VLOOKUP(見積条件マスタ[[#This Row],[qt_condition_type_id]],見積条件タイプマスタ[],2,0)</f>
        <v>TEXT_LENGTH</v>
      </c>
      <c r="G818" s="10">
        <v>2</v>
      </c>
      <c r="H818" s="44" t="str">
        <f>見積条件マスタ[[#This Row],[article_type_id]]&amp;"."&amp;見積条件マスタ[[#This Row],[qt_condition_type_id]]&amp;"."&amp;見積条件マスタ[[#This Row],[qt_condition_type_define_id]]</f>
        <v>5.20002.2</v>
      </c>
      <c r="K818" t="s">
        <v>268</v>
      </c>
      <c r="L818">
        <v>2</v>
      </c>
      <c r="N818" s="30" t="s">
        <v>611</v>
      </c>
      <c r="O818" s="59"/>
    </row>
    <row r="819" spans="2:15" x14ac:dyDescent="0.25">
      <c r="B819" s="5">
        <v>5</v>
      </c>
      <c r="C819" s="33" t="str">
        <f>VLOOKUP(見積条件マスタ[[#This Row],[article_type_id]],品名マスタ[],5,0)</f>
        <v>段付スリーブ</v>
      </c>
      <c r="D819" s="11">
        <v>20003</v>
      </c>
      <c r="E819" s="50" t="str">
        <f>VLOOKUP(見積条件マスタ[[#This Row],[qt_condition_type_id]],見積条件タイプマスタ[],5,0)</f>
        <v>ツバ部面取り不可</v>
      </c>
      <c r="F819" s="16" t="str">
        <f>VLOOKUP(見積条件マスタ[[#This Row],[qt_condition_type_id]],見積条件タイプマスタ[],2,0)</f>
        <v>BOOLEAN</v>
      </c>
      <c r="G819" s="10">
        <v>1</v>
      </c>
      <c r="H819" s="44" t="str">
        <f>見積条件マスタ[[#This Row],[article_type_id]]&amp;"."&amp;見積条件マスタ[[#This Row],[qt_condition_type_id]]&amp;"."&amp;見積条件マスタ[[#This Row],[qt_condition_type_define_id]]</f>
        <v>5.20003.1</v>
      </c>
      <c r="I819" t="s">
        <v>270</v>
      </c>
      <c r="K819" t="s">
        <v>267</v>
      </c>
      <c r="L819">
        <v>1</v>
      </c>
      <c r="N819" s="30" t="s">
        <v>612</v>
      </c>
      <c r="O819" s="59"/>
    </row>
    <row r="820" spans="2:15" x14ac:dyDescent="0.25">
      <c r="B820" s="5">
        <v>5</v>
      </c>
      <c r="C820" s="33" t="str">
        <f>VLOOKUP(見積条件マスタ[[#This Row],[article_type_id]],品名マスタ[],5,0)</f>
        <v>段付スリーブ</v>
      </c>
      <c r="D820" s="11">
        <v>20003</v>
      </c>
      <c r="E820" s="50" t="str">
        <f>VLOOKUP(見積条件マスタ[[#This Row],[qt_condition_type_id]],見積条件タイプマスタ[],5,0)</f>
        <v>ツバ部面取り不可</v>
      </c>
      <c r="F820" s="16" t="str">
        <f>VLOOKUP(見積条件マスタ[[#This Row],[qt_condition_type_id]],見積条件タイプマスタ[],2,0)</f>
        <v>BOOLEAN</v>
      </c>
      <c r="G820" s="10">
        <v>2</v>
      </c>
      <c r="H820" s="44" t="str">
        <f>見積条件マスタ[[#This Row],[article_type_id]]&amp;"."&amp;見積条件マスタ[[#This Row],[qt_condition_type_id]]&amp;"."&amp;見積条件マスタ[[#This Row],[qt_condition_type_define_id]]</f>
        <v>5.20003.2</v>
      </c>
      <c r="K820" t="s">
        <v>268</v>
      </c>
      <c r="L820">
        <v>2</v>
      </c>
      <c r="N820" s="30" t="s">
        <v>612</v>
      </c>
      <c r="O820" s="59"/>
    </row>
    <row r="821" spans="2:15" x14ac:dyDescent="0.25">
      <c r="B821" s="5">
        <v>5</v>
      </c>
      <c r="C821" s="33" t="str">
        <f>VLOOKUP(見積条件マスタ[[#This Row],[article_type_id]],品名マスタ[],5,0)</f>
        <v>段付スリーブ</v>
      </c>
      <c r="D821" s="11">
        <v>20004</v>
      </c>
      <c r="E821" s="50" t="str">
        <f>VLOOKUP(見積条件マスタ[[#This Row],[qt_condition_type_id]],見積条件タイプマスタ[],5,0)</f>
        <v>先端カットおよび先端異形状は加工不要</v>
      </c>
      <c r="F821" s="16" t="str">
        <f>VLOOKUP(見積条件マスタ[[#This Row],[qt_condition_type_id]],見積条件タイプマスタ[],2,0)</f>
        <v>BOOLEAN</v>
      </c>
      <c r="G821" s="10">
        <v>1</v>
      </c>
      <c r="H821" s="44" t="str">
        <f>見積条件マスタ[[#This Row],[article_type_id]]&amp;"."&amp;見積条件マスタ[[#This Row],[qt_condition_type_id]]&amp;"."&amp;見積条件マスタ[[#This Row],[qt_condition_type_define_id]]</f>
        <v>5.20004.1</v>
      </c>
      <c r="I821" t="s">
        <v>271</v>
      </c>
      <c r="K821" t="s">
        <v>267</v>
      </c>
      <c r="L821">
        <v>1</v>
      </c>
      <c r="N821" s="30" t="s">
        <v>612</v>
      </c>
      <c r="O821" s="59"/>
    </row>
    <row r="822" spans="2:15" x14ac:dyDescent="0.25">
      <c r="B822" s="5">
        <v>5</v>
      </c>
      <c r="C822" s="33" t="str">
        <f>VLOOKUP(見積条件マスタ[[#This Row],[article_type_id]],品名マスタ[],5,0)</f>
        <v>段付スリーブ</v>
      </c>
      <c r="D822" s="11">
        <v>20004</v>
      </c>
      <c r="E822" s="50" t="str">
        <f>VLOOKUP(見積条件マスタ[[#This Row],[qt_condition_type_id]],見積条件タイプマスタ[],5,0)</f>
        <v>先端カットおよび先端異形状は加工不要</v>
      </c>
      <c r="F822" s="16" t="str">
        <f>VLOOKUP(見積条件マスタ[[#This Row],[qt_condition_type_id]],見積条件タイプマスタ[],2,0)</f>
        <v>BOOLEAN</v>
      </c>
      <c r="G822" s="10">
        <v>2</v>
      </c>
      <c r="H822" s="44" t="str">
        <f>見積条件マスタ[[#This Row],[article_type_id]]&amp;"."&amp;見積条件マスタ[[#This Row],[qt_condition_type_id]]&amp;"."&amp;見積条件マスタ[[#This Row],[qt_condition_type_define_id]]</f>
        <v>5.20004.2</v>
      </c>
      <c r="I822" t="s">
        <v>272</v>
      </c>
      <c r="K822" t="s">
        <v>268</v>
      </c>
      <c r="L822">
        <v>2</v>
      </c>
      <c r="N822" s="30" t="s">
        <v>612</v>
      </c>
      <c r="O822" s="59"/>
    </row>
    <row r="823" spans="2:15" x14ac:dyDescent="0.25">
      <c r="B823" s="5">
        <v>5</v>
      </c>
      <c r="C823" s="33" t="str">
        <f>VLOOKUP(見積条件マスタ[[#This Row],[article_type_id]],品名マスタ[],5,0)</f>
        <v>段付スリーブ</v>
      </c>
      <c r="D823" s="11">
        <v>20006</v>
      </c>
      <c r="E823" s="50" t="str">
        <f>VLOOKUP(見積条件マスタ[[#This Row],[qt_condition_type_id]],見積条件タイプマスタ[],5,0)</f>
        <v>3Dモデル上のツバ裏ナンバリングは加工不要</v>
      </c>
      <c r="F823" s="16" t="str">
        <f>VLOOKUP(見積条件マスタ[[#This Row],[qt_condition_type_id]],見積条件タイプマスタ[],2,0)</f>
        <v>BOOLEAN</v>
      </c>
      <c r="G823" s="10">
        <v>1</v>
      </c>
      <c r="H823" s="44" t="str">
        <f>見積条件マスタ[[#This Row],[article_type_id]]&amp;"."&amp;見積条件マスタ[[#This Row],[qt_condition_type_id]]&amp;"."&amp;見積条件マスタ[[#This Row],[qt_condition_type_define_id]]</f>
        <v>5.20006.1</v>
      </c>
      <c r="I823" t="s">
        <v>271</v>
      </c>
      <c r="K823" t="s">
        <v>267</v>
      </c>
      <c r="L823">
        <v>1</v>
      </c>
      <c r="N823" s="30" t="s">
        <v>611</v>
      </c>
      <c r="O823" s="59"/>
    </row>
    <row r="824" spans="2:15" x14ac:dyDescent="0.25">
      <c r="B824" s="5">
        <v>5</v>
      </c>
      <c r="C824" s="33" t="str">
        <f>VLOOKUP(見積条件マスタ[[#This Row],[article_type_id]],品名マスタ[],5,0)</f>
        <v>段付スリーブ</v>
      </c>
      <c r="D824" s="11">
        <v>20006</v>
      </c>
      <c r="E824" s="50" t="str">
        <f>VLOOKUP(見積条件マスタ[[#This Row],[qt_condition_type_id]],見積条件タイプマスタ[],5,0)</f>
        <v>3Dモデル上のツバ裏ナンバリングは加工不要</v>
      </c>
      <c r="F824" s="16" t="str">
        <f>VLOOKUP(見積条件マスタ[[#This Row],[qt_condition_type_id]],見積条件タイプマスタ[],2,0)</f>
        <v>BOOLEAN</v>
      </c>
      <c r="G824" s="10">
        <v>2</v>
      </c>
      <c r="H824" s="44" t="str">
        <f>見積条件マスタ[[#This Row],[article_type_id]]&amp;"."&amp;見積条件マスタ[[#This Row],[qt_condition_type_id]]&amp;"."&amp;見積条件マスタ[[#This Row],[qt_condition_type_define_id]]</f>
        <v>5.20006.2</v>
      </c>
      <c r="I824" t="s">
        <v>272</v>
      </c>
      <c r="K824" t="s">
        <v>268</v>
      </c>
      <c r="L824">
        <v>2</v>
      </c>
      <c r="N824" s="30" t="s">
        <v>611</v>
      </c>
      <c r="O824" s="59"/>
    </row>
    <row r="825" spans="2:15" x14ac:dyDescent="0.25">
      <c r="B825" s="5">
        <v>5</v>
      </c>
      <c r="C825" s="33" t="str">
        <f>VLOOKUP(見積条件マスタ[[#This Row],[article_type_id]],品名マスタ[],5,0)</f>
        <v>段付スリーブ</v>
      </c>
      <c r="D825" s="9">
        <v>29999</v>
      </c>
      <c r="E825" s="50" t="str">
        <f>VLOOKUP(見積条件マスタ[[#This Row],[qt_condition_type_id]],見積条件タイプマスタ[],5,0)</f>
        <v>その他指示</v>
      </c>
      <c r="F825" s="16" t="str">
        <f>VLOOKUP(見積条件マスタ[[#This Row],[qt_condition_type_id]],見積条件タイプマスタ[],2,0)</f>
        <v>SIMPLE_TEXT</v>
      </c>
      <c r="G825" s="5">
        <v>1</v>
      </c>
      <c r="H825" s="44" t="str">
        <f>見積条件マスタ[[#This Row],[article_type_id]]&amp;"."&amp;見積条件マスタ[[#This Row],[qt_condition_type_id]]&amp;"."&amp;見積条件マスタ[[#This Row],[qt_condition_type_define_id]]</f>
        <v>5.29999.1</v>
      </c>
      <c r="I825" s="5" t="s">
        <v>160</v>
      </c>
      <c r="J825" s="5"/>
      <c r="K825" s="5"/>
      <c r="L825" s="5">
        <v>1</v>
      </c>
      <c r="M825" s="5"/>
      <c r="N825" s="30" t="s">
        <v>612</v>
      </c>
      <c r="O825" s="59"/>
    </row>
    <row r="826" spans="2:15" x14ac:dyDescent="0.25">
      <c r="B826">
        <v>6</v>
      </c>
      <c r="C826" s="34" t="str">
        <f>VLOOKUP(見積条件マスタ[[#This Row],[article_type_id]],品名マスタ[],5,0)</f>
        <v>断熱板</v>
      </c>
      <c r="D826">
        <v>1</v>
      </c>
      <c r="E826" s="44" t="str">
        <f>VLOOKUP(見積条件マスタ[[#This Row],[qt_condition_type_id]],見積条件タイプマスタ[],5,0)</f>
        <v>材質</v>
      </c>
      <c r="F826" s="44" t="str">
        <f>VLOOKUP(見積条件マスタ[[#This Row],[qt_condition_type_id]],見積条件タイプマスタ[],2,0)</f>
        <v>SIMPLE_TEXT</v>
      </c>
      <c r="G826">
        <v>1</v>
      </c>
      <c r="H826" s="44" t="str">
        <f>見積条件マスタ[[#This Row],[article_type_id]]&amp;"."&amp;見積条件マスタ[[#This Row],[qt_condition_type_id]]&amp;"."&amp;見積条件マスタ[[#This Row],[qt_condition_type_define_id]]</f>
        <v>6.1.1</v>
      </c>
      <c r="I826" t="s">
        <v>452</v>
      </c>
      <c r="K826" t="s">
        <v>694</v>
      </c>
      <c r="L826">
        <v>1</v>
      </c>
      <c r="N826" t="s">
        <v>688</v>
      </c>
      <c r="O826" s="59"/>
    </row>
    <row r="827" spans="2:15" x14ac:dyDescent="0.25">
      <c r="B827">
        <v>6</v>
      </c>
      <c r="C827" s="34" t="str">
        <f>VLOOKUP(見積条件マスタ[[#This Row],[article_type_id]],品名マスタ[],5,0)</f>
        <v>断熱板</v>
      </c>
      <c r="D827">
        <v>1</v>
      </c>
      <c r="E827" s="44" t="str">
        <f>VLOOKUP(見積条件マスタ[[#This Row],[qt_condition_type_id]],見積条件タイプマスタ[],5,0)</f>
        <v>材質</v>
      </c>
      <c r="F827" s="44" t="str">
        <f>VLOOKUP(見積条件マスタ[[#This Row],[qt_condition_type_id]],見積条件タイプマスタ[],2,0)</f>
        <v>SIMPLE_TEXT</v>
      </c>
      <c r="G827">
        <v>2</v>
      </c>
      <c r="H827" s="44" t="str">
        <f>見積条件マスタ[[#This Row],[article_type_id]]&amp;"."&amp;見積条件マスタ[[#This Row],[qt_condition_type_id]]&amp;"."&amp;見積条件マスタ[[#This Row],[qt_condition_type_define_id]]</f>
        <v>6.1.2</v>
      </c>
      <c r="I827" t="s">
        <v>453</v>
      </c>
      <c r="K827" t="s">
        <v>695</v>
      </c>
      <c r="L827">
        <v>2</v>
      </c>
      <c r="N827" t="s">
        <v>688</v>
      </c>
      <c r="O827" s="59"/>
    </row>
    <row r="828" spans="2:15" x14ac:dyDescent="0.25">
      <c r="B828" s="30">
        <v>6</v>
      </c>
      <c r="C828" s="34" t="str">
        <f>VLOOKUP(見積条件マスタ[[#This Row],[article_type_id]],品名マスタ[],5,0)</f>
        <v>断熱板</v>
      </c>
      <c r="D828" s="30">
        <v>1</v>
      </c>
      <c r="E828" s="44" t="str">
        <f>VLOOKUP(見積条件マスタ[[#This Row],[qt_condition_type_id]],見積条件タイプマスタ[],5,0)</f>
        <v>材質</v>
      </c>
      <c r="F828" s="44" t="str">
        <f>VLOOKUP(見積条件マスタ[[#This Row],[qt_condition_type_id]],見積条件タイプマスタ[],2,0)</f>
        <v>SIMPLE_TEXT</v>
      </c>
      <c r="G828" s="30">
        <v>3</v>
      </c>
      <c r="H828" s="44" t="str">
        <f>見積条件マスタ[[#This Row],[article_type_id]]&amp;"."&amp;見積条件マスタ[[#This Row],[qt_condition_type_id]]&amp;"."&amp;見積条件マスタ[[#This Row],[qt_condition_type_define_id]]</f>
        <v>6.1.3</v>
      </c>
      <c r="I828" s="30" t="s">
        <v>454</v>
      </c>
      <c r="J828" s="30"/>
      <c r="K828" s="30" t="s">
        <v>696</v>
      </c>
      <c r="L828" s="30">
        <v>3</v>
      </c>
      <c r="M828" s="30"/>
      <c r="N828" s="30" t="s">
        <v>688</v>
      </c>
      <c r="O828" s="59"/>
    </row>
    <row r="829" spans="2:15" x14ac:dyDescent="0.25">
      <c r="B829" s="30">
        <v>6</v>
      </c>
      <c r="C829" s="34" t="str">
        <f>VLOOKUP(見積条件マスタ[[#This Row],[article_type_id]],品名マスタ[],5,0)</f>
        <v>断熱板</v>
      </c>
      <c r="D829" s="30">
        <v>1</v>
      </c>
      <c r="E829" s="44" t="str">
        <f>VLOOKUP(見積条件マスタ[[#This Row],[qt_condition_type_id]],見積条件タイプマスタ[],5,0)</f>
        <v>材質</v>
      </c>
      <c r="F829" s="44" t="str">
        <f>VLOOKUP(見積条件マスタ[[#This Row],[qt_condition_type_id]],見積条件タイプマスタ[],2,0)</f>
        <v>SIMPLE_TEXT</v>
      </c>
      <c r="G829" s="30">
        <v>4</v>
      </c>
      <c r="H829" s="44" t="str">
        <f>見積条件マスタ[[#This Row],[article_type_id]]&amp;"."&amp;見積条件マスタ[[#This Row],[qt_condition_type_id]]&amp;"."&amp;見積条件マスタ[[#This Row],[qt_condition_type_define_id]]</f>
        <v>6.1.4</v>
      </c>
      <c r="I829" s="30" t="s">
        <v>455</v>
      </c>
      <c r="J829" s="30"/>
      <c r="K829" s="30" t="s">
        <v>697</v>
      </c>
      <c r="L829" s="30">
        <v>4</v>
      </c>
      <c r="M829" s="30"/>
      <c r="N829" s="30" t="s">
        <v>671</v>
      </c>
      <c r="O829" s="59"/>
    </row>
    <row r="830" spans="2:15" x14ac:dyDescent="0.25">
      <c r="B830" s="30">
        <v>6</v>
      </c>
      <c r="C830" s="34" t="str">
        <f>VLOOKUP(見積条件マスタ[[#This Row],[article_type_id]],品名マスタ[],5,0)</f>
        <v>断熱板</v>
      </c>
      <c r="D830" s="30">
        <v>1</v>
      </c>
      <c r="E830" s="44" t="str">
        <f>VLOOKUP(見積条件マスタ[[#This Row],[qt_condition_type_id]],見積条件タイプマスタ[],5,0)</f>
        <v>材質</v>
      </c>
      <c r="F830" s="44" t="str">
        <f>VLOOKUP(見積条件マスタ[[#This Row],[qt_condition_type_id]],見積条件タイプマスタ[],2,0)</f>
        <v>SIMPLE_TEXT</v>
      </c>
      <c r="G830" s="30">
        <v>5</v>
      </c>
      <c r="H830" s="44" t="str">
        <f>見積条件マスタ[[#This Row],[article_type_id]]&amp;"."&amp;見積条件マスタ[[#This Row],[qt_condition_type_id]]&amp;"."&amp;見積条件マスタ[[#This Row],[qt_condition_type_define_id]]</f>
        <v>6.1.5</v>
      </c>
      <c r="I830" s="30" t="s">
        <v>456</v>
      </c>
      <c r="J830" s="30"/>
      <c r="K830" s="30" t="s">
        <v>698</v>
      </c>
      <c r="L830" s="30">
        <v>5</v>
      </c>
      <c r="M830" s="30"/>
      <c r="N830" s="30" t="s">
        <v>688</v>
      </c>
      <c r="O830" s="59"/>
    </row>
    <row r="831" spans="2:15" x14ac:dyDescent="0.25">
      <c r="B831" s="30">
        <v>6</v>
      </c>
      <c r="C831" s="34" t="str">
        <f>VLOOKUP(見積条件マスタ[[#This Row],[article_type_id]],品名マスタ[],5,0)</f>
        <v>断熱板</v>
      </c>
      <c r="D831" s="30">
        <v>1</v>
      </c>
      <c r="E831" s="44" t="str">
        <f>VLOOKUP(見積条件マスタ[[#This Row],[qt_condition_type_id]],見積条件タイプマスタ[],5,0)</f>
        <v>材質</v>
      </c>
      <c r="F831" s="44" t="str">
        <f>VLOOKUP(見積条件マスタ[[#This Row],[qt_condition_type_id]],見積条件タイプマスタ[],2,0)</f>
        <v>SIMPLE_TEXT</v>
      </c>
      <c r="G831" s="30">
        <v>6</v>
      </c>
      <c r="H831" s="44" t="str">
        <f>見積条件マスタ[[#This Row],[article_type_id]]&amp;"."&amp;見積条件マスタ[[#This Row],[qt_condition_type_id]]&amp;"."&amp;見積条件マスタ[[#This Row],[qt_condition_type_define_id]]</f>
        <v>6.1.6</v>
      </c>
      <c r="I831" s="30" t="s">
        <v>457</v>
      </c>
      <c r="J831" s="30"/>
      <c r="K831" s="30" t="s">
        <v>699</v>
      </c>
      <c r="L831" s="30">
        <v>6</v>
      </c>
      <c r="M831" s="30"/>
      <c r="N831" s="30" t="s">
        <v>688</v>
      </c>
      <c r="O831" s="59"/>
    </row>
    <row r="832" spans="2:15" x14ac:dyDescent="0.25">
      <c r="B832" s="30">
        <v>6</v>
      </c>
      <c r="C832" s="34" t="str">
        <f>VLOOKUP(見積条件マスタ[[#This Row],[article_type_id]],品名マスタ[],5,0)</f>
        <v>断熱板</v>
      </c>
      <c r="D832" s="30">
        <v>1</v>
      </c>
      <c r="E832" s="44" t="str">
        <f>VLOOKUP(見積条件マスタ[[#This Row],[qt_condition_type_id]],見積条件タイプマスタ[],5,0)</f>
        <v>材質</v>
      </c>
      <c r="F832" s="44" t="str">
        <f>VLOOKUP(見積条件マスタ[[#This Row],[qt_condition_type_id]],見積条件タイプマスタ[],2,0)</f>
        <v>SIMPLE_TEXT</v>
      </c>
      <c r="G832" s="30">
        <v>7</v>
      </c>
      <c r="H832" s="44" t="str">
        <f>見積条件マスタ[[#This Row],[article_type_id]]&amp;"."&amp;見積条件マスタ[[#This Row],[qt_condition_type_id]]&amp;"."&amp;見積条件マスタ[[#This Row],[qt_condition_type_define_id]]</f>
        <v>6.1.7</v>
      </c>
      <c r="I832" s="30" t="s">
        <v>458</v>
      </c>
      <c r="J832" s="30"/>
      <c r="K832" s="30" t="s">
        <v>700</v>
      </c>
      <c r="L832" s="30">
        <v>7</v>
      </c>
      <c r="M832" s="30"/>
      <c r="N832" s="30" t="s">
        <v>671</v>
      </c>
      <c r="O832" s="59"/>
    </row>
    <row r="833" spans="2:15" x14ac:dyDescent="0.25">
      <c r="B833" s="30">
        <v>6</v>
      </c>
      <c r="C833" s="34" t="str">
        <f>VLOOKUP(見積条件マスタ[[#This Row],[article_type_id]],品名マスタ[],5,0)</f>
        <v>断熱板</v>
      </c>
      <c r="D833" s="30">
        <v>1</v>
      </c>
      <c r="E833" s="44" t="str">
        <f>VLOOKUP(見積条件マスタ[[#This Row],[qt_condition_type_id]],見積条件タイプマスタ[],5,0)</f>
        <v>材質</v>
      </c>
      <c r="F833" s="44" t="str">
        <f>VLOOKUP(見積条件マスタ[[#This Row],[qt_condition_type_id]],見積条件タイプマスタ[],2,0)</f>
        <v>SIMPLE_TEXT</v>
      </c>
      <c r="G833" s="30">
        <v>8</v>
      </c>
      <c r="H833" s="44" t="str">
        <f>見積条件マスタ[[#This Row],[article_type_id]]&amp;"."&amp;見積条件マスタ[[#This Row],[qt_condition_type_id]]&amp;"."&amp;見積条件マスタ[[#This Row],[qt_condition_type_define_id]]</f>
        <v>6.1.8</v>
      </c>
      <c r="I833" s="30" t="s">
        <v>459</v>
      </c>
      <c r="J833" s="30"/>
      <c r="K833" s="30" t="s">
        <v>701</v>
      </c>
      <c r="L833" s="30">
        <v>8</v>
      </c>
      <c r="M833" s="30"/>
      <c r="N833" s="30" t="s">
        <v>688</v>
      </c>
      <c r="O833" s="59"/>
    </row>
    <row r="834" spans="2:15" x14ac:dyDescent="0.25">
      <c r="B834" s="30">
        <v>6</v>
      </c>
      <c r="C834" s="34" t="str">
        <f>VLOOKUP(見積条件マスタ[[#This Row],[article_type_id]],品名マスタ[],5,0)</f>
        <v>断熱板</v>
      </c>
      <c r="D834" s="30">
        <v>1</v>
      </c>
      <c r="E834" s="44" t="str">
        <f>VLOOKUP(見積条件マスタ[[#This Row],[qt_condition_type_id]],見積条件タイプマスタ[],5,0)</f>
        <v>材質</v>
      </c>
      <c r="F834" s="44" t="str">
        <f>VLOOKUP(見積条件マスタ[[#This Row],[qt_condition_type_id]],見積条件タイプマスタ[],2,0)</f>
        <v>SIMPLE_TEXT</v>
      </c>
      <c r="G834" s="30">
        <v>9</v>
      </c>
      <c r="H834" s="44" t="str">
        <f>見積条件マスタ[[#This Row],[article_type_id]]&amp;"."&amp;見積条件マスタ[[#This Row],[qt_condition_type_id]]&amp;"."&amp;見積条件マスタ[[#This Row],[qt_condition_type_define_id]]</f>
        <v>6.1.9</v>
      </c>
      <c r="I834" s="30" t="s">
        <v>460</v>
      </c>
      <c r="J834" s="30"/>
      <c r="K834" s="30" t="s">
        <v>702</v>
      </c>
      <c r="L834" s="30">
        <v>9</v>
      </c>
      <c r="M834" s="30"/>
      <c r="N834" s="30" t="s">
        <v>688</v>
      </c>
      <c r="O834" s="59"/>
    </row>
    <row r="835" spans="2:15" x14ac:dyDescent="0.25">
      <c r="B835" s="30">
        <v>6</v>
      </c>
      <c r="C835" s="34" t="str">
        <f>VLOOKUP(見積条件マスタ[[#This Row],[article_type_id]],品名マスタ[],5,0)</f>
        <v>断熱板</v>
      </c>
      <c r="D835" s="30">
        <v>1</v>
      </c>
      <c r="E835" s="44" t="str">
        <f>VLOOKUP(見積条件マスタ[[#This Row],[qt_condition_type_id]],見積条件タイプマスタ[],5,0)</f>
        <v>材質</v>
      </c>
      <c r="F835" s="44" t="str">
        <f>VLOOKUP(見積条件マスタ[[#This Row],[qt_condition_type_id]],見積条件タイプマスタ[],2,0)</f>
        <v>SIMPLE_TEXT</v>
      </c>
      <c r="G835" s="30">
        <v>10</v>
      </c>
      <c r="H835" s="44" t="str">
        <f>見積条件マスタ[[#This Row],[article_type_id]]&amp;"."&amp;見積条件マスタ[[#This Row],[qt_condition_type_id]]&amp;"."&amp;見積条件マスタ[[#This Row],[qt_condition_type_define_id]]</f>
        <v>6.1.10</v>
      </c>
      <c r="I835" s="30" t="s">
        <v>473</v>
      </c>
      <c r="J835" s="30"/>
      <c r="K835" s="30" t="s">
        <v>461</v>
      </c>
      <c r="L835" s="30">
        <v>10</v>
      </c>
      <c r="M835" s="30"/>
      <c r="N835" s="30" t="s">
        <v>688</v>
      </c>
      <c r="O835" s="59" t="s">
        <v>719</v>
      </c>
    </row>
    <row r="836" spans="2:15" x14ac:dyDescent="0.25">
      <c r="B836">
        <v>6</v>
      </c>
      <c r="C836" s="34" t="str">
        <f>VLOOKUP(見積条件マスタ[[#This Row],[article_type_id]],品名マスタ[],5,0)</f>
        <v>断熱板</v>
      </c>
      <c r="D836">
        <v>10037</v>
      </c>
      <c r="E836" s="44" t="str">
        <f>VLOOKUP(見積条件マスタ[[#This Row],[qt_condition_type_id]],見積条件タイプマスタ[],5,0)</f>
        <v>板厚公差</v>
      </c>
      <c r="F836" s="44" t="str">
        <f>VLOOKUP(見積条件マスタ[[#This Row],[qt_condition_type_id]],見積条件タイプマスタ[],2,0)</f>
        <v>TOLERANCE</v>
      </c>
      <c r="G836">
        <v>4</v>
      </c>
      <c r="H836" s="44" t="str">
        <f>見積条件マスタ[[#This Row],[article_type_id]]&amp;"."&amp;見積条件マスタ[[#This Row],[qt_condition_type_id]]&amp;"."&amp;見積条件マスタ[[#This Row],[qt_condition_type_define_id]]</f>
        <v>6.10037.4</v>
      </c>
      <c r="I836" s="11" t="s">
        <v>462</v>
      </c>
      <c r="K836" t="s">
        <v>703</v>
      </c>
      <c r="L836">
        <v>11</v>
      </c>
      <c r="M836">
        <v>2</v>
      </c>
      <c r="N836" t="s">
        <v>389</v>
      </c>
      <c r="O836" s="59" t="s">
        <v>718</v>
      </c>
    </row>
    <row r="837" spans="2:15" x14ac:dyDescent="0.25">
      <c r="B837">
        <v>6</v>
      </c>
      <c r="C837" s="34" t="str">
        <f>VLOOKUP(見積条件マスタ[[#This Row],[article_type_id]],品名マスタ[],5,0)</f>
        <v>断熱板</v>
      </c>
      <c r="D837">
        <v>10037</v>
      </c>
      <c r="E837" s="44" t="str">
        <f>VLOOKUP(見積条件マスタ[[#This Row],[qt_condition_type_id]],見積条件タイプマスタ[],5,0)</f>
        <v>板厚公差</v>
      </c>
      <c r="F837" s="44" t="str">
        <f>VLOOKUP(見積条件マスタ[[#This Row],[qt_condition_type_id]],見積条件タイプマスタ[],2,0)</f>
        <v>TOLERANCE</v>
      </c>
      <c r="G837">
        <v>5</v>
      </c>
      <c r="H837" s="44" t="str">
        <f>見積条件マスタ[[#This Row],[article_type_id]]&amp;"."&amp;見積条件マスタ[[#This Row],[qt_condition_type_id]]&amp;"."&amp;見積条件マスタ[[#This Row],[qt_condition_type_define_id]]</f>
        <v>6.10037.5</v>
      </c>
      <c r="I837" s="11" t="s">
        <v>463</v>
      </c>
      <c r="K837" t="s">
        <v>715</v>
      </c>
      <c r="L837">
        <v>12</v>
      </c>
      <c r="M837">
        <v>2</v>
      </c>
      <c r="N837" t="s">
        <v>389</v>
      </c>
      <c r="O837" s="59" t="s">
        <v>718</v>
      </c>
    </row>
    <row r="838" spans="2:15" x14ac:dyDescent="0.25">
      <c r="B838">
        <v>6</v>
      </c>
      <c r="C838" s="34" t="str">
        <f>VLOOKUP(見積条件マスタ[[#This Row],[article_type_id]],品名マスタ[],5,0)</f>
        <v>断熱板</v>
      </c>
      <c r="D838">
        <v>10037</v>
      </c>
      <c r="E838" s="44" t="str">
        <f>VLOOKUP(見積条件マスタ[[#This Row],[qt_condition_type_id]],見積条件タイプマスタ[],5,0)</f>
        <v>板厚公差</v>
      </c>
      <c r="F838" s="44" t="str">
        <f>VLOOKUP(見積条件マスタ[[#This Row],[qt_condition_type_id]],見積条件タイプマスタ[],2,0)</f>
        <v>TOLERANCE</v>
      </c>
      <c r="G838">
        <v>6</v>
      </c>
      <c r="H838" s="44" t="str">
        <f>見積条件マスタ[[#This Row],[article_type_id]]&amp;"."&amp;見積条件マスタ[[#This Row],[qt_condition_type_id]]&amp;"."&amp;見積条件マスタ[[#This Row],[qt_condition_type_define_id]]</f>
        <v>6.10037.6</v>
      </c>
      <c r="I838" s="11" t="s">
        <v>562</v>
      </c>
      <c r="K838" t="s">
        <v>563</v>
      </c>
      <c r="L838">
        <v>13</v>
      </c>
      <c r="M838">
        <v>1</v>
      </c>
      <c r="N838" t="s">
        <v>389</v>
      </c>
      <c r="O838" s="59" t="s">
        <v>718</v>
      </c>
    </row>
    <row r="839" spans="2:15" x14ac:dyDescent="0.25">
      <c r="B839">
        <v>6</v>
      </c>
      <c r="C839" s="34" t="str">
        <f>VLOOKUP(見積条件マスタ[[#This Row],[article_type_id]],品名マスタ[],5,0)</f>
        <v>断熱板</v>
      </c>
      <c r="D839">
        <v>10037</v>
      </c>
      <c r="E839" s="44" t="str">
        <f>VLOOKUP(見積条件マスタ[[#This Row],[qt_condition_type_id]],見積条件タイプマスタ[],5,0)</f>
        <v>板厚公差</v>
      </c>
      <c r="F839" s="44" t="str">
        <f>VLOOKUP(見積条件マスタ[[#This Row],[qt_condition_type_id]],見積条件タイプマスタ[],2,0)</f>
        <v>TOLERANCE</v>
      </c>
      <c r="G839">
        <v>7</v>
      </c>
      <c r="H839" s="44" t="str">
        <f>見積条件マスタ[[#This Row],[article_type_id]]&amp;"."&amp;見積条件マスタ[[#This Row],[qt_condition_type_id]]&amp;"."&amp;見積条件マスタ[[#This Row],[qt_condition_type_define_id]]</f>
        <v>6.10037.7</v>
      </c>
      <c r="I839" s="11" t="s">
        <v>564</v>
      </c>
      <c r="K839" t="s">
        <v>565</v>
      </c>
      <c r="L839">
        <v>14</v>
      </c>
      <c r="M839">
        <v>1</v>
      </c>
      <c r="N839" t="s">
        <v>389</v>
      </c>
      <c r="O839" s="59" t="s">
        <v>718</v>
      </c>
    </row>
    <row r="840" spans="2:15" x14ac:dyDescent="0.25">
      <c r="B840">
        <v>6</v>
      </c>
      <c r="C840" s="34" t="str">
        <f>VLOOKUP(見積条件マスタ[[#This Row],[article_type_id]],品名マスタ[],5,0)</f>
        <v>断熱板</v>
      </c>
      <c r="D840">
        <v>10037</v>
      </c>
      <c r="E840" s="44" t="str">
        <f>VLOOKUP(見積条件マスタ[[#This Row],[qt_condition_type_id]],見積条件タイプマスタ[],5,0)</f>
        <v>板厚公差</v>
      </c>
      <c r="F840" s="44" t="str">
        <f>VLOOKUP(見積条件マスタ[[#This Row],[qt_condition_type_id]],見積条件タイプマスタ[],2,0)</f>
        <v>TOLERANCE</v>
      </c>
      <c r="G840">
        <v>8</v>
      </c>
      <c r="H840" s="44" t="str">
        <f>見積条件マスタ[[#This Row],[article_type_id]]&amp;"."&amp;見積条件マスタ[[#This Row],[qt_condition_type_id]]&amp;"."&amp;見積条件マスタ[[#This Row],[qt_condition_type_define_id]]</f>
        <v>6.10037.8</v>
      </c>
      <c r="I840" s="11" t="s">
        <v>566</v>
      </c>
      <c r="K840" t="s">
        <v>567</v>
      </c>
      <c r="L840">
        <v>15</v>
      </c>
      <c r="M840">
        <v>1</v>
      </c>
      <c r="N840" t="s">
        <v>389</v>
      </c>
      <c r="O840" s="59" t="s">
        <v>718</v>
      </c>
    </row>
    <row r="841" spans="2:15" x14ac:dyDescent="0.25">
      <c r="B841">
        <v>6</v>
      </c>
      <c r="C841" s="34" t="str">
        <f>VLOOKUP(見積条件マスタ[[#This Row],[article_type_id]],品名マスタ[],5,0)</f>
        <v>断熱板</v>
      </c>
      <c r="D841">
        <v>10037</v>
      </c>
      <c r="E841" s="44" t="str">
        <f>VLOOKUP(見積条件マスタ[[#This Row],[qt_condition_type_id]],見積条件タイプマスタ[],5,0)</f>
        <v>板厚公差</v>
      </c>
      <c r="F841" s="44" t="str">
        <f>VLOOKUP(見積条件マスタ[[#This Row],[qt_condition_type_id]],見積条件タイプマスタ[],2,0)</f>
        <v>TOLERANCE</v>
      </c>
      <c r="G841">
        <v>9</v>
      </c>
      <c r="H841" s="44" t="str">
        <f>見積条件マスタ[[#This Row],[article_type_id]]&amp;"."&amp;見積条件マスタ[[#This Row],[qt_condition_type_id]]&amp;"."&amp;見積条件マスタ[[#This Row],[qt_condition_type_define_id]]</f>
        <v>6.10037.9</v>
      </c>
      <c r="I841" s="11" t="s">
        <v>568</v>
      </c>
      <c r="K841" t="s">
        <v>569</v>
      </c>
      <c r="L841">
        <v>16</v>
      </c>
      <c r="M841">
        <v>1</v>
      </c>
      <c r="N841" t="s">
        <v>389</v>
      </c>
      <c r="O841" s="59" t="s">
        <v>718</v>
      </c>
    </row>
    <row r="842" spans="2:15" x14ac:dyDescent="0.25">
      <c r="B842">
        <v>6</v>
      </c>
      <c r="C842" s="34" t="str">
        <f>VLOOKUP(見積条件マスタ[[#This Row],[article_type_id]],品名マスタ[],5,0)</f>
        <v>断熱板</v>
      </c>
      <c r="D842">
        <v>10037</v>
      </c>
      <c r="E842" s="44" t="str">
        <f>VLOOKUP(見積条件マスタ[[#This Row],[qt_condition_type_id]],見積条件タイプマスタ[],5,0)</f>
        <v>板厚公差</v>
      </c>
      <c r="F842" s="44" t="str">
        <f>VLOOKUP(見積条件マスタ[[#This Row],[qt_condition_type_id]],見積条件タイプマスタ[],2,0)</f>
        <v>TOLERANCE</v>
      </c>
      <c r="G842">
        <v>10</v>
      </c>
      <c r="H842" s="44" t="str">
        <f>見積条件マスタ[[#This Row],[article_type_id]]&amp;"."&amp;見積条件マスタ[[#This Row],[qt_condition_type_id]]&amp;"."&amp;見積条件マスタ[[#This Row],[qt_condition_type_define_id]]</f>
        <v>6.10037.10</v>
      </c>
      <c r="I842" s="11" t="s">
        <v>564</v>
      </c>
      <c r="K842" t="s">
        <v>565</v>
      </c>
      <c r="L842">
        <v>17</v>
      </c>
      <c r="M842">
        <v>1</v>
      </c>
      <c r="N842" t="s">
        <v>389</v>
      </c>
      <c r="O842" s="59" t="s">
        <v>718</v>
      </c>
    </row>
    <row r="843" spans="2:15" x14ac:dyDescent="0.25">
      <c r="B843">
        <v>6</v>
      </c>
      <c r="C843" s="34" t="str">
        <f>VLOOKUP(見積条件マスタ[[#This Row],[article_type_id]],品名マスタ[],5,0)</f>
        <v>断熱板</v>
      </c>
      <c r="D843">
        <v>10037</v>
      </c>
      <c r="E843" s="44" t="str">
        <f>VLOOKUP(見積条件マスタ[[#This Row],[qt_condition_type_id]],見積条件タイプマスタ[],5,0)</f>
        <v>板厚公差</v>
      </c>
      <c r="F843" s="44" t="str">
        <f>VLOOKUP(見積条件マスタ[[#This Row],[qt_condition_type_id]],見積条件タイプマスタ[],2,0)</f>
        <v>TOLERANCE</v>
      </c>
      <c r="G843">
        <v>11</v>
      </c>
      <c r="H843" s="44" t="str">
        <f>見積条件マスタ[[#This Row],[article_type_id]]&amp;"."&amp;見積条件マスタ[[#This Row],[qt_condition_type_id]]&amp;"."&amp;見積条件マスタ[[#This Row],[qt_condition_type_define_id]]</f>
        <v>6.10037.11</v>
      </c>
      <c r="I843" s="11" t="s">
        <v>570</v>
      </c>
      <c r="K843" t="s">
        <v>571</v>
      </c>
      <c r="L843">
        <v>18</v>
      </c>
      <c r="M843">
        <v>1</v>
      </c>
      <c r="N843" t="s">
        <v>389</v>
      </c>
      <c r="O843" s="59" t="s">
        <v>718</v>
      </c>
    </row>
    <row r="844" spans="2:15" x14ac:dyDescent="0.25">
      <c r="B844">
        <v>6</v>
      </c>
      <c r="C844" s="34" t="str">
        <f>VLOOKUP(見積条件マスタ[[#This Row],[article_type_id]],品名マスタ[],5,0)</f>
        <v>断熱板</v>
      </c>
      <c r="D844">
        <v>10037</v>
      </c>
      <c r="E844" s="44" t="str">
        <f>VLOOKUP(見積条件マスタ[[#This Row],[qt_condition_type_id]],見積条件タイプマスタ[],5,0)</f>
        <v>板厚公差</v>
      </c>
      <c r="F844" s="44" t="str">
        <f>VLOOKUP(見積条件マスタ[[#This Row],[qt_condition_type_id]],見積条件タイプマスタ[],2,0)</f>
        <v>TOLERANCE</v>
      </c>
      <c r="G844">
        <v>12</v>
      </c>
      <c r="H844" s="44" t="str">
        <f>見積条件マスタ[[#This Row],[article_type_id]]&amp;"."&amp;見積条件マスタ[[#This Row],[qt_condition_type_id]]&amp;"."&amp;見積条件マスタ[[#This Row],[qt_condition_type_define_id]]</f>
        <v>6.10037.12</v>
      </c>
      <c r="I844" s="11" t="s">
        <v>572</v>
      </c>
      <c r="K844" t="s">
        <v>573</v>
      </c>
      <c r="L844">
        <v>19</v>
      </c>
      <c r="M844">
        <v>1</v>
      </c>
      <c r="N844" t="s">
        <v>389</v>
      </c>
      <c r="O844" s="59" t="s">
        <v>718</v>
      </c>
    </row>
    <row r="845" spans="2:15" x14ac:dyDescent="0.25">
      <c r="B845">
        <v>6</v>
      </c>
      <c r="C845" s="34" t="str">
        <f>VLOOKUP(見積条件マスタ[[#This Row],[article_type_id]],品名マスタ[],5,0)</f>
        <v>断熱板</v>
      </c>
      <c r="D845">
        <v>10037</v>
      </c>
      <c r="E845" s="44" t="str">
        <f>VLOOKUP(見積条件マスタ[[#This Row],[qt_condition_type_id]],見積条件タイプマスタ[],5,0)</f>
        <v>板厚公差</v>
      </c>
      <c r="F845" s="44" t="str">
        <f>VLOOKUP(見積条件マスタ[[#This Row],[qt_condition_type_id]],見積条件タイプマスタ[],2,0)</f>
        <v>TOLERANCE</v>
      </c>
      <c r="G845">
        <v>13</v>
      </c>
      <c r="H845" s="44" t="str">
        <f>見積条件マスタ[[#This Row],[article_type_id]]&amp;"."&amp;見積条件マスタ[[#This Row],[qt_condition_type_id]]&amp;"."&amp;見積条件マスタ[[#This Row],[qt_condition_type_define_id]]</f>
        <v>6.10037.13</v>
      </c>
      <c r="I845" s="11" t="s">
        <v>574</v>
      </c>
      <c r="K845" t="s">
        <v>575</v>
      </c>
      <c r="L845">
        <v>20</v>
      </c>
      <c r="M845">
        <v>1</v>
      </c>
      <c r="N845" t="s">
        <v>389</v>
      </c>
      <c r="O845" s="59" t="s">
        <v>718</v>
      </c>
    </row>
    <row r="846" spans="2:15" x14ac:dyDescent="0.25">
      <c r="B846">
        <v>6</v>
      </c>
      <c r="C846" s="34" t="str">
        <f>VLOOKUP(見積条件マスタ[[#This Row],[article_type_id]],品名マスタ[],5,0)</f>
        <v>断熱板</v>
      </c>
      <c r="D846">
        <v>10037</v>
      </c>
      <c r="E846" s="44" t="str">
        <f>VLOOKUP(見積条件マスタ[[#This Row],[qt_condition_type_id]],見積条件タイプマスタ[],5,0)</f>
        <v>板厚公差</v>
      </c>
      <c r="F846" s="44" t="str">
        <f>VLOOKUP(見積条件マスタ[[#This Row],[qt_condition_type_id]],見積条件タイプマスタ[],2,0)</f>
        <v>TOLERANCE</v>
      </c>
      <c r="G846">
        <v>14</v>
      </c>
      <c r="H846" s="44" t="str">
        <f>見積条件マスタ[[#This Row],[article_type_id]]&amp;"."&amp;見積条件マスタ[[#This Row],[qt_condition_type_id]]&amp;"."&amp;見積条件マスタ[[#This Row],[qt_condition_type_define_id]]</f>
        <v>6.10037.14</v>
      </c>
      <c r="I846" s="11" t="s">
        <v>577</v>
      </c>
      <c r="K846" t="s">
        <v>578</v>
      </c>
      <c r="L846">
        <v>21</v>
      </c>
      <c r="M846">
        <v>1</v>
      </c>
      <c r="N846" t="s">
        <v>389</v>
      </c>
      <c r="O846" s="59" t="s">
        <v>718</v>
      </c>
    </row>
    <row r="847" spans="2:15" x14ac:dyDescent="0.25">
      <c r="B847">
        <v>6</v>
      </c>
      <c r="C847" s="34" t="str">
        <f>VLOOKUP(見積条件マスタ[[#This Row],[article_type_id]],品名マスタ[],5,0)</f>
        <v>断熱板</v>
      </c>
      <c r="D847">
        <v>10037</v>
      </c>
      <c r="E847" s="44" t="str">
        <f>VLOOKUP(見積条件マスタ[[#This Row],[qt_condition_type_id]],見積条件タイプマスタ[],5,0)</f>
        <v>板厚公差</v>
      </c>
      <c r="F847" s="44" t="str">
        <f>VLOOKUP(見積条件マスタ[[#This Row],[qt_condition_type_id]],見積条件タイプマスタ[],2,0)</f>
        <v>TOLERANCE</v>
      </c>
      <c r="G847">
        <v>15</v>
      </c>
      <c r="H847" s="44" t="str">
        <f>見積条件マスタ[[#This Row],[article_type_id]]&amp;"."&amp;見積条件マスタ[[#This Row],[qt_condition_type_id]]&amp;"."&amp;見積条件マスタ[[#This Row],[qt_condition_type_define_id]]</f>
        <v>6.10037.15</v>
      </c>
      <c r="I847" s="11" t="s">
        <v>579</v>
      </c>
      <c r="K847" t="s">
        <v>569</v>
      </c>
      <c r="L847">
        <v>22</v>
      </c>
      <c r="M847">
        <v>1</v>
      </c>
      <c r="N847" t="s">
        <v>389</v>
      </c>
      <c r="O847" s="59" t="s">
        <v>718</v>
      </c>
    </row>
    <row r="848" spans="2:15" x14ac:dyDescent="0.25">
      <c r="B848">
        <v>6</v>
      </c>
      <c r="C848" s="34" t="str">
        <f>VLOOKUP(見積条件マスタ[[#This Row],[article_type_id]],品名マスタ[],5,0)</f>
        <v>断熱板</v>
      </c>
      <c r="D848">
        <v>10037</v>
      </c>
      <c r="E848" s="44" t="str">
        <f>VLOOKUP(見積条件マスタ[[#This Row],[qt_condition_type_id]],見積条件タイプマスタ[],5,0)</f>
        <v>板厚公差</v>
      </c>
      <c r="F848" s="44" t="str">
        <f>VLOOKUP(見積条件マスタ[[#This Row],[qt_condition_type_id]],見積条件タイプマスタ[],2,0)</f>
        <v>TOLERANCE</v>
      </c>
      <c r="G848">
        <v>16</v>
      </c>
      <c r="H848" s="44" t="str">
        <f>見積条件マスタ[[#This Row],[article_type_id]]&amp;"."&amp;見積条件マスタ[[#This Row],[qt_condition_type_id]]&amp;"."&amp;見積条件マスタ[[#This Row],[qt_condition_type_define_id]]</f>
        <v>6.10037.16</v>
      </c>
      <c r="I848" s="11" t="s">
        <v>580</v>
      </c>
      <c r="K848" t="s">
        <v>575</v>
      </c>
      <c r="L848">
        <v>23</v>
      </c>
      <c r="M848">
        <v>1</v>
      </c>
      <c r="N848" t="s">
        <v>389</v>
      </c>
      <c r="O848" s="59" t="s">
        <v>718</v>
      </c>
    </row>
    <row r="849" spans="2:15" x14ac:dyDescent="0.25">
      <c r="B849">
        <v>6</v>
      </c>
      <c r="C849" s="34" t="str">
        <f>VLOOKUP(見積条件マスタ[[#This Row],[article_type_id]],品名マスタ[],5,0)</f>
        <v>断熱板</v>
      </c>
      <c r="D849">
        <v>10037</v>
      </c>
      <c r="E849" s="44" t="str">
        <f>VLOOKUP(見積条件マスタ[[#This Row],[qt_condition_type_id]],見積条件タイプマスタ[],5,0)</f>
        <v>板厚公差</v>
      </c>
      <c r="F849" s="44" t="str">
        <f>VLOOKUP(見積条件マスタ[[#This Row],[qt_condition_type_id]],見積条件タイプマスタ[],2,0)</f>
        <v>TOLERANCE</v>
      </c>
      <c r="G849">
        <v>17</v>
      </c>
      <c r="H849" s="44" t="str">
        <f>見積条件マスタ[[#This Row],[article_type_id]]&amp;"."&amp;見積条件マスタ[[#This Row],[qt_condition_type_id]]&amp;"."&amp;見積条件マスタ[[#This Row],[qt_condition_type_define_id]]</f>
        <v>6.10037.17</v>
      </c>
      <c r="I849" s="11" t="s">
        <v>581</v>
      </c>
      <c r="K849" t="s">
        <v>582</v>
      </c>
      <c r="L849">
        <v>24</v>
      </c>
      <c r="M849">
        <v>1</v>
      </c>
      <c r="N849" t="s">
        <v>389</v>
      </c>
      <c r="O849" s="59" t="s">
        <v>718</v>
      </c>
    </row>
    <row r="850" spans="2:15" x14ac:dyDescent="0.25">
      <c r="B850">
        <v>8</v>
      </c>
      <c r="C850" s="44" t="str">
        <f>VLOOKUP(見積条件マスタ[[#This Row],[article_type_id]],品名マスタ[],5,0)</f>
        <v>スライドプレート</v>
      </c>
      <c r="D850">
        <v>1</v>
      </c>
      <c r="E850" s="44" t="str">
        <f>VLOOKUP(見積条件マスタ[[#This Row],[qt_condition_type_id]],見積条件タイプマスタ[],5,0)</f>
        <v>材質</v>
      </c>
      <c r="F850" s="44" t="str">
        <f>VLOOKUP(見積条件マスタ[[#This Row],[qt_condition_type_id]],見積条件タイプマスタ[],2,0)</f>
        <v>SIMPLE_TEXT</v>
      </c>
      <c r="G850">
        <v>1</v>
      </c>
      <c r="H850" s="44" t="str">
        <f>見積条件マスタ[[#This Row],[article_type_id]]&amp;"."&amp;見積条件マスタ[[#This Row],[qt_condition_type_id]]&amp;"."&amp;見積条件マスタ[[#This Row],[qt_condition_type_define_id]]</f>
        <v>8.1.1</v>
      </c>
      <c r="I850" t="s">
        <v>482</v>
      </c>
      <c r="J850" t="s">
        <v>646</v>
      </c>
      <c r="K850" t="s">
        <v>645</v>
      </c>
      <c r="L850">
        <v>4</v>
      </c>
      <c r="N850" t="s">
        <v>613</v>
      </c>
      <c r="O850" s="59"/>
    </row>
    <row r="851" spans="2:15" x14ac:dyDescent="0.25">
      <c r="B851">
        <v>8</v>
      </c>
      <c r="C851" s="44" t="str">
        <f>VLOOKUP(見積条件マスタ[[#This Row],[article_type_id]],品名マスタ[],5,0)</f>
        <v>スライドプレート</v>
      </c>
      <c r="D851">
        <v>1</v>
      </c>
      <c r="E851" s="44" t="str">
        <f>VLOOKUP(見積条件マスタ[[#This Row],[qt_condition_type_id]],見積条件タイプマスタ[],5,0)</f>
        <v>材質</v>
      </c>
      <c r="F851" s="44" t="str">
        <f>VLOOKUP(見積条件マスタ[[#This Row],[qt_condition_type_id]],見積条件タイプマスタ[],2,0)</f>
        <v>SIMPLE_TEXT</v>
      </c>
      <c r="G851">
        <v>2</v>
      </c>
      <c r="H851" s="44" t="str">
        <f>見積条件マスタ[[#This Row],[article_type_id]]&amp;"."&amp;見積条件マスタ[[#This Row],[qt_condition_type_id]]&amp;"."&amp;見積条件マスタ[[#This Row],[qt_condition_type_define_id]]</f>
        <v>8.1.2</v>
      </c>
      <c r="I851" t="s">
        <v>483</v>
      </c>
      <c r="J851" t="s">
        <v>647</v>
      </c>
      <c r="K851" t="s">
        <v>648</v>
      </c>
      <c r="L851">
        <v>5</v>
      </c>
      <c r="N851" t="s">
        <v>613</v>
      </c>
      <c r="O851" s="59"/>
    </row>
    <row r="852" spans="2:15" x14ac:dyDescent="0.25">
      <c r="B852">
        <v>8</v>
      </c>
      <c r="C852" s="44" t="str">
        <f>VLOOKUP(見積条件マスタ[[#This Row],[article_type_id]],品名マスタ[],5,0)</f>
        <v>スライドプレート</v>
      </c>
      <c r="D852">
        <v>1</v>
      </c>
      <c r="E852" s="44" t="str">
        <f>VLOOKUP(見積条件マスタ[[#This Row],[qt_condition_type_id]],見積条件タイプマスタ[],5,0)</f>
        <v>材質</v>
      </c>
      <c r="F852" s="44" t="str">
        <f>VLOOKUP(見積条件マスタ[[#This Row],[qt_condition_type_id]],見積条件タイプマスタ[],2,0)</f>
        <v>SIMPLE_TEXT</v>
      </c>
      <c r="G852">
        <v>3</v>
      </c>
      <c r="H852" s="44" t="str">
        <f>見積条件マスタ[[#This Row],[article_type_id]]&amp;"."&amp;見積条件マスタ[[#This Row],[qt_condition_type_id]]&amp;"."&amp;見積条件マスタ[[#This Row],[qt_condition_type_define_id]]</f>
        <v>8.1.3</v>
      </c>
      <c r="I852" t="s">
        <v>484</v>
      </c>
      <c r="K852" t="s">
        <v>536</v>
      </c>
      <c r="L852">
        <v>1</v>
      </c>
      <c r="N852" t="s">
        <v>613</v>
      </c>
      <c r="O852" s="59"/>
    </row>
    <row r="853" spans="2:15" x14ac:dyDescent="0.25">
      <c r="B853">
        <v>8</v>
      </c>
      <c r="C853" s="44" t="str">
        <f>VLOOKUP(見積条件マスタ[[#This Row],[article_type_id]],品名マスタ[],5,0)</f>
        <v>スライドプレート</v>
      </c>
      <c r="D853">
        <v>1</v>
      </c>
      <c r="E853" s="44" t="str">
        <f>VLOOKUP(見積条件マスタ[[#This Row],[qt_condition_type_id]],見積条件タイプマスタ[],5,0)</f>
        <v>材質</v>
      </c>
      <c r="F853" s="44" t="str">
        <f>VLOOKUP(見積条件マスタ[[#This Row],[qt_condition_type_id]],見積条件タイプマスタ[],2,0)</f>
        <v>SIMPLE_TEXT</v>
      </c>
      <c r="G853">
        <v>4</v>
      </c>
      <c r="H853" s="44" t="str">
        <f>見積条件マスタ[[#This Row],[article_type_id]]&amp;"."&amp;見積条件マスタ[[#This Row],[qt_condition_type_id]]&amp;"."&amp;見積条件マスタ[[#This Row],[qt_condition_type_define_id]]</f>
        <v>8.1.4</v>
      </c>
      <c r="I853" t="s">
        <v>485</v>
      </c>
      <c r="K853" t="s">
        <v>537</v>
      </c>
      <c r="L853">
        <v>3</v>
      </c>
      <c r="N853" t="s">
        <v>613</v>
      </c>
      <c r="O853" s="59"/>
    </row>
    <row r="854" spans="2:15" x14ac:dyDescent="0.25">
      <c r="B854">
        <v>8</v>
      </c>
      <c r="C854" s="44" t="str">
        <f>VLOOKUP(見積条件マスタ[[#This Row],[article_type_id]],品名マスタ[],5,0)</f>
        <v>スライドプレート</v>
      </c>
      <c r="D854">
        <v>1</v>
      </c>
      <c r="E854" s="44" t="str">
        <f>VLOOKUP(見積条件マスタ[[#This Row],[qt_condition_type_id]],見積条件タイプマスタ[],5,0)</f>
        <v>材質</v>
      </c>
      <c r="F854" s="44" t="str">
        <f>VLOOKUP(見積条件マスタ[[#This Row],[qt_condition_type_id]],見積条件タイプマスタ[],2,0)</f>
        <v>SIMPLE_TEXT</v>
      </c>
      <c r="G854">
        <v>5</v>
      </c>
      <c r="H854" s="44" t="str">
        <f>見積条件マスタ[[#This Row],[article_type_id]]&amp;"."&amp;見積条件マスタ[[#This Row],[qt_condition_type_id]]&amp;"."&amp;見積条件マスタ[[#This Row],[qt_condition_type_define_id]]</f>
        <v>8.1.5</v>
      </c>
      <c r="I854" t="s">
        <v>10</v>
      </c>
      <c r="J854" s="5" t="s">
        <v>11</v>
      </c>
      <c r="K854" s="5" t="s">
        <v>12</v>
      </c>
      <c r="L854">
        <v>6</v>
      </c>
      <c r="N854" t="s">
        <v>613</v>
      </c>
      <c r="O854" s="59"/>
    </row>
    <row r="855" spans="2:15" x14ac:dyDescent="0.25">
      <c r="B855">
        <v>8</v>
      </c>
      <c r="C855" s="44" t="str">
        <f>VLOOKUP(見積条件マスタ[[#This Row],[article_type_id]],品名マスタ[],5,0)</f>
        <v>スライドプレート</v>
      </c>
      <c r="D855">
        <v>1</v>
      </c>
      <c r="E855" s="44" t="str">
        <f>VLOOKUP(見積条件マスタ[[#This Row],[qt_condition_type_id]],見積条件タイプマスタ[],5,0)</f>
        <v>材質</v>
      </c>
      <c r="F855" s="44" t="str">
        <f>VLOOKUP(見積条件マスタ[[#This Row],[qt_condition_type_id]],見積条件タイプマスタ[],2,0)</f>
        <v>SIMPLE_TEXT</v>
      </c>
      <c r="G855">
        <v>6</v>
      </c>
      <c r="H855" s="44" t="str">
        <f>見積条件マスタ[[#This Row],[article_type_id]]&amp;"."&amp;見積条件マスタ[[#This Row],[qt_condition_type_id]]&amp;"."&amp;見積条件マスタ[[#This Row],[qt_condition_type_define_id]]</f>
        <v>8.1.6</v>
      </c>
      <c r="I855" t="s">
        <v>486</v>
      </c>
      <c r="J855" t="s">
        <v>693</v>
      </c>
      <c r="K855" t="s">
        <v>692</v>
      </c>
      <c r="L855">
        <v>7</v>
      </c>
      <c r="N855" t="s">
        <v>613</v>
      </c>
      <c r="O855" s="59"/>
    </row>
    <row r="856" spans="2:15" x14ac:dyDescent="0.25">
      <c r="B856">
        <v>8</v>
      </c>
      <c r="C856" s="44" t="str">
        <f>VLOOKUP(見積条件マスタ[[#This Row],[article_type_id]],品名マスタ[],5,0)</f>
        <v>スライドプレート</v>
      </c>
      <c r="D856">
        <v>1</v>
      </c>
      <c r="E856" s="44" t="str">
        <f>VLOOKUP(見積条件マスタ[[#This Row],[qt_condition_type_id]],見積条件タイプマスタ[],5,0)</f>
        <v>材質</v>
      </c>
      <c r="F856" s="44" t="str">
        <f>VLOOKUP(見積条件マスタ[[#This Row],[qt_condition_type_id]],見積条件タイプマスタ[],2,0)</f>
        <v>SIMPLE_TEXT</v>
      </c>
      <c r="G856">
        <v>7</v>
      </c>
      <c r="H856" s="44" t="str">
        <f>見積条件マスタ[[#This Row],[article_type_id]]&amp;"."&amp;見積条件マスタ[[#This Row],[qt_condition_type_id]]&amp;"."&amp;見積条件マスタ[[#This Row],[qt_condition_type_define_id]]</f>
        <v>8.1.7</v>
      </c>
      <c r="I856" t="s">
        <v>16</v>
      </c>
      <c r="J856" s="5" t="s">
        <v>17</v>
      </c>
      <c r="K856" s="5" t="s">
        <v>625</v>
      </c>
      <c r="L856">
        <v>2</v>
      </c>
      <c r="N856" t="s">
        <v>613</v>
      </c>
      <c r="O856" s="59"/>
    </row>
    <row r="857" spans="2:15" x14ac:dyDescent="0.25">
      <c r="B857">
        <v>8</v>
      </c>
      <c r="C857" s="44" t="str">
        <f>VLOOKUP(見積条件マスタ[[#This Row],[article_type_id]],品名マスタ[],5,0)</f>
        <v>スライドプレート</v>
      </c>
      <c r="D857">
        <v>1</v>
      </c>
      <c r="E857" s="44" t="str">
        <f>VLOOKUP(見積条件マスタ[[#This Row],[qt_condition_type_id]],見積条件タイプマスタ[],5,0)</f>
        <v>材質</v>
      </c>
      <c r="F857" s="44" t="str">
        <f>VLOOKUP(見積条件マスタ[[#This Row],[qt_condition_type_id]],見積条件タイプマスタ[],2,0)</f>
        <v>SIMPLE_TEXT</v>
      </c>
      <c r="G857">
        <v>8</v>
      </c>
      <c r="H857" s="44" t="str">
        <f>見積条件マスタ[[#This Row],[article_type_id]]&amp;"."&amp;見積条件マスタ[[#This Row],[qt_condition_type_id]]&amp;"."&amp;見積条件マスタ[[#This Row],[qt_condition_type_define_id]]</f>
        <v>8.1.8</v>
      </c>
      <c r="I857" t="s">
        <v>487</v>
      </c>
      <c r="K857" t="s">
        <v>655</v>
      </c>
      <c r="L857">
        <v>8</v>
      </c>
      <c r="N857" t="s">
        <v>613</v>
      </c>
      <c r="O857" s="59"/>
    </row>
    <row r="858" spans="2:15" x14ac:dyDescent="0.25">
      <c r="B858">
        <v>8</v>
      </c>
      <c r="C858" s="44" t="str">
        <f>VLOOKUP(見積条件マスタ[[#This Row],[article_type_id]],品名マスタ[],5,0)</f>
        <v>スライドプレート</v>
      </c>
      <c r="D858">
        <v>10037</v>
      </c>
      <c r="E858" s="44" t="str">
        <f>VLOOKUP(見積条件マスタ[[#This Row],[qt_condition_type_id]],見積条件タイプマスタ[],5,0)</f>
        <v>板厚公差</v>
      </c>
      <c r="F858" s="44" t="str">
        <f>VLOOKUP(見積条件マスタ[[#This Row],[qt_condition_type_id]],見積条件タイプマスタ[],2,0)</f>
        <v>TOLERANCE</v>
      </c>
      <c r="G858">
        <v>1</v>
      </c>
      <c r="H858" s="44" t="str">
        <f>見積条件マスタ[[#This Row],[article_type_id]]&amp;"."&amp;見積条件マスタ[[#This Row],[qt_condition_type_id]]&amp;"."&amp;見積条件マスタ[[#This Row],[qt_condition_type_define_id]]</f>
        <v>8.10037.1</v>
      </c>
      <c r="I858" t="s">
        <v>488</v>
      </c>
      <c r="K858" t="s">
        <v>488</v>
      </c>
      <c r="L858">
        <v>3</v>
      </c>
      <c r="N858" t="s">
        <v>613</v>
      </c>
      <c r="O858" s="59"/>
    </row>
    <row r="859" spans="2:15" x14ac:dyDescent="0.25">
      <c r="B859">
        <v>8</v>
      </c>
      <c r="C859" s="44" t="str">
        <f>VLOOKUP(見積条件マスタ[[#This Row],[article_type_id]],品名マスタ[],5,0)</f>
        <v>スライドプレート</v>
      </c>
      <c r="D859">
        <v>10037</v>
      </c>
      <c r="E859" s="44" t="str">
        <f>VLOOKUP(見積条件マスタ[[#This Row],[qt_condition_type_id]],見積条件タイプマスタ[],5,0)</f>
        <v>板厚公差</v>
      </c>
      <c r="F859" s="44" t="str">
        <f>VLOOKUP(見積条件マスタ[[#This Row],[qt_condition_type_id]],見積条件タイプマスタ[],2,0)</f>
        <v>TOLERANCE</v>
      </c>
      <c r="G859">
        <v>2</v>
      </c>
      <c r="H859" s="44" t="str">
        <f>見積条件マスタ[[#This Row],[article_type_id]]&amp;"."&amp;見積条件マスタ[[#This Row],[qt_condition_type_id]]&amp;"."&amp;見積条件マスタ[[#This Row],[qt_condition_type_define_id]]</f>
        <v>8.10037.2</v>
      </c>
      <c r="I859" t="s">
        <v>198</v>
      </c>
      <c r="K859" t="s">
        <v>198</v>
      </c>
      <c r="L859">
        <v>2</v>
      </c>
      <c r="N859" t="s">
        <v>613</v>
      </c>
      <c r="O859" s="59"/>
    </row>
    <row r="860" spans="2:15" x14ac:dyDescent="0.25">
      <c r="B860">
        <v>8</v>
      </c>
      <c r="C860" s="44" t="str">
        <f>VLOOKUP(見積条件マスタ[[#This Row],[article_type_id]],品名マスタ[],5,0)</f>
        <v>スライドプレート</v>
      </c>
      <c r="D860">
        <v>10037</v>
      </c>
      <c r="E860" s="44" t="str">
        <f>VLOOKUP(見積条件マスタ[[#This Row],[qt_condition_type_id]],見積条件タイプマスタ[],5,0)</f>
        <v>板厚公差</v>
      </c>
      <c r="F860" s="44" t="str">
        <f>VLOOKUP(見積条件マスタ[[#This Row],[qt_condition_type_id]],見積条件タイプマスタ[],2,0)</f>
        <v>TOLERANCE</v>
      </c>
      <c r="G860">
        <v>3</v>
      </c>
      <c r="H860" s="44" t="str">
        <f>見積条件マスタ[[#This Row],[article_type_id]]&amp;"."&amp;見積条件マスタ[[#This Row],[qt_condition_type_id]]&amp;"."&amp;見積条件マスタ[[#This Row],[qt_condition_type_define_id]]</f>
        <v>8.10037.3</v>
      </c>
      <c r="I860" t="s">
        <v>489</v>
      </c>
      <c r="K860" t="s">
        <v>489</v>
      </c>
      <c r="L860">
        <v>4</v>
      </c>
      <c r="N860" t="s">
        <v>613</v>
      </c>
      <c r="O860" s="59"/>
    </row>
    <row r="861" spans="2:15" x14ac:dyDescent="0.25">
      <c r="B861">
        <v>8</v>
      </c>
      <c r="C861" s="44" t="str">
        <f>VLOOKUP(見積条件マスタ[[#This Row],[article_type_id]],品名マスタ[],5,0)</f>
        <v>スライドプレート</v>
      </c>
      <c r="D861">
        <v>10037</v>
      </c>
      <c r="E861" s="44" t="str">
        <f>VLOOKUP(見積条件マスタ[[#This Row],[qt_condition_type_id]],見積条件タイプマスタ[],5,0)</f>
        <v>板厚公差</v>
      </c>
      <c r="F861" s="44" t="str">
        <f>VLOOKUP(見積条件マスタ[[#This Row],[qt_condition_type_id]],見積条件タイプマスタ[],2,0)</f>
        <v>TOLERANCE</v>
      </c>
      <c r="G861">
        <v>4</v>
      </c>
      <c r="H861" s="44" t="str">
        <f>見積条件マスタ[[#This Row],[article_type_id]]&amp;"."&amp;見積条件マスタ[[#This Row],[qt_condition_type_id]]&amp;"."&amp;見積条件マスタ[[#This Row],[qt_condition_type_define_id]]</f>
        <v>8.10037.4</v>
      </c>
      <c r="I861" t="s">
        <v>199</v>
      </c>
      <c r="K861" t="s">
        <v>199</v>
      </c>
      <c r="L861">
        <v>5</v>
      </c>
      <c r="N861" t="s">
        <v>613</v>
      </c>
      <c r="O861" s="59"/>
    </row>
    <row r="862" spans="2:15" x14ac:dyDescent="0.25">
      <c r="B862">
        <v>8</v>
      </c>
      <c r="C862" s="44" t="str">
        <f>VLOOKUP(見積条件マスタ[[#This Row],[article_type_id]],品名マスタ[],5,0)</f>
        <v>スライドプレート</v>
      </c>
      <c r="D862">
        <v>10037</v>
      </c>
      <c r="E862" s="44" t="str">
        <f>VLOOKUP(見積条件マスタ[[#This Row],[qt_condition_type_id]],見積条件タイプマスタ[],5,0)</f>
        <v>板厚公差</v>
      </c>
      <c r="F862" s="44" t="str">
        <f>VLOOKUP(見積条件マスタ[[#This Row],[qt_condition_type_id]],見積条件タイプマスタ[],2,0)</f>
        <v>TOLERANCE</v>
      </c>
      <c r="G862">
        <v>5</v>
      </c>
      <c r="H862" s="44" t="str">
        <f>見積条件マスタ[[#This Row],[article_type_id]]&amp;"."&amp;見積条件マスタ[[#This Row],[qt_condition_type_id]]&amp;"."&amp;見積条件マスタ[[#This Row],[qt_condition_type_define_id]]</f>
        <v>8.10037.5</v>
      </c>
      <c r="I862" t="s">
        <v>359</v>
      </c>
      <c r="K862" t="s">
        <v>359</v>
      </c>
      <c r="L862">
        <v>1</v>
      </c>
      <c r="N862" t="s">
        <v>613</v>
      </c>
      <c r="O862" s="59"/>
    </row>
    <row r="863" spans="2:15" x14ac:dyDescent="0.25">
      <c r="B863">
        <v>8</v>
      </c>
      <c r="C863" s="44" t="str">
        <f>VLOOKUP(見積条件マスタ[[#This Row],[article_type_id]],品名マスタ[],5,0)</f>
        <v>スライドプレート</v>
      </c>
      <c r="D863">
        <v>10038</v>
      </c>
      <c r="E863" s="44" t="str">
        <f>VLOOKUP(見積条件マスタ[[#This Row],[qt_condition_type_id]],見積条件タイプマスタ[],5,0)</f>
        <v>長手公差</v>
      </c>
      <c r="F863" s="44" t="str">
        <f>VLOOKUP(見積条件マスタ[[#This Row],[qt_condition_type_id]],見積条件タイプマスタ[],2,0)</f>
        <v>TOLERANCE</v>
      </c>
      <c r="G863">
        <v>1</v>
      </c>
      <c r="H863" s="44" t="str">
        <f>見積条件マスタ[[#This Row],[article_type_id]]&amp;"."&amp;見積条件マスタ[[#This Row],[qt_condition_type_id]]&amp;"."&amp;見積条件マスタ[[#This Row],[qt_condition_type_define_id]]</f>
        <v>8.10038.1</v>
      </c>
      <c r="I863" t="s">
        <v>196</v>
      </c>
      <c r="K863" t="s">
        <v>196</v>
      </c>
      <c r="L863">
        <v>1</v>
      </c>
      <c r="N863" t="s">
        <v>613</v>
      </c>
      <c r="O863" s="59"/>
    </row>
    <row r="864" spans="2:15" x14ac:dyDescent="0.25">
      <c r="B864">
        <v>8</v>
      </c>
      <c r="C864" s="44" t="str">
        <f>VLOOKUP(見積条件マスタ[[#This Row],[article_type_id]],品名マスタ[],5,0)</f>
        <v>スライドプレート</v>
      </c>
      <c r="D864">
        <v>10038</v>
      </c>
      <c r="E864" s="44" t="str">
        <f>VLOOKUP(見積条件マスタ[[#This Row],[qt_condition_type_id]],見積条件タイプマスタ[],5,0)</f>
        <v>長手公差</v>
      </c>
      <c r="F864" s="44" t="str">
        <f>VLOOKUP(見積条件マスタ[[#This Row],[qt_condition_type_id]],見積条件タイプマスタ[],2,0)</f>
        <v>TOLERANCE</v>
      </c>
      <c r="G864">
        <v>2</v>
      </c>
      <c r="H864" s="44" t="str">
        <f>見積条件マスタ[[#This Row],[article_type_id]]&amp;"."&amp;見積条件マスタ[[#This Row],[qt_condition_type_id]]&amp;"."&amp;見積条件マスタ[[#This Row],[qt_condition_type_define_id]]</f>
        <v>8.10038.2</v>
      </c>
      <c r="I864" t="s">
        <v>199</v>
      </c>
      <c r="K864" t="s">
        <v>199</v>
      </c>
      <c r="L864">
        <v>2</v>
      </c>
      <c r="N864" t="s">
        <v>613</v>
      </c>
      <c r="O864" s="59"/>
    </row>
    <row r="865" spans="2:15" x14ac:dyDescent="0.25">
      <c r="B865">
        <v>8</v>
      </c>
      <c r="C865" s="44" t="str">
        <f>VLOOKUP(見積条件マスタ[[#This Row],[article_type_id]],品名マスタ[],5,0)</f>
        <v>スライドプレート</v>
      </c>
      <c r="D865">
        <v>10039</v>
      </c>
      <c r="E865" s="44" t="str">
        <f>VLOOKUP(見積条件マスタ[[#This Row],[qt_condition_type_id]],見積条件タイプマスタ[],5,0)</f>
        <v>短手公差</v>
      </c>
      <c r="F865" s="44" t="str">
        <f>VLOOKUP(見積条件マスタ[[#This Row],[qt_condition_type_id]],見積条件タイプマスタ[],2,0)</f>
        <v>TOLERANCE</v>
      </c>
      <c r="G865">
        <v>1</v>
      </c>
      <c r="H865" s="44" t="str">
        <f>見積条件マスタ[[#This Row],[article_type_id]]&amp;"."&amp;見積条件マスタ[[#This Row],[qt_condition_type_id]]&amp;"."&amp;見積条件マスタ[[#This Row],[qt_condition_type_define_id]]</f>
        <v>8.10039.1</v>
      </c>
      <c r="I865" t="s">
        <v>199</v>
      </c>
      <c r="K865" t="s">
        <v>199</v>
      </c>
      <c r="L865">
        <v>2</v>
      </c>
      <c r="N865" t="s">
        <v>613</v>
      </c>
      <c r="O865" s="59"/>
    </row>
    <row r="866" spans="2:15" x14ac:dyDescent="0.25">
      <c r="B866">
        <v>8</v>
      </c>
      <c r="C866" s="44" t="str">
        <f>VLOOKUP(見積条件マスタ[[#This Row],[article_type_id]],品名マスタ[],5,0)</f>
        <v>スライドプレート</v>
      </c>
      <c r="D866">
        <v>10039</v>
      </c>
      <c r="E866" s="44" t="str">
        <f>VLOOKUP(見積条件マスタ[[#This Row],[qt_condition_type_id]],見積条件タイプマスタ[],5,0)</f>
        <v>短手公差</v>
      </c>
      <c r="F866" s="44" t="str">
        <f>VLOOKUP(見積条件マスタ[[#This Row],[qt_condition_type_id]],見積条件タイプマスタ[],2,0)</f>
        <v>TOLERANCE</v>
      </c>
      <c r="G866">
        <v>2</v>
      </c>
      <c r="H866" s="44" t="str">
        <f>見積条件マスタ[[#This Row],[article_type_id]]&amp;"."&amp;見積条件マスタ[[#This Row],[qt_condition_type_id]]&amp;"."&amp;見積条件マスタ[[#This Row],[qt_condition_type_define_id]]</f>
        <v>8.10039.2</v>
      </c>
      <c r="I866" t="s">
        <v>196</v>
      </c>
      <c r="K866" t="s">
        <v>196</v>
      </c>
      <c r="L866">
        <v>1</v>
      </c>
      <c r="N866" t="s">
        <v>613</v>
      </c>
      <c r="O866" s="59"/>
    </row>
    <row r="867" spans="2:15" x14ac:dyDescent="0.25">
      <c r="B867">
        <v>8</v>
      </c>
      <c r="C867" s="44" t="str">
        <f>VLOOKUP(見積条件マスタ[[#This Row],[article_type_id]],品名マスタ[],5,0)</f>
        <v>スライドプレート</v>
      </c>
      <c r="D867">
        <v>10040</v>
      </c>
      <c r="E867" s="44" t="str">
        <f>VLOOKUP(見積条件マスタ[[#This Row],[qt_condition_type_id]],見積条件タイプマスタ[],5,0)</f>
        <v>仕上面</v>
      </c>
      <c r="F867" s="44" t="str">
        <f>VLOOKUP(見積条件マスタ[[#This Row],[qt_condition_type_id]],見積条件タイプマスタ[],2,0)</f>
        <v>SIMPLE_TEXT</v>
      </c>
      <c r="G867">
        <v>1</v>
      </c>
      <c r="H867" s="44" t="str">
        <f>見積条件マスタ[[#This Row],[article_type_id]]&amp;"."&amp;見積条件マスタ[[#This Row],[qt_condition_type_id]]&amp;"."&amp;見積条件マスタ[[#This Row],[qt_condition_type_define_id]]</f>
        <v>8.10040.1</v>
      </c>
      <c r="I867" t="s">
        <v>490</v>
      </c>
      <c r="K867" t="s">
        <v>649</v>
      </c>
      <c r="L867">
        <v>1</v>
      </c>
      <c r="N867" t="s">
        <v>613</v>
      </c>
      <c r="O867" s="59"/>
    </row>
    <row r="868" spans="2:15" x14ac:dyDescent="0.25">
      <c r="B868">
        <v>8</v>
      </c>
      <c r="C868" s="44" t="str">
        <f>VLOOKUP(見積条件マスタ[[#This Row],[article_type_id]],品名マスタ[],5,0)</f>
        <v>スライドプレート</v>
      </c>
      <c r="D868">
        <v>10040</v>
      </c>
      <c r="E868" s="44" t="str">
        <f>VLOOKUP(見積条件マスタ[[#This Row],[qt_condition_type_id]],見積条件タイプマスタ[],5,0)</f>
        <v>仕上面</v>
      </c>
      <c r="F868" s="44" t="str">
        <f>VLOOKUP(見積条件マスタ[[#This Row],[qt_condition_type_id]],見積条件タイプマスタ[],2,0)</f>
        <v>SIMPLE_TEXT</v>
      </c>
      <c r="G868">
        <v>2</v>
      </c>
      <c r="H868" s="44" t="str">
        <f>見積条件マスタ[[#This Row],[article_type_id]]&amp;"."&amp;見積条件マスタ[[#This Row],[qt_condition_type_id]]&amp;"."&amp;見積条件マスタ[[#This Row],[qt_condition_type_define_id]]</f>
        <v>8.10040.2</v>
      </c>
      <c r="I868" t="s">
        <v>491</v>
      </c>
      <c r="K868" t="s">
        <v>650</v>
      </c>
      <c r="L868">
        <v>2</v>
      </c>
      <c r="N868" t="s">
        <v>613</v>
      </c>
      <c r="O868" s="59"/>
    </row>
    <row r="869" spans="2:15" x14ac:dyDescent="0.25">
      <c r="B869">
        <v>9</v>
      </c>
      <c r="C869" s="44" t="str">
        <f>VLOOKUP(見積条件マスタ[[#This Row],[article_type_id]],品名マスタ[],5,0)</f>
        <v>スライド調整プレート</v>
      </c>
      <c r="D869">
        <v>1</v>
      </c>
      <c r="E869" s="44" t="str">
        <f>VLOOKUP(見積条件マスタ[[#This Row],[qt_condition_type_id]],見積条件タイプマスタ[],5,0)</f>
        <v>材質</v>
      </c>
      <c r="F869" s="44" t="str">
        <f>VLOOKUP(見積条件マスタ[[#This Row],[qt_condition_type_id]],見積条件タイプマスタ[],2,0)</f>
        <v>SIMPLE_TEXT</v>
      </c>
      <c r="G869">
        <v>1</v>
      </c>
      <c r="H869" s="44" t="str">
        <f>見積条件マスタ[[#This Row],[article_type_id]]&amp;"."&amp;見積条件マスタ[[#This Row],[qt_condition_type_id]]&amp;"."&amp;見積条件マスタ[[#This Row],[qt_condition_type_define_id]]</f>
        <v>9.1.1</v>
      </c>
      <c r="I869" t="s">
        <v>482</v>
      </c>
      <c r="J869" t="s">
        <v>646</v>
      </c>
      <c r="K869" t="s">
        <v>645</v>
      </c>
      <c r="L869">
        <v>1</v>
      </c>
      <c r="N869" t="s">
        <v>613</v>
      </c>
      <c r="O869" s="59"/>
    </row>
    <row r="870" spans="2:15" x14ac:dyDescent="0.25">
      <c r="B870">
        <v>9</v>
      </c>
      <c r="C870" s="44" t="str">
        <f>VLOOKUP(見積条件マスタ[[#This Row],[article_type_id]],品名マスタ[],5,0)</f>
        <v>スライド調整プレート</v>
      </c>
      <c r="D870">
        <v>1</v>
      </c>
      <c r="E870" s="44" t="str">
        <f>VLOOKUP(見積条件マスタ[[#This Row],[qt_condition_type_id]],見積条件タイプマスタ[],5,0)</f>
        <v>材質</v>
      </c>
      <c r="F870" s="44" t="str">
        <f>VLOOKUP(見積条件マスタ[[#This Row],[qt_condition_type_id]],見積条件タイプマスタ[],2,0)</f>
        <v>SIMPLE_TEXT</v>
      </c>
      <c r="G870">
        <v>2</v>
      </c>
      <c r="H870" s="44" t="str">
        <f>見積条件マスタ[[#This Row],[article_type_id]]&amp;"."&amp;見積条件マスタ[[#This Row],[qt_condition_type_id]]&amp;"."&amp;見積条件マスタ[[#This Row],[qt_condition_type_define_id]]</f>
        <v>9.1.2</v>
      </c>
      <c r="I870" t="s">
        <v>483</v>
      </c>
      <c r="J870" t="s">
        <v>647</v>
      </c>
      <c r="K870" t="s">
        <v>648</v>
      </c>
      <c r="L870">
        <v>2</v>
      </c>
      <c r="N870" t="s">
        <v>613</v>
      </c>
      <c r="O870" s="59"/>
    </row>
    <row r="871" spans="2:15" x14ac:dyDescent="0.25">
      <c r="B871">
        <v>9</v>
      </c>
      <c r="C871" s="44" t="str">
        <f>VLOOKUP(見積条件マスタ[[#This Row],[article_type_id]],品名マスタ[],5,0)</f>
        <v>スライド調整プレート</v>
      </c>
      <c r="D871">
        <v>1</v>
      </c>
      <c r="E871" s="44" t="str">
        <f>VLOOKUP(見積条件マスタ[[#This Row],[qt_condition_type_id]],見積条件タイプマスタ[],5,0)</f>
        <v>材質</v>
      </c>
      <c r="F871" s="44" t="str">
        <f>VLOOKUP(見積条件マスタ[[#This Row],[qt_condition_type_id]],見積条件タイプマスタ[],2,0)</f>
        <v>SIMPLE_TEXT</v>
      </c>
      <c r="G871">
        <v>3</v>
      </c>
      <c r="H871" s="44" t="str">
        <f>見積条件マスタ[[#This Row],[article_type_id]]&amp;"."&amp;見積条件マスタ[[#This Row],[qt_condition_type_id]]&amp;"."&amp;見積条件マスタ[[#This Row],[qt_condition_type_define_id]]</f>
        <v>9.1.3</v>
      </c>
      <c r="I871" t="s">
        <v>484</v>
      </c>
      <c r="K871" t="s">
        <v>536</v>
      </c>
      <c r="L871">
        <v>3</v>
      </c>
      <c r="N871" t="s">
        <v>613</v>
      </c>
      <c r="O871" s="59"/>
    </row>
    <row r="872" spans="2:15" x14ac:dyDescent="0.25">
      <c r="B872">
        <v>9</v>
      </c>
      <c r="C872" s="44" t="str">
        <f>VLOOKUP(見積条件マスタ[[#This Row],[article_type_id]],品名マスタ[],5,0)</f>
        <v>スライド調整プレート</v>
      </c>
      <c r="D872">
        <v>1</v>
      </c>
      <c r="E872" s="44" t="str">
        <f>VLOOKUP(見積条件マスタ[[#This Row],[qt_condition_type_id]],見積条件タイプマスタ[],5,0)</f>
        <v>材質</v>
      </c>
      <c r="F872" s="44" t="str">
        <f>VLOOKUP(見積条件マスタ[[#This Row],[qt_condition_type_id]],見積条件タイプマスタ[],2,0)</f>
        <v>SIMPLE_TEXT</v>
      </c>
      <c r="G872">
        <v>4</v>
      </c>
      <c r="H872" s="44" t="str">
        <f>見積条件マスタ[[#This Row],[article_type_id]]&amp;"."&amp;見積条件マスタ[[#This Row],[qt_condition_type_id]]&amp;"."&amp;見積条件マスタ[[#This Row],[qt_condition_type_define_id]]</f>
        <v>9.1.4</v>
      </c>
      <c r="I872" t="s">
        <v>485</v>
      </c>
      <c r="K872" t="s">
        <v>537</v>
      </c>
      <c r="L872">
        <v>4</v>
      </c>
      <c r="N872" t="s">
        <v>613</v>
      </c>
      <c r="O872" s="59"/>
    </row>
    <row r="873" spans="2:15" x14ac:dyDescent="0.25">
      <c r="B873">
        <v>9</v>
      </c>
      <c r="C873" s="44" t="str">
        <f>VLOOKUP(見積条件マスタ[[#This Row],[article_type_id]],品名マスタ[],5,0)</f>
        <v>スライド調整プレート</v>
      </c>
      <c r="D873">
        <v>1</v>
      </c>
      <c r="E873" s="44" t="str">
        <f>VLOOKUP(見積条件マスタ[[#This Row],[qt_condition_type_id]],見積条件タイプマスタ[],5,0)</f>
        <v>材質</v>
      </c>
      <c r="F873" s="44" t="str">
        <f>VLOOKUP(見積条件マスタ[[#This Row],[qt_condition_type_id]],見積条件タイプマスタ[],2,0)</f>
        <v>SIMPLE_TEXT</v>
      </c>
      <c r="G873">
        <v>5</v>
      </c>
      <c r="H873" s="44" t="str">
        <f>見積条件マスタ[[#This Row],[article_type_id]]&amp;"."&amp;見積条件マスタ[[#This Row],[qt_condition_type_id]]&amp;"."&amp;見積条件マスタ[[#This Row],[qt_condition_type_define_id]]</f>
        <v>9.1.5</v>
      </c>
      <c r="I873" t="s">
        <v>10</v>
      </c>
      <c r="J873" s="5" t="s">
        <v>11</v>
      </c>
      <c r="K873" s="5" t="s">
        <v>624</v>
      </c>
      <c r="L873">
        <v>5</v>
      </c>
      <c r="N873" t="s">
        <v>613</v>
      </c>
      <c r="O873" s="59"/>
    </row>
    <row r="874" spans="2:15" x14ac:dyDescent="0.25">
      <c r="B874">
        <v>9</v>
      </c>
      <c r="C874" s="44" t="str">
        <f>VLOOKUP(見積条件マスタ[[#This Row],[article_type_id]],品名マスタ[],5,0)</f>
        <v>スライド調整プレート</v>
      </c>
      <c r="D874">
        <v>1</v>
      </c>
      <c r="E874" s="44" t="str">
        <f>VLOOKUP(見積条件マスタ[[#This Row],[qt_condition_type_id]],見積条件タイプマスタ[],5,0)</f>
        <v>材質</v>
      </c>
      <c r="F874" s="44" t="str">
        <f>VLOOKUP(見積条件マスタ[[#This Row],[qt_condition_type_id]],見積条件タイプマスタ[],2,0)</f>
        <v>SIMPLE_TEXT</v>
      </c>
      <c r="G874">
        <v>6</v>
      </c>
      <c r="H874" s="44" t="str">
        <f>見積条件マスタ[[#This Row],[article_type_id]]&amp;"."&amp;見積条件マスタ[[#This Row],[qt_condition_type_id]]&amp;"."&amp;見積条件マスタ[[#This Row],[qt_condition_type_define_id]]</f>
        <v>9.1.6</v>
      </c>
      <c r="I874" t="s">
        <v>486</v>
      </c>
      <c r="J874" t="s">
        <v>693</v>
      </c>
      <c r="K874" t="s">
        <v>692</v>
      </c>
      <c r="L874">
        <v>6</v>
      </c>
      <c r="N874" t="s">
        <v>613</v>
      </c>
      <c r="O874" s="59"/>
    </row>
    <row r="875" spans="2:15" x14ac:dyDescent="0.25">
      <c r="B875">
        <v>9</v>
      </c>
      <c r="C875" s="44" t="str">
        <f>VLOOKUP(見積条件マスタ[[#This Row],[article_type_id]],品名マスタ[],5,0)</f>
        <v>スライド調整プレート</v>
      </c>
      <c r="D875">
        <v>1</v>
      </c>
      <c r="E875" s="44" t="str">
        <f>VLOOKUP(見積条件マスタ[[#This Row],[qt_condition_type_id]],見積条件タイプマスタ[],5,0)</f>
        <v>材質</v>
      </c>
      <c r="F875" s="44" t="str">
        <f>VLOOKUP(見積条件マスタ[[#This Row],[qt_condition_type_id]],見積条件タイプマスタ[],2,0)</f>
        <v>SIMPLE_TEXT</v>
      </c>
      <c r="G875">
        <v>7</v>
      </c>
      <c r="H875" s="44" t="str">
        <f>見積条件マスタ[[#This Row],[article_type_id]]&amp;"."&amp;見積条件マスタ[[#This Row],[qt_condition_type_id]]&amp;"."&amp;見積条件マスタ[[#This Row],[qt_condition_type_define_id]]</f>
        <v>9.1.7</v>
      </c>
      <c r="I875" t="s">
        <v>487</v>
      </c>
      <c r="K875" t="s">
        <v>655</v>
      </c>
      <c r="L875">
        <v>7</v>
      </c>
      <c r="N875" t="s">
        <v>613</v>
      </c>
      <c r="O875" s="59"/>
    </row>
    <row r="876" spans="2:15" x14ac:dyDescent="0.25">
      <c r="B876">
        <v>9</v>
      </c>
      <c r="C876" s="44" t="str">
        <f>VLOOKUP(見積条件マスタ[[#This Row],[article_type_id]],品名マスタ[],5,0)</f>
        <v>スライド調整プレート</v>
      </c>
      <c r="D876">
        <v>10037</v>
      </c>
      <c r="E876" s="44" t="str">
        <f>VLOOKUP(見積条件マスタ[[#This Row],[qt_condition_type_id]],見積条件タイプマスタ[],5,0)</f>
        <v>板厚公差</v>
      </c>
      <c r="F876" s="44" t="str">
        <f>VLOOKUP(見積条件マスタ[[#This Row],[qt_condition_type_id]],見積条件タイプマスタ[],2,0)</f>
        <v>TOLERANCE</v>
      </c>
      <c r="G876">
        <v>1</v>
      </c>
      <c r="H876" s="44" t="str">
        <f>見積条件マスタ[[#This Row],[article_type_id]]&amp;"."&amp;見積条件マスタ[[#This Row],[qt_condition_type_id]]&amp;"."&amp;見積条件マスタ[[#This Row],[qt_condition_type_define_id]]</f>
        <v>9.10037.1</v>
      </c>
      <c r="I876" t="s">
        <v>359</v>
      </c>
      <c r="K876" t="s">
        <v>359</v>
      </c>
      <c r="L876">
        <v>1</v>
      </c>
      <c r="N876" t="s">
        <v>613</v>
      </c>
      <c r="O876" s="59"/>
    </row>
    <row r="877" spans="2:15" x14ac:dyDescent="0.25">
      <c r="B877">
        <v>9</v>
      </c>
      <c r="C877" s="44" t="str">
        <f>VLOOKUP(見積条件マスタ[[#This Row],[article_type_id]],品名マスタ[],5,0)</f>
        <v>スライド調整プレート</v>
      </c>
      <c r="D877">
        <v>10037</v>
      </c>
      <c r="E877" s="44" t="str">
        <f>VLOOKUP(見積条件マスタ[[#This Row],[qt_condition_type_id]],見積条件タイプマスタ[],5,0)</f>
        <v>板厚公差</v>
      </c>
      <c r="F877" s="44" t="str">
        <f>VLOOKUP(見積条件マスタ[[#This Row],[qt_condition_type_id]],見積条件タイプマスタ[],2,0)</f>
        <v>TOLERANCE</v>
      </c>
      <c r="G877">
        <v>2</v>
      </c>
      <c r="H877" s="44" t="str">
        <f>見積条件マスタ[[#This Row],[article_type_id]]&amp;"."&amp;見積条件マスタ[[#This Row],[qt_condition_type_id]]&amp;"."&amp;見積条件マスタ[[#This Row],[qt_condition_type_define_id]]</f>
        <v>9.10037.2</v>
      </c>
      <c r="I877" t="s">
        <v>199</v>
      </c>
      <c r="K877" t="s">
        <v>199</v>
      </c>
      <c r="L877">
        <v>2</v>
      </c>
      <c r="N877" t="s">
        <v>613</v>
      </c>
      <c r="O877" s="59"/>
    </row>
    <row r="878" spans="2:15" x14ac:dyDescent="0.25">
      <c r="B878">
        <v>10</v>
      </c>
      <c r="C878" s="44" t="str">
        <f>VLOOKUP(見積条件マスタ[[#This Row],[article_type_id]],品名マスタ[],5,0)</f>
        <v>ガイドレール</v>
      </c>
      <c r="D878">
        <v>1</v>
      </c>
      <c r="E878" s="44" t="str">
        <f>VLOOKUP(見積条件マスタ[[#This Row],[qt_condition_type_id]],見積条件タイプマスタ[],5,0)</f>
        <v>材質</v>
      </c>
      <c r="F878" s="44" t="str">
        <f>VLOOKUP(見積条件マスタ[[#This Row],[qt_condition_type_id]],見積条件タイプマスタ[],2,0)</f>
        <v>SIMPLE_TEXT</v>
      </c>
      <c r="G878">
        <v>1</v>
      </c>
      <c r="H878" s="44" t="str">
        <f>見積条件マスタ[[#This Row],[article_type_id]]&amp;"."&amp;見積条件マスタ[[#This Row],[qt_condition_type_id]]&amp;"."&amp;見積条件マスタ[[#This Row],[qt_condition_type_define_id]]</f>
        <v>10.1.1</v>
      </c>
      <c r="I878" t="s">
        <v>482</v>
      </c>
      <c r="J878" t="s">
        <v>646</v>
      </c>
      <c r="K878" t="s">
        <v>645</v>
      </c>
      <c r="L878">
        <v>4</v>
      </c>
      <c r="N878" t="s">
        <v>613</v>
      </c>
      <c r="O878" s="59"/>
    </row>
    <row r="879" spans="2:15" x14ac:dyDescent="0.25">
      <c r="B879">
        <v>10</v>
      </c>
      <c r="C879" s="44" t="str">
        <f>VLOOKUP(見積条件マスタ[[#This Row],[article_type_id]],品名マスタ[],5,0)</f>
        <v>ガイドレール</v>
      </c>
      <c r="D879">
        <v>1</v>
      </c>
      <c r="E879" s="44" t="str">
        <f>VLOOKUP(見積条件マスタ[[#This Row],[qt_condition_type_id]],見積条件タイプマスタ[],5,0)</f>
        <v>材質</v>
      </c>
      <c r="F879" s="44" t="str">
        <f>VLOOKUP(見積条件マスタ[[#This Row],[qt_condition_type_id]],見積条件タイプマスタ[],2,0)</f>
        <v>SIMPLE_TEXT</v>
      </c>
      <c r="G879">
        <v>2</v>
      </c>
      <c r="H879" s="44" t="str">
        <f>見積条件マスタ[[#This Row],[article_type_id]]&amp;"."&amp;見積条件マスタ[[#This Row],[qt_condition_type_id]]&amp;"."&amp;見積条件マスタ[[#This Row],[qt_condition_type_define_id]]</f>
        <v>10.1.2</v>
      </c>
      <c r="I879" t="s">
        <v>483</v>
      </c>
      <c r="J879" t="s">
        <v>647</v>
      </c>
      <c r="K879" t="s">
        <v>648</v>
      </c>
      <c r="L879">
        <v>5</v>
      </c>
      <c r="N879" t="s">
        <v>613</v>
      </c>
      <c r="O879" s="59"/>
    </row>
    <row r="880" spans="2:15" x14ac:dyDescent="0.25">
      <c r="B880">
        <v>10</v>
      </c>
      <c r="C880" s="44" t="str">
        <f>VLOOKUP(見積条件マスタ[[#This Row],[article_type_id]],品名マスタ[],5,0)</f>
        <v>ガイドレール</v>
      </c>
      <c r="D880">
        <v>1</v>
      </c>
      <c r="E880" s="44" t="str">
        <f>VLOOKUP(見積条件マスタ[[#This Row],[qt_condition_type_id]],見積条件タイプマスタ[],5,0)</f>
        <v>材質</v>
      </c>
      <c r="F880" s="44" t="str">
        <f>VLOOKUP(見積条件マスタ[[#This Row],[qt_condition_type_id]],見積条件タイプマスタ[],2,0)</f>
        <v>SIMPLE_TEXT</v>
      </c>
      <c r="G880">
        <v>3</v>
      </c>
      <c r="H880" s="44" t="str">
        <f>見積条件マスタ[[#This Row],[article_type_id]]&amp;"."&amp;見積条件マスタ[[#This Row],[qt_condition_type_id]]&amp;"."&amp;見積条件マスタ[[#This Row],[qt_condition_type_define_id]]</f>
        <v>10.1.3</v>
      </c>
      <c r="I880" t="s">
        <v>16</v>
      </c>
      <c r="J880" s="5" t="s">
        <v>17</v>
      </c>
      <c r="K880" s="5" t="s">
        <v>625</v>
      </c>
      <c r="L880">
        <v>1</v>
      </c>
      <c r="N880" t="s">
        <v>613</v>
      </c>
      <c r="O880" s="59"/>
    </row>
    <row r="881" spans="2:15" x14ac:dyDescent="0.25">
      <c r="B881">
        <v>10</v>
      </c>
      <c r="C881" s="44" t="str">
        <f>VLOOKUP(見積条件マスタ[[#This Row],[article_type_id]],品名マスタ[],5,0)</f>
        <v>ガイドレール</v>
      </c>
      <c r="D881">
        <v>1</v>
      </c>
      <c r="E881" s="44" t="str">
        <f>VLOOKUP(見積条件マスタ[[#This Row],[qt_condition_type_id]],見積条件タイプマスタ[],5,0)</f>
        <v>材質</v>
      </c>
      <c r="F881" s="44" t="str">
        <f>VLOOKUP(見積条件マスタ[[#This Row],[qt_condition_type_id]],見積条件タイプマスタ[],2,0)</f>
        <v>SIMPLE_TEXT</v>
      </c>
      <c r="G881">
        <v>4</v>
      </c>
      <c r="H881" s="44" t="str">
        <f>見積条件マスタ[[#This Row],[article_type_id]]&amp;"."&amp;見積条件マスタ[[#This Row],[qt_condition_type_id]]&amp;"."&amp;見積条件マスタ[[#This Row],[qt_condition_type_define_id]]</f>
        <v>10.1.4</v>
      </c>
      <c r="I881" t="s">
        <v>484</v>
      </c>
      <c r="K881" t="s">
        <v>536</v>
      </c>
      <c r="L881">
        <v>2</v>
      </c>
      <c r="N881" t="s">
        <v>613</v>
      </c>
      <c r="O881" s="59"/>
    </row>
    <row r="882" spans="2:15" x14ac:dyDescent="0.25">
      <c r="B882">
        <v>10</v>
      </c>
      <c r="C882" s="44" t="str">
        <f>VLOOKUP(見積条件マスタ[[#This Row],[article_type_id]],品名マスタ[],5,0)</f>
        <v>ガイドレール</v>
      </c>
      <c r="D882">
        <v>1</v>
      </c>
      <c r="E882" s="44" t="str">
        <f>VLOOKUP(見積条件マスタ[[#This Row],[qt_condition_type_id]],見積条件タイプマスタ[],5,0)</f>
        <v>材質</v>
      </c>
      <c r="F882" s="44" t="str">
        <f>VLOOKUP(見積条件マスタ[[#This Row],[qt_condition_type_id]],見積条件タイプマスタ[],2,0)</f>
        <v>SIMPLE_TEXT</v>
      </c>
      <c r="G882">
        <v>5</v>
      </c>
      <c r="H882" s="44" t="str">
        <f>見積条件マスタ[[#This Row],[article_type_id]]&amp;"."&amp;見積条件マスタ[[#This Row],[qt_condition_type_id]]&amp;"."&amp;見積条件マスタ[[#This Row],[qt_condition_type_define_id]]</f>
        <v>10.1.5</v>
      </c>
      <c r="I882" t="s">
        <v>485</v>
      </c>
      <c r="K882" t="s">
        <v>537</v>
      </c>
      <c r="L882">
        <v>3</v>
      </c>
      <c r="N882" t="s">
        <v>613</v>
      </c>
      <c r="O882" s="59"/>
    </row>
    <row r="883" spans="2:15" x14ac:dyDescent="0.25">
      <c r="B883">
        <v>10</v>
      </c>
      <c r="C883" s="44" t="str">
        <f>VLOOKUP(見積条件マスタ[[#This Row],[article_type_id]],品名マスタ[],5,0)</f>
        <v>ガイドレール</v>
      </c>
      <c r="D883">
        <v>1</v>
      </c>
      <c r="E883" s="44" t="str">
        <f>VLOOKUP(見積条件マスタ[[#This Row],[qt_condition_type_id]],見積条件タイプマスタ[],5,0)</f>
        <v>材質</v>
      </c>
      <c r="F883" s="44" t="str">
        <f>VLOOKUP(見積条件マスタ[[#This Row],[qt_condition_type_id]],見積条件タイプマスタ[],2,0)</f>
        <v>SIMPLE_TEXT</v>
      </c>
      <c r="G883">
        <v>6</v>
      </c>
      <c r="H883" s="44" t="str">
        <f>見積条件マスタ[[#This Row],[article_type_id]]&amp;"."&amp;見積条件マスタ[[#This Row],[qt_condition_type_id]]&amp;"."&amp;見積条件マスタ[[#This Row],[qt_condition_type_define_id]]</f>
        <v>10.1.6</v>
      </c>
      <c r="I883" t="s">
        <v>487</v>
      </c>
      <c r="K883" t="s">
        <v>655</v>
      </c>
      <c r="L883">
        <v>6</v>
      </c>
      <c r="N883" t="s">
        <v>613</v>
      </c>
      <c r="O883" s="59"/>
    </row>
    <row r="884" spans="2:15" x14ac:dyDescent="0.25">
      <c r="B884">
        <v>10</v>
      </c>
      <c r="C884" s="44" t="str">
        <f>VLOOKUP(見積条件マスタ[[#This Row],[article_type_id]],品名マスタ[],5,0)</f>
        <v>ガイドレール</v>
      </c>
      <c r="D884">
        <v>2</v>
      </c>
      <c r="E884" s="44" t="str">
        <f>VLOOKUP(見積条件マスタ[[#This Row],[qt_condition_type_id]],見積条件タイプマスタ[],5,0)</f>
        <v>表面処理</v>
      </c>
      <c r="F884" s="44" t="str">
        <f>VLOOKUP(見積条件マスタ[[#This Row],[qt_condition_type_id]],見積条件タイプマスタ[],2,0)</f>
        <v>SIMPLE_TEXT</v>
      </c>
      <c r="G884">
        <v>1</v>
      </c>
      <c r="H884" s="44" t="str">
        <f>見積条件マスタ[[#This Row],[article_type_id]]&amp;"."&amp;見積条件マスタ[[#This Row],[qt_condition_type_id]]&amp;"."&amp;見積条件マスタ[[#This Row],[qt_condition_type_define_id]]</f>
        <v>10.2.1</v>
      </c>
      <c r="I884" t="s">
        <v>162</v>
      </c>
      <c r="K884" t="s">
        <v>163</v>
      </c>
      <c r="L884">
        <v>1</v>
      </c>
      <c r="N884" t="s">
        <v>613</v>
      </c>
      <c r="O884" s="59"/>
    </row>
    <row r="885" spans="2:15" x14ac:dyDescent="0.25">
      <c r="B885">
        <v>10</v>
      </c>
      <c r="C885" s="44" t="str">
        <f>VLOOKUP(見積条件マスタ[[#This Row],[article_type_id]],品名マスタ[],5,0)</f>
        <v>ガイドレール</v>
      </c>
      <c r="D885">
        <v>2</v>
      </c>
      <c r="E885" s="44" t="str">
        <f>VLOOKUP(見積条件マスタ[[#This Row],[qt_condition_type_id]],見積条件タイプマスタ[],5,0)</f>
        <v>表面処理</v>
      </c>
      <c r="F885" s="44" t="str">
        <f>VLOOKUP(見積条件マスタ[[#This Row],[qt_condition_type_id]],見積条件タイプマスタ[],2,0)</f>
        <v>SIMPLE_TEXT</v>
      </c>
      <c r="G885">
        <v>2</v>
      </c>
      <c r="H885" s="44" t="str">
        <f>見積条件マスタ[[#This Row],[article_type_id]]&amp;"."&amp;見積条件マスタ[[#This Row],[qt_condition_type_id]]&amp;"."&amp;見積条件マスタ[[#This Row],[qt_condition_type_define_id]]</f>
        <v>10.2.2</v>
      </c>
      <c r="I885" t="s">
        <v>689</v>
      </c>
      <c r="K885" t="s">
        <v>690</v>
      </c>
      <c r="L885">
        <v>2</v>
      </c>
      <c r="N885" t="s">
        <v>672</v>
      </c>
      <c r="O885" s="59"/>
    </row>
    <row r="886" spans="2:15" x14ac:dyDescent="0.25">
      <c r="B886">
        <v>10</v>
      </c>
      <c r="C886" s="44" t="str">
        <f>VLOOKUP(見積条件マスタ[[#This Row],[article_type_id]],品名マスタ[],5,0)</f>
        <v>ガイドレール</v>
      </c>
      <c r="D886">
        <v>2</v>
      </c>
      <c r="E886" s="44" t="str">
        <f>VLOOKUP(見積条件マスタ[[#This Row],[qt_condition_type_id]],見積条件タイプマスタ[],5,0)</f>
        <v>表面処理</v>
      </c>
      <c r="F886" s="44" t="str">
        <f>VLOOKUP(見積条件マスタ[[#This Row],[qt_condition_type_id]],見積条件タイプマスタ[],2,0)</f>
        <v>SIMPLE_TEXT</v>
      </c>
      <c r="G886">
        <v>3</v>
      </c>
      <c r="H886" s="44" t="str">
        <f>見積条件マスタ[[#This Row],[article_type_id]]&amp;"."&amp;見積条件マスタ[[#This Row],[qt_condition_type_id]]&amp;"."&amp;見積条件マスタ[[#This Row],[qt_condition_type_define_id]]</f>
        <v>10.2.3</v>
      </c>
      <c r="I886" t="s">
        <v>34</v>
      </c>
      <c r="K886" t="s">
        <v>165</v>
      </c>
      <c r="L886">
        <v>3</v>
      </c>
      <c r="N886" t="s">
        <v>613</v>
      </c>
      <c r="O886" s="59"/>
    </row>
    <row r="887" spans="2:15" x14ac:dyDescent="0.25">
      <c r="B887">
        <v>10</v>
      </c>
      <c r="C887" s="44" t="str">
        <f>VLOOKUP(見積条件マスタ[[#This Row],[article_type_id]],品名マスタ[],5,0)</f>
        <v>ガイドレール</v>
      </c>
      <c r="D887">
        <v>10037</v>
      </c>
      <c r="E887" s="44" t="str">
        <f>VLOOKUP(見積条件マスタ[[#This Row],[qt_condition_type_id]],見積条件タイプマスタ[],5,0)</f>
        <v>板厚公差</v>
      </c>
      <c r="F887" s="44" t="str">
        <f>VLOOKUP(見積条件マスタ[[#This Row],[qt_condition_type_id]],見積条件タイプマスタ[],2,0)</f>
        <v>TOLERANCE</v>
      </c>
      <c r="G887">
        <v>1</v>
      </c>
      <c r="H887" s="44" t="str">
        <f>見積条件マスタ[[#This Row],[article_type_id]]&amp;"."&amp;見積条件マスタ[[#This Row],[qt_condition_type_id]]&amp;"."&amp;見積条件マスタ[[#This Row],[qt_condition_type_define_id]]</f>
        <v>10.10037.1</v>
      </c>
      <c r="I887" t="s">
        <v>203</v>
      </c>
      <c r="K887" t="s">
        <v>203</v>
      </c>
      <c r="L887">
        <v>1</v>
      </c>
      <c r="N887" t="s">
        <v>613</v>
      </c>
      <c r="O887" s="59"/>
    </row>
    <row r="888" spans="2:15" x14ac:dyDescent="0.25">
      <c r="B888">
        <v>10</v>
      </c>
      <c r="C888" s="44" t="str">
        <f>VLOOKUP(見積条件マスタ[[#This Row],[article_type_id]],品名マスタ[],5,0)</f>
        <v>ガイドレール</v>
      </c>
      <c r="D888">
        <v>10038</v>
      </c>
      <c r="E888" s="44" t="str">
        <f>VLOOKUP(見積条件マスタ[[#This Row],[qt_condition_type_id]],見積条件タイプマスタ[],5,0)</f>
        <v>長手公差</v>
      </c>
      <c r="F888" s="44" t="str">
        <f>VLOOKUP(見積条件マスタ[[#This Row],[qt_condition_type_id]],見積条件タイプマスタ[],2,0)</f>
        <v>TOLERANCE</v>
      </c>
      <c r="G888">
        <v>1</v>
      </c>
      <c r="H888" s="44" t="str">
        <f>見積条件マスタ[[#This Row],[article_type_id]]&amp;"."&amp;見積条件マスタ[[#This Row],[qt_condition_type_id]]&amp;"."&amp;見積条件マスタ[[#This Row],[qt_condition_type_define_id]]</f>
        <v>10.10038.1</v>
      </c>
      <c r="I888" t="s">
        <v>196</v>
      </c>
      <c r="K888" t="s">
        <v>196</v>
      </c>
      <c r="L888">
        <v>1</v>
      </c>
      <c r="N888" t="s">
        <v>613</v>
      </c>
      <c r="O888" s="59"/>
    </row>
    <row r="889" spans="2:15" x14ac:dyDescent="0.25">
      <c r="B889">
        <v>10</v>
      </c>
      <c r="C889" s="44" t="str">
        <f>VLOOKUP(見積条件マスタ[[#This Row],[article_type_id]],品名マスタ[],5,0)</f>
        <v>ガイドレール</v>
      </c>
      <c r="D889">
        <v>10039</v>
      </c>
      <c r="E889" s="44" t="str">
        <f>VLOOKUP(見積条件マスタ[[#This Row],[qt_condition_type_id]],見積条件タイプマスタ[],5,0)</f>
        <v>短手公差</v>
      </c>
      <c r="F889" s="44" t="str">
        <f>VLOOKUP(見積条件マスタ[[#This Row],[qt_condition_type_id]],見積条件タイプマスタ[],2,0)</f>
        <v>TOLERANCE</v>
      </c>
      <c r="G889">
        <v>1</v>
      </c>
      <c r="H889" s="44" t="str">
        <f>見積条件マスタ[[#This Row],[article_type_id]]&amp;"."&amp;見積条件マスタ[[#This Row],[qt_condition_type_id]]&amp;"."&amp;見積条件マスタ[[#This Row],[qt_condition_type_define_id]]</f>
        <v>10.10039.1</v>
      </c>
      <c r="I889" t="s">
        <v>443</v>
      </c>
      <c r="K889" t="s">
        <v>443</v>
      </c>
      <c r="L889">
        <v>3</v>
      </c>
      <c r="N889" t="s">
        <v>613</v>
      </c>
      <c r="O889" s="59"/>
    </row>
    <row r="890" spans="2:15" x14ac:dyDescent="0.25">
      <c r="B890">
        <v>10</v>
      </c>
      <c r="C890" s="44" t="str">
        <f>VLOOKUP(見積条件マスタ[[#This Row],[article_type_id]],品名マスタ[],5,0)</f>
        <v>ガイドレール</v>
      </c>
      <c r="D890">
        <v>10039</v>
      </c>
      <c r="E890" s="44" t="str">
        <f>VLOOKUP(見積条件マスタ[[#This Row],[qt_condition_type_id]],見積条件タイプマスタ[],5,0)</f>
        <v>短手公差</v>
      </c>
      <c r="F890" s="44" t="str">
        <f>VLOOKUP(見積条件マスタ[[#This Row],[qt_condition_type_id]],見積条件タイプマスタ[],2,0)</f>
        <v>TOLERANCE</v>
      </c>
      <c r="G890">
        <v>2</v>
      </c>
      <c r="H890" s="44" t="str">
        <f>見積条件マスタ[[#This Row],[article_type_id]]&amp;"."&amp;見積条件マスタ[[#This Row],[qt_condition_type_id]]&amp;"."&amp;見積条件マスタ[[#This Row],[qt_condition_type_define_id]]</f>
        <v>10.10039.2</v>
      </c>
      <c r="I890" t="s">
        <v>196</v>
      </c>
      <c r="K890" t="s">
        <v>196</v>
      </c>
      <c r="L890">
        <v>1</v>
      </c>
      <c r="N890" t="s">
        <v>613</v>
      </c>
      <c r="O890" s="59"/>
    </row>
    <row r="891" spans="2:15" x14ac:dyDescent="0.25">
      <c r="B891">
        <v>10</v>
      </c>
      <c r="C891" s="44" t="str">
        <f>VLOOKUP(見積条件マスタ[[#This Row],[article_type_id]],品名マスタ[],5,0)</f>
        <v>ガイドレール</v>
      </c>
      <c r="D891">
        <v>10039</v>
      </c>
      <c r="E891" s="44" t="str">
        <f>VLOOKUP(見積条件マスタ[[#This Row],[qt_condition_type_id]],見積条件タイプマスタ[],5,0)</f>
        <v>短手公差</v>
      </c>
      <c r="F891" s="44" t="str">
        <f>VLOOKUP(見積条件マスタ[[#This Row],[qt_condition_type_id]],見積条件タイプマスタ[],2,0)</f>
        <v>TOLERANCE</v>
      </c>
      <c r="G891">
        <v>3</v>
      </c>
      <c r="H891" s="44" t="str">
        <f>見積条件マスタ[[#This Row],[article_type_id]]&amp;"."&amp;見積条件マスタ[[#This Row],[qt_condition_type_id]]&amp;"."&amp;見積条件マスタ[[#This Row],[qt_condition_type_define_id]]</f>
        <v>10.10039.3</v>
      </c>
      <c r="I891" t="s">
        <v>361</v>
      </c>
      <c r="K891" t="s">
        <v>361</v>
      </c>
      <c r="L891">
        <v>2</v>
      </c>
      <c r="N891" t="s">
        <v>613</v>
      </c>
      <c r="O891" s="59"/>
    </row>
    <row r="892" spans="2:15" x14ac:dyDescent="0.25">
      <c r="B892">
        <v>10</v>
      </c>
      <c r="C892" s="44" t="str">
        <f>VLOOKUP(見積条件マスタ[[#This Row],[article_type_id]],品名マスタ[],5,0)</f>
        <v>ガイドレール</v>
      </c>
      <c r="D892">
        <v>10040</v>
      </c>
      <c r="E892" s="44" t="str">
        <f>VLOOKUP(見積条件マスタ[[#This Row],[qt_condition_type_id]],見積条件タイプマスタ[],5,0)</f>
        <v>仕上面</v>
      </c>
      <c r="F892" s="44" t="str">
        <f>VLOOKUP(見積条件マスタ[[#This Row],[qt_condition_type_id]],見積条件タイプマスタ[],2,0)</f>
        <v>SIMPLE_TEXT</v>
      </c>
      <c r="G892">
        <v>1</v>
      </c>
      <c r="H892" s="44" t="str">
        <f>見積条件マスタ[[#This Row],[article_type_id]]&amp;"."&amp;見積条件マスタ[[#This Row],[qt_condition_type_id]]&amp;"."&amp;見積条件マスタ[[#This Row],[qt_condition_type_define_id]]</f>
        <v>10.10040.1</v>
      </c>
      <c r="I892" t="s">
        <v>490</v>
      </c>
      <c r="K892" t="s">
        <v>649</v>
      </c>
      <c r="L892">
        <v>1</v>
      </c>
      <c r="N892" t="s">
        <v>613</v>
      </c>
      <c r="O892" s="59"/>
    </row>
    <row r="893" spans="2:15" x14ac:dyDescent="0.25">
      <c r="B893">
        <v>10</v>
      </c>
      <c r="C893" s="44" t="str">
        <f>VLOOKUP(見積条件マスタ[[#This Row],[article_type_id]],品名マスタ[],5,0)</f>
        <v>ガイドレール</v>
      </c>
      <c r="D893">
        <v>10040</v>
      </c>
      <c r="E893" s="44" t="str">
        <f>VLOOKUP(見積条件マスタ[[#This Row],[qt_condition_type_id]],見積条件タイプマスタ[],5,0)</f>
        <v>仕上面</v>
      </c>
      <c r="F893" s="44" t="str">
        <f>VLOOKUP(見積条件マスタ[[#This Row],[qt_condition_type_id]],見積条件タイプマスタ[],2,0)</f>
        <v>SIMPLE_TEXT</v>
      </c>
      <c r="G893">
        <v>2</v>
      </c>
      <c r="H893" s="44" t="str">
        <f>見積条件マスタ[[#This Row],[article_type_id]]&amp;"."&amp;見積条件マスタ[[#This Row],[qt_condition_type_id]]&amp;"."&amp;見積条件マスタ[[#This Row],[qt_condition_type_define_id]]</f>
        <v>10.10040.2</v>
      </c>
      <c r="I893" t="s">
        <v>491</v>
      </c>
      <c r="K893" t="s">
        <v>650</v>
      </c>
      <c r="L893">
        <v>2</v>
      </c>
      <c r="N893" t="s">
        <v>613</v>
      </c>
      <c r="O893" s="59"/>
    </row>
    <row r="894" spans="2:15" x14ac:dyDescent="0.25">
      <c r="B894">
        <v>10</v>
      </c>
      <c r="C894" s="44" t="str">
        <f>VLOOKUP(見積条件マスタ[[#This Row],[article_type_id]],品名マスタ[],5,0)</f>
        <v>ガイドレール</v>
      </c>
      <c r="D894">
        <v>10040</v>
      </c>
      <c r="E894" s="44" t="str">
        <f>VLOOKUP(見積条件マスタ[[#This Row],[qt_condition_type_id]],見積条件タイプマスタ[],5,0)</f>
        <v>仕上面</v>
      </c>
      <c r="F894" s="44" t="str">
        <f>VLOOKUP(見積条件マスタ[[#This Row],[qt_condition_type_id]],見積条件タイプマスタ[],2,0)</f>
        <v>SIMPLE_TEXT</v>
      </c>
      <c r="G894">
        <v>3</v>
      </c>
      <c r="H894" s="44" t="str">
        <f>見積条件マスタ[[#This Row],[article_type_id]]&amp;"."&amp;見積条件マスタ[[#This Row],[qt_condition_type_id]]&amp;"."&amp;見積条件マスタ[[#This Row],[qt_condition_type_define_id]]</f>
        <v>10.10040.3</v>
      </c>
      <c r="I894" t="s">
        <v>492</v>
      </c>
      <c r="K894" t="s">
        <v>691</v>
      </c>
      <c r="L894">
        <v>4</v>
      </c>
      <c r="N894" t="s">
        <v>613</v>
      </c>
      <c r="O894" s="59"/>
    </row>
    <row r="895" spans="2:15" x14ac:dyDescent="0.25">
      <c r="B895">
        <v>10</v>
      </c>
      <c r="C895" s="44" t="str">
        <f>VLOOKUP(見積条件マスタ[[#This Row],[article_type_id]],品名マスタ[],5,0)</f>
        <v>ガイドレール</v>
      </c>
      <c r="D895">
        <v>10040</v>
      </c>
      <c r="E895" s="44" t="str">
        <f>VLOOKUP(見積条件マスタ[[#This Row],[qt_condition_type_id]],見積条件タイプマスタ[],5,0)</f>
        <v>仕上面</v>
      </c>
      <c r="F895" s="44" t="str">
        <f>VLOOKUP(見積条件マスタ[[#This Row],[qt_condition_type_id]],見積条件タイプマスタ[],2,0)</f>
        <v>SIMPLE_TEXT</v>
      </c>
      <c r="G895">
        <v>4</v>
      </c>
      <c r="H895" s="44" t="str">
        <f>見積条件マスタ[[#This Row],[article_type_id]]&amp;"."&amp;見積条件マスタ[[#This Row],[qt_condition_type_id]]&amp;"."&amp;見積条件マスタ[[#This Row],[qt_condition_type_define_id]]</f>
        <v>10.10040.4</v>
      </c>
      <c r="I895" t="s">
        <v>493</v>
      </c>
      <c r="K895" t="s">
        <v>651</v>
      </c>
      <c r="L895">
        <v>3</v>
      </c>
      <c r="N895" t="s">
        <v>613</v>
      </c>
      <c r="O895" s="59"/>
    </row>
    <row r="896" spans="2:15" x14ac:dyDescent="0.25">
      <c r="B896">
        <v>11</v>
      </c>
      <c r="C896" s="44" t="str">
        <f>VLOOKUP(見積条件マスタ[[#This Row],[article_type_id]],品名マスタ[],5,0)</f>
        <v>センターレール</v>
      </c>
      <c r="D896">
        <v>1</v>
      </c>
      <c r="E896" s="44" t="str">
        <f>VLOOKUP(見積条件マスタ[[#This Row],[qt_condition_type_id]],見積条件タイプマスタ[],5,0)</f>
        <v>材質</v>
      </c>
      <c r="F896" s="44" t="str">
        <f>VLOOKUP(見積条件マスタ[[#This Row],[qt_condition_type_id]],見積条件タイプマスタ[],2,0)</f>
        <v>SIMPLE_TEXT</v>
      </c>
      <c r="G896">
        <v>1</v>
      </c>
      <c r="H896" s="44" t="str">
        <f>見積条件マスタ[[#This Row],[article_type_id]]&amp;"."&amp;見積条件マスタ[[#This Row],[qt_condition_type_id]]&amp;"."&amp;見積条件マスタ[[#This Row],[qt_condition_type_define_id]]</f>
        <v>11.1.1</v>
      </c>
      <c r="I896" t="s">
        <v>482</v>
      </c>
      <c r="J896" t="s">
        <v>646</v>
      </c>
      <c r="K896" t="s">
        <v>645</v>
      </c>
      <c r="L896">
        <v>4</v>
      </c>
      <c r="N896" t="s">
        <v>613</v>
      </c>
      <c r="O896" s="59"/>
    </row>
    <row r="897" spans="2:15" x14ac:dyDescent="0.25">
      <c r="B897">
        <v>11</v>
      </c>
      <c r="C897" s="44" t="str">
        <f>VLOOKUP(見積条件マスタ[[#This Row],[article_type_id]],品名マスタ[],5,0)</f>
        <v>センターレール</v>
      </c>
      <c r="D897">
        <v>1</v>
      </c>
      <c r="E897" s="44" t="str">
        <f>VLOOKUP(見積条件マスタ[[#This Row],[qt_condition_type_id]],見積条件タイプマスタ[],5,0)</f>
        <v>材質</v>
      </c>
      <c r="F897" s="44" t="str">
        <f>VLOOKUP(見積条件マスタ[[#This Row],[qt_condition_type_id]],見積条件タイプマスタ[],2,0)</f>
        <v>SIMPLE_TEXT</v>
      </c>
      <c r="G897">
        <v>2</v>
      </c>
      <c r="H897" s="44" t="str">
        <f>見積条件マスタ[[#This Row],[article_type_id]]&amp;"."&amp;見積条件マスタ[[#This Row],[qt_condition_type_id]]&amp;"."&amp;見積条件マスタ[[#This Row],[qt_condition_type_define_id]]</f>
        <v>11.1.2</v>
      </c>
      <c r="I897" t="s">
        <v>483</v>
      </c>
      <c r="J897" t="s">
        <v>647</v>
      </c>
      <c r="K897" t="s">
        <v>648</v>
      </c>
      <c r="L897">
        <v>5</v>
      </c>
      <c r="N897" t="s">
        <v>613</v>
      </c>
      <c r="O897" s="59"/>
    </row>
    <row r="898" spans="2:15" x14ac:dyDescent="0.25">
      <c r="B898">
        <v>11</v>
      </c>
      <c r="C898" s="44" t="str">
        <f>VLOOKUP(見積条件マスタ[[#This Row],[article_type_id]],品名マスタ[],5,0)</f>
        <v>センターレール</v>
      </c>
      <c r="D898">
        <v>1</v>
      </c>
      <c r="E898" s="44" t="str">
        <f>VLOOKUP(見積条件マスタ[[#This Row],[qt_condition_type_id]],見積条件タイプマスタ[],5,0)</f>
        <v>材質</v>
      </c>
      <c r="F898" s="44" t="str">
        <f>VLOOKUP(見積条件マスタ[[#This Row],[qt_condition_type_id]],見積条件タイプマスタ[],2,0)</f>
        <v>SIMPLE_TEXT</v>
      </c>
      <c r="G898">
        <v>3</v>
      </c>
      <c r="H898" s="44" t="str">
        <f>見積条件マスタ[[#This Row],[article_type_id]]&amp;"."&amp;見積条件マスタ[[#This Row],[qt_condition_type_id]]&amp;"."&amp;見積条件マスタ[[#This Row],[qt_condition_type_define_id]]</f>
        <v>11.1.3</v>
      </c>
      <c r="I898" t="s">
        <v>16</v>
      </c>
      <c r="J898" s="5" t="s">
        <v>17</v>
      </c>
      <c r="K898" s="5" t="s">
        <v>625</v>
      </c>
      <c r="L898">
        <v>1</v>
      </c>
      <c r="N898" t="s">
        <v>613</v>
      </c>
      <c r="O898" s="59"/>
    </row>
    <row r="899" spans="2:15" x14ac:dyDescent="0.25">
      <c r="B899">
        <v>11</v>
      </c>
      <c r="C899" s="44" t="str">
        <f>VLOOKUP(見積条件マスタ[[#This Row],[article_type_id]],品名マスタ[],5,0)</f>
        <v>センターレール</v>
      </c>
      <c r="D899">
        <v>1</v>
      </c>
      <c r="E899" s="44" t="str">
        <f>VLOOKUP(見積条件マスタ[[#This Row],[qt_condition_type_id]],見積条件タイプマスタ[],5,0)</f>
        <v>材質</v>
      </c>
      <c r="F899" s="44" t="str">
        <f>VLOOKUP(見積条件マスタ[[#This Row],[qt_condition_type_id]],見積条件タイプマスタ[],2,0)</f>
        <v>SIMPLE_TEXT</v>
      </c>
      <c r="G899">
        <v>4</v>
      </c>
      <c r="H899" s="44" t="str">
        <f>見積条件マスタ[[#This Row],[article_type_id]]&amp;"."&amp;見積条件マスタ[[#This Row],[qt_condition_type_id]]&amp;"."&amp;見積条件マスタ[[#This Row],[qt_condition_type_define_id]]</f>
        <v>11.1.4</v>
      </c>
      <c r="I899" t="s">
        <v>484</v>
      </c>
      <c r="K899" t="s">
        <v>536</v>
      </c>
      <c r="L899">
        <v>2</v>
      </c>
      <c r="N899" t="s">
        <v>613</v>
      </c>
      <c r="O899" s="59"/>
    </row>
    <row r="900" spans="2:15" x14ac:dyDescent="0.25">
      <c r="B900">
        <v>11</v>
      </c>
      <c r="C900" s="44" t="str">
        <f>VLOOKUP(見積条件マスタ[[#This Row],[article_type_id]],品名マスタ[],5,0)</f>
        <v>センターレール</v>
      </c>
      <c r="D900">
        <v>1</v>
      </c>
      <c r="E900" s="44" t="str">
        <f>VLOOKUP(見積条件マスタ[[#This Row],[qt_condition_type_id]],見積条件タイプマスタ[],5,0)</f>
        <v>材質</v>
      </c>
      <c r="F900" s="44" t="str">
        <f>VLOOKUP(見積条件マスタ[[#This Row],[qt_condition_type_id]],見積条件タイプマスタ[],2,0)</f>
        <v>SIMPLE_TEXT</v>
      </c>
      <c r="G900">
        <v>5</v>
      </c>
      <c r="H900" s="44" t="str">
        <f>見積条件マスタ[[#This Row],[article_type_id]]&amp;"."&amp;見積条件マスタ[[#This Row],[qt_condition_type_id]]&amp;"."&amp;見積条件マスタ[[#This Row],[qt_condition_type_define_id]]</f>
        <v>11.1.5</v>
      </c>
      <c r="I900" t="s">
        <v>485</v>
      </c>
      <c r="K900" t="s">
        <v>537</v>
      </c>
      <c r="L900">
        <v>3</v>
      </c>
      <c r="N900" t="s">
        <v>613</v>
      </c>
      <c r="O900" s="59"/>
    </row>
    <row r="901" spans="2:15" x14ac:dyDescent="0.25">
      <c r="B901">
        <v>11</v>
      </c>
      <c r="C901" s="44" t="str">
        <f>VLOOKUP(見積条件マスタ[[#This Row],[article_type_id]],品名マスタ[],5,0)</f>
        <v>センターレール</v>
      </c>
      <c r="D901">
        <v>1</v>
      </c>
      <c r="E901" s="44" t="str">
        <f>VLOOKUP(見積条件マスタ[[#This Row],[qt_condition_type_id]],見積条件タイプマスタ[],5,0)</f>
        <v>材質</v>
      </c>
      <c r="F901" s="44" t="str">
        <f>VLOOKUP(見積条件マスタ[[#This Row],[qt_condition_type_id]],見積条件タイプマスタ[],2,0)</f>
        <v>SIMPLE_TEXT</v>
      </c>
      <c r="G901">
        <v>6</v>
      </c>
      <c r="H901" s="44" t="str">
        <f>見積条件マスタ[[#This Row],[article_type_id]]&amp;"."&amp;見積条件マスタ[[#This Row],[qt_condition_type_id]]&amp;"."&amp;見積条件マスタ[[#This Row],[qt_condition_type_define_id]]</f>
        <v>11.1.6</v>
      </c>
      <c r="I901" t="s">
        <v>487</v>
      </c>
      <c r="K901" t="s">
        <v>655</v>
      </c>
      <c r="L901">
        <v>6</v>
      </c>
      <c r="N901" t="s">
        <v>613</v>
      </c>
      <c r="O901" s="59"/>
    </row>
    <row r="902" spans="2:15" x14ac:dyDescent="0.25">
      <c r="B902">
        <v>11</v>
      </c>
      <c r="C902" s="44" t="str">
        <f>VLOOKUP(見積条件マスタ[[#This Row],[article_type_id]],品名マスタ[],5,0)</f>
        <v>センターレール</v>
      </c>
      <c r="D902">
        <v>2</v>
      </c>
      <c r="E902" s="44" t="str">
        <f>VLOOKUP(見積条件マスタ[[#This Row],[qt_condition_type_id]],見積条件タイプマスタ[],5,0)</f>
        <v>表面処理</v>
      </c>
      <c r="F902" s="44" t="str">
        <f>VLOOKUP(見積条件マスタ[[#This Row],[qt_condition_type_id]],見積条件タイプマスタ[],2,0)</f>
        <v>SIMPLE_TEXT</v>
      </c>
      <c r="G902">
        <v>1</v>
      </c>
      <c r="H902" s="44" t="str">
        <f>見積条件マスタ[[#This Row],[article_type_id]]&amp;"."&amp;見積条件マスタ[[#This Row],[qt_condition_type_id]]&amp;"."&amp;見積条件マスタ[[#This Row],[qt_condition_type_define_id]]</f>
        <v>11.2.1</v>
      </c>
      <c r="I902" t="s">
        <v>162</v>
      </c>
      <c r="K902" t="s">
        <v>163</v>
      </c>
      <c r="L902">
        <v>1</v>
      </c>
      <c r="N902" t="s">
        <v>613</v>
      </c>
      <c r="O902" s="59"/>
    </row>
    <row r="903" spans="2:15" x14ac:dyDescent="0.25">
      <c r="B903">
        <v>11</v>
      </c>
      <c r="C903" s="44" t="str">
        <f>VLOOKUP(見積条件マスタ[[#This Row],[article_type_id]],品名マスタ[],5,0)</f>
        <v>センターレール</v>
      </c>
      <c r="D903">
        <v>2</v>
      </c>
      <c r="E903" s="44" t="str">
        <f>VLOOKUP(見積条件マスタ[[#This Row],[qt_condition_type_id]],見積条件タイプマスタ[],5,0)</f>
        <v>表面処理</v>
      </c>
      <c r="F903" s="44" t="str">
        <f>VLOOKUP(見積条件マスタ[[#This Row],[qt_condition_type_id]],見積条件タイプマスタ[],2,0)</f>
        <v>SIMPLE_TEXT</v>
      </c>
      <c r="G903">
        <v>2</v>
      </c>
      <c r="H903" s="44" t="str">
        <f>見積条件マスタ[[#This Row],[article_type_id]]&amp;"."&amp;見積条件マスタ[[#This Row],[qt_condition_type_id]]&amp;"."&amp;見積条件マスタ[[#This Row],[qt_condition_type_define_id]]</f>
        <v>11.2.2</v>
      </c>
      <c r="I903" t="s">
        <v>689</v>
      </c>
      <c r="K903" t="s">
        <v>690</v>
      </c>
      <c r="L903">
        <v>2</v>
      </c>
      <c r="N903" t="s">
        <v>672</v>
      </c>
      <c r="O903" s="59"/>
    </row>
    <row r="904" spans="2:15" x14ac:dyDescent="0.25">
      <c r="B904">
        <v>11</v>
      </c>
      <c r="C904" s="44" t="str">
        <f>VLOOKUP(見積条件マスタ[[#This Row],[article_type_id]],品名マスタ[],5,0)</f>
        <v>センターレール</v>
      </c>
      <c r="D904">
        <v>2</v>
      </c>
      <c r="E904" s="44" t="str">
        <f>VLOOKUP(見積条件マスタ[[#This Row],[qt_condition_type_id]],見積条件タイプマスタ[],5,0)</f>
        <v>表面処理</v>
      </c>
      <c r="F904" s="44" t="str">
        <f>VLOOKUP(見積条件マスタ[[#This Row],[qt_condition_type_id]],見積条件タイプマスタ[],2,0)</f>
        <v>SIMPLE_TEXT</v>
      </c>
      <c r="G904">
        <v>3</v>
      </c>
      <c r="H904" s="44" t="str">
        <f>見積条件マスタ[[#This Row],[article_type_id]]&amp;"."&amp;見積条件マスタ[[#This Row],[qt_condition_type_id]]&amp;"."&amp;見積条件マスタ[[#This Row],[qt_condition_type_define_id]]</f>
        <v>11.2.3</v>
      </c>
      <c r="I904" t="s">
        <v>34</v>
      </c>
      <c r="K904" t="s">
        <v>165</v>
      </c>
      <c r="L904">
        <v>3</v>
      </c>
      <c r="N904" t="s">
        <v>613</v>
      </c>
      <c r="O904" s="59"/>
    </row>
    <row r="905" spans="2:15" x14ac:dyDescent="0.25">
      <c r="B905">
        <v>11</v>
      </c>
      <c r="C905" s="44" t="str">
        <f>VLOOKUP(見積条件マスタ[[#This Row],[article_type_id]],品名マスタ[],5,0)</f>
        <v>センターレール</v>
      </c>
      <c r="D905">
        <v>10037</v>
      </c>
      <c r="E905" s="44" t="str">
        <f>VLOOKUP(見積条件マスタ[[#This Row],[qt_condition_type_id]],見積条件タイプマスタ[],5,0)</f>
        <v>板厚公差</v>
      </c>
      <c r="F905" s="44" t="str">
        <f>VLOOKUP(見積条件マスタ[[#This Row],[qt_condition_type_id]],見積条件タイプマスタ[],2,0)</f>
        <v>TOLERANCE</v>
      </c>
      <c r="G905">
        <v>1</v>
      </c>
      <c r="H905" s="44" t="str">
        <f>見積条件マスタ[[#This Row],[article_type_id]]&amp;"."&amp;見積条件マスタ[[#This Row],[qt_condition_type_id]]&amp;"."&amp;見積条件マスタ[[#This Row],[qt_condition_type_define_id]]</f>
        <v>11.10037.1</v>
      </c>
      <c r="I905" t="s">
        <v>203</v>
      </c>
      <c r="K905" t="s">
        <v>203</v>
      </c>
      <c r="L905">
        <v>1</v>
      </c>
      <c r="N905" t="s">
        <v>613</v>
      </c>
      <c r="O905" s="59"/>
    </row>
    <row r="906" spans="2:15" x14ac:dyDescent="0.25">
      <c r="B906">
        <v>11</v>
      </c>
      <c r="C906" s="44" t="str">
        <f>VLOOKUP(見積条件マスタ[[#This Row],[article_type_id]],品名マスタ[],5,0)</f>
        <v>センターレール</v>
      </c>
      <c r="D906">
        <v>10038</v>
      </c>
      <c r="E906" s="44" t="str">
        <f>VLOOKUP(見積条件マスタ[[#This Row],[qt_condition_type_id]],見積条件タイプマスタ[],5,0)</f>
        <v>長手公差</v>
      </c>
      <c r="F906" s="44" t="str">
        <f>VLOOKUP(見積条件マスタ[[#This Row],[qt_condition_type_id]],見積条件タイプマスタ[],2,0)</f>
        <v>TOLERANCE</v>
      </c>
      <c r="G906">
        <v>1</v>
      </c>
      <c r="H906" s="44" t="str">
        <f>見積条件マスタ[[#This Row],[article_type_id]]&amp;"."&amp;見積条件マスタ[[#This Row],[qt_condition_type_id]]&amp;"."&amp;見積条件マスタ[[#This Row],[qt_condition_type_define_id]]</f>
        <v>11.10038.1</v>
      </c>
      <c r="I906" t="s">
        <v>196</v>
      </c>
      <c r="K906" t="s">
        <v>196</v>
      </c>
      <c r="L906">
        <v>1</v>
      </c>
      <c r="N906" t="s">
        <v>613</v>
      </c>
      <c r="O906" s="59"/>
    </row>
    <row r="907" spans="2:15" x14ac:dyDescent="0.25">
      <c r="B907">
        <v>11</v>
      </c>
      <c r="C907" s="44" t="str">
        <f>VLOOKUP(見積条件マスタ[[#This Row],[article_type_id]],品名マスタ[],5,0)</f>
        <v>センターレール</v>
      </c>
      <c r="D907">
        <v>10039</v>
      </c>
      <c r="E907" s="44" t="str">
        <f>VLOOKUP(見積条件マスタ[[#This Row],[qt_condition_type_id]],見積条件タイプマスタ[],5,0)</f>
        <v>短手公差</v>
      </c>
      <c r="F907" s="44" t="str">
        <f>VLOOKUP(見積条件マスタ[[#This Row],[qt_condition_type_id]],見積条件タイプマスタ[],2,0)</f>
        <v>TOLERANCE</v>
      </c>
      <c r="G907">
        <v>1</v>
      </c>
      <c r="H907" s="44" t="str">
        <f>見積条件マスタ[[#This Row],[article_type_id]]&amp;"."&amp;見積条件マスタ[[#This Row],[qt_condition_type_id]]&amp;"."&amp;見積条件マスタ[[#This Row],[qt_condition_type_define_id]]</f>
        <v>11.10039.1</v>
      </c>
      <c r="I907" t="s">
        <v>443</v>
      </c>
      <c r="K907" t="s">
        <v>443</v>
      </c>
      <c r="L907">
        <v>1</v>
      </c>
      <c r="N907" t="s">
        <v>613</v>
      </c>
      <c r="O907" s="59"/>
    </row>
    <row r="908" spans="2:15" x14ac:dyDescent="0.25">
      <c r="B908">
        <v>11</v>
      </c>
      <c r="C908" s="44" t="str">
        <f>VLOOKUP(見積条件マスタ[[#This Row],[article_type_id]],品名マスタ[],5,0)</f>
        <v>センターレール</v>
      </c>
      <c r="D908">
        <v>10040</v>
      </c>
      <c r="E908" s="44" t="str">
        <f>VLOOKUP(見積条件マスタ[[#This Row],[qt_condition_type_id]],見積条件タイプマスタ[],5,0)</f>
        <v>仕上面</v>
      </c>
      <c r="F908" s="44" t="str">
        <f>VLOOKUP(見積条件マスタ[[#This Row],[qt_condition_type_id]],見積条件タイプマスタ[],2,0)</f>
        <v>SIMPLE_TEXT</v>
      </c>
      <c r="G908">
        <v>1</v>
      </c>
      <c r="H908" s="44" t="str">
        <f>見積条件マスタ[[#This Row],[article_type_id]]&amp;"."&amp;見積条件マスタ[[#This Row],[qt_condition_type_id]]&amp;"."&amp;見積条件マスタ[[#This Row],[qt_condition_type_define_id]]</f>
        <v>11.10040.1</v>
      </c>
      <c r="I908" t="s">
        <v>494</v>
      </c>
      <c r="K908" t="s">
        <v>691</v>
      </c>
      <c r="L908">
        <v>2</v>
      </c>
      <c r="N908" t="s">
        <v>613</v>
      </c>
      <c r="O908" s="59"/>
    </row>
    <row r="909" spans="2:15" x14ac:dyDescent="0.25">
      <c r="B909">
        <v>11</v>
      </c>
      <c r="C909" s="44" t="str">
        <f>VLOOKUP(見積条件マスタ[[#This Row],[article_type_id]],品名マスタ[],5,0)</f>
        <v>センターレール</v>
      </c>
      <c r="D909">
        <v>10040</v>
      </c>
      <c r="E909" s="44" t="str">
        <f>VLOOKUP(見積条件マスタ[[#This Row],[qt_condition_type_id]],見積条件タイプマスタ[],5,0)</f>
        <v>仕上面</v>
      </c>
      <c r="F909" s="44" t="str">
        <f>VLOOKUP(見積条件マスタ[[#This Row],[qt_condition_type_id]],見積条件タイプマスタ[],2,0)</f>
        <v>SIMPLE_TEXT</v>
      </c>
      <c r="G909">
        <v>2</v>
      </c>
      <c r="H909" s="44" t="str">
        <f>見積条件マスタ[[#This Row],[article_type_id]]&amp;"."&amp;見積条件マスタ[[#This Row],[qt_condition_type_id]]&amp;"."&amp;見積条件マスタ[[#This Row],[qt_condition_type_define_id]]</f>
        <v>11.10040.2</v>
      </c>
      <c r="I909" t="s">
        <v>493</v>
      </c>
      <c r="K909" t="s">
        <v>651</v>
      </c>
      <c r="L909">
        <v>1</v>
      </c>
      <c r="N909" t="s">
        <v>613</v>
      </c>
      <c r="O909" s="59"/>
    </row>
    <row r="910" spans="2:15" x14ac:dyDescent="0.25">
      <c r="B910">
        <v>12</v>
      </c>
      <c r="C910" s="44" t="str">
        <f>VLOOKUP(見積条件マスタ[[#This Row],[article_type_id]],品名マスタ[],5,0)</f>
        <v>ロッキングブロック</v>
      </c>
      <c r="D910">
        <v>1</v>
      </c>
      <c r="E910" s="44" t="str">
        <f>VLOOKUP(見積条件マスタ[[#This Row],[qt_condition_type_id]],見積条件タイプマスタ[],5,0)</f>
        <v>材質</v>
      </c>
      <c r="F910" s="44" t="str">
        <f>VLOOKUP(見積条件マスタ[[#This Row],[qt_condition_type_id]],見積条件タイプマスタ[],2,0)</f>
        <v>SIMPLE_TEXT</v>
      </c>
      <c r="G910">
        <v>1</v>
      </c>
      <c r="H910" s="44" t="str">
        <f>見積条件マスタ[[#This Row],[article_type_id]]&amp;"."&amp;見積条件マスタ[[#This Row],[qt_condition_type_id]]&amp;"."&amp;見積条件マスタ[[#This Row],[qt_condition_type_define_id]]</f>
        <v>12.1.1</v>
      </c>
      <c r="I910" t="s">
        <v>482</v>
      </c>
      <c r="J910" t="s">
        <v>646</v>
      </c>
      <c r="K910" t="s">
        <v>645</v>
      </c>
      <c r="L910">
        <v>1</v>
      </c>
      <c r="N910" t="s">
        <v>615</v>
      </c>
      <c r="O910" s="59"/>
    </row>
    <row r="911" spans="2:15" x14ac:dyDescent="0.25">
      <c r="B911">
        <v>12</v>
      </c>
      <c r="C911" s="44" t="str">
        <f>VLOOKUP(見積条件マスタ[[#This Row],[article_type_id]],品名マスタ[],5,0)</f>
        <v>ロッキングブロック</v>
      </c>
      <c r="D911">
        <v>1</v>
      </c>
      <c r="E911" s="44" t="str">
        <f>VLOOKUP(見積条件マスタ[[#This Row],[qt_condition_type_id]],見積条件タイプマスタ[],5,0)</f>
        <v>材質</v>
      </c>
      <c r="F911" s="44" t="str">
        <f>VLOOKUP(見積条件マスタ[[#This Row],[qt_condition_type_id]],見積条件タイプマスタ[],2,0)</f>
        <v>SIMPLE_TEXT</v>
      </c>
      <c r="G911">
        <v>2</v>
      </c>
      <c r="H911" s="44" t="str">
        <f>見積条件マスタ[[#This Row],[article_type_id]]&amp;"."&amp;見積条件マスタ[[#This Row],[qt_condition_type_id]]&amp;"."&amp;見積条件マスタ[[#This Row],[qt_condition_type_define_id]]</f>
        <v>12.1.2</v>
      </c>
      <c r="I911" t="s">
        <v>483</v>
      </c>
      <c r="J911" t="s">
        <v>647</v>
      </c>
      <c r="K911" t="s">
        <v>648</v>
      </c>
      <c r="L911">
        <v>2</v>
      </c>
      <c r="N911" t="s">
        <v>615</v>
      </c>
      <c r="O911" s="59"/>
    </row>
    <row r="912" spans="2:15" x14ac:dyDescent="0.25">
      <c r="B912">
        <v>12</v>
      </c>
      <c r="C912" s="44" t="str">
        <f>VLOOKUP(見積条件マスタ[[#This Row],[article_type_id]],品名マスタ[],5,0)</f>
        <v>ロッキングブロック</v>
      </c>
      <c r="D912">
        <v>1</v>
      </c>
      <c r="E912" s="44" t="str">
        <f>VLOOKUP(見積条件マスタ[[#This Row],[qt_condition_type_id]],見積条件タイプマスタ[],5,0)</f>
        <v>材質</v>
      </c>
      <c r="F912" s="44" t="str">
        <f>VLOOKUP(見積条件マスタ[[#This Row],[qt_condition_type_id]],見積条件タイプマスタ[],2,0)</f>
        <v>SIMPLE_TEXT</v>
      </c>
      <c r="G912">
        <v>3</v>
      </c>
      <c r="H912" s="44" t="str">
        <f>見積条件マスタ[[#This Row],[article_type_id]]&amp;"."&amp;見積条件マスタ[[#This Row],[qt_condition_type_id]]&amp;"."&amp;見積条件マスタ[[#This Row],[qt_condition_type_define_id]]</f>
        <v>12.1.3</v>
      </c>
      <c r="I912" t="s">
        <v>10</v>
      </c>
      <c r="J912" s="5" t="s">
        <v>11</v>
      </c>
      <c r="K912" s="5" t="s">
        <v>12</v>
      </c>
      <c r="L912">
        <v>3</v>
      </c>
      <c r="N912" t="s">
        <v>615</v>
      </c>
      <c r="O912" s="59"/>
    </row>
    <row r="913" spans="2:15" x14ac:dyDescent="0.25">
      <c r="B913" s="5">
        <v>13</v>
      </c>
      <c r="C913" s="16" t="str">
        <f>VLOOKUP(見積条件マスタ[[#This Row],[article_type_id]],品名マスタ[],5,0)</f>
        <v>鋳抜きピン</v>
      </c>
      <c r="D913" s="9">
        <v>1</v>
      </c>
      <c r="E913" s="16" t="str">
        <f>VLOOKUP(見積条件マスタ[[#This Row],[qt_condition_type_id]],見積条件タイプマスタ[],5,0)</f>
        <v>材質</v>
      </c>
      <c r="F913" s="16" t="str">
        <f>VLOOKUP(見積条件マスタ[[#This Row],[qt_condition_type_id]],見積条件タイプマスタ[],2,0)</f>
        <v>SIMPLE_TEXT</v>
      </c>
      <c r="G913" s="5">
        <v>1</v>
      </c>
      <c r="H913" s="16" t="str">
        <f>見積条件マスタ[[#This Row],[article_type_id]]&amp;"."&amp;見積条件マスタ[[#This Row],[qt_condition_type_id]]&amp;"."&amp;見積条件マスタ[[#This Row],[qt_condition_type_define_id]]</f>
        <v>13.1.1</v>
      </c>
      <c r="I913" s="5" t="s">
        <v>0</v>
      </c>
      <c r="J913" s="5" t="s">
        <v>8</v>
      </c>
      <c r="K913" s="5" t="s">
        <v>9</v>
      </c>
      <c r="L913" s="5">
        <v>1</v>
      </c>
      <c r="M913" s="5"/>
      <c r="N913" s="12" t="s">
        <v>611</v>
      </c>
      <c r="O913" s="59"/>
    </row>
    <row r="914" spans="2:15" x14ac:dyDescent="0.25">
      <c r="B914" s="5">
        <v>13</v>
      </c>
      <c r="C914" s="16" t="str">
        <f>VLOOKUP(見積条件マスタ[[#This Row],[article_type_id]],品名マスタ[],5,0)</f>
        <v>鋳抜きピン</v>
      </c>
      <c r="D914" s="9">
        <v>1</v>
      </c>
      <c r="E914" s="16" t="str">
        <f>VLOOKUP(見積条件マスタ[[#This Row],[qt_condition_type_id]],見積条件タイプマスタ[],5,0)</f>
        <v>材質</v>
      </c>
      <c r="F914" s="16" t="str">
        <f>VLOOKUP(見積条件マスタ[[#This Row],[qt_condition_type_id]],見積条件タイプマスタ[],2,0)</f>
        <v>SIMPLE_TEXT</v>
      </c>
      <c r="G914" s="5">
        <v>2</v>
      </c>
      <c r="H914" s="16" t="str">
        <f>見積条件マスタ[[#This Row],[article_type_id]]&amp;"."&amp;見積条件マスタ[[#This Row],[qt_condition_type_id]]&amp;"."&amp;見積条件マスタ[[#This Row],[qt_condition_type_define_id]]</f>
        <v>13.1.2</v>
      </c>
      <c r="I914" s="5" t="s">
        <v>10</v>
      </c>
      <c r="J914" s="5" t="s">
        <v>11</v>
      </c>
      <c r="K914" s="5" t="s">
        <v>12</v>
      </c>
      <c r="L914" s="5">
        <v>2</v>
      </c>
      <c r="M914" s="5"/>
      <c r="N914" s="12" t="s">
        <v>611</v>
      </c>
      <c r="O914" s="59"/>
    </row>
    <row r="915" spans="2:15" x14ac:dyDescent="0.25">
      <c r="B915" s="5">
        <v>13</v>
      </c>
      <c r="C915" s="16" t="str">
        <f>VLOOKUP(見積条件マスタ[[#This Row],[article_type_id]],品名マスタ[],5,0)</f>
        <v>鋳抜きピン</v>
      </c>
      <c r="D915" s="9">
        <v>1</v>
      </c>
      <c r="E915" s="16" t="str">
        <f>VLOOKUP(見積条件マスタ[[#This Row],[qt_condition_type_id]],見積条件タイプマスタ[],5,0)</f>
        <v>材質</v>
      </c>
      <c r="F915" s="16" t="str">
        <f>VLOOKUP(見積条件マスタ[[#This Row],[qt_condition_type_id]],見積条件タイプマスタ[],2,0)</f>
        <v>SIMPLE_TEXT</v>
      </c>
      <c r="G915" s="5">
        <v>3</v>
      </c>
      <c r="H915" s="16" t="str">
        <f>見積条件マスタ[[#This Row],[article_type_id]]&amp;"."&amp;見積条件マスタ[[#This Row],[qt_condition_type_id]]&amp;"."&amp;見積条件マスタ[[#This Row],[qt_condition_type_define_id]]</f>
        <v>13.1.3</v>
      </c>
      <c r="I915" s="5" t="s">
        <v>13</v>
      </c>
      <c r="J915" s="5" t="s">
        <v>14</v>
      </c>
      <c r="K915" s="5" t="s">
        <v>15</v>
      </c>
      <c r="L915" s="5">
        <v>6</v>
      </c>
      <c r="M915" s="5"/>
      <c r="N915" s="12" t="s">
        <v>611</v>
      </c>
      <c r="O915" s="59"/>
    </row>
    <row r="916" spans="2:15" x14ac:dyDescent="0.25">
      <c r="B916" s="5">
        <v>13</v>
      </c>
      <c r="C916" s="16" t="str">
        <f>VLOOKUP(見積条件マスタ[[#This Row],[article_type_id]],品名マスタ[],5,0)</f>
        <v>鋳抜きピン</v>
      </c>
      <c r="D916" s="9">
        <v>1</v>
      </c>
      <c r="E916" s="16" t="str">
        <f>VLOOKUP(見積条件マスタ[[#This Row],[qt_condition_type_id]],見積条件タイプマスタ[],5,0)</f>
        <v>材質</v>
      </c>
      <c r="F916" s="16" t="str">
        <f>VLOOKUP(見積条件マスタ[[#This Row],[qt_condition_type_id]],見積条件タイプマスタ[],2,0)</f>
        <v>SIMPLE_TEXT</v>
      </c>
      <c r="G916" s="5">
        <v>4</v>
      </c>
      <c r="H916" s="16" t="str">
        <f>見積条件マスタ[[#This Row],[article_type_id]]&amp;"."&amp;見積条件マスタ[[#This Row],[qt_condition_type_id]]&amp;"."&amp;見積条件マスタ[[#This Row],[qt_condition_type_define_id]]</f>
        <v>13.1.4</v>
      </c>
      <c r="I916" s="5" t="s">
        <v>16</v>
      </c>
      <c r="J916" s="5" t="s">
        <v>17</v>
      </c>
      <c r="K916" s="5" t="s">
        <v>625</v>
      </c>
      <c r="L916" s="5">
        <v>8</v>
      </c>
      <c r="M916" s="5"/>
      <c r="N916" s="12" t="s">
        <v>611</v>
      </c>
      <c r="O916" s="59"/>
    </row>
    <row r="917" spans="2:15" x14ac:dyDescent="0.25">
      <c r="B917" s="5">
        <v>13</v>
      </c>
      <c r="C917" s="16" t="str">
        <f>VLOOKUP(見積条件マスタ[[#This Row],[article_type_id]],品名マスタ[],5,0)</f>
        <v>鋳抜きピン</v>
      </c>
      <c r="D917" s="9">
        <v>1</v>
      </c>
      <c r="E917" s="16" t="str">
        <f>VLOOKUP(見積条件マスタ[[#This Row],[qt_condition_type_id]],見積条件タイプマスタ[],5,0)</f>
        <v>材質</v>
      </c>
      <c r="F917" s="16" t="str">
        <f>VLOOKUP(見積条件マスタ[[#This Row],[qt_condition_type_id]],見積条件タイプマスタ[],2,0)</f>
        <v>SIMPLE_TEXT</v>
      </c>
      <c r="G917" s="5">
        <v>5</v>
      </c>
      <c r="H917" s="16" t="str">
        <f>見積条件マスタ[[#This Row],[article_type_id]]&amp;"."&amp;見積条件マスタ[[#This Row],[qt_condition_type_id]]&amp;"."&amp;見積条件マスタ[[#This Row],[qt_condition_type_define_id]]</f>
        <v>13.1.5</v>
      </c>
      <c r="I917" s="5" t="s">
        <v>18</v>
      </c>
      <c r="J917" s="5" t="s">
        <v>19</v>
      </c>
      <c r="K917" s="5" t="s">
        <v>627</v>
      </c>
      <c r="L917" s="5">
        <v>7</v>
      </c>
      <c r="M917" s="5"/>
      <c r="N917" s="12" t="s">
        <v>611</v>
      </c>
      <c r="O917" s="59"/>
    </row>
    <row r="918" spans="2:15" x14ac:dyDescent="0.25">
      <c r="B918" s="5">
        <v>13</v>
      </c>
      <c r="C918" s="16" t="str">
        <f>VLOOKUP(見積条件マスタ[[#This Row],[article_type_id]],品名マスタ[],5,0)</f>
        <v>鋳抜きピン</v>
      </c>
      <c r="D918" s="9">
        <v>1</v>
      </c>
      <c r="E918" s="16" t="str">
        <f>VLOOKUP(見積条件マスタ[[#This Row],[qt_condition_type_id]],見積条件タイプマスタ[],5,0)</f>
        <v>材質</v>
      </c>
      <c r="F918" s="16" t="str">
        <f>VLOOKUP(見積条件マスタ[[#This Row],[qt_condition_type_id]],見積条件タイプマスタ[],2,0)</f>
        <v>SIMPLE_TEXT</v>
      </c>
      <c r="G918" s="5">
        <v>6</v>
      </c>
      <c r="H918" s="16" t="str">
        <f>見積条件マスタ[[#This Row],[article_type_id]]&amp;"."&amp;見積条件マスタ[[#This Row],[qt_condition_type_id]]&amp;"."&amp;見積条件マスタ[[#This Row],[qt_condition_type_define_id]]</f>
        <v>13.1.6</v>
      </c>
      <c r="I918" s="5" t="s">
        <v>20</v>
      </c>
      <c r="J918" s="5" t="s">
        <v>21</v>
      </c>
      <c r="K918" s="5" t="s">
        <v>632</v>
      </c>
      <c r="L918" s="5">
        <v>9</v>
      </c>
      <c r="M918" s="5"/>
      <c r="N918" s="12" t="s">
        <v>611</v>
      </c>
      <c r="O918" s="59"/>
    </row>
    <row r="919" spans="2:15" x14ac:dyDescent="0.25">
      <c r="B919" s="5">
        <v>13</v>
      </c>
      <c r="C919" s="16" t="str">
        <f>VLOOKUP(見積条件マスタ[[#This Row],[article_type_id]],品名マスタ[],5,0)</f>
        <v>鋳抜きピン</v>
      </c>
      <c r="D919" s="9">
        <v>1</v>
      </c>
      <c r="E919" s="16" t="str">
        <f>VLOOKUP(見積条件マスタ[[#This Row],[qt_condition_type_id]],見積条件タイプマスタ[],5,0)</f>
        <v>材質</v>
      </c>
      <c r="F919" s="16" t="str">
        <f>VLOOKUP(見積条件マスタ[[#This Row],[qt_condition_type_id]],見積条件タイプマスタ[],2,0)</f>
        <v>SIMPLE_TEXT</v>
      </c>
      <c r="G919" s="5">
        <v>7</v>
      </c>
      <c r="H919" s="16" t="str">
        <f>見積条件マスタ[[#This Row],[article_type_id]]&amp;"."&amp;見積条件マスタ[[#This Row],[qt_condition_type_id]]&amp;"."&amp;見積条件マスタ[[#This Row],[qt_condition_type_define_id]]</f>
        <v>13.1.7</v>
      </c>
      <c r="I919" s="5" t="s">
        <v>22</v>
      </c>
      <c r="J919" s="5" t="s">
        <v>23</v>
      </c>
      <c r="K919" s="5" t="s">
        <v>24</v>
      </c>
      <c r="L919" s="5">
        <v>4</v>
      </c>
      <c r="M919" s="5"/>
      <c r="N919" s="12" t="s">
        <v>611</v>
      </c>
      <c r="O919" s="59"/>
    </row>
    <row r="920" spans="2:15" x14ac:dyDescent="0.25">
      <c r="B920" s="5">
        <v>13</v>
      </c>
      <c r="C920" s="16" t="str">
        <f>VLOOKUP(見積条件マスタ[[#This Row],[article_type_id]],品名マスタ[],5,0)</f>
        <v>鋳抜きピン</v>
      </c>
      <c r="D920" s="9">
        <v>1</v>
      </c>
      <c r="E920" s="16" t="str">
        <f>VLOOKUP(見積条件マスタ[[#This Row],[qt_condition_type_id]],見積条件タイプマスタ[],5,0)</f>
        <v>材質</v>
      </c>
      <c r="F920" s="16" t="str">
        <f>VLOOKUP(見積条件マスタ[[#This Row],[qt_condition_type_id]],見積条件タイプマスタ[],2,0)</f>
        <v>SIMPLE_TEXT</v>
      </c>
      <c r="G920" s="5">
        <v>8</v>
      </c>
      <c r="H920" s="16" t="str">
        <f>見積条件マスタ[[#This Row],[article_type_id]]&amp;"."&amp;見積条件マスタ[[#This Row],[qt_condition_type_id]]&amp;"."&amp;見積条件マスタ[[#This Row],[qt_condition_type_define_id]]</f>
        <v>13.1.8</v>
      </c>
      <c r="I920" s="5" t="s">
        <v>25</v>
      </c>
      <c r="J920" s="5" t="s">
        <v>26</v>
      </c>
      <c r="K920" s="5" t="s">
        <v>621</v>
      </c>
      <c r="L920" s="5">
        <v>3</v>
      </c>
      <c r="M920" s="5"/>
      <c r="N920" s="12" t="s">
        <v>611</v>
      </c>
      <c r="O920" s="59"/>
    </row>
    <row r="921" spans="2:15" x14ac:dyDescent="0.25">
      <c r="B921" s="5">
        <v>13</v>
      </c>
      <c r="C921" s="16" t="str">
        <f>VLOOKUP(見積条件マスタ[[#This Row],[article_type_id]],品名マスタ[],5,0)</f>
        <v>鋳抜きピン</v>
      </c>
      <c r="D921" s="9">
        <v>1</v>
      </c>
      <c r="E921" s="16" t="str">
        <f>VLOOKUP(見積条件マスタ[[#This Row],[qt_condition_type_id]],見積条件タイプマスタ[],5,0)</f>
        <v>材質</v>
      </c>
      <c r="F921" s="16" t="str">
        <f>VLOOKUP(見積条件マスタ[[#This Row],[qt_condition_type_id]],見積条件タイプマスタ[],2,0)</f>
        <v>SIMPLE_TEXT</v>
      </c>
      <c r="G921" s="5">
        <v>9</v>
      </c>
      <c r="H921" s="16" t="str">
        <f>見積条件マスタ[[#This Row],[article_type_id]]&amp;"."&amp;見積条件マスタ[[#This Row],[qt_condition_type_id]]&amp;"."&amp;見積条件マスタ[[#This Row],[qt_condition_type_define_id]]</f>
        <v>13.1.9</v>
      </c>
      <c r="I921" s="5" t="s">
        <v>27</v>
      </c>
      <c r="J921" s="5" t="s">
        <v>17</v>
      </c>
      <c r="K921" s="5" t="s">
        <v>623</v>
      </c>
      <c r="L921" s="5">
        <v>5</v>
      </c>
      <c r="M921" s="5"/>
      <c r="N921" s="12" t="s">
        <v>611</v>
      </c>
      <c r="O921" s="59"/>
    </row>
    <row r="922" spans="2:15" x14ac:dyDescent="0.25">
      <c r="B922" s="5">
        <v>13</v>
      </c>
      <c r="C922" s="16" t="str">
        <f>VLOOKUP(見積条件マスタ[[#This Row],[article_type_id]],品名マスタ[],5,0)</f>
        <v>鋳抜きピン</v>
      </c>
      <c r="D922" s="9">
        <v>1</v>
      </c>
      <c r="E922" s="16" t="str">
        <f>VLOOKUP(見積条件マスタ[[#This Row],[qt_condition_type_id]],見積条件タイプマスタ[],5,0)</f>
        <v>材質</v>
      </c>
      <c r="F922" s="16" t="str">
        <f>VLOOKUP(見積条件マスタ[[#This Row],[qt_condition_type_id]],見積条件タイプマスタ[],2,0)</f>
        <v>SIMPLE_TEXT</v>
      </c>
      <c r="G922" s="5">
        <v>10</v>
      </c>
      <c r="H922" s="16" t="str">
        <f>見積条件マスタ[[#This Row],[article_type_id]]&amp;"."&amp;見積条件マスタ[[#This Row],[qt_condition_type_id]]&amp;"."&amp;見積条件マスタ[[#This Row],[qt_condition_type_define_id]]</f>
        <v>13.1.10</v>
      </c>
      <c r="I922" s="5" t="s">
        <v>28</v>
      </c>
      <c r="J922" s="5" t="s">
        <v>29</v>
      </c>
      <c r="K922" s="5" t="s">
        <v>628</v>
      </c>
      <c r="L922" s="5">
        <v>10</v>
      </c>
      <c r="M922" s="5"/>
      <c r="N922" s="12" t="s">
        <v>688</v>
      </c>
      <c r="O922" s="59"/>
    </row>
    <row r="923" spans="2:15" x14ac:dyDescent="0.25">
      <c r="B923" s="5">
        <v>13</v>
      </c>
      <c r="C923" s="16" t="str">
        <f>VLOOKUP(見積条件マスタ[[#This Row],[article_type_id]],品名マスタ[],5,0)</f>
        <v>鋳抜きピン</v>
      </c>
      <c r="D923" s="9">
        <v>1</v>
      </c>
      <c r="E923" s="16" t="str">
        <f>VLOOKUP(見積条件マスタ[[#This Row],[qt_condition_type_id]],見積条件タイプマスタ[],5,0)</f>
        <v>材質</v>
      </c>
      <c r="F923" s="16" t="str">
        <f>VLOOKUP(見積条件マスタ[[#This Row],[qt_condition_type_id]],見積条件タイプマスタ[],2,0)</f>
        <v>SIMPLE_TEXT</v>
      </c>
      <c r="G923" s="5">
        <v>11</v>
      </c>
      <c r="H923" s="16" t="str">
        <f>見積条件マスタ[[#This Row],[article_type_id]]&amp;"."&amp;見積条件マスタ[[#This Row],[qt_condition_type_id]]&amp;"."&amp;見積条件マスタ[[#This Row],[qt_condition_type_define_id]]</f>
        <v>13.1.11</v>
      </c>
      <c r="I923" s="5" t="s">
        <v>30</v>
      </c>
      <c r="J923" s="5" t="s">
        <v>31</v>
      </c>
      <c r="K923" s="5" t="s">
        <v>629</v>
      </c>
      <c r="L923" s="5">
        <v>11</v>
      </c>
      <c r="M923" s="5"/>
      <c r="N923" s="12" t="s">
        <v>688</v>
      </c>
      <c r="O923" s="59"/>
    </row>
    <row r="924" spans="2:15" x14ac:dyDescent="0.25">
      <c r="B924" s="5">
        <v>13</v>
      </c>
      <c r="C924" s="16" t="str">
        <f>VLOOKUP(見積条件マスタ[[#This Row],[article_type_id]],品名マスタ[],5,0)</f>
        <v>鋳抜きピン</v>
      </c>
      <c r="D924" s="9">
        <v>1</v>
      </c>
      <c r="E924" s="16" t="str">
        <f>VLOOKUP(見積条件マスタ[[#This Row],[qt_condition_type_id]],見積条件タイプマスタ[],5,0)</f>
        <v>材質</v>
      </c>
      <c r="F924" s="16" t="str">
        <f>VLOOKUP(見積条件マスタ[[#This Row],[qt_condition_type_id]],見積条件タイプマスタ[],2,0)</f>
        <v>SIMPLE_TEXT</v>
      </c>
      <c r="G924" s="5">
        <v>12</v>
      </c>
      <c r="H924" s="16" t="str">
        <f>見積条件マスタ[[#This Row],[article_type_id]]&amp;"."&amp;見積条件マスタ[[#This Row],[qt_condition_type_id]]&amp;"."&amp;見積条件マスタ[[#This Row],[qt_condition_type_define_id]]</f>
        <v>13.1.12</v>
      </c>
      <c r="I924" s="5" t="s">
        <v>32</v>
      </c>
      <c r="J924" s="5" t="s">
        <v>33</v>
      </c>
      <c r="K924" s="5" t="s">
        <v>630</v>
      </c>
      <c r="L924" s="5">
        <v>12</v>
      </c>
      <c r="M924" s="5"/>
      <c r="N924" s="12" t="s">
        <v>688</v>
      </c>
      <c r="O924" s="59"/>
    </row>
    <row r="925" spans="2:15" x14ac:dyDescent="0.25">
      <c r="B925" s="5">
        <v>13</v>
      </c>
      <c r="C925" s="16" t="str">
        <f>VLOOKUP(見積条件マスタ[[#This Row],[article_type_id]],品名マスタ[],5,0)</f>
        <v>鋳抜きピン</v>
      </c>
      <c r="D925" s="9">
        <v>2</v>
      </c>
      <c r="E925" s="16" t="str">
        <f>VLOOKUP(見積条件マスタ[[#This Row],[qt_condition_type_id]],見積条件タイプマスタ[],5,0)</f>
        <v>表面処理</v>
      </c>
      <c r="F925" s="16" t="str">
        <f>VLOOKUP(見積条件マスタ[[#This Row],[qt_condition_type_id]],見積条件タイプマスタ[],2,0)</f>
        <v>SIMPLE_TEXT</v>
      </c>
      <c r="G925" s="5">
        <v>1</v>
      </c>
      <c r="H925" s="16" t="str">
        <f>見積条件マスタ[[#This Row],[article_type_id]]&amp;"."&amp;見積条件マスタ[[#This Row],[qt_condition_type_id]]&amp;"."&amp;見積条件マスタ[[#This Row],[qt_condition_type_define_id]]</f>
        <v>13.2.1</v>
      </c>
      <c r="I925" s="5" t="s">
        <v>162</v>
      </c>
      <c r="J925" s="5"/>
      <c r="K925" s="5" t="s">
        <v>163</v>
      </c>
      <c r="L925" s="5">
        <v>1</v>
      </c>
      <c r="M925" s="5"/>
      <c r="N925" s="12" t="s">
        <v>688</v>
      </c>
      <c r="O925" s="59"/>
    </row>
    <row r="926" spans="2:15" x14ac:dyDescent="0.25">
      <c r="B926" s="5">
        <v>13</v>
      </c>
      <c r="C926" s="16" t="str">
        <f>VLOOKUP(見積条件マスタ[[#This Row],[article_type_id]],品名マスタ[],5,0)</f>
        <v>鋳抜きピン</v>
      </c>
      <c r="D926" s="9">
        <v>2</v>
      </c>
      <c r="E926" s="16" t="str">
        <f>VLOOKUP(見積条件マスタ[[#This Row],[qt_condition_type_id]],見積条件タイプマスタ[],5,0)</f>
        <v>表面処理</v>
      </c>
      <c r="F926" s="16" t="str">
        <f>VLOOKUP(見積条件マスタ[[#This Row],[qt_condition_type_id]],見積条件タイプマスタ[],2,0)</f>
        <v>SIMPLE_TEXT</v>
      </c>
      <c r="G926" s="5">
        <v>2</v>
      </c>
      <c r="H926" s="16" t="str">
        <f>見積条件マスタ[[#This Row],[article_type_id]]&amp;"."&amp;見積条件マスタ[[#This Row],[qt_condition_type_id]]&amp;"."&amp;見積条件マスタ[[#This Row],[qt_condition_type_define_id]]</f>
        <v>13.2.2</v>
      </c>
      <c r="I926" s="5" t="s">
        <v>35</v>
      </c>
      <c r="J926" s="5"/>
      <c r="K926" s="5" t="s">
        <v>164</v>
      </c>
      <c r="L926" s="5">
        <v>2</v>
      </c>
      <c r="M926" s="5"/>
      <c r="N926" s="12" t="s">
        <v>611</v>
      </c>
      <c r="O926" s="59"/>
    </row>
    <row r="927" spans="2:15" x14ac:dyDescent="0.25">
      <c r="B927" s="5">
        <v>13</v>
      </c>
      <c r="C927" s="16" t="str">
        <f>VLOOKUP(見積条件マスタ[[#This Row],[article_type_id]],品名マスタ[],5,0)</f>
        <v>鋳抜きピン</v>
      </c>
      <c r="D927" s="9">
        <v>2</v>
      </c>
      <c r="E927" s="16" t="str">
        <f>VLOOKUP(見積条件マスタ[[#This Row],[qt_condition_type_id]],見積条件タイプマスタ[],5,0)</f>
        <v>表面処理</v>
      </c>
      <c r="F927" s="16" t="str">
        <f>VLOOKUP(見積条件マスタ[[#This Row],[qt_condition_type_id]],見積条件タイプマスタ[],2,0)</f>
        <v>SIMPLE_TEXT</v>
      </c>
      <c r="G927" s="5">
        <v>3</v>
      </c>
      <c r="H927" s="16" t="str">
        <f>見積条件マスタ[[#This Row],[article_type_id]]&amp;"."&amp;見積条件マスタ[[#This Row],[qt_condition_type_id]]&amp;"."&amp;見積条件マスタ[[#This Row],[qt_condition_type_define_id]]</f>
        <v>13.2.3</v>
      </c>
      <c r="I927" s="5" t="s">
        <v>34</v>
      </c>
      <c r="J927" s="5"/>
      <c r="K927" s="5" t="s">
        <v>165</v>
      </c>
      <c r="L927" s="5">
        <v>3</v>
      </c>
      <c r="M927" s="5"/>
      <c r="N927" s="12" t="s">
        <v>611</v>
      </c>
      <c r="O927" s="59"/>
    </row>
    <row r="928" spans="2:15" x14ac:dyDescent="0.25">
      <c r="B928" s="5">
        <v>13</v>
      </c>
      <c r="C928" s="16" t="str">
        <f>VLOOKUP(見積条件マスタ[[#This Row],[article_type_id]],品名マスタ[],5,0)</f>
        <v>鋳抜きピン</v>
      </c>
      <c r="D928" s="9">
        <v>2</v>
      </c>
      <c r="E928" s="16" t="str">
        <f>VLOOKUP(見積条件マスタ[[#This Row],[qt_condition_type_id]],見積条件タイプマスタ[],5,0)</f>
        <v>表面処理</v>
      </c>
      <c r="F928" s="16" t="str">
        <f>VLOOKUP(見積条件マスタ[[#This Row],[qt_condition_type_id]],見積条件タイプマスタ[],2,0)</f>
        <v>SIMPLE_TEXT</v>
      </c>
      <c r="G928" s="5">
        <v>4</v>
      </c>
      <c r="H928" s="16" t="str">
        <f>見積条件マスタ[[#This Row],[article_type_id]]&amp;"."&amp;見積条件マスタ[[#This Row],[qt_condition_type_id]]&amp;"."&amp;見積条件マスタ[[#This Row],[qt_condition_type_define_id]]</f>
        <v>13.2.4</v>
      </c>
      <c r="I928" s="5" t="s">
        <v>166</v>
      </c>
      <c r="J928" s="5"/>
      <c r="K928" s="5" t="s">
        <v>635</v>
      </c>
      <c r="L928" s="5">
        <v>4</v>
      </c>
      <c r="M928" s="5"/>
      <c r="N928" s="12" t="s">
        <v>688</v>
      </c>
      <c r="O928" s="59"/>
    </row>
    <row r="929" spans="2:15" x14ac:dyDescent="0.25">
      <c r="B929" s="5">
        <v>13</v>
      </c>
      <c r="C929" s="16" t="str">
        <f>VLOOKUP(見積条件マスタ[[#This Row],[article_type_id]],品名マスタ[],5,0)</f>
        <v>鋳抜きピン</v>
      </c>
      <c r="D929" s="9">
        <v>2</v>
      </c>
      <c r="E929" s="16" t="str">
        <f>VLOOKUP(見積条件マスタ[[#This Row],[qt_condition_type_id]],見積条件タイプマスタ[],5,0)</f>
        <v>表面処理</v>
      </c>
      <c r="F929" s="16" t="str">
        <f>VLOOKUP(見積条件マスタ[[#This Row],[qt_condition_type_id]],見積条件タイプマスタ[],2,0)</f>
        <v>SIMPLE_TEXT</v>
      </c>
      <c r="G929" s="5">
        <v>5</v>
      </c>
      <c r="H929" s="16" t="str">
        <f>見積条件マスタ[[#This Row],[article_type_id]]&amp;"."&amp;見積条件マスタ[[#This Row],[qt_condition_type_id]]&amp;"."&amp;見積条件マスタ[[#This Row],[qt_condition_type_define_id]]</f>
        <v>13.2.5</v>
      </c>
      <c r="I929" s="5" t="s">
        <v>167</v>
      </c>
      <c r="J929" s="5"/>
      <c r="K929" s="5" t="s">
        <v>553</v>
      </c>
      <c r="L929" s="5">
        <v>5</v>
      </c>
      <c r="M929" s="5"/>
      <c r="N929" s="12" t="s">
        <v>688</v>
      </c>
      <c r="O929" s="59"/>
    </row>
    <row r="930" spans="2:15" x14ac:dyDescent="0.25">
      <c r="B930" s="5">
        <v>13</v>
      </c>
      <c r="C930" s="16" t="str">
        <f>VLOOKUP(見積条件マスタ[[#This Row],[article_type_id]],品名マスタ[],5,0)</f>
        <v>鋳抜きピン</v>
      </c>
      <c r="D930" s="9">
        <v>2</v>
      </c>
      <c r="E930" s="16" t="str">
        <f>VLOOKUP(見積条件マスタ[[#This Row],[qt_condition_type_id]],見積条件タイプマスタ[],5,0)</f>
        <v>表面処理</v>
      </c>
      <c r="F930" s="16" t="str">
        <f>VLOOKUP(見積条件マスタ[[#This Row],[qt_condition_type_id]],見積条件タイプマスタ[],2,0)</f>
        <v>SIMPLE_TEXT</v>
      </c>
      <c r="G930" s="5">
        <v>6</v>
      </c>
      <c r="H930" s="16" t="str">
        <f>見積条件マスタ[[#This Row],[article_type_id]]&amp;"."&amp;見積条件マスタ[[#This Row],[qt_condition_type_id]]&amp;"."&amp;見積条件マスタ[[#This Row],[qt_condition_type_define_id]]</f>
        <v>13.2.6</v>
      </c>
      <c r="I930" s="5" t="s">
        <v>168</v>
      </c>
      <c r="J930" s="5"/>
      <c r="K930" s="5" t="s">
        <v>554</v>
      </c>
      <c r="L930" s="5">
        <v>6</v>
      </c>
      <c r="M930" s="5"/>
      <c r="N930" s="12" t="s">
        <v>688</v>
      </c>
      <c r="O930" s="59"/>
    </row>
    <row r="931" spans="2:15" x14ac:dyDescent="0.25">
      <c r="B931" s="5">
        <v>13</v>
      </c>
      <c r="C931" s="16" t="str">
        <f>VLOOKUP(見積条件マスタ[[#This Row],[article_type_id]],品名マスタ[],5,0)</f>
        <v>鋳抜きピン</v>
      </c>
      <c r="D931" s="9">
        <v>2</v>
      </c>
      <c r="E931" s="16" t="str">
        <f>VLOOKUP(見積条件マスタ[[#This Row],[qt_condition_type_id]],見積条件タイプマスタ[],5,0)</f>
        <v>表面処理</v>
      </c>
      <c r="F931" s="16" t="str">
        <f>VLOOKUP(見積条件マスタ[[#This Row],[qt_condition_type_id]],見積条件タイプマスタ[],2,0)</f>
        <v>SIMPLE_TEXT</v>
      </c>
      <c r="G931" s="5">
        <v>7</v>
      </c>
      <c r="H931" s="16" t="str">
        <f>見積条件マスタ[[#This Row],[article_type_id]]&amp;"."&amp;見積条件マスタ[[#This Row],[qt_condition_type_id]]&amp;"."&amp;見積条件マスタ[[#This Row],[qt_condition_type_define_id]]</f>
        <v>13.2.7</v>
      </c>
      <c r="I931" s="5" t="s">
        <v>169</v>
      </c>
      <c r="J931" s="5"/>
      <c r="K931" s="5" t="s">
        <v>555</v>
      </c>
      <c r="L931" s="5">
        <v>7</v>
      </c>
      <c r="M931" s="5"/>
      <c r="N931" s="12" t="s">
        <v>688</v>
      </c>
      <c r="O931" s="59"/>
    </row>
    <row r="932" spans="2:15" x14ac:dyDescent="0.25">
      <c r="B932" s="5">
        <v>13</v>
      </c>
      <c r="C932" s="16" t="str">
        <f>VLOOKUP(見積条件マスタ[[#This Row],[article_type_id]],品名マスタ[],5,0)</f>
        <v>鋳抜きピン</v>
      </c>
      <c r="D932" s="9">
        <v>2</v>
      </c>
      <c r="E932" s="16" t="str">
        <f>VLOOKUP(見積条件マスタ[[#This Row],[qt_condition_type_id]],見積条件タイプマスタ[],5,0)</f>
        <v>表面処理</v>
      </c>
      <c r="F932" s="16" t="str">
        <f>VLOOKUP(見積条件マスタ[[#This Row],[qt_condition_type_id]],見積条件タイプマスタ[],2,0)</f>
        <v>SIMPLE_TEXT</v>
      </c>
      <c r="G932" s="5">
        <v>8</v>
      </c>
      <c r="H932" s="16" t="str">
        <f>見積条件マスタ[[#This Row],[article_type_id]]&amp;"."&amp;見積条件マスタ[[#This Row],[qt_condition_type_id]]&amp;"."&amp;見積条件マスタ[[#This Row],[qt_condition_type_define_id]]</f>
        <v>13.2.8</v>
      </c>
      <c r="I932" s="5" t="s">
        <v>170</v>
      </c>
      <c r="J932" s="5"/>
      <c r="K932" s="5" t="s">
        <v>556</v>
      </c>
      <c r="L932" s="5">
        <v>8</v>
      </c>
      <c r="M932" s="5"/>
      <c r="N932" s="12" t="s">
        <v>688</v>
      </c>
      <c r="O932" s="59"/>
    </row>
    <row r="933" spans="2:15" x14ac:dyDescent="0.25">
      <c r="B933" s="5">
        <v>13</v>
      </c>
      <c r="C933" s="16" t="str">
        <f>VLOOKUP(見積条件マスタ[[#This Row],[article_type_id]],品名マスタ[],5,0)</f>
        <v>鋳抜きピン</v>
      </c>
      <c r="D933" s="9">
        <v>2</v>
      </c>
      <c r="E933" s="16" t="str">
        <f>VLOOKUP(見積条件マスタ[[#This Row],[qt_condition_type_id]],見積条件タイプマスタ[],5,0)</f>
        <v>表面処理</v>
      </c>
      <c r="F933" s="16" t="str">
        <f>VLOOKUP(見積条件マスタ[[#This Row],[qt_condition_type_id]],見積条件タイプマスタ[],2,0)</f>
        <v>SIMPLE_TEXT</v>
      </c>
      <c r="G933" s="5">
        <v>9</v>
      </c>
      <c r="H933" s="16" t="str">
        <f>見積条件マスタ[[#This Row],[article_type_id]]&amp;"."&amp;見積条件マスタ[[#This Row],[qt_condition_type_id]]&amp;"."&amp;見積条件マスタ[[#This Row],[qt_condition_type_define_id]]</f>
        <v>13.2.9</v>
      </c>
      <c r="I933" s="5" t="s">
        <v>171</v>
      </c>
      <c r="J933" s="5"/>
      <c r="K933" s="5" t="s">
        <v>557</v>
      </c>
      <c r="L933" s="5">
        <v>9</v>
      </c>
      <c r="M933" s="5"/>
      <c r="N933" s="12" t="s">
        <v>688</v>
      </c>
      <c r="O933" s="59"/>
    </row>
    <row r="934" spans="2:15" x14ac:dyDescent="0.25">
      <c r="B934" s="5">
        <v>13</v>
      </c>
      <c r="C934" s="16" t="str">
        <f>VLOOKUP(見積条件マスタ[[#This Row],[article_type_id]],品名マスタ[],5,0)</f>
        <v>鋳抜きピン</v>
      </c>
      <c r="D934" s="9">
        <v>2</v>
      </c>
      <c r="E934" s="16" t="str">
        <f>VLOOKUP(見積条件マスタ[[#This Row],[qt_condition_type_id]],見積条件タイプマスタ[],5,0)</f>
        <v>表面処理</v>
      </c>
      <c r="F934" s="16" t="str">
        <f>VLOOKUP(見積条件マスタ[[#This Row],[qt_condition_type_id]],見積条件タイプマスタ[],2,0)</f>
        <v>SIMPLE_TEXT</v>
      </c>
      <c r="G934" s="5">
        <v>10</v>
      </c>
      <c r="H934" s="16" t="str">
        <f>見積条件マスタ[[#This Row],[article_type_id]]&amp;"."&amp;見積条件マスタ[[#This Row],[qt_condition_type_id]]&amp;"."&amp;見積条件マスタ[[#This Row],[qt_condition_type_define_id]]</f>
        <v>13.2.10</v>
      </c>
      <c r="I934" s="5" t="s">
        <v>172</v>
      </c>
      <c r="J934" s="5"/>
      <c r="K934" s="5" t="s">
        <v>558</v>
      </c>
      <c r="L934" s="5">
        <v>10</v>
      </c>
      <c r="M934" s="5"/>
      <c r="N934" s="12" t="s">
        <v>688</v>
      </c>
      <c r="O934" s="59"/>
    </row>
    <row r="935" spans="2:15" x14ac:dyDescent="0.25">
      <c r="B935" s="5">
        <v>13</v>
      </c>
      <c r="C935" s="16" t="str">
        <f>VLOOKUP(見積条件マスタ[[#This Row],[article_type_id]],品名マスタ[],5,0)</f>
        <v>鋳抜きピン</v>
      </c>
      <c r="D935" s="9">
        <v>2</v>
      </c>
      <c r="E935" s="16" t="str">
        <f>VLOOKUP(見積条件マスタ[[#This Row],[qt_condition_type_id]],見積条件タイプマスタ[],5,0)</f>
        <v>表面処理</v>
      </c>
      <c r="F935" s="16" t="str">
        <f>VLOOKUP(見積条件マスタ[[#This Row],[qt_condition_type_id]],見積条件タイプマスタ[],2,0)</f>
        <v>SIMPLE_TEXT</v>
      </c>
      <c r="G935" s="5">
        <v>11</v>
      </c>
      <c r="H935" s="16" t="str">
        <f>見積条件マスタ[[#This Row],[article_type_id]]&amp;"."&amp;見積条件マスタ[[#This Row],[qt_condition_type_id]]&amp;"."&amp;見積条件マスタ[[#This Row],[qt_condition_type_define_id]]</f>
        <v>13.2.11</v>
      </c>
      <c r="I935" s="5" t="s">
        <v>173</v>
      </c>
      <c r="J935" s="5"/>
      <c r="K935" s="5" t="s">
        <v>559</v>
      </c>
      <c r="L935" s="5">
        <v>11</v>
      </c>
      <c r="M935" s="5"/>
      <c r="N935" s="12" t="s">
        <v>688</v>
      </c>
      <c r="O935" s="59"/>
    </row>
    <row r="936" spans="2:15" x14ac:dyDescent="0.25">
      <c r="B936" s="5">
        <v>13</v>
      </c>
      <c r="C936" s="16" t="str">
        <f>VLOOKUP(見積条件マスタ[[#This Row],[article_type_id]],品名マスタ[],5,0)</f>
        <v>鋳抜きピン</v>
      </c>
      <c r="D936" s="9">
        <v>2</v>
      </c>
      <c r="E936" s="16" t="str">
        <f>VLOOKUP(見積条件マスタ[[#This Row],[qt_condition_type_id]],見積条件タイプマスタ[],5,0)</f>
        <v>表面処理</v>
      </c>
      <c r="F936" s="16" t="str">
        <f>VLOOKUP(見積条件マスタ[[#This Row],[qt_condition_type_id]],見積条件タイプマスタ[],2,0)</f>
        <v>SIMPLE_TEXT</v>
      </c>
      <c r="G936" s="5">
        <v>12</v>
      </c>
      <c r="H936" s="16" t="str">
        <f>見積条件マスタ[[#This Row],[article_type_id]]&amp;"."&amp;見積条件マスタ[[#This Row],[qt_condition_type_id]]&amp;"."&amp;見積条件マスタ[[#This Row],[qt_condition_type_define_id]]</f>
        <v>13.2.12</v>
      </c>
      <c r="I936" s="5" t="s">
        <v>174</v>
      </c>
      <c r="J936" s="5"/>
      <c r="K936" s="5" t="s">
        <v>560</v>
      </c>
      <c r="L936" s="5">
        <v>12</v>
      </c>
      <c r="M936" s="5"/>
      <c r="N936" s="12" t="s">
        <v>688</v>
      </c>
      <c r="O936" s="59"/>
    </row>
    <row r="937" spans="2:15" x14ac:dyDescent="0.25">
      <c r="B937" s="5">
        <v>13</v>
      </c>
      <c r="C937" s="16" t="str">
        <f>VLOOKUP(見積条件マスタ[[#This Row],[article_type_id]],品名マスタ[],5,0)</f>
        <v>鋳抜きピン</v>
      </c>
      <c r="D937" s="9">
        <v>2</v>
      </c>
      <c r="E937" s="16" t="str">
        <f>VLOOKUP(見積条件マスタ[[#This Row],[qt_condition_type_id]],見積条件タイプマスタ[],5,0)</f>
        <v>表面処理</v>
      </c>
      <c r="F937" s="16" t="str">
        <f>VLOOKUP(見積条件マスタ[[#This Row],[qt_condition_type_id]],見積条件タイプマスタ[],2,0)</f>
        <v>SIMPLE_TEXT</v>
      </c>
      <c r="G937" s="5">
        <v>13</v>
      </c>
      <c r="H937" s="16" t="str">
        <f>見積条件マスタ[[#This Row],[article_type_id]]&amp;"."&amp;見積条件マスタ[[#This Row],[qt_condition_type_id]]&amp;"."&amp;見積条件マスタ[[#This Row],[qt_condition_type_define_id]]</f>
        <v>13.2.13</v>
      </c>
      <c r="I937" s="5" t="s">
        <v>175</v>
      </c>
      <c r="J937" s="5"/>
      <c r="K937" s="5" t="s">
        <v>561</v>
      </c>
      <c r="L937" s="5">
        <v>13</v>
      </c>
      <c r="M937" s="5"/>
      <c r="N937" s="12" t="s">
        <v>688</v>
      </c>
      <c r="O937" s="59"/>
    </row>
    <row r="938" spans="2:15" x14ac:dyDescent="0.25">
      <c r="B938" s="5">
        <v>13</v>
      </c>
      <c r="C938" s="16" t="str">
        <f>VLOOKUP(見積条件マスタ[[#This Row],[article_type_id]],品名マスタ[],5,0)</f>
        <v>鋳抜きピン</v>
      </c>
      <c r="D938" s="9">
        <v>3</v>
      </c>
      <c r="E938" s="16" t="str">
        <f>VLOOKUP(見積条件マスタ[[#This Row],[qt_condition_type_id]],見積条件タイプマスタ[],5,0)</f>
        <v>硬度</v>
      </c>
      <c r="F938" s="16" t="str">
        <f>VLOOKUP(見積条件マスタ[[#This Row],[qt_condition_type_id]],見積条件タイプマスタ[],2,0)</f>
        <v>SIMPLE_TEXT</v>
      </c>
      <c r="G938" s="5">
        <v>1</v>
      </c>
      <c r="H938" s="16" t="str">
        <f>見積条件マスタ[[#This Row],[article_type_id]]&amp;"."&amp;見積条件マスタ[[#This Row],[qt_condition_type_id]]&amp;"."&amp;見積条件マスタ[[#This Row],[qt_condition_type_define_id]]</f>
        <v>13.3.1</v>
      </c>
      <c r="I938" s="5" t="s">
        <v>176</v>
      </c>
      <c r="J938" s="5"/>
      <c r="K938" s="5" t="s">
        <v>177</v>
      </c>
      <c r="L938" s="5">
        <v>1</v>
      </c>
      <c r="M938" s="5"/>
      <c r="N938" s="12" t="s">
        <v>838</v>
      </c>
      <c r="O938" s="59" t="s">
        <v>839</v>
      </c>
    </row>
    <row r="939" spans="2:15" x14ac:dyDescent="0.25">
      <c r="B939" s="5">
        <v>13</v>
      </c>
      <c r="C939" s="16" t="str">
        <f>VLOOKUP(見積条件マスタ[[#This Row],[article_type_id]],品名マスタ[],5,0)</f>
        <v>鋳抜きピン</v>
      </c>
      <c r="D939" s="9">
        <v>3</v>
      </c>
      <c r="E939" s="16" t="str">
        <f>VLOOKUP(見積条件マスタ[[#This Row],[qt_condition_type_id]],見積条件タイプマスタ[],5,0)</f>
        <v>硬度</v>
      </c>
      <c r="F939" s="16" t="str">
        <f>VLOOKUP(見積条件マスタ[[#This Row],[qt_condition_type_id]],見積条件タイプマスタ[],2,0)</f>
        <v>SIMPLE_TEXT</v>
      </c>
      <c r="G939" s="5">
        <v>2</v>
      </c>
      <c r="H939" s="16" t="str">
        <f>見積条件マスタ[[#This Row],[article_type_id]]&amp;"."&amp;見積条件マスタ[[#This Row],[qt_condition_type_id]]&amp;"."&amp;見積条件マスタ[[#This Row],[qt_condition_type_define_id]]</f>
        <v>13.3.2</v>
      </c>
      <c r="I939" s="5" t="s">
        <v>14</v>
      </c>
      <c r="J939" s="5"/>
      <c r="K939" s="5" t="s">
        <v>178</v>
      </c>
      <c r="L939" s="5">
        <v>2</v>
      </c>
      <c r="M939" s="5"/>
      <c r="N939" s="12" t="s">
        <v>838</v>
      </c>
      <c r="O939" s="59" t="s">
        <v>839</v>
      </c>
    </row>
    <row r="940" spans="2:15" x14ac:dyDescent="0.25">
      <c r="B940" s="5">
        <v>13</v>
      </c>
      <c r="C940" s="16" t="str">
        <f>VLOOKUP(見積条件マスタ[[#This Row],[article_type_id]],品名マスタ[],5,0)</f>
        <v>鋳抜きピン</v>
      </c>
      <c r="D940" s="9">
        <v>3</v>
      </c>
      <c r="E940" s="16" t="str">
        <f>VLOOKUP(見積条件マスタ[[#This Row],[qt_condition_type_id]],見積条件タイプマスタ[],5,0)</f>
        <v>硬度</v>
      </c>
      <c r="F940" s="16" t="str">
        <f>VLOOKUP(見積条件マスタ[[#This Row],[qt_condition_type_id]],見積条件タイプマスタ[],2,0)</f>
        <v>SIMPLE_TEXT</v>
      </c>
      <c r="G940" s="5">
        <v>3</v>
      </c>
      <c r="H940" s="16" t="str">
        <f>見積条件マスタ[[#This Row],[article_type_id]]&amp;"."&amp;見積条件マスタ[[#This Row],[qt_condition_type_id]]&amp;"."&amp;見積条件マスタ[[#This Row],[qt_condition_type_define_id]]</f>
        <v>13.3.3</v>
      </c>
      <c r="I940" s="5" t="s">
        <v>17</v>
      </c>
      <c r="J940" s="5"/>
      <c r="K940" s="5" t="s">
        <v>179</v>
      </c>
      <c r="L940" s="5">
        <v>3</v>
      </c>
      <c r="M940" s="5"/>
      <c r="N940" s="12" t="s">
        <v>838</v>
      </c>
      <c r="O940" s="59" t="s">
        <v>839</v>
      </c>
    </row>
    <row r="941" spans="2:15" x14ac:dyDescent="0.25">
      <c r="B941" s="5">
        <v>13</v>
      </c>
      <c r="C941" s="16" t="str">
        <f>VLOOKUP(見積条件マスタ[[#This Row],[article_type_id]],品名マスタ[],5,0)</f>
        <v>鋳抜きピン</v>
      </c>
      <c r="D941" s="9">
        <v>3</v>
      </c>
      <c r="E941" s="16" t="str">
        <f>VLOOKUP(見積条件マスタ[[#This Row],[qt_condition_type_id]],見積条件タイプマスタ[],5,0)</f>
        <v>硬度</v>
      </c>
      <c r="F941" s="16" t="str">
        <f>VLOOKUP(見積条件マスタ[[#This Row],[qt_condition_type_id]],見積条件タイプマスタ[],2,0)</f>
        <v>SIMPLE_TEXT</v>
      </c>
      <c r="G941" s="5">
        <v>4</v>
      </c>
      <c r="H941" s="16" t="str">
        <f>見積条件マスタ[[#This Row],[article_type_id]]&amp;"."&amp;見積条件マスタ[[#This Row],[qt_condition_type_id]]&amp;"."&amp;見積条件マスタ[[#This Row],[qt_condition_type_define_id]]</f>
        <v>13.3.4</v>
      </c>
      <c r="I941" s="5" t="s">
        <v>21</v>
      </c>
      <c r="J941" s="5"/>
      <c r="K941" s="5" t="s">
        <v>180</v>
      </c>
      <c r="L941" s="5">
        <v>4</v>
      </c>
      <c r="M941" s="5"/>
      <c r="N941" s="12" t="s">
        <v>838</v>
      </c>
      <c r="O941" s="59" t="s">
        <v>839</v>
      </c>
    </row>
    <row r="942" spans="2:15" x14ac:dyDescent="0.25">
      <c r="B942" s="5">
        <v>13</v>
      </c>
      <c r="C942" s="16" t="str">
        <f>VLOOKUP(見積条件マスタ[[#This Row],[article_type_id]],品名マスタ[],5,0)</f>
        <v>鋳抜きピン</v>
      </c>
      <c r="D942" s="9">
        <v>3</v>
      </c>
      <c r="E942" s="16" t="str">
        <f>VLOOKUP(見積条件マスタ[[#This Row],[qt_condition_type_id]],見積条件タイプマスタ[],5,0)</f>
        <v>硬度</v>
      </c>
      <c r="F942" s="16" t="str">
        <f>VLOOKUP(見積条件マスタ[[#This Row],[qt_condition_type_id]],見積条件タイプマスタ[],2,0)</f>
        <v>SIMPLE_TEXT</v>
      </c>
      <c r="G942" s="5">
        <v>5</v>
      </c>
      <c r="H942" s="16" t="str">
        <f>見積条件マスタ[[#This Row],[article_type_id]]&amp;"."&amp;見積条件マスタ[[#This Row],[qt_condition_type_id]]&amp;"."&amp;見積条件マスタ[[#This Row],[qt_condition_type_define_id]]</f>
        <v>13.3.5</v>
      </c>
      <c r="I942" s="5" t="s">
        <v>11</v>
      </c>
      <c r="J942" s="5"/>
      <c r="K942" s="5" t="s">
        <v>181</v>
      </c>
      <c r="L942" s="5">
        <v>6</v>
      </c>
      <c r="M942" s="5"/>
      <c r="N942" s="12" t="s">
        <v>838</v>
      </c>
      <c r="O942" s="59" t="s">
        <v>839</v>
      </c>
    </row>
    <row r="943" spans="2:15" x14ac:dyDescent="0.25">
      <c r="B943" s="5">
        <v>13</v>
      </c>
      <c r="C943" s="16" t="str">
        <f>VLOOKUP(見積条件マスタ[[#This Row],[article_type_id]],品名マスタ[],5,0)</f>
        <v>鋳抜きピン</v>
      </c>
      <c r="D943" s="9">
        <v>3</v>
      </c>
      <c r="E943" s="16" t="str">
        <f>VLOOKUP(見積条件マスタ[[#This Row],[qt_condition_type_id]],見積条件タイプマスタ[],5,0)</f>
        <v>硬度</v>
      </c>
      <c r="F943" s="16" t="str">
        <f>VLOOKUP(見積条件マスタ[[#This Row],[qt_condition_type_id]],見積条件タイプマスタ[],2,0)</f>
        <v>SIMPLE_TEXT</v>
      </c>
      <c r="G943" s="5">
        <v>6</v>
      </c>
      <c r="H943" s="16" t="str">
        <f>見積条件マスタ[[#This Row],[article_type_id]]&amp;"."&amp;見積条件マスタ[[#This Row],[qt_condition_type_id]]&amp;"."&amp;見積条件マスタ[[#This Row],[qt_condition_type_define_id]]</f>
        <v>13.3.6</v>
      </c>
      <c r="I943" s="5" t="s">
        <v>19</v>
      </c>
      <c r="J943" s="5"/>
      <c r="K943" s="5" t="s">
        <v>182</v>
      </c>
      <c r="L943" s="5">
        <v>7</v>
      </c>
      <c r="M943" s="5"/>
      <c r="N943" s="12" t="s">
        <v>838</v>
      </c>
      <c r="O943" s="59" t="s">
        <v>839</v>
      </c>
    </row>
    <row r="944" spans="2:15" x14ac:dyDescent="0.25">
      <c r="B944" s="5">
        <v>13</v>
      </c>
      <c r="C944" s="16" t="str">
        <f>VLOOKUP(見積条件マスタ[[#This Row],[article_type_id]],品名マスタ[],5,0)</f>
        <v>鋳抜きピン</v>
      </c>
      <c r="D944" s="9">
        <v>3</v>
      </c>
      <c r="E944" s="16" t="str">
        <f>VLOOKUP(見積条件マスタ[[#This Row],[qt_condition_type_id]],見積条件タイプマスタ[],5,0)</f>
        <v>硬度</v>
      </c>
      <c r="F944" s="16" t="str">
        <f>VLOOKUP(見積条件マスタ[[#This Row],[qt_condition_type_id]],見積条件タイプマスタ[],2,0)</f>
        <v>SIMPLE_TEXT</v>
      </c>
      <c r="G944" s="5">
        <v>7</v>
      </c>
      <c r="H944" s="16" t="str">
        <f>見積条件マスタ[[#This Row],[article_type_id]]&amp;"."&amp;見積条件マスタ[[#This Row],[qt_condition_type_id]]&amp;"."&amp;見積条件マスタ[[#This Row],[qt_condition_type_define_id]]</f>
        <v>13.3.7</v>
      </c>
      <c r="I944" s="5" t="s">
        <v>183</v>
      </c>
      <c r="J944" s="5"/>
      <c r="K944" s="5" t="s">
        <v>184</v>
      </c>
      <c r="L944" s="5">
        <v>9</v>
      </c>
      <c r="M944" s="5"/>
      <c r="N944" s="12" t="s">
        <v>838</v>
      </c>
      <c r="O944" s="59" t="s">
        <v>839</v>
      </c>
    </row>
    <row r="945" spans="2:15" x14ac:dyDescent="0.25">
      <c r="B945" s="5">
        <v>13</v>
      </c>
      <c r="C945" s="16" t="str">
        <f>VLOOKUP(見積条件マスタ[[#This Row],[article_type_id]],品名マスタ[],5,0)</f>
        <v>鋳抜きピン</v>
      </c>
      <c r="D945" s="9">
        <v>3</v>
      </c>
      <c r="E945" s="16" t="str">
        <f>VLOOKUP(見積条件マスタ[[#This Row],[qt_condition_type_id]],見積条件タイプマスタ[],5,0)</f>
        <v>硬度</v>
      </c>
      <c r="F945" s="16" t="str">
        <f>VLOOKUP(見積条件マスタ[[#This Row],[qt_condition_type_id]],見積条件タイプマスタ[],2,0)</f>
        <v>SIMPLE_TEXT</v>
      </c>
      <c r="G945" s="5">
        <v>8</v>
      </c>
      <c r="H945" s="16" t="str">
        <f>見積条件マスタ[[#This Row],[article_type_id]]&amp;"."&amp;見積条件マスタ[[#This Row],[qt_condition_type_id]]&amp;"."&amp;見積条件マスタ[[#This Row],[qt_condition_type_define_id]]</f>
        <v>13.3.8</v>
      </c>
      <c r="I945" s="5" t="s">
        <v>185</v>
      </c>
      <c r="J945" s="5"/>
      <c r="K945" s="5" t="s">
        <v>186</v>
      </c>
      <c r="L945" s="5">
        <v>10</v>
      </c>
      <c r="M945" s="5"/>
      <c r="N945" s="12" t="s">
        <v>838</v>
      </c>
      <c r="O945" s="59" t="s">
        <v>839</v>
      </c>
    </row>
    <row r="946" spans="2:15" x14ac:dyDescent="0.25">
      <c r="B946" s="5">
        <v>13</v>
      </c>
      <c r="C946" s="16" t="str">
        <f>VLOOKUP(見積条件マスタ[[#This Row],[article_type_id]],品名マスタ[],5,0)</f>
        <v>鋳抜きピン</v>
      </c>
      <c r="D946" s="9">
        <v>3</v>
      </c>
      <c r="E946" s="16" t="str">
        <f>VLOOKUP(見積条件マスタ[[#This Row],[qt_condition_type_id]],見積条件タイプマスタ[],5,0)</f>
        <v>硬度</v>
      </c>
      <c r="F946" s="16" t="str">
        <f>VLOOKUP(見積条件マスタ[[#This Row],[qt_condition_type_id]],見積条件タイプマスタ[],2,0)</f>
        <v>SIMPLE_TEXT</v>
      </c>
      <c r="G946" s="5">
        <v>9</v>
      </c>
      <c r="H946" s="16" t="str">
        <f>見積条件マスタ[[#This Row],[article_type_id]]&amp;"."&amp;見積条件マスタ[[#This Row],[qt_condition_type_id]]&amp;"."&amp;見積条件マスタ[[#This Row],[qt_condition_type_define_id]]</f>
        <v>13.3.9</v>
      </c>
      <c r="I946" s="5" t="s">
        <v>187</v>
      </c>
      <c r="J946" s="5"/>
      <c r="K946" s="5" t="s">
        <v>188</v>
      </c>
      <c r="L946" s="5">
        <v>11</v>
      </c>
      <c r="M946" s="5"/>
      <c r="N946" s="12" t="s">
        <v>838</v>
      </c>
      <c r="O946" s="59" t="s">
        <v>839</v>
      </c>
    </row>
    <row r="947" spans="2:15" x14ac:dyDescent="0.25">
      <c r="B947" s="5">
        <v>13</v>
      </c>
      <c r="C947" s="16" t="str">
        <f>VLOOKUP(見積条件マスタ[[#This Row],[article_type_id]],品名マスタ[],5,0)</f>
        <v>鋳抜きピン</v>
      </c>
      <c r="D947" s="9">
        <v>3</v>
      </c>
      <c r="E947" s="16" t="str">
        <f>VLOOKUP(見積条件マスタ[[#This Row],[qt_condition_type_id]],見積条件タイプマスタ[],5,0)</f>
        <v>硬度</v>
      </c>
      <c r="F947" s="16" t="str">
        <f>VLOOKUP(見積条件マスタ[[#This Row],[qt_condition_type_id]],見積条件タイプマスタ[],2,0)</f>
        <v>SIMPLE_TEXT</v>
      </c>
      <c r="G947" s="5">
        <v>10</v>
      </c>
      <c r="H947" s="16" t="str">
        <f>見積条件マスタ[[#This Row],[article_type_id]]&amp;"."&amp;見積条件マスタ[[#This Row],[qt_condition_type_id]]&amp;"."&amp;見積条件マスタ[[#This Row],[qt_condition_type_define_id]]</f>
        <v>13.3.10</v>
      </c>
      <c r="I947" s="5" t="s">
        <v>8</v>
      </c>
      <c r="J947" s="5"/>
      <c r="K947" s="5" t="s">
        <v>189</v>
      </c>
      <c r="L947" s="5">
        <v>12</v>
      </c>
      <c r="M947" s="5"/>
      <c r="N947" s="12" t="s">
        <v>838</v>
      </c>
      <c r="O947" s="59" t="s">
        <v>839</v>
      </c>
    </row>
    <row r="948" spans="2:15" x14ac:dyDescent="0.25">
      <c r="B948" s="5">
        <v>13</v>
      </c>
      <c r="C948" s="16" t="str">
        <f>VLOOKUP(見積条件マスタ[[#This Row],[article_type_id]],品名マスタ[],5,0)</f>
        <v>鋳抜きピン</v>
      </c>
      <c r="D948" s="9">
        <v>3</v>
      </c>
      <c r="E948" s="16" t="str">
        <f>VLOOKUP(見積条件マスタ[[#This Row],[qt_condition_type_id]],見積条件タイプマスタ[],5,0)</f>
        <v>硬度</v>
      </c>
      <c r="F948" s="16" t="str">
        <f>VLOOKUP(見積条件マスタ[[#This Row],[qt_condition_type_id]],見積条件タイプマスタ[],2,0)</f>
        <v>SIMPLE_TEXT</v>
      </c>
      <c r="G948" s="5">
        <v>11</v>
      </c>
      <c r="H948" s="16" t="str">
        <f>見積条件マスタ[[#This Row],[article_type_id]]&amp;"."&amp;見積条件マスタ[[#This Row],[qt_condition_type_id]]&amp;"."&amp;見積条件マスタ[[#This Row],[qt_condition_type_define_id]]</f>
        <v>13.3.11</v>
      </c>
      <c r="I948" s="5" t="s">
        <v>23</v>
      </c>
      <c r="J948" s="5"/>
      <c r="K948" s="5" t="s">
        <v>190</v>
      </c>
      <c r="L948" s="5">
        <v>5</v>
      </c>
      <c r="M948" s="5"/>
      <c r="N948" s="12" t="s">
        <v>838</v>
      </c>
      <c r="O948" s="59" t="s">
        <v>839</v>
      </c>
    </row>
    <row r="949" spans="2:15" x14ac:dyDescent="0.25">
      <c r="B949" s="5">
        <v>13</v>
      </c>
      <c r="C949" s="16" t="str">
        <f>VLOOKUP(見積条件マスタ[[#This Row],[article_type_id]],品名マスタ[],5,0)</f>
        <v>鋳抜きピン</v>
      </c>
      <c r="D949" s="9">
        <v>3</v>
      </c>
      <c r="E949" s="16" t="str">
        <f>VLOOKUP(見積条件マスタ[[#This Row],[qt_condition_type_id]],見積条件タイプマスタ[],5,0)</f>
        <v>硬度</v>
      </c>
      <c r="F949" s="16" t="str">
        <f>VLOOKUP(見積条件マスタ[[#This Row],[qt_condition_type_id]],見積条件タイプマスタ[],2,0)</f>
        <v>SIMPLE_TEXT</v>
      </c>
      <c r="G949" s="5">
        <v>12</v>
      </c>
      <c r="H949" s="16" t="str">
        <f>見積条件マスタ[[#This Row],[article_type_id]]&amp;"."&amp;見積条件マスタ[[#This Row],[qt_condition_type_id]]&amp;"."&amp;見積条件マスタ[[#This Row],[qt_condition_type_define_id]]</f>
        <v>13.3.12</v>
      </c>
      <c r="I949" s="5" t="s">
        <v>26</v>
      </c>
      <c r="J949" s="5"/>
      <c r="K949" s="5" t="s">
        <v>191</v>
      </c>
      <c r="L949" s="5">
        <v>8</v>
      </c>
      <c r="M949" s="5"/>
      <c r="N949" s="12" t="s">
        <v>838</v>
      </c>
      <c r="O949" s="59" t="s">
        <v>839</v>
      </c>
    </row>
    <row r="950" spans="2:15" x14ac:dyDescent="0.25">
      <c r="B950" s="5">
        <v>13</v>
      </c>
      <c r="C950" s="16" t="str">
        <f>VLOOKUP(見積条件マスタ[[#This Row],[article_type_id]],品名マスタ[],5,0)</f>
        <v>鋳抜きピン</v>
      </c>
      <c r="D950" s="9">
        <v>3</v>
      </c>
      <c r="E950" s="16" t="str">
        <f>VLOOKUP(見積条件マスタ[[#This Row],[qt_condition_type_id]],見積条件タイプマスタ[],5,0)</f>
        <v>硬度</v>
      </c>
      <c r="F950" s="16" t="str">
        <f>VLOOKUP(見積条件マスタ[[#This Row],[qt_condition_type_id]],見積条件タイプマスタ[],2,0)</f>
        <v>SIMPLE_TEXT</v>
      </c>
      <c r="G950" s="5">
        <v>13</v>
      </c>
      <c r="H950" s="16" t="str">
        <f>見積条件マスタ[[#This Row],[article_type_id]]&amp;"."&amp;見積条件マスタ[[#This Row],[qt_condition_type_id]]&amp;"."&amp;見積条件マスタ[[#This Row],[qt_condition_type_define_id]]</f>
        <v>13.3.13</v>
      </c>
      <c r="I950" s="5" t="s">
        <v>29</v>
      </c>
      <c r="J950" s="5"/>
      <c r="K950" s="5" t="s">
        <v>192</v>
      </c>
      <c r="L950" s="5">
        <v>13</v>
      </c>
      <c r="M950" s="5"/>
      <c r="N950" s="12" t="s">
        <v>838</v>
      </c>
      <c r="O950" s="59" t="s">
        <v>839</v>
      </c>
    </row>
    <row r="951" spans="2:15" x14ac:dyDescent="0.25">
      <c r="B951" s="5">
        <v>13</v>
      </c>
      <c r="C951" s="16" t="str">
        <f>VLOOKUP(見積条件マスタ[[#This Row],[article_type_id]],品名マスタ[],5,0)</f>
        <v>鋳抜きピン</v>
      </c>
      <c r="D951" s="9">
        <v>3</v>
      </c>
      <c r="E951" s="16" t="str">
        <f>VLOOKUP(見積条件マスタ[[#This Row],[qt_condition_type_id]],見積条件タイプマスタ[],5,0)</f>
        <v>硬度</v>
      </c>
      <c r="F951" s="16" t="str">
        <f>VLOOKUP(見積条件マスタ[[#This Row],[qt_condition_type_id]],見積条件タイプマスタ[],2,0)</f>
        <v>SIMPLE_TEXT</v>
      </c>
      <c r="G951" s="5">
        <v>14</v>
      </c>
      <c r="H951" s="16" t="str">
        <f>見積条件マスタ[[#This Row],[article_type_id]]&amp;"."&amp;見積条件マスタ[[#This Row],[qt_condition_type_id]]&amp;"."&amp;見積条件マスタ[[#This Row],[qt_condition_type_define_id]]</f>
        <v>13.3.14</v>
      </c>
      <c r="I951" s="5" t="s">
        <v>31</v>
      </c>
      <c r="J951" s="5"/>
      <c r="K951" s="5" t="s">
        <v>193</v>
      </c>
      <c r="L951" s="5">
        <v>14</v>
      </c>
      <c r="M951" s="5"/>
      <c r="N951" s="12" t="s">
        <v>838</v>
      </c>
      <c r="O951" s="59" t="s">
        <v>839</v>
      </c>
    </row>
    <row r="952" spans="2:15" x14ac:dyDescent="0.25">
      <c r="B952" s="5">
        <v>13</v>
      </c>
      <c r="C952" s="16" t="str">
        <f>VLOOKUP(見積条件マスタ[[#This Row],[article_type_id]],品名マスタ[],5,0)</f>
        <v>鋳抜きピン</v>
      </c>
      <c r="D952" s="9">
        <v>3</v>
      </c>
      <c r="E952" s="16" t="str">
        <f>VLOOKUP(見積条件マスタ[[#This Row],[qt_condition_type_id]],見積条件タイプマスタ[],5,0)</f>
        <v>硬度</v>
      </c>
      <c r="F952" s="16" t="str">
        <f>VLOOKUP(見積条件マスタ[[#This Row],[qt_condition_type_id]],見積条件タイプマスタ[],2,0)</f>
        <v>SIMPLE_TEXT</v>
      </c>
      <c r="G952" s="5">
        <v>15</v>
      </c>
      <c r="H952" s="16" t="str">
        <f>見積条件マスタ[[#This Row],[article_type_id]]&amp;"."&amp;見積条件マスタ[[#This Row],[qt_condition_type_id]]&amp;"."&amp;見積条件マスタ[[#This Row],[qt_condition_type_define_id]]</f>
        <v>13.3.15</v>
      </c>
      <c r="I952" s="5" t="s">
        <v>33</v>
      </c>
      <c r="J952" s="5"/>
      <c r="K952" s="5" t="s">
        <v>194</v>
      </c>
      <c r="L952" s="5">
        <v>15</v>
      </c>
      <c r="M952" s="5"/>
      <c r="N952" s="12" t="s">
        <v>838</v>
      </c>
      <c r="O952" s="59" t="s">
        <v>839</v>
      </c>
    </row>
    <row r="953" spans="2:15" x14ac:dyDescent="0.25">
      <c r="B953">
        <v>13</v>
      </c>
      <c r="C953" s="44" t="str">
        <f>VLOOKUP(見積条件マスタ[[#This Row],[article_type_id]],品名マスタ[],5,0)</f>
        <v>鋳抜きピン</v>
      </c>
      <c r="D953">
        <v>10001</v>
      </c>
      <c r="E953" s="44" t="str">
        <f>VLOOKUP(見積条件マスタ[[#This Row],[qt_condition_type_id]],見積条件タイプマスタ[],5,0)</f>
        <v>ツバ径公差</v>
      </c>
      <c r="F953" s="44" t="str">
        <f>VLOOKUP(見積条件マスタ[[#This Row],[qt_condition_type_id]],見積条件タイプマスタ[],2,0)</f>
        <v>TOLERANCE</v>
      </c>
      <c r="G953">
        <v>1</v>
      </c>
      <c r="H953" s="44" t="str">
        <f>見積条件マスタ[[#This Row],[article_type_id]]&amp;"."&amp;見積条件マスタ[[#This Row],[qt_condition_type_id]]&amp;"."&amp;見積条件マスタ[[#This Row],[qt_condition_type_define_id]]</f>
        <v>13.10001.1</v>
      </c>
      <c r="I953" t="s">
        <v>203</v>
      </c>
      <c r="K953" t="s">
        <v>203</v>
      </c>
      <c r="L953">
        <v>1</v>
      </c>
      <c r="N953" s="30" t="s">
        <v>731</v>
      </c>
      <c r="O953" s="59"/>
    </row>
    <row r="954" spans="2:15" x14ac:dyDescent="0.25">
      <c r="B954">
        <v>13</v>
      </c>
      <c r="C954" s="44" t="str">
        <f>VLOOKUP(見積条件マスタ[[#This Row],[article_type_id]],品名マスタ[],5,0)</f>
        <v>鋳抜きピン</v>
      </c>
      <c r="D954">
        <v>10002</v>
      </c>
      <c r="E954" s="44" t="str">
        <f>VLOOKUP(見積条件マスタ[[#This Row],[qt_condition_type_id]],見積条件タイプマスタ[],5,0)</f>
        <v>ツバ厚公差</v>
      </c>
      <c r="F954" s="44" t="str">
        <f>VLOOKUP(見積条件マスタ[[#This Row],[qt_condition_type_id]],見積条件タイプマスタ[],2,0)</f>
        <v>TOLERANCE</v>
      </c>
      <c r="G954">
        <v>1</v>
      </c>
      <c r="H954" s="44" t="str">
        <f>見積条件マスタ[[#This Row],[article_type_id]]&amp;"."&amp;見積条件マスタ[[#This Row],[qt_condition_type_id]]&amp;"."&amp;見積条件マスタ[[#This Row],[qt_condition_type_define_id]]</f>
        <v>13.10002.1</v>
      </c>
      <c r="I954" t="s">
        <v>195</v>
      </c>
      <c r="K954" t="s">
        <v>195</v>
      </c>
      <c r="L954">
        <v>1</v>
      </c>
      <c r="N954" s="30" t="s">
        <v>731</v>
      </c>
      <c r="O954" s="59"/>
    </row>
    <row r="955" spans="2:15" x14ac:dyDescent="0.25">
      <c r="B955">
        <v>13</v>
      </c>
      <c r="C955" s="44" t="str">
        <f>VLOOKUP(見積条件マスタ[[#This Row],[article_type_id]],品名マスタ[],5,0)</f>
        <v>鋳抜きピン</v>
      </c>
      <c r="D955">
        <v>10002</v>
      </c>
      <c r="E955" s="44" t="str">
        <f>VLOOKUP(見積条件マスタ[[#This Row],[qt_condition_type_id]],見積条件タイプマスタ[],5,0)</f>
        <v>ツバ厚公差</v>
      </c>
      <c r="F955" s="44" t="str">
        <f>VLOOKUP(見積条件マスタ[[#This Row],[qt_condition_type_id]],見積条件タイプマスタ[],2,0)</f>
        <v>TOLERANCE</v>
      </c>
      <c r="G955">
        <v>2</v>
      </c>
      <c r="H955" s="44" t="str">
        <f>見積条件マスタ[[#This Row],[article_type_id]]&amp;"."&amp;見積条件マスタ[[#This Row],[qt_condition_type_id]]&amp;"."&amp;見積条件マスタ[[#This Row],[qt_condition_type_define_id]]</f>
        <v>13.10002.2</v>
      </c>
      <c r="I955" t="s">
        <v>197</v>
      </c>
      <c r="K955" t="s">
        <v>197</v>
      </c>
      <c r="L955">
        <v>2</v>
      </c>
      <c r="N955" s="30" t="s">
        <v>731</v>
      </c>
      <c r="O955" s="59"/>
    </row>
    <row r="956" spans="2:15" x14ac:dyDescent="0.25">
      <c r="B956">
        <v>13</v>
      </c>
      <c r="C956" s="44" t="str">
        <f>VLOOKUP(見積条件マスタ[[#This Row],[article_type_id]],品名マスタ[],5,0)</f>
        <v>鋳抜きピン</v>
      </c>
      <c r="D956">
        <v>10002</v>
      </c>
      <c r="E956" s="44" t="str">
        <f>VLOOKUP(見積条件マスタ[[#This Row],[qt_condition_type_id]],見積条件タイプマスタ[],5,0)</f>
        <v>ツバ厚公差</v>
      </c>
      <c r="F956" s="44" t="str">
        <f>VLOOKUP(見積条件マスタ[[#This Row],[qt_condition_type_id]],見積条件タイプマスタ[],2,0)</f>
        <v>TOLERANCE</v>
      </c>
      <c r="G956">
        <v>3</v>
      </c>
      <c r="H956" s="44" t="str">
        <f>見積条件マスタ[[#This Row],[article_type_id]]&amp;"."&amp;見積条件マスタ[[#This Row],[qt_condition_type_id]]&amp;"."&amp;見積条件マスタ[[#This Row],[qt_condition_type_define_id]]</f>
        <v>13.10002.3</v>
      </c>
      <c r="I956" t="s">
        <v>198</v>
      </c>
      <c r="K956" t="s">
        <v>198</v>
      </c>
      <c r="L956">
        <v>3</v>
      </c>
      <c r="N956" s="30" t="s">
        <v>731</v>
      </c>
      <c r="O956" s="59"/>
    </row>
    <row r="957" spans="2:15" x14ac:dyDescent="0.25">
      <c r="B957">
        <v>13</v>
      </c>
      <c r="C957" s="44" t="str">
        <f>VLOOKUP(見積条件マスタ[[#This Row],[article_type_id]],品名マスタ[],5,0)</f>
        <v>鋳抜きピン</v>
      </c>
      <c r="D957">
        <v>10003</v>
      </c>
      <c r="E957" s="44" t="str">
        <f>VLOOKUP(見積条件マスタ[[#This Row],[qt_condition_type_id]],見積条件タイプマスタ[],5,0)</f>
        <v>全長公差</v>
      </c>
      <c r="F957" s="44" t="str">
        <f>VLOOKUP(見積条件マスタ[[#This Row],[qt_condition_type_id]],見積条件タイプマスタ[],2,0)</f>
        <v>TOLERANCE</v>
      </c>
      <c r="G957">
        <v>1</v>
      </c>
      <c r="H957" s="44" t="str">
        <f>見積条件マスタ[[#This Row],[article_type_id]]&amp;"."&amp;見積条件マスタ[[#This Row],[qt_condition_type_id]]&amp;"."&amp;見積条件マスタ[[#This Row],[qt_condition_type_define_id]]</f>
        <v>13.10003.1</v>
      </c>
      <c r="I957" t="s">
        <v>213</v>
      </c>
      <c r="K957" t="s">
        <v>538</v>
      </c>
      <c r="L957">
        <v>1</v>
      </c>
      <c r="N957" s="30" t="s">
        <v>731</v>
      </c>
      <c r="O957" s="59"/>
    </row>
    <row r="958" spans="2:15" x14ac:dyDescent="0.25">
      <c r="B958">
        <v>13</v>
      </c>
      <c r="C958" s="44" t="str">
        <f>VLOOKUP(見積条件マスタ[[#This Row],[article_type_id]],品名マスタ[],5,0)</f>
        <v>鋳抜きピン</v>
      </c>
      <c r="D958">
        <v>10003</v>
      </c>
      <c r="E958" s="44" t="str">
        <f>VLOOKUP(見積条件マスタ[[#This Row],[qt_condition_type_id]],見積条件タイプマスタ[],5,0)</f>
        <v>全長公差</v>
      </c>
      <c r="F958" s="44" t="str">
        <f>VLOOKUP(見積条件マスタ[[#This Row],[qt_condition_type_id]],見積条件タイプマスタ[],2,0)</f>
        <v>TOLERANCE</v>
      </c>
      <c r="G958">
        <v>2</v>
      </c>
      <c r="H958" s="44" t="str">
        <f>見積条件マスタ[[#This Row],[article_type_id]]&amp;"."&amp;見積条件マスタ[[#This Row],[qt_condition_type_id]]&amp;"."&amp;見積条件マスタ[[#This Row],[qt_condition_type_define_id]]</f>
        <v>13.10003.2</v>
      </c>
      <c r="I958" t="s">
        <v>495</v>
      </c>
      <c r="K958" t="s">
        <v>539</v>
      </c>
      <c r="L958">
        <v>2</v>
      </c>
      <c r="N958" s="30" t="s">
        <v>731</v>
      </c>
      <c r="O958" s="59"/>
    </row>
    <row r="959" spans="2:15" x14ac:dyDescent="0.25">
      <c r="B959">
        <v>13</v>
      </c>
      <c r="C959" s="44" t="str">
        <f>VLOOKUP(見積条件マスタ[[#This Row],[article_type_id]],品名マスタ[],5,0)</f>
        <v>鋳抜きピン</v>
      </c>
      <c r="D959">
        <v>10003</v>
      </c>
      <c r="E959" s="44" t="str">
        <f>VLOOKUP(見積条件マスタ[[#This Row],[qt_condition_type_id]],見積条件タイプマスタ[],5,0)</f>
        <v>全長公差</v>
      </c>
      <c r="F959" s="44" t="str">
        <f>VLOOKUP(見積条件マスタ[[#This Row],[qt_condition_type_id]],見積条件タイプマスタ[],2,0)</f>
        <v>TOLERANCE</v>
      </c>
      <c r="G959">
        <v>3</v>
      </c>
      <c r="H959" s="44" t="str">
        <f>見積条件マスタ[[#This Row],[article_type_id]]&amp;"."&amp;見積条件マスタ[[#This Row],[qt_condition_type_id]]&amp;"."&amp;見積条件マスタ[[#This Row],[qt_condition_type_define_id]]</f>
        <v>13.10003.3</v>
      </c>
      <c r="I959" t="s">
        <v>204</v>
      </c>
      <c r="K959" t="s">
        <v>198</v>
      </c>
      <c r="L959">
        <v>3</v>
      </c>
      <c r="N959" s="30" t="s">
        <v>731</v>
      </c>
      <c r="O959" s="59"/>
    </row>
    <row r="960" spans="2:15" x14ac:dyDescent="0.25">
      <c r="B960">
        <v>13</v>
      </c>
      <c r="C960" s="44" t="str">
        <f>VLOOKUP(見積条件マスタ[[#This Row],[article_type_id]],品名マスタ[],5,0)</f>
        <v>鋳抜きピン</v>
      </c>
      <c r="D960">
        <v>10003</v>
      </c>
      <c r="E960" s="44" t="str">
        <f>VLOOKUP(見積条件マスタ[[#This Row],[qt_condition_type_id]],見積条件タイプマスタ[],5,0)</f>
        <v>全長公差</v>
      </c>
      <c r="F960" s="44" t="str">
        <f>VLOOKUP(見積条件マスタ[[#This Row],[qt_condition_type_id]],見積条件タイプマスタ[],2,0)</f>
        <v>TOLERANCE</v>
      </c>
      <c r="G960">
        <v>4</v>
      </c>
      <c r="H960" s="44" t="str">
        <f>見積条件マスタ[[#This Row],[article_type_id]]&amp;"."&amp;見積条件マスタ[[#This Row],[qt_condition_type_id]]&amp;"."&amp;見積条件マスタ[[#This Row],[qt_condition_type_define_id]]</f>
        <v>13.10003.4</v>
      </c>
      <c r="I960" t="s">
        <v>197</v>
      </c>
      <c r="K960" t="s">
        <v>197</v>
      </c>
      <c r="L960">
        <v>4</v>
      </c>
      <c r="N960" s="30" t="s">
        <v>731</v>
      </c>
      <c r="O960" s="59"/>
    </row>
    <row r="961" spans="2:15" x14ac:dyDescent="0.25">
      <c r="B961">
        <v>13</v>
      </c>
      <c r="C961" s="44" t="str">
        <f>VLOOKUP(見積条件マスタ[[#This Row],[article_type_id]],品名マスタ[],5,0)</f>
        <v>鋳抜きピン</v>
      </c>
      <c r="D961">
        <v>10003</v>
      </c>
      <c r="E961" s="44" t="str">
        <f>VLOOKUP(見積条件マスタ[[#This Row],[qt_condition_type_id]],見積条件タイプマスタ[],5,0)</f>
        <v>全長公差</v>
      </c>
      <c r="F961" s="44" t="str">
        <f>VLOOKUP(見積条件マスタ[[#This Row],[qt_condition_type_id]],見積条件タイプマスタ[],2,0)</f>
        <v>TOLERANCE</v>
      </c>
      <c r="G961">
        <v>5</v>
      </c>
      <c r="H961" s="44" t="str">
        <f>見積条件マスタ[[#This Row],[article_type_id]]&amp;"."&amp;見積条件マスタ[[#This Row],[qt_condition_type_id]]&amp;"."&amp;見積条件マスタ[[#This Row],[qt_condition_type_define_id]]</f>
        <v>13.10003.5</v>
      </c>
      <c r="I961" t="s">
        <v>496</v>
      </c>
      <c r="K961" t="s">
        <v>540</v>
      </c>
      <c r="L961">
        <v>5</v>
      </c>
      <c r="N961" s="30" t="s">
        <v>389</v>
      </c>
      <c r="O961" s="59" t="s">
        <v>732</v>
      </c>
    </row>
    <row r="962" spans="2:15" x14ac:dyDescent="0.25">
      <c r="B962">
        <v>13</v>
      </c>
      <c r="C962" s="44" t="str">
        <f>VLOOKUP(見積条件マスタ[[#This Row],[article_type_id]],品名マスタ[],5,0)</f>
        <v>鋳抜きピン</v>
      </c>
      <c r="D962">
        <v>10003</v>
      </c>
      <c r="E962" s="44" t="str">
        <f>VLOOKUP(見積条件マスタ[[#This Row],[qt_condition_type_id]],見積条件タイプマスタ[],5,0)</f>
        <v>全長公差</v>
      </c>
      <c r="F962" s="44" t="str">
        <f>VLOOKUP(見積条件マスタ[[#This Row],[qt_condition_type_id]],見積条件タイプマスタ[],2,0)</f>
        <v>TOLERANCE</v>
      </c>
      <c r="G962">
        <v>6</v>
      </c>
      <c r="H962" s="44" t="str">
        <f>見積条件マスタ[[#This Row],[article_type_id]]&amp;"."&amp;見積条件マスタ[[#This Row],[qt_condition_type_id]]&amp;"."&amp;見積条件マスタ[[#This Row],[qt_condition_type_define_id]]</f>
        <v>13.10003.6</v>
      </c>
      <c r="I962" t="s">
        <v>215</v>
      </c>
      <c r="K962" t="s">
        <v>199</v>
      </c>
      <c r="L962">
        <v>6</v>
      </c>
      <c r="N962" s="30" t="s">
        <v>389</v>
      </c>
      <c r="O962" s="59" t="s">
        <v>732</v>
      </c>
    </row>
    <row r="963" spans="2:15" x14ac:dyDescent="0.25">
      <c r="B963">
        <v>13</v>
      </c>
      <c r="C963" s="44" t="str">
        <f>VLOOKUP(見積条件マスタ[[#This Row],[article_type_id]],品名マスタ[],5,0)</f>
        <v>鋳抜きピン</v>
      </c>
      <c r="D963">
        <v>10003</v>
      </c>
      <c r="E963" s="44" t="str">
        <f>VLOOKUP(見積条件マスタ[[#This Row],[qt_condition_type_id]],見積条件タイプマスタ[],5,0)</f>
        <v>全長公差</v>
      </c>
      <c r="F963" s="44" t="str">
        <f>VLOOKUP(見積条件マスタ[[#This Row],[qt_condition_type_id]],見積条件タイプマスタ[],2,0)</f>
        <v>TOLERANCE</v>
      </c>
      <c r="G963">
        <v>7</v>
      </c>
      <c r="H963" s="44" t="str">
        <f>見積条件マスタ[[#This Row],[article_type_id]]&amp;"."&amp;見積条件マスタ[[#This Row],[qt_condition_type_id]]&amp;"."&amp;見積条件マスタ[[#This Row],[qt_condition_type_define_id]]</f>
        <v>13.10003.7</v>
      </c>
      <c r="I963" t="s">
        <v>195</v>
      </c>
      <c r="K963" t="s">
        <v>195</v>
      </c>
      <c r="L963">
        <v>7</v>
      </c>
      <c r="N963" s="30" t="s">
        <v>389</v>
      </c>
      <c r="O963" s="59" t="s">
        <v>732</v>
      </c>
    </row>
    <row r="964" spans="2:15" x14ac:dyDescent="0.25">
      <c r="B964">
        <v>13</v>
      </c>
      <c r="C964" s="44" t="str">
        <f>VLOOKUP(見積条件マスタ[[#This Row],[article_type_id]],品名マスタ[],5,0)</f>
        <v>鋳抜きピン</v>
      </c>
      <c r="D964">
        <v>10004</v>
      </c>
      <c r="E964" s="44" t="str">
        <f>VLOOKUP(見積条件マスタ[[#This Row],[qt_condition_type_id]],見積条件タイプマスタ[],5,0)</f>
        <v>先端径公差</v>
      </c>
      <c r="F964" s="44" t="str">
        <f>VLOOKUP(見積条件マスタ[[#This Row],[qt_condition_type_id]],見積条件タイプマスタ[],2,0)</f>
        <v>TOLERANCE</v>
      </c>
      <c r="G964">
        <v>1</v>
      </c>
      <c r="H964" s="44" t="str">
        <f>見積条件マスタ[[#This Row],[article_type_id]]&amp;"."&amp;見積条件マスタ[[#This Row],[qt_condition_type_id]]&amp;"."&amp;見積条件マスタ[[#This Row],[qt_condition_type_define_id]]</f>
        <v>13.10004.1</v>
      </c>
      <c r="I964" t="s">
        <v>213</v>
      </c>
      <c r="K964" t="s">
        <v>538</v>
      </c>
      <c r="L964">
        <v>1</v>
      </c>
      <c r="N964" s="30" t="s">
        <v>731</v>
      </c>
      <c r="O964" s="59"/>
    </row>
    <row r="965" spans="2:15" x14ac:dyDescent="0.25">
      <c r="B965">
        <v>13</v>
      </c>
      <c r="C965" s="44" t="str">
        <f>VLOOKUP(見積条件マスタ[[#This Row],[article_type_id]],品名マスタ[],5,0)</f>
        <v>鋳抜きピン</v>
      </c>
      <c r="D965">
        <v>10004</v>
      </c>
      <c r="E965" s="44" t="str">
        <f>VLOOKUP(見積条件マスタ[[#This Row],[qt_condition_type_id]],見積条件タイプマスタ[],5,0)</f>
        <v>先端径公差</v>
      </c>
      <c r="F965" s="44" t="str">
        <f>VLOOKUP(見積条件マスタ[[#This Row],[qt_condition_type_id]],見積条件タイプマスタ[],2,0)</f>
        <v>TOLERANCE</v>
      </c>
      <c r="G965">
        <v>2</v>
      </c>
      <c r="H965" s="44" t="str">
        <f>見積条件マスタ[[#This Row],[article_type_id]]&amp;"."&amp;見積条件マスタ[[#This Row],[qt_condition_type_id]]&amp;"."&amp;見積条件マスタ[[#This Row],[qt_condition_type_define_id]]</f>
        <v>13.10004.2</v>
      </c>
      <c r="I965" t="s">
        <v>495</v>
      </c>
      <c r="K965" t="s">
        <v>539</v>
      </c>
      <c r="L965">
        <v>2</v>
      </c>
      <c r="N965" s="30" t="s">
        <v>731</v>
      </c>
      <c r="O965" s="59"/>
    </row>
    <row r="966" spans="2:15" x14ac:dyDescent="0.25">
      <c r="B966">
        <v>13</v>
      </c>
      <c r="C966" s="44" t="str">
        <f>VLOOKUP(見積条件マスタ[[#This Row],[article_type_id]],品名マスタ[],5,0)</f>
        <v>鋳抜きピン</v>
      </c>
      <c r="D966">
        <v>10004</v>
      </c>
      <c r="E966" s="44" t="str">
        <f>VLOOKUP(見積条件マスタ[[#This Row],[qt_condition_type_id]],見積条件タイプマスタ[],5,0)</f>
        <v>先端径公差</v>
      </c>
      <c r="F966" s="44" t="str">
        <f>VLOOKUP(見積条件マスタ[[#This Row],[qt_condition_type_id]],見積条件タイプマスタ[],2,0)</f>
        <v>TOLERANCE</v>
      </c>
      <c r="G966">
        <v>3</v>
      </c>
      <c r="H966" s="44" t="str">
        <f>見積条件マスタ[[#This Row],[article_type_id]]&amp;"."&amp;見積条件マスタ[[#This Row],[qt_condition_type_id]]&amp;"."&amp;見積条件マスタ[[#This Row],[qt_condition_type_define_id]]</f>
        <v>13.10004.3</v>
      </c>
      <c r="I966" t="s">
        <v>496</v>
      </c>
      <c r="K966" t="s">
        <v>540</v>
      </c>
      <c r="L966">
        <v>3</v>
      </c>
      <c r="N966" s="30" t="s">
        <v>731</v>
      </c>
      <c r="O966" s="59"/>
    </row>
    <row r="967" spans="2:15" x14ac:dyDescent="0.25">
      <c r="B967">
        <v>13</v>
      </c>
      <c r="C967" s="44" t="str">
        <f>VLOOKUP(見積条件マスタ[[#This Row],[article_type_id]],品名マスタ[],5,0)</f>
        <v>鋳抜きピン</v>
      </c>
      <c r="D967">
        <v>10004</v>
      </c>
      <c r="E967" s="44" t="str">
        <f>VLOOKUP(見積条件マスタ[[#This Row],[qt_condition_type_id]],見積条件タイプマスタ[],5,0)</f>
        <v>先端径公差</v>
      </c>
      <c r="F967" s="44" t="str">
        <f>VLOOKUP(見積条件マスタ[[#This Row],[qt_condition_type_id]],見積条件タイプマスタ[],2,0)</f>
        <v>TOLERANCE</v>
      </c>
      <c r="G967">
        <v>4</v>
      </c>
      <c r="H967" s="44" t="str">
        <f>見積条件マスタ[[#This Row],[article_type_id]]&amp;"."&amp;見積条件マスタ[[#This Row],[qt_condition_type_id]]&amp;"."&amp;見積条件マスタ[[#This Row],[qt_condition_type_define_id]]</f>
        <v>13.10004.4</v>
      </c>
      <c r="I967" t="s">
        <v>362</v>
      </c>
      <c r="K967" t="s">
        <v>363</v>
      </c>
      <c r="L967">
        <v>4</v>
      </c>
      <c r="N967" s="30" t="s">
        <v>731</v>
      </c>
      <c r="O967" s="59"/>
    </row>
    <row r="968" spans="2:15" x14ac:dyDescent="0.25">
      <c r="B968">
        <v>13</v>
      </c>
      <c r="C968" s="44" t="str">
        <f>VLOOKUP(見積条件マスタ[[#This Row],[article_type_id]],品名マスタ[],5,0)</f>
        <v>鋳抜きピン</v>
      </c>
      <c r="D968">
        <v>10005</v>
      </c>
      <c r="E968" s="44" t="str">
        <f>VLOOKUP(見積条件マスタ[[#This Row],[qt_condition_type_id]],見積条件タイプマスタ[],5,0)</f>
        <v>シャンク径公差</v>
      </c>
      <c r="F968" s="44" t="str">
        <f>VLOOKUP(見積条件マスタ[[#This Row],[qt_condition_type_id]],見積条件タイプマスタ[],2,0)</f>
        <v>TOLERANCE</v>
      </c>
      <c r="G968">
        <v>1</v>
      </c>
      <c r="H968" s="44" t="str">
        <f>見積条件マスタ[[#This Row],[article_type_id]]&amp;"."&amp;見積条件マスタ[[#This Row],[qt_condition_type_id]]&amp;"."&amp;見積条件マスタ[[#This Row],[qt_condition_type_define_id]]</f>
        <v>13.10005.1</v>
      </c>
      <c r="I968" t="s">
        <v>367</v>
      </c>
      <c r="K968" t="s">
        <v>367</v>
      </c>
      <c r="L968">
        <v>1</v>
      </c>
      <c r="N968" s="30" t="s">
        <v>389</v>
      </c>
      <c r="O968" s="59" t="s">
        <v>734</v>
      </c>
    </row>
    <row r="969" spans="2:15" x14ac:dyDescent="0.25">
      <c r="B969">
        <v>13</v>
      </c>
      <c r="C969" s="44" t="str">
        <f>VLOOKUP(見積条件マスタ[[#This Row],[article_type_id]],品名マスタ[],5,0)</f>
        <v>鋳抜きピン</v>
      </c>
      <c r="D969">
        <v>10005</v>
      </c>
      <c r="E969" s="44" t="str">
        <f>VLOOKUP(見積条件マスタ[[#This Row],[qt_condition_type_id]],見積条件タイプマスタ[],5,0)</f>
        <v>シャンク径公差</v>
      </c>
      <c r="F969" s="44" t="str">
        <f>VLOOKUP(見積条件マスタ[[#This Row],[qt_condition_type_id]],見積条件タイプマスタ[],2,0)</f>
        <v>TOLERANCE</v>
      </c>
      <c r="G969">
        <v>2</v>
      </c>
      <c r="H969" s="44" t="str">
        <f>見積条件マスタ[[#This Row],[article_type_id]]&amp;"."&amp;見積条件マスタ[[#This Row],[qt_condition_type_id]]&amp;"."&amp;見積条件マスタ[[#This Row],[qt_condition_type_define_id]]</f>
        <v>13.10005.2</v>
      </c>
      <c r="I969" t="s">
        <v>366</v>
      </c>
      <c r="K969" t="s">
        <v>366</v>
      </c>
      <c r="L969">
        <v>2</v>
      </c>
      <c r="N969" s="30" t="s">
        <v>731</v>
      </c>
      <c r="O969" s="59"/>
    </row>
    <row r="970" spans="2:15" x14ac:dyDescent="0.25">
      <c r="B970">
        <v>13</v>
      </c>
      <c r="C970" s="44" t="str">
        <f>VLOOKUP(見積条件マスタ[[#This Row],[article_type_id]],品名マスタ[],5,0)</f>
        <v>鋳抜きピン</v>
      </c>
      <c r="D970">
        <v>10005</v>
      </c>
      <c r="E970" s="44" t="str">
        <f>VLOOKUP(見積条件マスタ[[#This Row],[qt_condition_type_id]],見積条件タイプマスタ[],5,0)</f>
        <v>シャンク径公差</v>
      </c>
      <c r="F970" s="44" t="str">
        <f>VLOOKUP(見積条件マスタ[[#This Row],[qt_condition_type_id]],見積条件タイプマスタ[],2,0)</f>
        <v>TOLERANCE</v>
      </c>
      <c r="G970">
        <v>3</v>
      </c>
      <c r="H970" s="44" t="str">
        <f>見積条件マスタ[[#This Row],[article_type_id]]&amp;"."&amp;見積条件マスタ[[#This Row],[qt_condition_type_id]]&amp;"."&amp;見積条件マスタ[[#This Row],[qt_condition_type_define_id]]</f>
        <v>13.10005.3</v>
      </c>
      <c r="I970" t="s">
        <v>497</v>
      </c>
      <c r="K970" t="s">
        <v>497</v>
      </c>
      <c r="L970">
        <v>3</v>
      </c>
      <c r="N970" s="30" t="s">
        <v>389</v>
      </c>
      <c r="O970" s="59" t="s">
        <v>734</v>
      </c>
    </row>
    <row r="971" spans="2:15" x14ac:dyDescent="0.25">
      <c r="B971">
        <v>13</v>
      </c>
      <c r="C971" s="44" t="str">
        <f>VLOOKUP(見積条件マスタ[[#This Row],[article_type_id]],品名マスタ[],5,0)</f>
        <v>鋳抜きピン</v>
      </c>
      <c r="D971">
        <v>10005</v>
      </c>
      <c r="E971" s="44" t="str">
        <f>VLOOKUP(見積条件マスタ[[#This Row],[qt_condition_type_id]],見積条件タイプマスタ[],5,0)</f>
        <v>シャンク径公差</v>
      </c>
      <c r="F971" s="44" t="str">
        <f>VLOOKUP(見積条件マスタ[[#This Row],[qt_condition_type_id]],見積条件タイプマスタ[],2,0)</f>
        <v>TOLERANCE</v>
      </c>
      <c r="G971">
        <v>4</v>
      </c>
      <c r="H971" s="44" t="str">
        <f>見積条件マスタ[[#This Row],[article_type_id]]&amp;"."&amp;見積条件マスタ[[#This Row],[qt_condition_type_id]]&amp;"."&amp;見積条件マスタ[[#This Row],[qt_condition_type_define_id]]</f>
        <v>13.10005.4</v>
      </c>
      <c r="I971" t="s">
        <v>481</v>
      </c>
      <c r="K971" t="s">
        <v>481</v>
      </c>
      <c r="L971">
        <v>4</v>
      </c>
      <c r="N971" s="30" t="s">
        <v>731</v>
      </c>
      <c r="O971" s="59"/>
    </row>
    <row r="972" spans="2:15" x14ac:dyDescent="0.25">
      <c r="B972">
        <v>13</v>
      </c>
      <c r="C972" s="44" t="str">
        <f>VLOOKUP(見積条件マスタ[[#This Row],[article_type_id]],品名マスタ[],5,0)</f>
        <v>鋳抜きピン</v>
      </c>
      <c r="D972">
        <v>10005</v>
      </c>
      <c r="E972" s="44" t="str">
        <f>VLOOKUP(見積条件マスタ[[#This Row],[qt_condition_type_id]],見積条件タイプマスタ[],5,0)</f>
        <v>シャンク径公差</v>
      </c>
      <c r="F972" s="44" t="str">
        <f>VLOOKUP(見積条件マスタ[[#This Row],[qt_condition_type_id]],見積条件タイプマスタ[],2,0)</f>
        <v>TOLERANCE</v>
      </c>
      <c r="G972">
        <v>5</v>
      </c>
      <c r="H972" s="44" t="str">
        <f>見積条件マスタ[[#This Row],[article_type_id]]&amp;"."&amp;見積条件マスタ[[#This Row],[qt_condition_type_id]]&amp;"."&amp;見積条件マスタ[[#This Row],[qt_condition_type_define_id]]</f>
        <v>13.10005.5</v>
      </c>
      <c r="I972" t="s">
        <v>443</v>
      </c>
      <c r="K972" t="s">
        <v>443</v>
      </c>
      <c r="L972">
        <v>5</v>
      </c>
      <c r="N972" s="30" t="s">
        <v>389</v>
      </c>
      <c r="O972" s="59" t="s">
        <v>734</v>
      </c>
    </row>
    <row r="973" spans="2:15" x14ac:dyDescent="0.25">
      <c r="B973">
        <v>13</v>
      </c>
      <c r="C973" s="44" t="str">
        <f>VLOOKUP(見積条件マスタ[[#This Row],[article_type_id]],品名マスタ[],5,0)</f>
        <v>鋳抜きピン</v>
      </c>
      <c r="D973">
        <v>10005</v>
      </c>
      <c r="E973" s="44" t="str">
        <f>VLOOKUP(見積条件マスタ[[#This Row],[qt_condition_type_id]],見積条件タイプマスタ[],5,0)</f>
        <v>シャンク径公差</v>
      </c>
      <c r="F973" s="44" t="str">
        <f>VLOOKUP(見積条件マスタ[[#This Row],[qt_condition_type_id]],見積条件タイプマスタ[],2,0)</f>
        <v>TOLERANCE</v>
      </c>
      <c r="G973">
        <v>6</v>
      </c>
      <c r="H973" s="44" t="str">
        <f>見積条件マスタ[[#This Row],[article_type_id]]&amp;"."&amp;見積条件マスタ[[#This Row],[qt_condition_type_id]]&amp;"."&amp;見積条件マスタ[[#This Row],[qt_condition_type_define_id]]</f>
        <v>13.10005.6</v>
      </c>
      <c r="I973" t="s">
        <v>195</v>
      </c>
      <c r="K973" t="s">
        <v>195</v>
      </c>
      <c r="L973">
        <v>6</v>
      </c>
      <c r="N973" s="30" t="s">
        <v>731</v>
      </c>
      <c r="O973" s="59"/>
    </row>
    <row r="974" spans="2:15" x14ac:dyDescent="0.25">
      <c r="B974">
        <v>13</v>
      </c>
      <c r="C974" s="44" t="str">
        <f>VLOOKUP(見積条件マスタ[[#This Row],[article_type_id]],品名マスタ[],5,0)</f>
        <v>鋳抜きピン</v>
      </c>
      <c r="D974">
        <v>10005</v>
      </c>
      <c r="E974" s="44" t="str">
        <f>VLOOKUP(見積条件マスタ[[#This Row],[qt_condition_type_id]],見積条件タイプマスタ[],5,0)</f>
        <v>シャンク径公差</v>
      </c>
      <c r="F974" s="44" t="str">
        <f>VLOOKUP(見積条件マスタ[[#This Row],[qt_condition_type_id]],見積条件タイプマスタ[],2,0)</f>
        <v>TOLERANCE</v>
      </c>
      <c r="G974">
        <v>7</v>
      </c>
      <c r="H974" s="44" t="str">
        <f>見積条件マスタ[[#This Row],[article_type_id]]&amp;"."&amp;見積条件マスタ[[#This Row],[qt_condition_type_id]]&amp;"."&amp;見積条件マスタ[[#This Row],[qt_condition_type_define_id]]</f>
        <v>13.10005.7</v>
      </c>
      <c r="I974" t="s">
        <v>498</v>
      </c>
      <c r="K974" t="s">
        <v>541</v>
      </c>
      <c r="L974">
        <v>7</v>
      </c>
      <c r="N974" s="30" t="s">
        <v>389</v>
      </c>
      <c r="O974" s="59" t="s">
        <v>734</v>
      </c>
    </row>
    <row r="975" spans="2:15" x14ac:dyDescent="0.25">
      <c r="B975">
        <v>13</v>
      </c>
      <c r="C975" s="44" t="str">
        <f>VLOOKUP(見積条件マスタ[[#This Row],[article_type_id]],品名マスタ[],5,0)</f>
        <v>鋳抜きピン</v>
      </c>
      <c r="D975">
        <v>10005</v>
      </c>
      <c r="E975" s="44" t="str">
        <f>VLOOKUP(見積条件マスタ[[#This Row],[qt_condition_type_id]],見積条件タイプマスタ[],5,0)</f>
        <v>シャンク径公差</v>
      </c>
      <c r="F975" s="44" t="str">
        <f>VLOOKUP(見積条件マスタ[[#This Row],[qt_condition_type_id]],見積条件タイプマスタ[],2,0)</f>
        <v>TOLERANCE</v>
      </c>
      <c r="G975">
        <v>8</v>
      </c>
      <c r="H975" s="44" t="str">
        <f>見積条件マスタ[[#This Row],[article_type_id]]&amp;"."&amp;見積条件マスタ[[#This Row],[qt_condition_type_id]]&amp;"."&amp;見積条件マスタ[[#This Row],[qt_condition_type_define_id]]</f>
        <v>13.10005.8</v>
      </c>
      <c r="I975" t="s">
        <v>499</v>
      </c>
      <c r="K975" t="s">
        <v>542</v>
      </c>
      <c r="L975">
        <v>8</v>
      </c>
      <c r="N975" s="30" t="s">
        <v>389</v>
      </c>
      <c r="O975" s="59" t="s">
        <v>734</v>
      </c>
    </row>
    <row r="976" spans="2:15" x14ac:dyDescent="0.25">
      <c r="B976">
        <v>13</v>
      </c>
      <c r="C976" s="44" t="str">
        <f>VLOOKUP(見積条件マスタ[[#This Row],[article_type_id]],品名マスタ[],5,0)</f>
        <v>鋳抜きピン</v>
      </c>
      <c r="D976">
        <v>10005</v>
      </c>
      <c r="E976" s="44" t="str">
        <f>VLOOKUP(見積条件マスタ[[#This Row],[qt_condition_type_id]],見積条件タイプマスタ[],5,0)</f>
        <v>シャンク径公差</v>
      </c>
      <c r="F976" s="44" t="str">
        <f>VLOOKUP(見積条件マスタ[[#This Row],[qt_condition_type_id]],見積条件タイプマスタ[],2,0)</f>
        <v>TOLERANCE</v>
      </c>
      <c r="G976">
        <v>9</v>
      </c>
      <c r="H976" s="44" t="str">
        <f>見積条件マスタ[[#This Row],[article_type_id]]&amp;"."&amp;見積条件マスタ[[#This Row],[qt_condition_type_id]]&amp;"."&amp;見積条件マスタ[[#This Row],[qt_condition_type_define_id]]</f>
        <v>13.10005.9</v>
      </c>
      <c r="I976" t="s">
        <v>500</v>
      </c>
      <c r="K976" t="s">
        <v>543</v>
      </c>
      <c r="L976">
        <v>9</v>
      </c>
      <c r="N976" s="30" t="s">
        <v>389</v>
      </c>
      <c r="O976" s="59" t="s">
        <v>734</v>
      </c>
    </row>
    <row r="977" spans="2:15" x14ac:dyDescent="0.25">
      <c r="B977">
        <v>13</v>
      </c>
      <c r="C977" s="44" t="str">
        <f>VLOOKUP(見積条件マスタ[[#This Row],[article_type_id]],品名マスタ[],5,0)</f>
        <v>鋳抜きピン</v>
      </c>
      <c r="D977">
        <v>10005</v>
      </c>
      <c r="E977" s="44" t="str">
        <f>VLOOKUP(見積条件マスタ[[#This Row],[qt_condition_type_id]],見積条件タイプマスタ[],5,0)</f>
        <v>シャンク径公差</v>
      </c>
      <c r="F977" s="44" t="str">
        <f>VLOOKUP(見積条件マスタ[[#This Row],[qt_condition_type_id]],見積条件タイプマスタ[],2,0)</f>
        <v>TOLERANCE</v>
      </c>
      <c r="G977">
        <v>10</v>
      </c>
      <c r="H977" s="44" t="str">
        <f>見積条件マスタ[[#This Row],[article_type_id]]&amp;"."&amp;見積条件マスタ[[#This Row],[qt_condition_type_id]]&amp;"."&amp;見積条件マスタ[[#This Row],[qt_condition_type_define_id]]</f>
        <v>13.10005.10</v>
      </c>
      <c r="I977" t="s">
        <v>501</v>
      </c>
      <c r="K977" t="s">
        <v>544</v>
      </c>
      <c r="L977">
        <v>10</v>
      </c>
      <c r="N977" s="30" t="s">
        <v>389</v>
      </c>
      <c r="O977" s="59" t="s">
        <v>734</v>
      </c>
    </row>
    <row r="978" spans="2:15" x14ac:dyDescent="0.25">
      <c r="B978">
        <v>13</v>
      </c>
      <c r="C978" s="44" t="str">
        <f>VLOOKUP(見積条件マスタ[[#This Row],[article_type_id]],品名マスタ[],5,0)</f>
        <v>鋳抜きピン</v>
      </c>
      <c r="D978">
        <v>10005</v>
      </c>
      <c r="E978" s="44" t="str">
        <f>VLOOKUP(見積条件マスタ[[#This Row],[qt_condition_type_id]],見積条件タイプマスタ[],5,0)</f>
        <v>シャンク径公差</v>
      </c>
      <c r="F978" s="44" t="str">
        <f>VLOOKUP(見積条件マスタ[[#This Row],[qt_condition_type_id]],見積条件タイプマスタ[],2,0)</f>
        <v>TOLERANCE</v>
      </c>
      <c r="G978">
        <v>11</v>
      </c>
      <c r="H978" s="44" t="str">
        <f>見積条件マスタ[[#This Row],[article_type_id]]&amp;"."&amp;見積条件マスタ[[#This Row],[qt_condition_type_id]]&amp;"."&amp;見積条件マスタ[[#This Row],[qt_condition_type_define_id]]</f>
        <v>13.10005.11</v>
      </c>
      <c r="I978" t="s">
        <v>502</v>
      </c>
      <c r="K978" t="s">
        <v>545</v>
      </c>
      <c r="L978">
        <v>11</v>
      </c>
      <c r="N978" s="30" t="s">
        <v>389</v>
      </c>
      <c r="O978" s="59" t="s">
        <v>734</v>
      </c>
    </row>
    <row r="979" spans="2:15" x14ac:dyDescent="0.25">
      <c r="B979">
        <v>13</v>
      </c>
      <c r="C979" s="44" t="str">
        <f>VLOOKUP(見積条件マスタ[[#This Row],[article_type_id]],品名マスタ[],5,0)</f>
        <v>鋳抜きピン</v>
      </c>
      <c r="D979">
        <v>10005</v>
      </c>
      <c r="E979" s="44" t="str">
        <f>VLOOKUP(見積条件マスタ[[#This Row],[qt_condition_type_id]],見積条件タイプマスタ[],5,0)</f>
        <v>シャンク径公差</v>
      </c>
      <c r="F979" s="44" t="str">
        <f>VLOOKUP(見積条件マスタ[[#This Row],[qt_condition_type_id]],見積条件タイプマスタ[],2,0)</f>
        <v>TOLERANCE</v>
      </c>
      <c r="G979">
        <v>12</v>
      </c>
      <c r="H979" s="44" t="str">
        <f>見積条件マスタ[[#This Row],[article_type_id]]&amp;"."&amp;見積条件マスタ[[#This Row],[qt_condition_type_id]]&amp;"."&amp;見積条件マスタ[[#This Row],[qt_condition_type_define_id]]</f>
        <v>13.10005.12</v>
      </c>
      <c r="I979" t="s">
        <v>503</v>
      </c>
      <c r="K979" t="s">
        <v>546</v>
      </c>
      <c r="L979">
        <v>12</v>
      </c>
      <c r="N979" s="30" t="s">
        <v>389</v>
      </c>
      <c r="O979" s="59" t="s">
        <v>734</v>
      </c>
    </row>
    <row r="980" spans="2:15" x14ac:dyDescent="0.25">
      <c r="B980">
        <v>13</v>
      </c>
      <c r="C980" s="44" t="str">
        <f>VLOOKUP(見積条件マスタ[[#This Row],[article_type_id]],品名マスタ[],5,0)</f>
        <v>鋳抜きピン</v>
      </c>
      <c r="D980">
        <v>10005</v>
      </c>
      <c r="E980" s="44" t="str">
        <f>VLOOKUP(見積条件マスタ[[#This Row],[qt_condition_type_id]],見積条件タイプマスタ[],5,0)</f>
        <v>シャンク径公差</v>
      </c>
      <c r="F980" s="44" t="str">
        <f>VLOOKUP(見積条件マスタ[[#This Row],[qt_condition_type_id]],見積条件タイプマスタ[],2,0)</f>
        <v>TOLERANCE</v>
      </c>
      <c r="G980">
        <v>13</v>
      </c>
      <c r="H980" s="44" t="str">
        <f>見積条件マスタ[[#This Row],[article_type_id]]&amp;"."&amp;見積条件マスタ[[#This Row],[qt_condition_type_id]]&amp;"."&amp;見積条件マスタ[[#This Row],[qt_condition_type_define_id]]</f>
        <v>13.10005.13</v>
      </c>
      <c r="I980" t="s">
        <v>504</v>
      </c>
      <c r="K980" t="s">
        <v>547</v>
      </c>
      <c r="L980">
        <v>13</v>
      </c>
      <c r="N980" s="30" t="s">
        <v>389</v>
      </c>
      <c r="O980" s="59" t="s">
        <v>734</v>
      </c>
    </row>
    <row r="981" spans="2:15" x14ac:dyDescent="0.25">
      <c r="B981">
        <v>13</v>
      </c>
      <c r="C981" s="44" t="str">
        <f>VLOOKUP(見積条件マスタ[[#This Row],[article_type_id]],品名マスタ[],5,0)</f>
        <v>鋳抜きピン</v>
      </c>
      <c r="D981">
        <v>10005</v>
      </c>
      <c r="E981" s="44" t="str">
        <f>VLOOKUP(見積条件マスタ[[#This Row],[qt_condition_type_id]],見積条件タイプマスタ[],5,0)</f>
        <v>シャンク径公差</v>
      </c>
      <c r="F981" s="44" t="str">
        <f>VLOOKUP(見積条件マスタ[[#This Row],[qt_condition_type_id]],見積条件タイプマスタ[],2,0)</f>
        <v>TOLERANCE</v>
      </c>
      <c r="G981">
        <v>14</v>
      </c>
      <c r="H981" s="44" t="str">
        <f>見積条件マスタ[[#This Row],[article_type_id]]&amp;"."&amp;見積条件マスタ[[#This Row],[qt_condition_type_id]]&amp;"."&amp;見積条件マスタ[[#This Row],[qt_condition_type_define_id]]</f>
        <v>13.10005.14</v>
      </c>
      <c r="I981" t="s">
        <v>505</v>
      </c>
      <c r="K981" t="s">
        <v>548</v>
      </c>
      <c r="L981">
        <v>14</v>
      </c>
      <c r="N981" s="30" t="s">
        <v>389</v>
      </c>
      <c r="O981" s="59" t="s">
        <v>734</v>
      </c>
    </row>
    <row r="982" spans="2:15" x14ac:dyDescent="0.25">
      <c r="B982">
        <v>13</v>
      </c>
      <c r="C982" s="44" t="str">
        <f>VLOOKUP(見積条件マスタ[[#This Row],[article_type_id]],品名マスタ[],5,0)</f>
        <v>鋳抜きピン</v>
      </c>
      <c r="D982">
        <v>10006</v>
      </c>
      <c r="E982" s="44" t="str">
        <f>VLOOKUP(見積条件マスタ[[#This Row],[qt_condition_type_id]],見積条件タイプマスタ[],5,0)</f>
        <v>シャンク長公差</v>
      </c>
      <c r="F982" s="44" t="str">
        <f>VLOOKUP(見積条件マスタ[[#This Row],[qt_condition_type_id]],見積条件タイプマスタ[],2,0)</f>
        <v>TOLERANCE</v>
      </c>
      <c r="G982">
        <v>1</v>
      </c>
      <c r="H982" s="44" t="str">
        <f>見積条件マスタ[[#This Row],[article_type_id]]&amp;"."&amp;見積条件マスタ[[#This Row],[qt_condition_type_id]]&amp;"."&amp;見積条件マスタ[[#This Row],[qt_condition_type_define_id]]</f>
        <v>13.10006.1</v>
      </c>
      <c r="I982" t="s">
        <v>216</v>
      </c>
      <c r="K982" t="s">
        <v>217</v>
      </c>
      <c r="L982">
        <v>1</v>
      </c>
      <c r="N982" s="30" t="s">
        <v>688</v>
      </c>
      <c r="O982" s="59"/>
    </row>
    <row r="983" spans="2:15" x14ac:dyDescent="0.25">
      <c r="B983">
        <v>13</v>
      </c>
      <c r="C983" s="44" t="str">
        <f>VLOOKUP(見積条件マスタ[[#This Row],[article_type_id]],品名マスタ[],5,0)</f>
        <v>鋳抜きピン</v>
      </c>
      <c r="D983">
        <v>10006</v>
      </c>
      <c r="E983" s="44" t="str">
        <f>VLOOKUP(見積条件マスタ[[#This Row],[qt_condition_type_id]],見積条件タイプマスタ[],5,0)</f>
        <v>シャンク長公差</v>
      </c>
      <c r="F983" s="44" t="str">
        <f>VLOOKUP(見積条件マスタ[[#This Row],[qt_condition_type_id]],見積条件タイプマスタ[],2,0)</f>
        <v>TOLERANCE</v>
      </c>
      <c r="G983">
        <v>2</v>
      </c>
      <c r="H983" s="44" t="str">
        <f>見積条件マスタ[[#This Row],[article_type_id]]&amp;"."&amp;見積条件マスタ[[#This Row],[qt_condition_type_id]]&amp;"."&amp;見積条件マスタ[[#This Row],[qt_condition_type_define_id]]</f>
        <v>13.10006.2</v>
      </c>
      <c r="I983" t="s">
        <v>213</v>
      </c>
      <c r="K983" t="s">
        <v>538</v>
      </c>
      <c r="L983">
        <v>2</v>
      </c>
      <c r="N983" s="30" t="s">
        <v>688</v>
      </c>
      <c r="O983" s="59"/>
    </row>
    <row r="984" spans="2:15" x14ac:dyDescent="0.25">
      <c r="B984">
        <v>13</v>
      </c>
      <c r="C984" s="44" t="str">
        <f>VLOOKUP(見積条件マスタ[[#This Row],[article_type_id]],品名マスタ[],5,0)</f>
        <v>鋳抜きピン</v>
      </c>
      <c r="D984">
        <v>10006</v>
      </c>
      <c r="E984" s="44" t="str">
        <f>VLOOKUP(見積条件マスタ[[#This Row],[qt_condition_type_id]],見積条件タイプマスタ[],5,0)</f>
        <v>シャンク長公差</v>
      </c>
      <c r="F984" s="44" t="str">
        <f>VLOOKUP(見積条件マスタ[[#This Row],[qt_condition_type_id]],見積条件タイプマスタ[],2,0)</f>
        <v>TOLERANCE</v>
      </c>
      <c r="G984">
        <v>3</v>
      </c>
      <c r="H984" s="44" t="str">
        <f>見積条件マスタ[[#This Row],[article_type_id]]&amp;"."&amp;見積条件マスタ[[#This Row],[qt_condition_type_id]]&amp;"."&amp;見積条件マスタ[[#This Row],[qt_condition_type_define_id]]</f>
        <v>13.10006.3</v>
      </c>
      <c r="I984" t="s">
        <v>495</v>
      </c>
      <c r="K984" t="s">
        <v>539</v>
      </c>
      <c r="L984">
        <v>3</v>
      </c>
      <c r="N984" s="30" t="s">
        <v>688</v>
      </c>
      <c r="O984" s="59"/>
    </row>
    <row r="985" spans="2:15" x14ac:dyDescent="0.25">
      <c r="B985">
        <v>13</v>
      </c>
      <c r="C985" s="44" t="str">
        <f>VLOOKUP(見積条件マスタ[[#This Row],[article_type_id]],品名マスタ[],5,0)</f>
        <v>鋳抜きピン</v>
      </c>
      <c r="D985">
        <v>10006</v>
      </c>
      <c r="E985" s="44" t="str">
        <f>VLOOKUP(見積条件マスタ[[#This Row],[qt_condition_type_id]],見積条件タイプマスタ[],5,0)</f>
        <v>シャンク長公差</v>
      </c>
      <c r="F985" s="44" t="str">
        <f>VLOOKUP(見積条件マスタ[[#This Row],[qt_condition_type_id]],見積条件タイプマスタ[],2,0)</f>
        <v>TOLERANCE</v>
      </c>
      <c r="G985">
        <v>4</v>
      </c>
      <c r="H985" s="44" t="str">
        <f>見積条件マスタ[[#This Row],[article_type_id]]&amp;"."&amp;見積条件マスタ[[#This Row],[qt_condition_type_id]]&amp;"."&amp;見積条件マスタ[[#This Row],[qt_condition_type_define_id]]</f>
        <v>13.10006.4</v>
      </c>
      <c r="I985" t="s">
        <v>496</v>
      </c>
      <c r="K985" t="s">
        <v>540</v>
      </c>
      <c r="L985">
        <v>4</v>
      </c>
      <c r="N985" s="30" t="s">
        <v>688</v>
      </c>
      <c r="O985" s="59"/>
    </row>
    <row r="986" spans="2:15" x14ac:dyDescent="0.25">
      <c r="B986">
        <v>13</v>
      </c>
      <c r="C986" s="44" t="str">
        <f>VLOOKUP(見積条件マスタ[[#This Row],[article_type_id]],品名マスタ[],5,0)</f>
        <v>鋳抜きピン</v>
      </c>
      <c r="D986">
        <v>10006</v>
      </c>
      <c r="E986" s="44" t="str">
        <f>VLOOKUP(見積条件マスタ[[#This Row],[qt_condition_type_id]],見積条件タイプマスタ[],5,0)</f>
        <v>シャンク長公差</v>
      </c>
      <c r="F986" s="44" t="str">
        <f>VLOOKUP(見積条件マスタ[[#This Row],[qt_condition_type_id]],見積条件タイプマスタ[],2,0)</f>
        <v>TOLERANCE</v>
      </c>
      <c r="G986">
        <v>5</v>
      </c>
      <c r="H986" s="44" t="str">
        <f>見積条件マスタ[[#This Row],[article_type_id]]&amp;"."&amp;見積条件マスタ[[#This Row],[qt_condition_type_id]]&amp;"."&amp;見積条件マスタ[[#This Row],[qt_condition_type_define_id]]</f>
        <v>13.10006.5</v>
      </c>
      <c r="I986" t="s">
        <v>204</v>
      </c>
      <c r="K986" t="s">
        <v>198</v>
      </c>
      <c r="L986">
        <v>5</v>
      </c>
      <c r="N986" s="30" t="s">
        <v>688</v>
      </c>
      <c r="O986" s="59"/>
    </row>
    <row r="987" spans="2:15" x14ac:dyDescent="0.25">
      <c r="B987">
        <v>13</v>
      </c>
      <c r="C987" s="44" t="str">
        <f>VLOOKUP(見積条件マスタ[[#This Row],[article_type_id]],品名マスタ[],5,0)</f>
        <v>鋳抜きピン</v>
      </c>
      <c r="D987">
        <v>10006</v>
      </c>
      <c r="E987" s="44" t="str">
        <f>VLOOKUP(見積条件マスタ[[#This Row],[qt_condition_type_id]],見積条件タイプマスタ[],5,0)</f>
        <v>シャンク長公差</v>
      </c>
      <c r="F987" s="44" t="str">
        <f>VLOOKUP(見積条件マスタ[[#This Row],[qt_condition_type_id]],見積条件タイプマスタ[],2,0)</f>
        <v>TOLERANCE</v>
      </c>
      <c r="G987">
        <v>6</v>
      </c>
      <c r="H987" s="44" t="str">
        <f>見積条件マスタ[[#This Row],[article_type_id]]&amp;"."&amp;見積条件マスタ[[#This Row],[qt_condition_type_id]]&amp;"."&amp;見積条件マスタ[[#This Row],[qt_condition_type_define_id]]</f>
        <v>13.10006.6</v>
      </c>
      <c r="I987" t="s">
        <v>506</v>
      </c>
      <c r="K987" t="s">
        <v>549</v>
      </c>
      <c r="L987">
        <v>6</v>
      </c>
      <c r="N987" s="30" t="s">
        <v>688</v>
      </c>
      <c r="O987" s="59"/>
    </row>
    <row r="988" spans="2:15" x14ac:dyDescent="0.25">
      <c r="B988">
        <v>13</v>
      </c>
      <c r="C988" s="44" t="str">
        <f>VLOOKUP(見積条件マスタ[[#This Row],[article_type_id]],品名マスタ[],5,0)</f>
        <v>鋳抜きピン</v>
      </c>
      <c r="D988">
        <v>10006</v>
      </c>
      <c r="E988" s="44" t="str">
        <f>VLOOKUP(見積条件マスタ[[#This Row],[qt_condition_type_id]],見積条件タイプマスタ[],5,0)</f>
        <v>シャンク長公差</v>
      </c>
      <c r="F988" s="44" t="str">
        <f>VLOOKUP(見積条件マスタ[[#This Row],[qt_condition_type_id]],見積条件タイプマスタ[],2,0)</f>
        <v>TOLERANCE</v>
      </c>
      <c r="G988">
        <v>7</v>
      </c>
      <c r="H988" s="44" t="str">
        <f>見積条件マスタ[[#This Row],[article_type_id]]&amp;"."&amp;見積条件マスタ[[#This Row],[qt_condition_type_id]]&amp;"."&amp;見積条件マスタ[[#This Row],[qt_condition_type_define_id]]</f>
        <v>13.10006.7</v>
      </c>
      <c r="I988" t="s">
        <v>507</v>
      </c>
      <c r="K988" t="s">
        <v>550</v>
      </c>
      <c r="L988">
        <v>7</v>
      </c>
      <c r="N988" s="30" t="s">
        <v>688</v>
      </c>
      <c r="O988" s="59"/>
    </row>
    <row r="989" spans="2:15" x14ac:dyDescent="0.25">
      <c r="B989">
        <v>13</v>
      </c>
      <c r="C989" s="44" t="str">
        <f>VLOOKUP(見積条件マスタ[[#This Row],[article_type_id]],品名マスタ[],5,0)</f>
        <v>鋳抜きピン</v>
      </c>
      <c r="D989">
        <v>10006</v>
      </c>
      <c r="E989" s="44" t="str">
        <f>VLOOKUP(見積条件マスタ[[#This Row],[qt_condition_type_id]],見積条件タイプマスタ[],5,0)</f>
        <v>シャンク長公差</v>
      </c>
      <c r="F989" s="44" t="str">
        <f>VLOOKUP(見積条件マスタ[[#This Row],[qt_condition_type_id]],見積条件タイプマスタ[],2,0)</f>
        <v>TOLERANCE</v>
      </c>
      <c r="G989">
        <v>8</v>
      </c>
      <c r="H989" s="44" t="str">
        <f>見積条件マスタ[[#This Row],[article_type_id]]&amp;"."&amp;見積条件マスタ[[#This Row],[qt_condition_type_id]]&amp;"."&amp;見積条件マスタ[[#This Row],[qt_condition_type_define_id]]</f>
        <v>13.10006.8</v>
      </c>
      <c r="I989" t="s">
        <v>215</v>
      </c>
      <c r="K989" t="s">
        <v>199</v>
      </c>
      <c r="L989">
        <v>8</v>
      </c>
      <c r="N989" s="30" t="s">
        <v>688</v>
      </c>
      <c r="O989" s="59"/>
    </row>
    <row r="990" spans="2:15" x14ac:dyDescent="0.25">
      <c r="B990">
        <v>13</v>
      </c>
      <c r="C990" s="44" t="str">
        <f>VLOOKUP(見積条件マスタ[[#This Row],[article_type_id]],品名マスタ[],5,0)</f>
        <v>鋳抜きピン</v>
      </c>
      <c r="D990">
        <v>10007</v>
      </c>
      <c r="E990" s="44" t="str">
        <f>VLOOKUP(見積条件マスタ[[#This Row],[qt_condition_type_id]],見積条件タイプマスタ[],5,0)</f>
        <v>ツバカット位置公差</v>
      </c>
      <c r="F990" s="44" t="str">
        <f>VLOOKUP(見積条件マスタ[[#This Row],[qt_condition_type_id]],見積条件タイプマスタ[],2,0)</f>
        <v>TOLERANCE</v>
      </c>
      <c r="G990">
        <v>1</v>
      </c>
      <c r="H990" s="44" t="str">
        <f>見積条件マスタ[[#This Row],[article_type_id]]&amp;"."&amp;見積条件マスタ[[#This Row],[qt_condition_type_id]]&amp;"."&amp;見積条件マスタ[[#This Row],[qt_condition_type_define_id]]</f>
        <v>13.10007.1</v>
      </c>
      <c r="I990" t="s">
        <v>203</v>
      </c>
      <c r="K990" t="s">
        <v>203</v>
      </c>
      <c r="L990">
        <v>1</v>
      </c>
      <c r="N990" s="30" t="s">
        <v>688</v>
      </c>
      <c r="O990" s="59"/>
    </row>
    <row r="991" spans="2:15" x14ac:dyDescent="0.25">
      <c r="B991">
        <v>13</v>
      </c>
      <c r="C991" s="44" t="str">
        <f>VLOOKUP(見積条件マスタ[[#This Row],[article_type_id]],品名マスタ[],5,0)</f>
        <v>鋳抜きピン</v>
      </c>
      <c r="D991">
        <v>10007</v>
      </c>
      <c r="E991" s="44" t="str">
        <f>VLOOKUP(見積条件マスタ[[#This Row],[qt_condition_type_id]],見積条件タイプマスタ[],5,0)</f>
        <v>ツバカット位置公差</v>
      </c>
      <c r="F991" s="44" t="str">
        <f>VLOOKUP(見積条件マスタ[[#This Row],[qt_condition_type_id]],見積条件タイプマスタ[],2,0)</f>
        <v>TOLERANCE</v>
      </c>
      <c r="G991">
        <v>2</v>
      </c>
      <c r="H991" s="44" t="str">
        <f>見積条件マスタ[[#This Row],[article_type_id]]&amp;"."&amp;見積条件マスタ[[#This Row],[qt_condition_type_id]]&amp;"."&amp;見積条件マスタ[[#This Row],[qt_condition_type_define_id]]</f>
        <v>13.10007.2</v>
      </c>
      <c r="I991" t="s">
        <v>195</v>
      </c>
      <c r="K991" t="s">
        <v>195</v>
      </c>
      <c r="L991">
        <v>2</v>
      </c>
      <c r="N991" s="30" t="s">
        <v>688</v>
      </c>
      <c r="O991" s="59"/>
    </row>
    <row r="992" spans="2:15" x14ac:dyDescent="0.25">
      <c r="B992">
        <v>13</v>
      </c>
      <c r="C992" s="44" t="str">
        <f>VLOOKUP(見積条件マスタ[[#This Row],[article_type_id]],品名マスタ[],5,0)</f>
        <v>鋳抜きピン</v>
      </c>
      <c r="D992">
        <v>10008</v>
      </c>
      <c r="E992" s="44" t="str">
        <f>VLOOKUP(見積条件マスタ[[#This Row],[qt_condition_type_id]],見積条件タイプマスタ[],5,0)</f>
        <v>ツバ裏溝 溝幅A公差</v>
      </c>
      <c r="F992" s="44" t="str">
        <f>VLOOKUP(見積条件マスタ[[#This Row],[qt_condition_type_id]],見積条件タイプマスタ[],2,0)</f>
        <v>TOLERANCE</v>
      </c>
      <c r="G992">
        <v>1</v>
      </c>
      <c r="H992" s="44" t="str">
        <f>見積条件マスタ[[#This Row],[article_type_id]]&amp;"."&amp;見積条件マスタ[[#This Row],[qt_condition_type_id]]&amp;"."&amp;見積条件マスタ[[#This Row],[qt_condition_type_define_id]]</f>
        <v>13.10008.1</v>
      </c>
      <c r="I992" t="s">
        <v>443</v>
      </c>
      <c r="K992" t="s">
        <v>443</v>
      </c>
      <c r="L992">
        <v>2</v>
      </c>
      <c r="M992">
        <v>2</v>
      </c>
      <c r="N992" s="30" t="s">
        <v>688</v>
      </c>
      <c r="O992" s="59"/>
    </row>
    <row r="993" spans="2:15" x14ac:dyDescent="0.25">
      <c r="B993">
        <v>13</v>
      </c>
      <c r="C993" s="44" t="str">
        <f>VLOOKUP(見積条件マスタ[[#This Row],[article_type_id]],品名マスタ[],5,0)</f>
        <v>鋳抜きピン</v>
      </c>
      <c r="D993">
        <v>10008</v>
      </c>
      <c r="E993" s="44" t="str">
        <f>VLOOKUP(見積条件マスタ[[#This Row],[qt_condition_type_id]],見積条件タイプマスタ[],5,0)</f>
        <v>ツバ裏溝 溝幅A公差</v>
      </c>
      <c r="F993" s="44" t="str">
        <f>VLOOKUP(見積条件マスタ[[#This Row],[qt_condition_type_id]],見積条件タイプマスタ[],2,0)</f>
        <v>TOLERANCE</v>
      </c>
      <c r="G993">
        <v>2</v>
      </c>
      <c r="H993" s="44" t="str">
        <f>見積条件マスタ[[#This Row],[article_type_id]]&amp;"."&amp;見積条件マスタ[[#This Row],[qt_condition_type_id]]&amp;"."&amp;見積条件マスタ[[#This Row],[qt_condition_type_define_id]]</f>
        <v>13.10008.2</v>
      </c>
      <c r="I993" t="s">
        <v>203</v>
      </c>
      <c r="K993" t="s">
        <v>203</v>
      </c>
      <c r="L993">
        <v>1</v>
      </c>
      <c r="M993">
        <v>1</v>
      </c>
      <c r="N993" s="30" t="s">
        <v>688</v>
      </c>
      <c r="O993" s="59"/>
    </row>
    <row r="994" spans="2:15" x14ac:dyDescent="0.25">
      <c r="B994">
        <v>13</v>
      </c>
      <c r="C994" s="44" t="str">
        <f>VLOOKUP(見積条件マスタ[[#This Row],[article_type_id]],品名マスタ[],5,0)</f>
        <v>鋳抜きピン</v>
      </c>
      <c r="D994">
        <v>10009</v>
      </c>
      <c r="E994" s="44" t="str">
        <f>VLOOKUP(見積条件マスタ[[#This Row],[qt_condition_type_id]],見積条件タイプマスタ[],5,0)</f>
        <v>ツバ裏溝 溝幅B公差</v>
      </c>
      <c r="F994" s="44" t="str">
        <f>VLOOKUP(見積条件マスタ[[#This Row],[qt_condition_type_id]],見積条件タイプマスタ[],2,0)</f>
        <v>TOLERANCE</v>
      </c>
      <c r="G994">
        <v>1</v>
      </c>
      <c r="H994" s="44" t="str">
        <f>見積条件マスタ[[#This Row],[article_type_id]]&amp;"."&amp;見積条件マスタ[[#This Row],[qt_condition_type_id]]&amp;"."&amp;見積条件マスタ[[#This Row],[qt_condition_type_define_id]]</f>
        <v>13.10009.1</v>
      </c>
      <c r="I994" t="s">
        <v>443</v>
      </c>
      <c r="K994" t="s">
        <v>443</v>
      </c>
      <c r="L994">
        <v>2</v>
      </c>
      <c r="M994">
        <v>2</v>
      </c>
      <c r="N994" s="30" t="s">
        <v>688</v>
      </c>
      <c r="O994" s="59"/>
    </row>
    <row r="995" spans="2:15" x14ac:dyDescent="0.25">
      <c r="B995">
        <v>13</v>
      </c>
      <c r="C995" s="44" t="str">
        <f>VLOOKUP(見積条件マスタ[[#This Row],[article_type_id]],品名マスタ[],5,0)</f>
        <v>鋳抜きピン</v>
      </c>
      <c r="D995">
        <v>10009</v>
      </c>
      <c r="E995" s="44" t="str">
        <f>VLOOKUP(見積条件マスタ[[#This Row],[qt_condition_type_id]],見積条件タイプマスタ[],5,0)</f>
        <v>ツバ裏溝 溝幅B公差</v>
      </c>
      <c r="F995" s="44" t="str">
        <f>VLOOKUP(見積条件マスタ[[#This Row],[qt_condition_type_id]],見積条件タイプマスタ[],2,0)</f>
        <v>TOLERANCE</v>
      </c>
      <c r="G995">
        <v>2</v>
      </c>
      <c r="H995" s="44" t="str">
        <f>見積条件マスタ[[#This Row],[article_type_id]]&amp;"."&amp;見積条件マスタ[[#This Row],[qt_condition_type_id]]&amp;"."&amp;見積条件マスタ[[#This Row],[qt_condition_type_define_id]]</f>
        <v>13.10009.2</v>
      </c>
      <c r="I995" t="s">
        <v>203</v>
      </c>
      <c r="K995" t="s">
        <v>203</v>
      </c>
      <c r="L995">
        <v>1</v>
      </c>
      <c r="M995">
        <v>1</v>
      </c>
      <c r="N995" s="30" t="s">
        <v>688</v>
      </c>
      <c r="O995" s="59"/>
    </row>
    <row r="996" spans="2:15" x14ac:dyDescent="0.25">
      <c r="B996">
        <v>13</v>
      </c>
      <c r="C996" s="44" t="str">
        <f>VLOOKUP(見積条件マスタ[[#This Row],[article_type_id]],品名マスタ[],5,0)</f>
        <v>鋳抜きピン</v>
      </c>
      <c r="D996">
        <v>10010</v>
      </c>
      <c r="E996" s="44" t="str">
        <f>VLOOKUP(見積条件マスタ[[#This Row],[qt_condition_type_id]],見積条件タイプマスタ[],5,0)</f>
        <v>ザグリ穴径公差</v>
      </c>
      <c r="F996" s="44" t="str">
        <f>VLOOKUP(見積条件マスタ[[#This Row],[qt_condition_type_id]],見積条件タイプマスタ[],2,0)</f>
        <v>TOLERANCE</v>
      </c>
      <c r="G996">
        <v>1</v>
      </c>
      <c r="H996" s="44" t="str">
        <f>見積条件マスタ[[#This Row],[article_type_id]]&amp;"."&amp;見積条件マスタ[[#This Row],[qt_condition_type_id]]&amp;"."&amp;見積条件マスタ[[#This Row],[qt_condition_type_define_id]]</f>
        <v>13.10010.1</v>
      </c>
      <c r="I996" t="s">
        <v>213</v>
      </c>
      <c r="K996" t="s">
        <v>538</v>
      </c>
      <c r="L996">
        <v>1</v>
      </c>
      <c r="N996" s="30" t="s">
        <v>688</v>
      </c>
      <c r="O996" s="59"/>
    </row>
    <row r="997" spans="2:15" x14ac:dyDescent="0.25">
      <c r="B997">
        <v>13</v>
      </c>
      <c r="C997" s="44" t="str">
        <f>VLOOKUP(見積条件マスタ[[#This Row],[article_type_id]],品名マスタ[],5,0)</f>
        <v>鋳抜きピン</v>
      </c>
      <c r="D997">
        <v>10010</v>
      </c>
      <c r="E997" s="44" t="str">
        <f>VLOOKUP(見積条件マスタ[[#This Row],[qt_condition_type_id]],見積条件タイプマスタ[],5,0)</f>
        <v>ザグリ穴径公差</v>
      </c>
      <c r="F997" s="44" t="str">
        <f>VLOOKUP(見積条件マスタ[[#This Row],[qt_condition_type_id]],見積条件タイプマスタ[],2,0)</f>
        <v>TOLERANCE</v>
      </c>
      <c r="G997">
        <v>2</v>
      </c>
      <c r="H997" s="44" t="str">
        <f>見積条件マスタ[[#This Row],[article_type_id]]&amp;"."&amp;見積条件マスタ[[#This Row],[qt_condition_type_id]]&amp;"."&amp;見積条件マスタ[[#This Row],[qt_condition_type_define_id]]</f>
        <v>13.10010.2</v>
      </c>
      <c r="I997" t="s">
        <v>495</v>
      </c>
      <c r="K997" t="s">
        <v>539</v>
      </c>
      <c r="L997">
        <v>2</v>
      </c>
      <c r="N997" s="30" t="s">
        <v>688</v>
      </c>
      <c r="O997" s="59"/>
    </row>
    <row r="998" spans="2:15" x14ac:dyDescent="0.25">
      <c r="B998">
        <v>13</v>
      </c>
      <c r="C998" s="44" t="str">
        <f>VLOOKUP(見積条件マスタ[[#This Row],[article_type_id]],品名マスタ[],5,0)</f>
        <v>鋳抜きピン</v>
      </c>
      <c r="D998">
        <v>10010</v>
      </c>
      <c r="E998" s="44" t="str">
        <f>VLOOKUP(見積条件マスタ[[#This Row],[qt_condition_type_id]],見積条件タイプマスタ[],5,0)</f>
        <v>ザグリ穴径公差</v>
      </c>
      <c r="F998" s="44" t="str">
        <f>VLOOKUP(見積条件マスタ[[#This Row],[qt_condition_type_id]],見積条件タイプマスタ[],2,0)</f>
        <v>TOLERANCE</v>
      </c>
      <c r="G998">
        <v>3</v>
      </c>
      <c r="H998" s="44" t="str">
        <f>見積条件マスタ[[#This Row],[article_type_id]]&amp;"."&amp;見積条件マスタ[[#This Row],[qt_condition_type_id]]&amp;"."&amp;見積条件マスタ[[#This Row],[qt_condition_type_define_id]]</f>
        <v>13.10010.3</v>
      </c>
      <c r="I998" t="s">
        <v>204</v>
      </c>
      <c r="K998" t="s">
        <v>198</v>
      </c>
      <c r="L998">
        <v>3</v>
      </c>
      <c r="N998" s="30" t="s">
        <v>688</v>
      </c>
      <c r="O998" s="59"/>
    </row>
    <row r="999" spans="2:15" x14ac:dyDescent="0.25">
      <c r="B999">
        <v>13</v>
      </c>
      <c r="C999" s="44" t="str">
        <f>VLOOKUP(見積条件マスタ[[#This Row],[article_type_id]],品名マスタ[],5,0)</f>
        <v>鋳抜きピン</v>
      </c>
      <c r="D999">
        <v>10010</v>
      </c>
      <c r="E999" s="44" t="str">
        <f>VLOOKUP(見積条件マスタ[[#This Row],[qt_condition_type_id]],見積条件タイプマスタ[],5,0)</f>
        <v>ザグリ穴径公差</v>
      </c>
      <c r="F999" s="44" t="str">
        <f>VLOOKUP(見積条件マスタ[[#This Row],[qt_condition_type_id]],見積条件タイプマスタ[],2,0)</f>
        <v>TOLERANCE</v>
      </c>
      <c r="G999">
        <v>4</v>
      </c>
      <c r="H999" s="44" t="str">
        <f>見積条件マスタ[[#This Row],[article_type_id]]&amp;"."&amp;見積条件マスタ[[#This Row],[qt_condition_type_id]]&amp;"."&amp;見積条件マスタ[[#This Row],[qt_condition_type_define_id]]</f>
        <v>13.10010.4</v>
      </c>
      <c r="I999" t="s">
        <v>508</v>
      </c>
      <c r="K999" t="s">
        <v>551</v>
      </c>
      <c r="L999">
        <v>4</v>
      </c>
      <c r="N999" s="30" t="s">
        <v>688</v>
      </c>
      <c r="O999" s="59"/>
    </row>
    <row r="1000" spans="2:15" x14ac:dyDescent="0.25">
      <c r="B1000">
        <v>13</v>
      </c>
      <c r="C1000" s="44" t="str">
        <f>VLOOKUP(見積条件マスタ[[#This Row],[article_type_id]],品名マスタ[],5,0)</f>
        <v>鋳抜きピン</v>
      </c>
      <c r="D1000">
        <v>10011</v>
      </c>
      <c r="E1000" s="44" t="str">
        <f>VLOOKUP(見積条件マスタ[[#This Row],[qt_condition_type_id]],見積条件タイプマスタ[],5,0)</f>
        <v>ザグリ穴深さ公差</v>
      </c>
      <c r="F1000" s="44" t="str">
        <f>VLOOKUP(見積条件マスタ[[#This Row],[qt_condition_type_id]],見積条件タイプマスタ[],2,0)</f>
        <v>TOLERANCE</v>
      </c>
      <c r="G1000">
        <v>1</v>
      </c>
      <c r="H1000" s="44" t="str">
        <f>見積条件マスタ[[#This Row],[article_type_id]]&amp;"."&amp;見積条件マスタ[[#This Row],[qt_condition_type_id]]&amp;"."&amp;見積条件マスタ[[#This Row],[qt_condition_type_define_id]]</f>
        <v>13.10011.1</v>
      </c>
      <c r="I1000" t="s">
        <v>213</v>
      </c>
      <c r="K1000" t="s">
        <v>538</v>
      </c>
      <c r="L1000">
        <v>2</v>
      </c>
      <c r="N1000" s="30" t="s">
        <v>688</v>
      </c>
      <c r="O1000" s="59"/>
    </row>
    <row r="1001" spans="2:15" x14ac:dyDescent="0.25">
      <c r="B1001">
        <v>13</v>
      </c>
      <c r="C1001" s="44" t="str">
        <f>VLOOKUP(見積条件マスタ[[#This Row],[article_type_id]],品名マスタ[],5,0)</f>
        <v>鋳抜きピン</v>
      </c>
      <c r="D1001">
        <v>10011</v>
      </c>
      <c r="E1001" s="44" t="str">
        <f>VLOOKUP(見積条件マスタ[[#This Row],[qt_condition_type_id]],見積条件タイプマスタ[],5,0)</f>
        <v>ザグリ穴深さ公差</v>
      </c>
      <c r="F1001" s="44" t="str">
        <f>VLOOKUP(見積条件マスタ[[#This Row],[qt_condition_type_id]],見積条件タイプマスタ[],2,0)</f>
        <v>TOLERANCE</v>
      </c>
      <c r="G1001">
        <v>2</v>
      </c>
      <c r="H1001" s="44" t="str">
        <f>見積条件マスタ[[#This Row],[article_type_id]]&amp;"."&amp;見積条件マスタ[[#This Row],[qt_condition_type_id]]&amp;"."&amp;見積条件マスタ[[#This Row],[qt_condition_type_define_id]]</f>
        <v>13.10011.2</v>
      </c>
      <c r="I1001" t="s">
        <v>256</v>
      </c>
      <c r="K1001" t="s">
        <v>218</v>
      </c>
      <c r="L1001">
        <v>1</v>
      </c>
      <c r="N1001" s="30" t="s">
        <v>688</v>
      </c>
      <c r="O1001" s="59"/>
    </row>
    <row r="1002" spans="2:15" x14ac:dyDescent="0.25">
      <c r="B1002">
        <v>13</v>
      </c>
      <c r="C1002" s="44" t="str">
        <f>VLOOKUP(見積条件マスタ[[#This Row],[article_type_id]],品名マスタ[],5,0)</f>
        <v>鋳抜きピン</v>
      </c>
      <c r="D1002">
        <v>10011</v>
      </c>
      <c r="E1002" s="44" t="str">
        <f>VLOOKUP(見積条件マスタ[[#This Row],[qt_condition_type_id]],見積条件タイプマスタ[],5,0)</f>
        <v>ザグリ穴深さ公差</v>
      </c>
      <c r="F1002" s="44" t="str">
        <f>VLOOKUP(見積条件マスタ[[#This Row],[qt_condition_type_id]],見積条件タイプマスタ[],2,0)</f>
        <v>TOLERANCE</v>
      </c>
      <c r="G1002">
        <v>3</v>
      </c>
      <c r="H1002" s="44" t="str">
        <f>見積条件マスタ[[#This Row],[article_type_id]]&amp;"."&amp;見積条件マスタ[[#This Row],[qt_condition_type_id]]&amp;"."&amp;見積条件マスタ[[#This Row],[qt_condition_type_define_id]]</f>
        <v>13.10011.3</v>
      </c>
      <c r="I1002" t="s">
        <v>204</v>
      </c>
      <c r="K1002" t="s">
        <v>198</v>
      </c>
      <c r="L1002">
        <v>3</v>
      </c>
      <c r="N1002" s="30" t="s">
        <v>688</v>
      </c>
      <c r="O1002" s="59"/>
    </row>
    <row r="1003" spans="2:15" x14ac:dyDescent="0.25">
      <c r="B1003">
        <v>13</v>
      </c>
      <c r="C1003" s="44" t="str">
        <f>VLOOKUP(見積条件マスタ[[#This Row],[article_type_id]],品名マスタ[],5,0)</f>
        <v>鋳抜きピン</v>
      </c>
      <c r="D1003">
        <v>10012</v>
      </c>
      <c r="E1003" s="44" t="str">
        <f>VLOOKUP(見積条件マスタ[[#This Row],[qt_condition_type_id]],見積条件タイプマスタ[],5,0)</f>
        <v>止まり穴径公差</v>
      </c>
      <c r="F1003" s="44" t="str">
        <f>VLOOKUP(見積条件マスタ[[#This Row],[qt_condition_type_id]],見積条件タイプマスタ[],2,0)</f>
        <v>TOLERANCE</v>
      </c>
      <c r="G1003">
        <v>1</v>
      </c>
      <c r="H1003" s="44" t="str">
        <f>見積条件マスタ[[#This Row],[article_type_id]]&amp;"."&amp;見積条件マスタ[[#This Row],[qt_condition_type_id]]&amp;"."&amp;見積条件マスタ[[#This Row],[qt_condition_type_define_id]]</f>
        <v>13.10012.1</v>
      </c>
      <c r="I1003" t="s">
        <v>216</v>
      </c>
      <c r="K1003" t="s">
        <v>217</v>
      </c>
      <c r="L1003">
        <v>1</v>
      </c>
      <c r="N1003" s="30" t="s">
        <v>688</v>
      </c>
      <c r="O1003" s="59"/>
    </row>
    <row r="1004" spans="2:15" x14ac:dyDescent="0.25">
      <c r="B1004">
        <v>13</v>
      </c>
      <c r="C1004" s="44" t="str">
        <f>VLOOKUP(見積条件マスタ[[#This Row],[article_type_id]],品名マスタ[],5,0)</f>
        <v>鋳抜きピン</v>
      </c>
      <c r="D1004">
        <v>10013</v>
      </c>
      <c r="E1004" s="44" t="str">
        <f>VLOOKUP(見積条件マスタ[[#This Row],[qt_condition_type_id]],見積条件タイプマスタ[],5,0)</f>
        <v>止まり穴深さ公差</v>
      </c>
      <c r="F1004" s="44" t="str">
        <f>VLOOKUP(見積条件マスタ[[#This Row],[qt_condition_type_id]],見積条件タイプマスタ[],2,0)</f>
        <v>TOLERANCE</v>
      </c>
      <c r="G1004">
        <v>1</v>
      </c>
      <c r="H1004" s="44" t="str">
        <f>見積条件マスタ[[#This Row],[article_type_id]]&amp;"."&amp;見積条件マスタ[[#This Row],[qt_condition_type_id]]&amp;"."&amp;見積条件マスタ[[#This Row],[qt_condition_type_define_id]]</f>
        <v>13.10013.1</v>
      </c>
      <c r="I1004" t="s">
        <v>509</v>
      </c>
      <c r="K1004" t="s">
        <v>509</v>
      </c>
      <c r="L1004">
        <v>1</v>
      </c>
      <c r="N1004" s="30" t="s">
        <v>688</v>
      </c>
      <c r="O1004" s="59"/>
    </row>
    <row r="1005" spans="2:15" x14ac:dyDescent="0.25">
      <c r="B1005">
        <v>13</v>
      </c>
      <c r="C1005" s="44" t="str">
        <f>VLOOKUP(見積条件マスタ[[#This Row],[article_type_id]],品名マスタ[],5,0)</f>
        <v>鋳抜きピン</v>
      </c>
      <c r="D1005">
        <v>10013</v>
      </c>
      <c r="E1005" s="44" t="str">
        <f>VLOOKUP(見積条件マスタ[[#This Row],[qt_condition_type_id]],見積条件タイプマスタ[],5,0)</f>
        <v>止まり穴深さ公差</v>
      </c>
      <c r="F1005" s="44" t="str">
        <f>VLOOKUP(見積条件マスタ[[#This Row],[qt_condition_type_id]],見積条件タイプマスタ[],2,0)</f>
        <v>TOLERANCE</v>
      </c>
      <c r="G1005">
        <v>2</v>
      </c>
      <c r="H1005" s="44" t="str">
        <f>見積条件マスタ[[#This Row],[article_type_id]]&amp;"."&amp;見積条件マスタ[[#This Row],[qt_condition_type_id]]&amp;"."&amp;見積条件マスタ[[#This Row],[qt_condition_type_define_id]]</f>
        <v>13.10013.2</v>
      </c>
      <c r="I1005" t="s">
        <v>219</v>
      </c>
      <c r="K1005" t="s">
        <v>220</v>
      </c>
      <c r="L1005">
        <v>2</v>
      </c>
      <c r="N1005" s="30" t="s">
        <v>688</v>
      </c>
      <c r="O1005" s="59"/>
    </row>
    <row r="1006" spans="2:15" x14ac:dyDescent="0.25">
      <c r="B1006">
        <v>13</v>
      </c>
      <c r="C1006" s="44" t="str">
        <f>VLOOKUP(見積条件マスタ[[#This Row],[article_type_id]],品名マスタ[],5,0)</f>
        <v>鋳抜きピン</v>
      </c>
      <c r="D1006">
        <v>10013</v>
      </c>
      <c r="E1006" s="44" t="str">
        <f>VLOOKUP(見積条件マスタ[[#This Row],[qt_condition_type_id]],見積条件タイプマスタ[],5,0)</f>
        <v>止まり穴深さ公差</v>
      </c>
      <c r="F1006" s="44" t="str">
        <f>VLOOKUP(見積条件マスタ[[#This Row],[qt_condition_type_id]],見積条件タイプマスタ[],2,0)</f>
        <v>TOLERANCE</v>
      </c>
      <c r="G1006">
        <v>3</v>
      </c>
      <c r="H1006" s="44" t="str">
        <f>見積条件マスタ[[#This Row],[article_type_id]]&amp;"."&amp;見積条件マスタ[[#This Row],[qt_condition_type_id]]&amp;"."&amp;見積条件マスタ[[#This Row],[qt_condition_type_define_id]]</f>
        <v>13.10013.3</v>
      </c>
      <c r="I1006" t="s">
        <v>510</v>
      </c>
      <c r="K1006" t="s">
        <v>510</v>
      </c>
      <c r="L1006">
        <v>3</v>
      </c>
      <c r="N1006" s="30" t="s">
        <v>688</v>
      </c>
      <c r="O1006" s="59"/>
    </row>
    <row r="1007" spans="2:15" x14ac:dyDescent="0.25">
      <c r="B1007">
        <v>13</v>
      </c>
      <c r="C1007" s="44" t="str">
        <f>VLOOKUP(見積条件マスタ[[#This Row],[article_type_id]],品名マスタ[],5,0)</f>
        <v>鋳抜きピン</v>
      </c>
      <c r="D1007">
        <v>10014</v>
      </c>
      <c r="E1007" s="44" t="str">
        <f>VLOOKUP(見積条件マスタ[[#This Row],[qt_condition_type_id]],見積条件タイプマスタ[],5,0)</f>
        <v>先端カット 仕上げ面</v>
      </c>
      <c r="F1007" s="44" t="str">
        <f>VLOOKUP(見積条件マスタ[[#This Row],[qt_condition_type_id]],見積条件タイプマスタ[],2,0)</f>
        <v>SIMPLE_TEXT</v>
      </c>
      <c r="G1007">
        <v>1</v>
      </c>
      <c r="H1007" s="44" t="str">
        <f>見積条件マスタ[[#This Row],[article_type_id]]&amp;"."&amp;見積条件マスタ[[#This Row],[qt_condition_type_id]]&amp;"."&amp;見積条件マスタ[[#This Row],[qt_condition_type_define_id]]</f>
        <v>13.10014.1</v>
      </c>
      <c r="I1007" t="s">
        <v>224</v>
      </c>
      <c r="K1007" t="s">
        <v>225</v>
      </c>
      <c r="L1007">
        <v>1</v>
      </c>
      <c r="N1007" s="30" t="s">
        <v>688</v>
      </c>
      <c r="O1007" s="59"/>
    </row>
    <row r="1008" spans="2:15" x14ac:dyDescent="0.25">
      <c r="B1008">
        <v>13</v>
      </c>
      <c r="C1008" s="44" t="str">
        <f>VLOOKUP(見積条件マスタ[[#This Row],[article_type_id]],品名マスタ[],5,0)</f>
        <v>鋳抜きピン</v>
      </c>
      <c r="D1008">
        <v>10016</v>
      </c>
      <c r="E1008" s="44" t="str">
        <f>VLOOKUP(見積条件マスタ[[#This Row],[qt_condition_type_id]],見積条件タイプマスタ[],5,0)</f>
        <v>先端(非軸対称) 仕上げ面</v>
      </c>
      <c r="F1008" s="44" t="str">
        <f>VLOOKUP(見積条件マスタ[[#This Row],[qt_condition_type_id]],見積条件タイプマスタ[],2,0)</f>
        <v>SIMPLE_TEXT</v>
      </c>
      <c r="G1008">
        <v>1</v>
      </c>
      <c r="H1008" s="44" t="str">
        <f>見積条件マスタ[[#This Row],[article_type_id]]&amp;"."&amp;見積条件マスタ[[#This Row],[qt_condition_type_id]]&amp;"."&amp;見積条件マスタ[[#This Row],[qt_condition_type_define_id]]</f>
        <v>13.10016.1</v>
      </c>
      <c r="I1008" t="s">
        <v>228</v>
      </c>
      <c r="K1008" t="s">
        <v>229</v>
      </c>
      <c r="L1008">
        <v>1</v>
      </c>
      <c r="N1008" s="30" t="s">
        <v>688</v>
      </c>
      <c r="O1008" s="59"/>
    </row>
    <row r="1009" spans="2:15" x14ac:dyDescent="0.25">
      <c r="B1009">
        <v>13</v>
      </c>
      <c r="C1009" s="44" t="str">
        <f>VLOOKUP(見積条件マスタ[[#This Row],[article_type_id]],品名マスタ[],5,0)</f>
        <v>鋳抜きピン</v>
      </c>
      <c r="D1009">
        <v>10017</v>
      </c>
      <c r="E1009" s="44" t="str">
        <f>VLOOKUP(見積条件マスタ[[#This Row],[qt_condition_type_id]],見積条件タイプマスタ[],5,0)</f>
        <v>先端(非軸対称) 全長L公差</v>
      </c>
      <c r="F1009" s="44" t="str">
        <f>VLOOKUP(見積条件マスタ[[#This Row],[qt_condition_type_id]],見積条件タイプマスタ[],2,0)</f>
        <v>TOLERANCE</v>
      </c>
      <c r="G1009">
        <v>1</v>
      </c>
      <c r="H1009" s="44" t="str">
        <f>見積条件マスタ[[#This Row],[article_type_id]]&amp;"."&amp;見積条件マスタ[[#This Row],[qt_condition_type_id]]&amp;"."&amp;見積条件マスタ[[#This Row],[qt_condition_type_define_id]]</f>
        <v>13.10017.1</v>
      </c>
      <c r="I1009" t="s">
        <v>236</v>
      </c>
      <c r="K1009" t="s">
        <v>200</v>
      </c>
      <c r="L1009">
        <v>3</v>
      </c>
      <c r="N1009" s="30" t="s">
        <v>688</v>
      </c>
      <c r="O1009" s="59"/>
    </row>
    <row r="1010" spans="2:15" x14ac:dyDescent="0.25">
      <c r="B1010">
        <v>13</v>
      </c>
      <c r="C1010" s="44" t="str">
        <f>VLOOKUP(見積条件マスタ[[#This Row],[article_type_id]],品名マスタ[],5,0)</f>
        <v>鋳抜きピン</v>
      </c>
      <c r="D1010">
        <v>10017</v>
      </c>
      <c r="E1010" s="44" t="str">
        <f>VLOOKUP(見積条件マスタ[[#This Row],[qt_condition_type_id]],見積条件タイプマスタ[],5,0)</f>
        <v>先端(非軸対称) 全長L公差</v>
      </c>
      <c r="F1010" s="44" t="str">
        <f>VLOOKUP(見積条件マスタ[[#This Row],[qt_condition_type_id]],見積条件タイプマスタ[],2,0)</f>
        <v>TOLERANCE</v>
      </c>
      <c r="G1010">
        <v>2</v>
      </c>
      <c r="H1010" s="44" t="str">
        <f>見積条件マスタ[[#This Row],[article_type_id]]&amp;"."&amp;見積条件マスタ[[#This Row],[qt_condition_type_id]]&amp;"."&amp;見積条件マスタ[[#This Row],[qt_condition_type_define_id]]</f>
        <v>13.10017.2</v>
      </c>
      <c r="I1010" t="s">
        <v>215</v>
      </c>
      <c r="K1010" t="s">
        <v>199</v>
      </c>
      <c r="L1010">
        <v>2</v>
      </c>
      <c r="N1010" s="30" t="s">
        <v>688</v>
      </c>
      <c r="O1010" s="59"/>
    </row>
    <row r="1011" spans="2:15" x14ac:dyDescent="0.25">
      <c r="B1011">
        <v>13</v>
      </c>
      <c r="C1011" s="44" t="str">
        <f>VLOOKUP(見積条件マスタ[[#This Row],[article_type_id]],品名マスタ[],5,0)</f>
        <v>鋳抜きピン</v>
      </c>
      <c r="D1011">
        <v>10017</v>
      </c>
      <c r="E1011" s="44" t="str">
        <f>VLOOKUP(見積条件マスタ[[#This Row],[qt_condition_type_id]],見積条件タイプマスタ[],5,0)</f>
        <v>先端(非軸対称) 全長L公差</v>
      </c>
      <c r="F1011" s="44" t="str">
        <f>VLOOKUP(見積条件マスタ[[#This Row],[qt_condition_type_id]],見積条件タイプマスタ[],2,0)</f>
        <v>TOLERANCE</v>
      </c>
      <c r="G1011">
        <v>3</v>
      </c>
      <c r="H1011" s="44" t="str">
        <f>見積条件マスタ[[#This Row],[article_type_id]]&amp;"."&amp;見積条件マスタ[[#This Row],[qt_condition_type_id]]&amp;"."&amp;見積条件マスタ[[#This Row],[qt_condition_type_define_id]]</f>
        <v>13.10017.3</v>
      </c>
      <c r="I1011" t="s">
        <v>204</v>
      </c>
      <c r="K1011" t="s">
        <v>198</v>
      </c>
      <c r="L1011">
        <v>1</v>
      </c>
      <c r="N1011" s="30" t="s">
        <v>688</v>
      </c>
      <c r="O1011" s="59"/>
    </row>
    <row r="1012" spans="2:15" x14ac:dyDescent="0.25">
      <c r="B1012">
        <v>13</v>
      </c>
      <c r="C1012" s="44" t="str">
        <f>VLOOKUP(見積条件マスタ[[#This Row],[article_type_id]],品名マスタ[],5,0)</f>
        <v>鋳抜きピン</v>
      </c>
      <c r="D1012">
        <v>10018</v>
      </c>
      <c r="E1012" s="44" t="str">
        <f>VLOOKUP(見積条件マスタ[[#This Row],[qt_condition_type_id]],見積条件タイプマスタ[],5,0)</f>
        <v>先端異形状 仕上げ面</v>
      </c>
      <c r="F1012" s="44" t="str">
        <f>VLOOKUP(見積条件マスタ[[#This Row],[qt_condition_type_id]],見積条件タイプマスタ[],2,0)</f>
        <v>SIMPLE_TEXT</v>
      </c>
      <c r="G1012">
        <v>1</v>
      </c>
      <c r="H1012" s="44" t="str">
        <f>見積条件マスタ[[#This Row],[article_type_id]]&amp;"."&amp;見積条件マスタ[[#This Row],[qt_condition_type_id]]&amp;"."&amp;見積条件マスタ[[#This Row],[qt_condition_type_define_id]]</f>
        <v>13.10018.1</v>
      </c>
      <c r="I1012" t="s">
        <v>228</v>
      </c>
      <c r="K1012" t="s">
        <v>229</v>
      </c>
      <c r="L1012">
        <v>1</v>
      </c>
      <c r="N1012" s="30" t="s">
        <v>688</v>
      </c>
      <c r="O1012" s="59"/>
    </row>
    <row r="1013" spans="2:15" x14ac:dyDescent="0.25">
      <c r="B1013">
        <v>13</v>
      </c>
      <c r="C1013" s="44" t="str">
        <f>VLOOKUP(見積条件マスタ[[#This Row],[article_type_id]],品名マスタ[],5,0)</f>
        <v>鋳抜きピン</v>
      </c>
      <c r="D1013">
        <v>10018</v>
      </c>
      <c r="E1013" s="44" t="str">
        <f>VLOOKUP(見積条件マスタ[[#This Row],[qt_condition_type_id]],見積条件タイプマスタ[],5,0)</f>
        <v>先端異形状 仕上げ面</v>
      </c>
      <c r="F1013" s="44" t="str">
        <f>VLOOKUP(見積条件マスタ[[#This Row],[qt_condition_type_id]],見積条件タイプマスタ[],2,0)</f>
        <v>SIMPLE_TEXT</v>
      </c>
      <c r="G1013">
        <v>2</v>
      </c>
      <c r="H1013" s="44" t="str">
        <f>見積条件マスタ[[#This Row],[article_type_id]]&amp;"."&amp;見積条件マスタ[[#This Row],[qt_condition_type_id]]&amp;"."&amp;見積条件マスタ[[#This Row],[qt_condition_type_define_id]]</f>
        <v>13.10018.2</v>
      </c>
      <c r="I1013" t="s">
        <v>230</v>
      </c>
      <c r="K1013" t="s">
        <v>231</v>
      </c>
      <c r="L1013">
        <v>2</v>
      </c>
      <c r="N1013" s="30" t="s">
        <v>672</v>
      </c>
      <c r="O1013" s="59"/>
    </row>
    <row r="1014" spans="2:15" x14ac:dyDescent="0.25">
      <c r="B1014">
        <v>13</v>
      </c>
      <c r="C1014" s="44" t="str">
        <f>VLOOKUP(見積条件マスタ[[#This Row],[article_type_id]],品名マスタ[],5,0)</f>
        <v>鋳抜きピン</v>
      </c>
      <c r="D1014">
        <v>10018</v>
      </c>
      <c r="E1014" s="44" t="str">
        <f>VLOOKUP(見積条件マスタ[[#This Row],[qt_condition_type_id]],見積条件タイプマスタ[],5,0)</f>
        <v>先端異形状 仕上げ面</v>
      </c>
      <c r="F1014" s="44" t="str">
        <f>VLOOKUP(見積条件マスタ[[#This Row],[qt_condition_type_id]],見積条件タイプマスタ[],2,0)</f>
        <v>SIMPLE_TEXT</v>
      </c>
      <c r="G1014">
        <v>3</v>
      </c>
      <c r="H1014" s="44" t="str">
        <f>見積条件マスタ[[#This Row],[article_type_id]]&amp;"."&amp;見積条件マスタ[[#This Row],[qt_condition_type_id]]&amp;"."&amp;見積条件マスタ[[#This Row],[qt_condition_type_define_id]]</f>
        <v>13.10018.3</v>
      </c>
      <c r="I1014" t="s">
        <v>232</v>
      </c>
      <c r="K1014" t="s">
        <v>233</v>
      </c>
      <c r="L1014">
        <v>3</v>
      </c>
      <c r="N1014" s="30" t="s">
        <v>672</v>
      </c>
      <c r="O1014" s="59"/>
    </row>
    <row r="1015" spans="2:15" x14ac:dyDescent="0.25">
      <c r="B1015">
        <v>13</v>
      </c>
      <c r="C1015" s="44" t="str">
        <f>VLOOKUP(見積条件マスタ[[#This Row],[article_type_id]],品名マスタ[],5,0)</f>
        <v>鋳抜きピン</v>
      </c>
      <c r="D1015">
        <v>10018</v>
      </c>
      <c r="E1015" s="44" t="str">
        <f>VLOOKUP(見積条件マスタ[[#This Row],[qt_condition_type_id]],見積条件タイプマスタ[],5,0)</f>
        <v>先端異形状 仕上げ面</v>
      </c>
      <c r="F1015" s="44" t="str">
        <f>VLOOKUP(見積条件マスタ[[#This Row],[qt_condition_type_id]],見積条件タイプマスタ[],2,0)</f>
        <v>SIMPLE_TEXT</v>
      </c>
      <c r="G1015">
        <v>4</v>
      </c>
      <c r="H1015" s="44" t="str">
        <f>見積条件マスタ[[#This Row],[article_type_id]]&amp;"."&amp;見積条件マスタ[[#This Row],[qt_condition_type_id]]&amp;"."&amp;見積条件マスタ[[#This Row],[qt_condition_type_define_id]]</f>
        <v>13.10018.4</v>
      </c>
      <c r="I1015" t="s">
        <v>234</v>
      </c>
      <c r="K1015" t="s">
        <v>235</v>
      </c>
      <c r="L1015">
        <v>4</v>
      </c>
      <c r="N1015" s="30" t="s">
        <v>672</v>
      </c>
      <c r="O1015" s="59"/>
    </row>
    <row r="1016" spans="2:15" x14ac:dyDescent="0.25">
      <c r="B1016">
        <v>13</v>
      </c>
      <c r="C1016" s="44" t="str">
        <f>VLOOKUP(見積条件マスタ[[#This Row],[article_type_id]],品名マスタ[],5,0)</f>
        <v>鋳抜きピン</v>
      </c>
      <c r="D1016">
        <v>10020</v>
      </c>
      <c r="E1016" s="44" t="str">
        <f>VLOOKUP(見積条件マスタ[[#This Row],[qt_condition_type_id]],見積条件タイプマスタ[],5,0)</f>
        <v>エジェクタピン穴径公差</v>
      </c>
      <c r="F1016" s="44" t="str">
        <f>VLOOKUP(見積条件マスタ[[#This Row],[qt_condition_type_id]],見積条件タイプマスタ[],2,0)</f>
        <v>TOLERANCE</v>
      </c>
      <c r="G1016">
        <v>1</v>
      </c>
      <c r="H1016" s="44" t="str">
        <f>見積条件マスタ[[#This Row],[article_type_id]]&amp;"."&amp;見積条件マスタ[[#This Row],[qt_condition_type_id]]&amp;"."&amp;見積条件マスタ[[#This Row],[qt_condition_type_define_id]]</f>
        <v>13.10020.1</v>
      </c>
      <c r="I1016" t="s">
        <v>236</v>
      </c>
      <c r="K1016" t="s">
        <v>200</v>
      </c>
      <c r="L1016">
        <v>1</v>
      </c>
      <c r="M1016">
        <v>2</v>
      </c>
      <c r="N1016" s="30" t="s">
        <v>615</v>
      </c>
      <c r="O1016" s="59" t="s">
        <v>773</v>
      </c>
    </row>
    <row r="1017" spans="2:15" x14ac:dyDescent="0.25">
      <c r="B1017">
        <v>13</v>
      </c>
      <c r="C1017" s="44" t="str">
        <f>VLOOKUP(見積条件マスタ[[#This Row],[article_type_id]],品名マスタ[],5,0)</f>
        <v>鋳抜きピン</v>
      </c>
      <c r="D1017">
        <v>10020</v>
      </c>
      <c r="E1017" s="44" t="str">
        <f>VLOOKUP(見積条件マスタ[[#This Row],[qt_condition_type_id]],見積条件タイプマスタ[],5,0)</f>
        <v>エジェクタピン穴径公差</v>
      </c>
      <c r="F1017" s="44" t="str">
        <f>VLOOKUP(見積条件マスタ[[#This Row],[qt_condition_type_id]],見積条件タイプマスタ[],2,0)</f>
        <v>TOLERANCE</v>
      </c>
      <c r="G1017">
        <v>2</v>
      </c>
      <c r="H1017" s="44" t="str">
        <f>見積条件マスタ[[#This Row],[article_type_id]]&amp;"."&amp;見積条件マスタ[[#This Row],[qt_condition_type_id]]&amp;"."&amp;見積条件マスタ[[#This Row],[qt_condition_type_define_id]]</f>
        <v>13.10020.2</v>
      </c>
      <c r="I1017" t="s">
        <v>237</v>
      </c>
      <c r="K1017" t="s">
        <v>238</v>
      </c>
      <c r="L1017">
        <v>2</v>
      </c>
      <c r="M1017">
        <v>2</v>
      </c>
      <c r="N1017" s="30" t="s">
        <v>615</v>
      </c>
      <c r="O1017" s="59" t="s">
        <v>773</v>
      </c>
    </row>
    <row r="1018" spans="2:15" x14ac:dyDescent="0.25">
      <c r="B1018">
        <v>13</v>
      </c>
      <c r="C1018" s="44" t="str">
        <f>VLOOKUP(見積条件マスタ[[#This Row],[article_type_id]],品名マスタ[],5,0)</f>
        <v>鋳抜きピン</v>
      </c>
      <c r="D1018">
        <v>10020</v>
      </c>
      <c r="E1018" s="44" t="str">
        <f>VLOOKUP(見積条件マスタ[[#This Row],[qt_condition_type_id]],見積条件タイプマスタ[],5,0)</f>
        <v>エジェクタピン穴径公差</v>
      </c>
      <c r="F1018" s="44" t="str">
        <f>VLOOKUP(見積条件マスタ[[#This Row],[qt_condition_type_id]],見積条件タイプマスタ[],2,0)</f>
        <v>TOLERANCE</v>
      </c>
      <c r="G1018">
        <v>3</v>
      </c>
      <c r="H1018" s="44" t="str">
        <f>見積条件マスタ[[#This Row],[article_type_id]]&amp;"."&amp;見積条件マスタ[[#This Row],[qt_condition_type_id]]&amp;"."&amp;見積条件マスタ[[#This Row],[qt_condition_type_define_id]]</f>
        <v>13.10020.3</v>
      </c>
      <c r="I1018" t="s">
        <v>239</v>
      </c>
      <c r="K1018" s="5" t="s">
        <v>753</v>
      </c>
      <c r="L1018">
        <v>3</v>
      </c>
      <c r="M1018">
        <v>2</v>
      </c>
      <c r="N1018" s="30" t="s">
        <v>389</v>
      </c>
      <c r="O1018" s="59" t="s">
        <v>773</v>
      </c>
    </row>
    <row r="1019" spans="2:15" x14ac:dyDescent="0.25">
      <c r="B1019">
        <v>13</v>
      </c>
      <c r="C1019" s="44" t="str">
        <f>VLOOKUP(見積条件マスタ[[#This Row],[article_type_id]],品名マスタ[],5,0)</f>
        <v>鋳抜きピン</v>
      </c>
      <c r="D1019">
        <v>10020</v>
      </c>
      <c r="E1019" s="44" t="str">
        <f>VLOOKUP(見積条件マスタ[[#This Row],[qt_condition_type_id]],見積条件タイプマスタ[],5,0)</f>
        <v>エジェクタピン穴径公差</v>
      </c>
      <c r="F1019" s="44" t="str">
        <f>VLOOKUP(見積条件マスタ[[#This Row],[qt_condition_type_id]],見積条件タイプマスタ[],2,0)</f>
        <v>TOLERANCE</v>
      </c>
      <c r="G1019">
        <v>4</v>
      </c>
      <c r="H1019" s="44" t="str">
        <f>見積条件マスタ[[#This Row],[article_type_id]]&amp;"."&amp;見積条件マスタ[[#This Row],[qt_condition_type_id]]&amp;"."&amp;見積条件マスタ[[#This Row],[qt_condition_type_define_id]]</f>
        <v>13.10020.4</v>
      </c>
      <c r="I1019" t="s">
        <v>240</v>
      </c>
      <c r="K1019" s="5" t="s">
        <v>750</v>
      </c>
      <c r="L1019">
        <v>4</v>
      </c>
      <c r="M1019">
        <v>2</v>
      </c>
      <c r="N1019" s="30" t="s">
        <v>389</v>
      </c>
      <c r="O1019" s="59" t="s">
        <v>773</v>
      </c>
    </row>
    <row r="1020" spans="2:15" x14ac:dyDescent="0.25">
      <c r="B1020">
        <v>13</v>
      </c>
      <c r="C1020" s="44" t="str">
        <f>VLOOKUP(見積条件マスタ[[#This Row],[article_type_id]],品名マスタ[],5,0)</f>
        <v>鋳抜きピン</v>
      </c>
      <c r="D1020">
        <v>10020</v>
      </c>
      <c r="E1020" s="44" t="str">
        <f>VLOOKUP(見積条件マスタ[[#This Row],[qt_condition_type_id]],見積条件タイプマスタ[],5,0)</f>
        <v>エジェクタピン穴径公差</v>
      </c>
      <c r="F1020" s="44" t="str">
        <f>VLOOKUP(見積条件マスタ[[#This Row],[qt_condition_type_id]],見積条件タイプマスタ[],2,0)</f>
        <v>TOLERANCE</v>
      </c>
      <c r="G1020">
        <v>5</v>
      </c>
      <c r="H1020" s="44" t="str">
        <f>見積条件マスタ[[#This Row],[article_type_id]]&amp;"."&amp;見積条件マスタ[[#This Row],[qt_condition_type_id]]&amp;"."&amp;見積条件マスタ[[#This Row],[qt_condition_type_define_id]]</f>
        <v>13.10020.5</v>
      </c>
      <c r="I1020" t="s">
        <v>241</v>
      </c>
      <c r="K1020" s="5" t="s">
        <v>751</v>
      </c>
      <c r="L1020">
        <v>5</v>
      </c>
      <c r="M1020">
        <v>2</v>
      </c>
      <c r="N1020" s="30" t="s">
        <v>389</v>
      </c>
      <c r="O1020" s="59" t="s">
        <v>773</v>
      </c>
    </row>
    <row r="1021" spans="2:15" x14ac:dyDescent="0.25">
      <c r="B1021">
        <v>13</v>
      </c>
      <c r="C1021" s="44" t="str">
        <f>VLOOKUP(見積条件マスタ[[#This Row],[article_type_id]],品名マスタ[],5,0)</f>
        <v>鋳抜きピン</v>
      </c>
      <c r="D1021">
        <v>10020</v>
      </c>
      <c r="E1021" s="44" t="str">
        <f>VLOOKUP(見積条件マスタ[[#This Row],[qt_condition_type_id]],見積条件タイプマスタ[],5,0)</f>
        <v>エジェクタピン穴径公差</v>
      </c>
      <c r="F1021" s="44" t="str">
        <f>VLOOKUP(見積条件マスタ[[#This Row],[qt_condition_type_id]],見積条件タイプマスタ[],2,0)</f>
        <v>TOLERANCE</v>
      </c>
      <c r="G1021">
        <v>6</v>
      </c>
      <c r="H1021" s="44" t="str">
        <f>見積条件マスタ[[#This Row],[article_type_id]]&amp;"."&amp;見積条件マスタ[[#This Row],[qt_condition_type_id]]&amp;"."&amp;見積条件マスタ[[#This Row],[qt_condition_type_define_id]]</f>
        <v>13.10020.6</v>
      </c>
      <c r="I1021" t="s">
        <v>242</v>
      </c>
      <c r="K1021" s="5" t="s">
        <v>752</v>
      </c>
      <c r="L1021">
        <v>6</v>
      </c>
      <c r="M1021">
        <v>2</v>
      </c>
      <c r="N1021" s="30" t="s">
        <v>389</v>
      </c>
      <c r="O1021" s="59" t="s">
        <v>773</v>
      </c>
    </row>
    <row r="1022" spans="2:15" x14ac:dyDescent="0.25">
      <c r="B1022">
        <v>13</v>
      </c>
      <c r="C1022" s="44" t="str">
        <f>VLOOKUP(見積条件マスタ[[#This Row],[article_type_id]],品名マスタ[],5,0)</f>
        <v>鋳抜きピン</v>
      </c>
      <c r="D1022">
        <v>10023</v>
      </c>
      <c r="E1022" s="44" t="str">
        <f>VLOOKUP(見積条件マスタ[[#This Row],[qt_condition_type_id]],見積条件タイプマスタ[],5,0)</f>
        <v>エジェクタピン穴径同軸度</v>
      </c>
      <c r="F1022" s="44" t="str">
        <f>VLOOKUP(見積条件マスタ[[#This Row],[qt_condition_type_id]],見積条件タイプマスタ[],2,0)</f>
        <v>SIMPLE_TEXT</v>
      </c>
      <c r="G1022" s="5">
        <v>1</v>
      </c>
      <c r="H1022" s="16" t="str">
        <f>見積条件マスタ[[#This Row],[article_type_id]]&amp;"."&amp;見積条件マスタ[[#This Row],[qt_condition_type_id]]&amp;"."&amp;見積条件マスタ[[#This Row],[qt_condition_type_define_id]]</f>
        <v>13.10023.1</v>
      </c>
      <c r="I1022" t="s">
        <v>244</v>
      </c>
      <c r="J1022" s="5"/>
      <c r="K1022" t="s">
        <v>245</v>
      </c>
      <c r="L1022">
        <v>1</v>
      </c>
      <c r="M1022" s="5"/>
      <c r="N1022" s="12" t="s">
        <v>615</v>
      </c>
      <c r="O1022" s="59" t="s">
        <v>773</v>
      </c>
    </row>
    <row r="1023" spans="2:15" x14ac:dyDescent="0.25">
      <c r="B1023">
        <v>13</v>
      </c>
      <c r="C1023" s="44" t="str">
        <f>VLOOKUP(見積条件マスタ[[#This Row],[article_type_id]],品名マスタ[],5,0)</f>
        <v>鋳抜きピン</v>
      </c>
      <c r="D1023">
        <v>10023</v>
      </c>
      <c r="E1023" s="44" t="str">
        <f>VLOOKUP(見積条件マスタ[[#This Row],[qt_condition_type_id]],見積条件タイプマスタ[],5,0)</f>
        <v>エジェクタピン穴径同軸度</v>
      </c>
      <c r="F1023" s="44" t="str">
        <f>VLOOKUP(見積条件マスタ[[#This Row],[qt_condition_type_id]],見積条件タイプマスタ[],2,0)</f>
        <v>SIMPLE_TEXT</v>
      </c>
      <c r="G1023" s="5">
        <v>2</v>
      </c>
      <c r="H1023" s="50" t="str">
        <f>見積条件マスタ[[#This Row],[article_type_id]]&amp;"."&amp;見積条件マスタ[[#This Row],[qt_condition_type_id]]&amp;"."&amp;見積条件マスタ[[#This Row],[qt_condition_type_define_id]]</f>
        <v>13.10023.2</v>
      </c>
      <c r="I1023" t="s">
        <v>369</v>
      </c>
      <c r="J1023" s="5"/>
      <c r="K1023" t="s">
        <v>370</v>
      </c>
      <c r="L1023">
        <v>2</v>
      </c>
      <c r="M1023" s="5"/>
      <c r="N1023" s="12" t="s">
        <v>615</v>
      </c>
      <c r="O1023" s="59" t="s">
        <v>773</v>
      </c>
    </row>
    <row r="1024" spans="2:15" x14ac:dyDescent="0.25">
      <c r="B1024">
        <v>13</v>
      </c>
      <c r="C1024" s="44" t="str">
        <f>VLOOKUP(見積条件マスタ[[#This Row],[article_type_id]],品名マスタ[],5,0)</f>
        <v>鋳抜きピン</v>
      </c>
      <c r="D1024">
        <v>10023</v>
      </c>
      <c r="E1024" s="44" t="str">
        <f>VLOOKUP(見積条件マスタ[[#This Row],[qt_condition_type_id]],見積条件タイプマスタ[],5,0)</f>
        <v>エジェクタピン穴径同軸度</v>
      </c>
      <c r="F1024" s="44" t="str">
        <f>VLOOKUP(見積条件マスタ[[#This Row],[qt_condition_type_id]],見積条件タイプマスタ[],2,0)</f>
        <v>SIMPLE_TEXT</v>
      </c>
      <c r="G1024" s="5">
        <v>3</v>
      </c>
      <c r="H1024" s="16" t="str">
        <f>見積条件マスタ[[#This Row],[article_type_id]]&amp;"."&amp;見積条件マスタ[[#This Row],[qt_condition_type_id]]&amp;"."&amp;見積条件マスタ[[#This Row],[qt_condition_type_define_id]]</f>
        <v>13.10023.3</v>
      </c>
      <c r="I1024" t="s">
        <v>246</v>
      </c>
      <c r="J1024" s="5"/>
      <c r="K1024" t="s">
        <v>247</v>
      </c>
      <c r="L1024">
        <v>3</v>
      </c>
      <c r="M1024" s="5"/>
      <c r="N1024" s="12" t="s">
        <v>615</v>
      </c>
      <c r="O1024" s="59" t="s">
        <v>773</v>
      </c>
    </row>
    <row r="1025" spans="2:15" x14ac:dyDescent="0.25">
      <c r="B1025">
        <v>13</v>
      </c>
      <c r="C1025" s="44" t="str">
        <f>VLOOKUP(見積条件マスタ[[#This Row],[article_type_id]],品名マスタ[],5,0)</f>
        <v>鋳抜きピン</v>
      </c>
      <c r="D1025">
        <v>10023</v>
      </c>
      <c r="E1025" s="44" t="str">
        <f>VLOOKUP(見積条件マスタ[[#This Row],[qt_condition_type_id]],見積条件タイプマスタ[],5,0)</f>
        <v>エジェクタピン穴径同軸度</v>
      </c>
      <c r="F1025" s="44" t="str">
        <f>VLOOKUP(見積条件マスタ[[#This Row],[qt_condition_type_id]],見積条件タイプマスタ[],2,0)</f>
        <v>SIMPLE_TEXT</v>
      </c>
      <c r="G1025" s="5">
        <v>4</v>
      </c>
      <c r="H1025" s="50" t="str">
        <f>見積条件マスタ[[#This Row],[article_type_id]]&amp;"."&amp;見積条件マスタ[[#This Row],[qt_condition_type_id]]&amp;"."&amp;見積条件マスタ[[#This Row],[qt_condition_type_define_id]]</f>
        <v>13.10023.4</v>
      </c>
      <c r="I1025" t="s">
        <v>371</v>
      </c>
      <c r="J1025" s="5"/>
      <c r="K1025" t="s">
        <v>372</v>
      </c>
      <c r="L1025">
        <v>4</v>
      </c>
      <c r="M1025" s="5"/>
      <c r="N1025" s="12" t="s">
        <v>615</v>
      </c>
      <c r="O1025" s="59" t="s">
        <v>773</v>
      </c>
    </row>
    <row r="1026" spans="2:15" x14ac:dyDescent="0.25">
      <c r="B1026">
        <v>13</v>
      </c>
      <c r="C1026" s="44" t="str">
        <f>VLOOKUP(見積条件マスタ[[#This Row],[article_type_id]],品名マスタ[],5,0)</f>
        <v>鋳抜きピン</v>
      </c>
      <c r="D1026" s="11">
        <v>10025</v>
      </c>
      <c r="E1026" s="16" t="str">
        <f>VLOOKUP(見積条件マスタ[[#This Row],[qt_condition_type_id]],見積条件タイプマスタ[],5,0)</f>
        <v>エジェクタピン穴有効長さ</v>
      </c>
      <c r="F1026" s="16" t="str">
        <f>VLOOKUP(見積条件マスタ[[#This Row],[qt_condition_type_id]],見積条件タイプマスタ[],2,0)</f>
        <v>SIMPLE_TEXT</v>
      </c>
      <c r="G1026" s="10">
        <v>1</v>
      </c>
      <c r="H1026" s="45" t="str">
        <f>見積条件マスタ[[#This Row],[article_type_id]]&amp;"."&amp;見積条件マスタ[[#This Row],[qt_condition_type_id]]&amp;"."&amp;見積条件マスタ[[#This Row],[qt_condition_type_define_id]]</f>
        <v>13.10025.1</v>
      </c>
      <c r="I1026" t="s">
        <v>248</v>
      </c>
      <c r="K1026" t="s">
        <v>249</v>
      </c>
      <c r="L1026">
        <v>2</v>
      </c>
      <c r="N1026" s="12" t="s">
        <v>615</v>
      </c>
      <c r="O1026" s="59" t="s">
        <v>773</v>
      </c>
    </row>
    <row r="1027" spans="2:15" x14ac:dyDescent="0.25">
      <c r="B1027">
        <v>13</v>
      </c>
      <c r="C1027" s="44" t="str">
        <f>VLOOKUP(見積条件マスタ[[#This Row],[article_type_id]],品名マスタ[],5,0)</f>
        <v>鋳抜きピン</v>
      </c>
      <c r="D1027" s="11">
        <v>10025</v>
      </c>
      <c r="E1027" s="16" t="str">
        <f>VLOOKUP(見積条件マスタ[[#This Row],[qt_condition_type_id]],見積条件タイプマスタ[],5,0)</f>
        <v>エジェクタピン穴有効長さ</v>
      </c>
      <c r="F1027" s="16" t="str">
        <f>VLOOKUP(見積条件マスタ[[#This Row],[qt_condition_type_id]],見積条件タイプマスタ[],2,0)</f>
        <v>SIMPLE_TEXT</v>
      </c>
      <c r="G1027" s="10">
        <v>2</v>
      </c>
      <c r="H1027" s="45" t="str">
        <f>見積条件マスタ[[#This Row],[article_type_id]]&amp;"."&amp;見積条件マスタ[[#This Row],[qt_condition_type_id]]&amp;"."&amp;見積条件マスタ[[#This Row],[qt_condition_type_define_id]]</f>
        <v>13.10025.2</v>
      </c>
      <c r="I1027" t="s">
        <v>250</v>
      </c>
      <c r="K1027" t="s">
        <v>251</v>
      </c>
      <c r="L1027">
        <v>3</v>
      </c>
      <c r="N1027" s="12" t="s">
        <v>615</v>
      </c>
      <c r="O1027" s="59" t="s">
        <v>773</v>
      </c>
    </row>
    <row r="1028" spans="2:15" x14ac:dyDescent="0.25">
      <c r="B1028">
        <v>13</v>
      </c>
      <c r="C1028" s="44" t="str">
        <f>VLOOKUP(見積条件マスタ[[#This Row],[article_type_id]],品名マスタ[],5,0)</f>
        <v>鋳抜きピン</v>
      </c>
      <c r="D1028" s="11">
        <v>10025</v>
      </c>
      <c r="E1028" s="16" t="str">
        <f>VLOOKUP(見積条件マスタ[[#This Row],[qt_condition_type_id]],見積条件タイプマスタ[],5,0)</f>
        <v>エジェクタピン穴有効長さ</v>
      </c>
      <c r="F1028" s="16" t="str">
        <f>VLOOKUP(見積条件マスタ[[#This Row],[qt_condition_type_id]],見積条件タイプマスタ[],2,0)</f>
        <v>SIMPLE_TEXT</v>
      </c>
      <c r="G1028" s="10">
        <v>3</v>
      </c>
      <c r="H1028" s="45" t="str">
        <f>見積条件マスタ[[#This Row],[article_type_id]]&amp;"."&amp;見積条件マスタ[[#This Row],[qt_condition_type_id]]&amp;"."&amp;見積条件マスタ[[#This Row],[qt_condition_type_define_id]]</f>
        <v>13.10025.3</v>
      </c>
      <c r="I1028" t="s">
        <v>252</v>
      </c>
      <c r="K1028" t="s">
        <v>253</v>
      </c>
      <c r="L1028">
        <v>4</v>
      </c>
      <c r="N1028" s="12" t="s">
        <v>615</v>
      </c>
      <c r="O1028" s="59" t="s">
        <v>773</v>
      </c>
    </row>
    <row r="1029" spans="2:15" x14ac:dyDescent="0.25">
      <c r="B1029">
        <v>13</v>
      </c>
      <c r="C1029" s="44" t="str">
        <f>VLOOKUP(見積条件マスタ[[#This Row],[article_type_id]],品名マスタ[],5,0)</f>
        <v>鋳抜きピン</v>
      </c>
      <c r="D1029" s="11">
        <v>10025</v>
      </c>
      <c r="E1029" s="50" t="str">
        <f>VLOOKUP(見積条件マスタ[[#This Row],[qt_condition_type_id]],見積条件タイプマスタ[],5,0)</f>
        <v>エジェクタピン穴有効長さ</v>
      </c>
      <c r="F1029" s="50" t="str">
        <f>VLOOKUP(見積条件マスタ[[#This Row],[qt_condition_type_id]],見積条件タイプマスタ[],2,0)</f>
        <v>SIMPLE_TEXT</v>
      </c>
      <c r="G1029" s="10">
        <v>4</v>
      </c>
      <c r="H1029" s="44" t="str">
        <f>見積条件マスタ[[#This Row],[article_type_id]]&amp;"."&amp;見積条件マスタ[[#This Row],[qt_condition_type_id]]&amp;"."&amp;見積条件マスタ[[#This Row],[qt_condition_type_define_id]]</f>
        <v>13.10025.4</v>
      </c>
      <c r="I1029" t="s">
        <v>762</v>
      </c>
      <c r="K1029" t="s">
        <v>760</v>
      </c>
      <c r="L1029">
        <v>1</v>
      </c>
      <c r="N1029" s="12" t="s">
        <v>615</v>
      </c>
      <c r="O1029" s="59" t="s">
        <v>773</v>
      </c>
    </row>
    <row r="1030" spans="2:15" x14ac:dyDescent="0.25">
      <c r="B1030">
        <v>13</v>
      </c>
      <c r="C1030" s="44" t="str">
        <f>VLOOKUP(見積条件マスタ[[#This Row],[article_type_id]],品名マスタ[],5,0)</f>
        <v>鋳抜きピン</v>
      </c>
      <c r="D1030" s="11">
        <v>10025</v>
      </c>
      <c r="E1030" s="50" t="str">
        <f>VLOOKUP(見積条件マスタ[[#This Row],[qt_condition_type_id]],見積条件タイプマスタ[],5,0)</f>
        <v>エジェクタピン穴有効長さ</v>
      </c>
      <c r="F1030" s="50" t="str">
        <f>VLOOKUP(見積条件マスタ[[#This Row],[qt_condition_type_id]],見積条件タイプマスタ[],2,0)</f>
        <v>SIMPLE_TEXT</v>
      </c>
      <c r="G1030" s="10">
        <v>5</v>
      </c>
      <c r="H1030" s="44" t="str">
        <f>見積条件マスタ[[#This Row],[article_type_id]]&amp;"."&amp;見積条件マスタ[[#This Row],[qt_condition_type_id]]&amp;"."&amp;見積条件マスタ[[#This Row],[qt_condition_type_define_id]]</f>
        <v>13.10025.5</v>
      </c>
      <c r="I1030" t="s">
        <v>763</v>
      </c>
      <c r="K1030" t="s">
        <v>761</v>
      </c>
      <c r="L1030">
        <v>5</v>
      </c>
      <c r="N1030" s="12" t="s">
        <v>615</v>
      </c>
      <c r="O1030" s="59" t="s">
        <v>773</v>
      </c>
    </row>
    <row r="1031" spans="2:15" x14ac:dyDescent="0.25">
      <c r="B1031">
        <v>13</v>
      </c>
      <c r="C1031" s="44" t="str">
        <f>VLOOKUP(見積条件マスタ[[#This Row],[article_type_id]],品名マスタ[],5,0)</f>
        <v>鋳抜きピン</v>
      </c>
      <c r="D1031">
        <v>10026</v>
      </c>
      <c r="E1031" s="44" t="str">
        <f>VLOOKUP(見積条件マスタ[[#This Row],[qt_condition_type_id]],見積条件タイプマスタ[],5,0)</f>
        <v>エジェクタピン逃し穴径</v>
      </c>
      <c r="F1031" s="44" t="str">
        <f>VLOOKUP(見積条件マスタ[[#This Row],[qt_condition_type_id]],見積条件タイプマスタ[],2,0)</f>
        <v>SIMPLE_TEXT</v>
      </c>
      <c r="G1031">
        <v>1</v>
      </c>
      <c r="H1031" s="44" t="str">
        <f>見積条件マスタ[[#This Row],[article_type_id]]&amp;"."&amp;見積条件マスタ[[#This Row],[qt_condition_type_id]]&amp;"."&amp;見積条件マスタ[[#This Row],[qt_condition_type_define_id]]</f>
        <v>13.10026.1</v>
      </c>
      <c r="I1031" t="s">
        <v>444</v>
      </c>
      <c r="K1031" t="s">
        <v>445</v>
      </c>
      <c r="L1031">
        <v>1</v>
      </c>
      <c r="N1031" s="12" t="s">
        <v>615</v>
      </c>
      <c r="O1031" s="59" t="s">
        <v>773</v>
      </c>
    </row>
    <row r="1032" spans="2:15" x14ac:dyDescent="0.25">
      <c r="B1032">
        <v>13</v>
      </c>
      <c r="C1032" s="44" t="str">
        <f>VLOOKUP(見積条件マスタ[[#This Row],[article_type_id]],品名マスタ[],5,0)</f>
        <v>鋳抜きピン</v>
      </c>
      <c r="D1032">
        <v>10026</v>
      </c>
      <c r="E1032" s="44" t="str">
        <f>VLOOKUP(見積条件マスタ[[#This Row],[qt_condition_type_id]],見積条件タイプマスタ[],5,0)</f>
        <v>エジェクタピン逃し穴径</v>
      </c>
      <c r="F1032" s="44" t="str">
        <f>VLOOKUP(見積条件マスタ[[#This Row],[qt_condition_type_id]],見積条件タイプマスタ[],2,0)</f>
        <v>SIMPLE_TEXT</v>
      </c>
      <c r="G1032">
        <v>2</v>
      </c>
      <c r="H1032" s="44" t="str">
        <f>見積条件マスタ[[#This Row],[article_type_id]]&amp;"."&amp;見積条件マスタ[[#This Row],[qt_condition_type_id]]&amp;"."&amp;見積条件マスタ[[#This Row],[qt_condition_type_define_id]]</f>
        <v>13.10026.2</v>
      </c>
      <c r="I1032" t="s">
        <v>446</v>
      </c>
      <c r="K1032" t="s">
        <v>447</v>
      </c>
      <c r="L1032">
        <v>2</v>
      </c>
      <c r="N1032" s="12" t="s">
        <v>615</v>
      </c>
      <c r="O1032" s="59" t="s">
        <v>773</v>
      </c>
    </row>
    <row r="1033" spans="2:15" x14ac:dyDescent="0.25">
      <c r="B1033">
        <v>13</v>
      </c>
      <c r="C1033" s="44" t="str">
        <f>VLOOKUP(見積条件マスタ[[#This Row],[article_type_id]],品名マスタ[],5,0)</f>
        <v>鋳抜きピン</v>
      </c>
      <c r="D1033">
        <v>10026</v>
      </c>
      <c r="E1033" s="44" t="str">
        <f>VLOOKUP(見積条件マスタ[[#This Row],[qt_condition_type_id]],見積条件タイプマスタ[],5,0)</f>
        <v>エジェクタピン逃し穴径</v>
      </c>
      <c r="F1033" s="44" t="str">
        <f>VLOOKUP(見積条件マスタ[[#This Row],[qt_condition_type_id]],見積条件タイプマスタ[],2,0)</f>
        <v>SIMPLE_TEXT</v>
      </c>
      <c r="G1033">
        <v>3</v>
      </c>
      <c r="H1033" s="44" t="str">
        <f>見積条件マスタ[[#This Row],[article_type_id]]&amp;"."&amp;見積条件マスタ[[#This Row],[qt_condition_type_id]]&amp;"."&amp;見積条件マスタ[[#This Row],[qt_condition_type_define_id]]</f>
        <v>13.10026.3</v>
      </c>
      <c r="I1033" t="s">
        <v>448</v>
      </c>
      <c r="K1033" t="s">
        <v>449</v>
      </c>
      <c r="L1033">
        <v>3</v>
      </c>
      <c r="N1033" s="12" t="s">
        <v>615</v>
      </c>
      <c r="O1033" s="59" t="s">
        <v>773</v>
      </c>
    </row>
    <row r="1034" spans="2:15" x14ac:dyDescent="0.25">
      <c r="B1034">
        <v>13</v>
      </c>
      <c r="C1034" s="44" t="str">
        <f>VLOOKUP(見積条件マスタ[[#This Row],[article_type_id]],品名マスタ[],5,0)</f>
        <v>鋳抜きピン</v>
      </c>
      <c r="D1034">
        <v>10026</v>
      </c>
      <c r="E1034" s="44" t="str">
        <f>VLOOKUP(見積条件マスタ[[#This Row],[qt_condition_type_id]],見積条件タイプマスタ[],5,0)</f>
        <v>エジェクタピン逃し穴径</v>
      </c>
      <c r="F1034" s="44" t="str">
        <f>VLOOKUP(見積条件マスタ[[#This Row],[qt_condition_type_id]],見積条件タイプマスタ[],2,0)</f>
        <v>SIMPLE_TEXT</v>
      </c>
      <c r="G1034">
        <v>4</v>
      </c>
      <c r="H1034" s="44" t="str">
        <f>見積条件マスタ[[#This Row],[article_type_id]]&amp;"."&amp;見積条件マスタ[[#This Row],[qt_condition_type_id]]&amp;"."&amp;見積条件マスタ[[#This Row],[qt_condition_type_define_id]]</f>
        <v>13.10026.4</v>
      </c>
      <c r="I1034" t="s">
        <v>766</v>
      </c>
      <c r="K1034" t="s">
        <v>767</v>
      </c>
      <c r="L1034">
        <v>4</v>
      </c>
      <c r="N1034" s="12" t="s">
        <v>615</v>
      </c>
      <c r="O1034" s="59" t="s">
        <v>773</v>
      </c>
    </row>
    <row r="1035" spans="2:15" x14ac:dyDescent="0.25">
      <c r="B1035">
        <v>13</v>
      </c>
      <c r="C1035" s="44" t="str">
        <f>VLOOKUP(見積条件マスタ[[#This Row],[article_type_id]],品名マスタ[],5,0)</f>
        <v>鋳抜きピン</v>
      </c>
      <c r="D1035">
        <v>10026</v>
      </c>
      <c r="E1035" s="44" t="str">
        <f>VLOOKUP(見積条件マスタ[[#This Row],[qt_condition_type_id]],見積条件タイプマスタ[],5,0)</f>
        <v>エジェクタピン逃し穴径</v>
      </c>
      <c r="F1035" s="44" t="str">
        <f>VLOOKUP(見積条件マスタ[[#This Row],[qt_condition_type_id]],見積条件タイプマスタ[],2,0)</f>
        <v>SIMPLE_TEXT</v>
      </c>
      <c r="G1035">
        <v>5</v>
      </c>
      <c r="H1035" s="44" t="str">
        <f>見積条件マスタ[[#This Row],[article_type_id]]&amp;"."&amp;見積条件マスタ[[#This Row],[qt_condition_type_id]]&amp;"."&amp;見積条件マスタ[[#This Row],[qt_condition_type_define_id]]</f>
        <v>13.10026.5</v>
      </c>
      <c r="I1035" t="s">
        <v>768</v>
      </c>
      <c r="K1035" t="s">
        <v>769</v>
      </c>
      <c r="L1035">
        <v>5</v>
      </c>
      <c r="N1035" s="12" t="s">
        <v>615</v>
      </c>
      <c r="O1035" s="59" t="s">
        <v>773</v>
      </c>
    </row>
    <row r="1036" spans="2:15" x14ac:dyDescent="0.25">
      <c r="B1036">
        <v>13</v>
      </c>
      <c r="C1036" s="44" t="str">
        <f>VLOOKUP(見積条件マスタ[[#This Row],[article_type_id]],品名マスタ[],5,0)</f>
        <v>鋳抜きピン</v>
      </c>
      <c r="D1036">
        <v>10027</v>
      </c>
      <c r="E1036" s="44" t="str">
        <f>VLOOKUP(見積条件マスタ[[#This Row],[qt_condition_type_id]],見積条件タイプマスタ[],5,0)</f>
        <v>エジェクタピン逃し穴形状</v>
      </c>
      <c r="F1036" s="44" t="str">
        <f>VLOOKUP(見積条件マスタ[[#This Row],[qt_condition_type_id]],見積条件タイプマスタ[],2,0)</f>
        <v>SIMPLE_TEXT</v>
      </c>
      <c r="G1036">
        <v>1</v>
      </c>
      <c r="H1036" s="44" t="str">
        <f>見積条件マスタ[[#This Row],[article_type_id]]&amp;"."&amp;見積条件マスタ[[#This Row],[qt_condition_type_id]]&amp;"."&amp;見積条件マスタ[[#This Row],[qt_condition_type_define_id]]</f>
        <v>13.10027.1</v>
      </c>
      <c r="I1036" s="30" t="s">
        <v>254</v>
      </c>
      <c r="K1036" s="30" t="s">
        <v>255</v>
      </c>
      <c r="L1036" s="30">
        <v>2</v>
      </c>
      <c r="N1036" s="12" t="s">
        <v>615</v>
      </c>
      <c r="O1036" s="35" t="s">
        <v>773</v>
      </c>
    </row>
    <row r="1037" spans="2:15" x14ac:dyDescent="0.25">
      <c r="B1037">
        <v>13</v>
      </c>
      <c r="C1037" s="44" t="str">
        <f>VLOOKUP(見積条件マスタ[[#This Row],[article_type_id]],品名マスタ[],5,0)</f>
        <v>鋳抜きピン</v>
      </c>
      <c r="D1037">
        <v>10027</v>
      </c>
      <c r="E1037" s="44" t="str">
        <f>VLOOKUP(見積条件マスタ[[#This Row],[qt_condition_type_id]],見積条件タイプマスタ[],5,0)</f>
        <v>エジェクタピン逃し穴形状</v>
      </c>
      <c r="F1037" s="44" t="str">
        <f>VLOOKUP(見積条件マスタ[[#This Row],[qt_condition_type_id]],見積条件タイプマスタ[],2,0)</f>
        <v>SIMPLE_TEXT</v>
      </c>
      <c r="G1037">
        <v>2</v>
      </c>
      <c r="H1037" s="44" t="str">
        <f>見積条件マスタ[[#This Row],[article_type_id]]&amp;"."&amp;見積条件マスタ[[#This Row],[qt_condition_type_id]]&amp;"."&amp;見積条件マスタ[[#This Row],[qt_condition_type_define_id]]</f>
        <v>13.10027.2</v>
      </c>
      <c r="I1037" s="30" t="s">
        <v>771</v>
      </c>
      <c r="K1037" s="30" t="s">
        <v>772</v>
      </c>
      <c r="L1037" s="30">
        <v>1</v>
      </c>
      <c r="N1037" s="30" t="s">
        <v>615</v>
      </c>
      <c r="O1037" s="35" t="s">
        <v>773</v>
      </c>
    </row>
    <row r="1038" spans="2:15" x14ac:dyDescent="0.25">
      <c r="B1038">
        <v>13</v>
      </c>
      <c r="C1038" s="44" t="str">
        <f>VLOOKUP(見積条件マスタ[[#This Row],[article_type_id]],品名マスタ[],5,0)</f>
        <v>鋳抜きピン</v>
      </c>
      <c r="D1038">
        <v>10031</v>
      </c>
      <c r="E1038" s="44" t="str">
        <f>VLOOKUP(見積条件マスタ[[#This Row],[qt_condition_type_id]],見積条件タイプマスタ[],5,0)</f>
        <v>エジェクタピン穴有効長さ公差</v>
      </c>
      <c r="F1038" s="44" t="str">
        <f>VLOOKUP(見積条件マスタ[[#This Row],[qt_condition_type_id]],見積条件タイプマスタ[],2,0)</f>
        <v>TOLERANCE</v>
      </c>
      <c r="G1038">
        <v>1</v>
      </c>
      <c r="H1038" s="44" t="str">
        <f>見積条件マスタ[[#This Row],[article_type_id]]&amp;"."&amp;見積条件マスタ[[#This Row],[qt_condition_type_id]]&amp;"."&amp;見積条件マスタ[[#This Row],[qt_condition_type_define_id]]</f>
        <v>13.10031.1</v>
      </c>
      <c r="I1038" t="s">
        <v>257</v>
      </c>
      <c r="K1038" t="s">
        <v>258</v>
      </c>
      <c r="L1038">
        <v>1</v>
      </c>
      <c r="M1038">
        <v>1</v>
      </c>
      <c r="N1038" s="30" t="s">
        <v>615</v>
      </c>
      <c r="O1038" s="59" t="s">
        <v>773</v>
      </c>
    </row>
    <row r="1039" spans="2:15" x14ac:dyDescent="0.25">
      <c r="B1039">
        <v>13</v>
      </c>
      <c r="C1039" s="44" t="str">
        <f>VLOOKUP(見積条件マスタ[[#This Row],[article_type_id]],品名マスタ[],5,0)</f>
        <v>鋳抜きピン</v>
      </c>
      <c r="D1039">
        <v>10031</v>
      </c>
      <c r="E1039" s="44" t="str">
        <f>VLOOKUP(見積条件マスタ[[#This Row],[qt_condition_type_id]],見積条件タイプマスタ[],5,0)</f>
        <v>エジェクタピン穴有効長さ公差</v>
      </c>
      <c r="F1039" s="44" t="str">
        <f>VLOOKUP(見積条件マスタ[[#This Row],[qt_condition_type_id]],見積条件タイプマスタ[],2,0)</f>
        <v>TOLERANCE</v>
      </c>
      <c r="G1039">
        <v>2</v>
      </c>
      <c r="H1039" s="44" t="str">
        <f>見積条件マスタ[[#This Row],[article_type_id]]&amp;"."&amp;見積条件マスタ[[#This Row],[qt_condition_type_id]]&amp;"."&amp;見積条件マスタ[[#This Row],[qt_condition_type_define_id]]</f>
        <v>13.10031.2</v>
      </c>
      <c r="I1039" t="s">
        <v>259</v>
      </c>
      <c r="K1039" t="s">
        <v>260</v>
      </c>
      <c r="L1039">
        <v>2</v>
      </c>
      <c r="M1039">
        <v>1</v>
      </c>
      <c r="N1039" s="30" t="s">
        <v>615</v>
      </c>
      <c r="O1039" s="59" t="s">
        <v>773</v>
      </c>
    </row>
    <row r="1040" spans="2:15" x14ac:dyDescent="0.25">
      <c r="B1040">
        <v>13</v>
      </c>
      <c r="C1040" s="44" t="str">
        <f>VLOOKUP(見積条件マスタ[[#This Row],[article_type_id]],品名マスタ[],5,0)</f>
        <v>鋳抜きピン</v>
      </c>
      <c r="D1040">
        <v>10032</v>
      </c>
      <c r="E1040" s="44" t="str">
        <f>VLOOKUP(見積条件マスタ[[#This Row],[qt_condition_type_id]],見積条件タイプマスタ[],5,0)</f>
        <v>ノックピン種類</v>
      </c>
      <c r="F1040" s="44" t="str">
        <f>VLOOKUP(見積条件マスタ[[#This Row],[qt_condition_type_id]],見積条件タイプマスタ[],2,0)</f>
        <v>SIMPLE_TEXT</v>
      </c>
      <c r="G1040">
        <v>1</v>
      </c>
      <c r="H1040" s="44" t="str">
        <f>見積条件マスタ[[#This Row],[article_type_id]]&amp;"."&amp;見積条件マスタ[[#This Row],[qt_condition_type_id]]&amp;"."&amp;見積条件マスタ[[#This Row],[qt_condition_type_define_id]]</f>
        <v>13.10032.1</v>
      </c>
      <c r="I1040" t="s">
        <v>261</v>
      </c>
      <c r="K1040" t="s">
        <v>262</v>
      </c>
      <c r="L1040">
        <v>1</v>
      </c>
      <c r="N1040" s="30" t="s">
        <v>688</v>
      </c>
      <c r="O1040" s="59" t="s">
        <v>774</v>
      </c>
    </row>
    <row r="1041" spans="2:15" x14ac:dyDescent="0.25">
      <c r="B1041">
        <v>13</v>
      </c>
      <c r="C1041" s="44" t="str">
        <f>VLOOKUP(見積条件マスタ[[#This Row],[article_type_id]],品名マスタ[],5,0)</f>
        <v>鋳抜きピン</v>
      </c>
      <c r="D1041">
        <v>10032</v>
      </c>
      <c r="E1041" s="44" t="str">
        <f>VLOOKUP(見積条件マスタ[[#This Row],[qt_condition_type_id]],見積条件タイプマスタ[],5,0)</f>
        <v>ノックピン種類</v>
      </c>
      <c r="F1041" s="44" t="str">
        <f>VLOOKUP(見積条件マスタ[[#This Row],[qt_condition_type_id]],見積条件タイプマスタ[],2,0)</f>
        <v>SIMPLE_TEXT</v>
      </c>
      <c r="G1041">
        <v>2</v>
      </c>
      <c r="H1041" s="44" t="str">
        <f>見積条件マスタ[[#This Row],[article_type_id]]&amp;"."&amp;見積条件マスタ[[#This Row],[qt_condition_type_id]]&amp;"."&amp;見積条件マスタ[[#This Row],[qt_condition_type_define_id]]</f>
        <v>13.10032.2</v>
      </c>
      <c r="I1041" t="s">
        <v>263</v>
      </c>
      <c r="K1041" t="s">
        <v>264</v>
      </c>
      <c r="L1041">
        <v>2</v>
      </c>
      <c r="N1041" s="30" t="s">
        <v>688</v>
      </c>
      <c r="O1041" s="59" t="s">
        <v>774</v>
      </c>
    </row>
    <row r="1042" spans="2:15" x14ac:dyDescent="0.25">
      <c r="B1042">
        <v>13</v>
      </c>
      <c r="C1042" s="44" t="str">
        <f>VLOOKUP(見積条件マスタ[[#This Row],[article_type_id]],品名マスタ[],5,0)</f>
        <v>鋳抜きピン</v>
      </c>
      <c r="D1042">
        <v>10033</v>
      </c>
      <c r="E1042" s="44" t="str">
        <f>VLOOKUP(見積条件マスタ[[#This Row],[qt_condition_type_id]],見積条件タイプマスタ[],5,0)</f>
        <v>エジェクタピン段付穴有効長さ</v>
      </c>
      <c r="F1042" s="44" t="str">
        <f>VLOOKUP(見積条件マスタ[[#This Row],[qt_condition_type_id]],見積条件タイプマスタ[],2,0)</f>
        <v>SIMPLE_TEXT</v>
      </c>
      <c r="G1042">
        <v>1</v>
      </c>
      <c r="H1042" s="44" t="str">
        <f>見積条件マスタ[[#This Row],[article_type_id]]&amp;"."&amp;見積条件マスタ[[#This Row],[qt_condition_type_id]]&amp;"."&amp;見積条件マスタ[[#This Row],[qt_condition_type_define_id]]</f>
        <v>13.10033.1</v>
      </c>
      <c r="I1042" t="s">
        <v>248</v>
      </c>
      <c r="K1042" t="s">
        <v>249</v>
      </c>
      <c r="L1042">
        <v>1</v>
      </c>
      <c r="N1042" s="30" t="s">
        <v>672</v>
      </c>
      <c r="O1042" s="59" t="s">
        <v>773</v>
      </c>
    </row>
    <row r="1043" spans="2:15" x14ac:dyDescent="0.25">
      <c r="B1043">
        <v>13</v>
      </c>
      <c r="C1043" s="44" t="str">
        <f>VLOOKUP(見積条件マスタ[[#This Row],[article_type_id]],品名マスタ[],5,0)</f>
        <v>鋳抜きピン</v>
      </c>
      <c r="D1043">
        <v>10033</v>
      </c>
      <c r="E1043" s="44" t="str">
        <f>VLOOKUP(見積条件マスタ[[#This Row],[qt_condition_type_id]],見積条件タイプマスタ[],5,0)</f>
        <v>エジェクタピン段付穴有効長さ</v>
      </c>
      <c r="F1043" s="44" t="str">
        <f>VLOOKUP(見積条件マスタ[[#This Row],[qt_condition_type_id]],見積条件タイプマスタ[],2,0)</f>
        <v>SIMPLE_TEXT</v>
      </c>
      <c r="G1043">
        <v>2</v>
      </c>
      <c r="H1043" s="44" t="str">
        <f>見積条件マスタ[[#This Row],[article_type_id]]&amp;"."&amp;見積条件マスタ[[#This Row],[qt_condition_type_id]]&amp;"."&amp;見積条件マスタ[[#This Row],[qt_condition_type_define_id]]</f>
        <v>13.10033.2</v>
      </c>
      <c r="I1043" t="s">
        <v>250</v>
      </c>
      <c r="K1043" t="s">
        <v>251</v>
      </c>
      <c r="L1043">
        <v>2</v>
      </c>
      <c r="N1043" s="30" t="s">
        <v>672</v>
      </c>
      <c r="O1043" s="59" t="s">
        <v>773</v>
      </c>
    </row>
    <row r="1044" spans="2:15" x14ac:dyDescent="0.25">
      <c r="B1044">
        <v>13</v>
      </c>
      <c r="C1044" s="44" t="str">
        <f>VLOOKUP(見積条件マスタ[[#This Row],[article_type_id]],品名マスタ[],5,0)</f>
        <v>鋳抜きピン</v>
      </c>
      <c r="D1044">
        <v>10033</v>
      </c>
      <c r="E1044" s="44" t="str">
        <f>VLOOKUP(見積条件マスタ[[#This Row],[qt_condition_type_id]],見積条件タイプマスタ[],5,0)</f>
        <v>エジェクタピン段付穴有効長さ</v>
      </c>
      <c r="F1044" s="44" t="str">
        <f>VLOOKUP(見積条件マスタ[[#This Row],[qt_condition_type_id]],見積条件タイプマスタ[],2,0)</f>
        <v>SIMPLE_TEXT</v>
      </c>
      <c r="G1044">
        <v>3</v>
      </c>
      <c r="H1044" s="44" t="str">
        <f>見積条件マスタ[[#This Row],[article_type_id]]&amp;"."&amp;見積条件マスタ[[#This Row],[qt_condition_type_id]]&amp;"."&amp;見積条件マスタ[[#This Row],[qt_condition_type_define_id]]</f>
        <v>13.10033.3</v>
      </c>
      <c r="I1044" t="s">
        <v>252</v>
      </c>
      <c r="K1044" t="s">
        <v>253</v>
      </c>
      <c r="L1044">
        <v>3</v>
      </c>
      <c r="N1044" s="30" t="s">
        <v>672</v>
      </c>
      <c r="O1044" s="59" t="s">
        <v>773</v>
      </c>
    </row>
    <row r="1045" spans="2:15" x14ac:dyDescent="0.25">
      <c r="B1045">
        <v>13</v>
      </c>
      <c r="C1045" s="44" t="str">
        <f>VLOOKUP(見積条件マスタ[[#This Row],[article_type_id]],品名マスタ[],5,0)</f>
        <v>鋳抜きピン</v>
      </c>
      <c r="D1045">
        <v>10033</v>
      </c>
      <c r="E1045" s="44" t="str">
        <f>VLOOKUP(見積条件マスタ[[#This Row],[qt_condition_type_id]],見積条件タイプマスタ[],5,0)</f>
        <v>エジェクタピン段付穴有効長さ</v>
      </c>
      <c r="F1045" s="44" t="str">
        <f>VLOOKUP(見積条件マスタ[[#This Row],[qt_condition_type_id]],見積条件タイプマスタ[],2,0)</f>
        <v>SIMPLE_TEXT</v>
      </c>
      <c r="G1045">
        <v>4</v>
      </c>
      <c r="H1045" s="44" t="str">
        <f>見積条件マスタ[[#This Row],[article_type_id]]&amp;"."&amp;見積条件マスタ[[#This Row],[qt_condition_type_id]]&amp;"."&amp;見積条件マスタ[[#This Row],[qt_condition_type_define_id]]</f>
        <v>13.10033.4</v>
      </c>
      <c r="I1045" t="s">
        <v>373</v>
      </c>
      <c r="K1045" t="s">
        <v>374</v>
      </c>
      <c r="L1045">
        <v>4</v>
      </c>
      <c r="N1045" s="30" t="s">
        <v>671</v>
      </c>
      <c r="O1045" s="59" t="s">
        <v>773</v>
      </c>
    </row>
    <row r="1046" spans="2:15" x14ac:dyDescent="0.25">
      <c r="B1046">
        <v>13</v>
      </c>
      <c r="C1046" s="44" t="str">
        <f>VLOOKUP(見積条件マスタ[[#This Row],[article_type_id]],品名マスタ[],5,0)</f>
        <v>鋳抜きピン</v>
      </c>
      <c r="D1046">
        <v>10034</v>
      </c>
      <c r="E1046" s="44" t="str">
        <f>VLOOKUP(見積条件マスタ[[#This Row],[qt_condition_type_id]],見積条件タイプマスタ[],5,0)</f>
        <v>エジェクタピン段付穴有効長さ公差</v>
      </c>
      <c r="F1046" s="44" t="str">
        <f>VLOOKUP(見積条件マスタ[[#This Row],[qt_condition_type_id]],見積条件タイプマスタ[],2,0)</f>
        <v>TOLERANCE</v>
      </c>
      <c r="G1046">
        <v>1</v>
      </c>
      <c r="H1046" s="44" t="str">
        <f>見積条件マスタ[[#This Row],[article_type_id]]&amp;"."&amp;見積条件マスタ[[#This Row],[qt_condition_type_id]]&amp;"."&amp;見積条件マスタ[[#This Row],[qt_condition_type_define_id]]</f>
        <v>13.10034.1</v>
      </c>
      <c r="I1046" t="s">
        <v>257</v>
      </c>
      <c r="K1046" t="s">
        <v>258</v>
      </c>
      <c r="L1046">
        <v>1</v>
      </c>
      <c r="M1046">
        <v>1</v>
      </c>
      <c r="N1046" s="30" t="s">
        <v>615</v>
      </c>
      <c r="O1046" s="59" t="s">
        <v>773</v>
      </c>
    </row>
    <row r="1047" spans="2:15" x14ac:dyDescent="0.25">
      <c r="B1047">
        <v>13</v>
      </c>
      <c r="C1047" s="44" t="str">
        <f>VLOOKUP(見積条件マスタ[[#This Row],[article_type_id]],品名マスタ[],5,0)</f>
        <v>鋳抜きピン</v>
      </c>
      <c r="D1047">
        <v>10034</v>
      </c>
      <c r="E1047" s="44" t="str">
        <f>VLOOKUP(見積条件マスタ[[#This Row],[qt_condition_type_id]],見積条件タイプマスタ[],5,0)</f>
        <v>エジェクタピン段付穴有効長さ公差</v>
      </c>
      <c r="F1047" s="44" t="str">
        <f>VLOOKUP(見積条件マスタ[[#This Row],[qt_condition_type_id]],見積条件タイプマスタ[],2,0)</f>
        <v>TOLERANCE</v>
      </c>
      <c r="G1047">
        <v>2</v>
      </c>
      <c r="H1047" s="44" t="str">
        <f>見積条件マスタ[[#This Row],[article_type_id]]&amp;"."&amp;見積条件マスタ[[#This Row],[qt_condition_type_id]]&amp;"."&amp;見積条件マスタ[[#This Row],[qt_condition_type_define_id]]</f>
        <v>13.10034.2</v>
      </c>
      <c r="I1047" t="s">
        <v>259</v>
      </c>
      <c r="K1047" t="s">
        <v>260</v>
      </c>
      <c r="L1047">
        <v>2</v>
      </c>
      <c r="M1047">
        <v>1</v>
      </c>
      <c r="N1047" s="30" t="s">
        <v>615</v>
      </c>
      <c r="O1047" s="59" t="s">
        <v>773</v>
      </c>
    </row>
    <row r="1048" spans="2:15" x14ac:dyDescent="0.25">
      <c r="B1048">
        <v>13</v>
      </c>
      <c r="C1048" s="44" t="str">
        <f>VLOOKUP(見積条件マスタ[[#This Row],[article_type_id]],品名マスタ[],5,0)</f>
        <v>鋳抜きピン</v>
      </c>
      <c r="D1048">
        <v>10035</v>
      </c>
      <c r="E1048" s="44" t="str">
        <f>VLOOKUP(見積条件マスタ[[#This Row],[qt_condition_type_id]],見積条件タイプマスタ[],5,0)</f>
        <v>軸対称部仕上面</v>
      </c>
      <c r="F1048" s="44" t="str">
        <f>VLOOKUP(見積条件マスタ[[#This Row],[qt_condition_type_id]],見積条件タイプマスタ[],2,0)</f>
        <v>SIMPLE_TEXT</v>
      </c>
      <c r="G1048">
        <v>1</v>
      </c>
      <c r="H1048" s="44" t="str">
        <f>見積条件マスタ[[#This Row],[article_type_id]]&amp;"."&amp;見積条件マスタ[[#This Row],[qt_condition_type_id]]&amp;"."&amp;見積条件マスタ[[#This Row],[qt_condition_type_define_id]]</f>
        <v>13.10035.1</v>
      </c>
      <c r="I1048" t="s">
        <v>337</v>
      </c>
      <c r="K1048" t="s">
        <v>451</v>
      </c>
      <c r="L1048">
        <v>1</v>
      </c>
      <c r="N1048" s="30" t="s">
        <v>688</v>
      </c>
      <c r="O1048" s="59"/>
    </row>
    <row r="1049" spans="2:15" x14ac:dyDescent="0.25">
      <c r="B1049">
        <v>13</v>
      </c>
      <c r="C1049" s="44" t="str">
        <f>VLOOKUP(見積条件マスタ[[#This Row],[article_type_id]],品名マスタ[],5,0)</f>
        <v>鋳抜きピン</v>
      </c>
      <c r="D1049">
        <v>10036</v>
      </c>
      <c r="E1049" s="44" t="str">
        <f>VLOOKUP(見積条件マスタ[[#This Row],[qt_condition_type_id]],見積条件タイプマスタ[],5,0)</f>
        <v>ザグリ穴タップ加工</v>
      </c>
      <c r="F1049" s="44" t="str">
        <f>VLOOKUP(見積条件マスタ[[#This Row],[qt_condition_type_id]],見積条件タイプマスタ[],2,0)</f>
        <v>SIMPLE_TEXT</v>
      </c>
      <c r="G1049">
        <v>1</v>
      </c>
      <c r="H1049" s="44" t="str">
        <f>見積条件マスタ[[#This Row],[article_type_id]]&amp;"."&amp;見積条件マスタ[[#This Row],[qt_condition_type_id]]&amp;"."&amp;見積条件マスタ[[#This Row],[qt_condition_type_define_id]]</f>
        <v>13.10036.1</v>
      </c>
      <c r="I1049" t="s">
        <v>265</v>
      </c>
      <c r="K1049" t="s">
        <v>163</v>
      </c>
      <c r="L1049">
        <v>1</v>
      </c>
      <c r="N1049" s="30" t="s">
        <v>688</v>
      </c>
      <c r="O1049" s="59"/>
    </row>
    <row r="1050" spans="2:15" x14ac:dyDescent="0.25">
      <c r="B1050">
        <v>13</v>
      </c>
      <c r="C1050" s="44" t="str">
        <f>VLOOKUP(見積条件マスタ[[#This Row],[article_type_id]],品名マスタ[],5,0)</f>
        <v>鋳抜きピン</v>
      </c>
      <c r="D1050">
        <v>10036</v>
      </c>
      <c r="E1050" s="44" t="str">
        <f>VLOOKUP(見積条件マスタ[[#This Row],[qt_condition_type_id]],見積条件タイプマスタ[],5,0)</f>
        <v>ザグリ穴タップ加工</v>
      </c>
      <c r="F1050" s="44" t="str">
        <f>VLOOKUP(見積条件マスタ[[#This Row],[qt_condition_type_id]],見積条件タイプマスタ[],2,0)</f>
        <v>SIMPLE_TEXT</v>
      </c>
      <c r="G1050">
        <v>2</v>
      </c>
      <c r="H1050" s="44" t="str">
        <f>見積条件マスタ[[#This Row],[article_type_id]]&amp;"."&amp;見積条件マスタ[[#This Row],[qt_condition_type_id]]&amp;"."&amp;見積条件マスタ[[#This Row],[qt_condition_type_define_id]]</f>
        <v>13.10036.2</v>
      </c>
      <c r="I1050" t="s">
        <v>511</v>
      </c>
      <c r="K1050" t="s">
        <v>511</v>
      </c>
      <c r="L1050">
        <v>2</v>
      </c>
      <c r="N1050" s="30" t="s">
        <v>389</v>
      </c>
      <c r="O1050" s="60"/>
    </row>
    <row r="1051" spans="2:15" x14ac:dyDescent="0.25">
      <c r="B1051">
        <v>13</v>
      </c>
      <c r="C1051" s="44" t="str">
        <f>VLOOKUP(見積条件マスタ[[#This Row],[article_type_id]],品名マスタ[],5,0)</f>
        <v>鋳抜きピン</v>
      </c>
      <c r="D1051">
        <v>10036</v>
      </c>
      <c r="E1051" s="44" t="str">
        <f>VLOOKUP(見積条件マスタ[[#This Row],[qt_condition_type_id]],見積条件タイプマスタ[],5,0)</f>
        <v>ザグリ穴タップ加工</v>
      </c>
      <c r="F1051" s="44" t="str">
        <f>VLOOKUP(見積条件マスタ[[#This Row],[qt_condition_type_id]],見積条件タイプマスタ[],2,0)</f>
        <v>SIMPLE_TEXT</v>
      </c>
      <c r="G1051">
        <v>3</v>
      </c>
      <c r="H1051" s="44" t="str">
        <f>見積条件マスタ[[#This Row],[article_type_id]]&amp;"."&amp;見積条件マスタ[[#This Row],[qt_condition_type_id]]&amp;"."&amp;見積条件マスタ[[#This Row],[qt_condition_type_define_id]]</f>
        <v>13.10036.3</v>
      </c>
      <c r="I1051" t="s">
        <v>512</v>
      </c>
      <c r="K1051" t="s">
        <v>512</v>
      </c>
      <c r="L1051">
        <v>3</v>
      </c>
      <c r="N1051" s="30" t="s">
        <v>389</v>
      </c>
      <c r="O1051" s="60"/>
    </row>
    <row r="1052" spans="2:15" x14ac:dyDescent="0.25">
      <c r="B1052">
        <v>13</v>
      </c>
      <c r="C1052" s="44" t="str">
        <f>VLOOKUP(見積条件マスタ[[#This Row],[article_type_id]],品名マスタ[],5,0)</f>
        <v>鋳抜きピン</v>
      </c>
      <c r="D1052">
        <v>10036</v>
      </c>
      <c r="E1052" s="44" t="str">
        <f>VLOOKUP(見積条件マスタ[[#This Row],[qt_condition_type_id]],見積条件タイプマスタ[],5,0)</f>
        <v>ザグリ穴タップ加工</v>
      </c>
      <c r="F1052" s="44" t="str">
        <f>VLOOKUP(見積条件マスタ[[#This Row],[qt_condition_type_id]],見積条件タイプマスタ[],2,0)</f>
        <v>SIMPLE_TEXT</v>
      </c>
      <c r="G1052">
        <v>4</v>
      </c>
      <c r="H1052" s="44" t="str">
        <f>見積条件マスタ[[#This Row],[article_type_id]]&amp;"."&amp;見積条件マスタ[[#This Row],[qt_condition_type_id]]&amp;"."&amp;見積条件マスタ[[#This Row],[qt_condition_type_define_id]]</f>
        <v>13.10036.4</v>
      </c>
      <c r="I1052" t="s">
        <v>513</v>
      </c>
      <c r="K1052" t="s">
        <v>513</v>
      </c>
      <c r="L1052">
        <v>4</v>
      </c>
      <c r="N1052" s="30" t="s">
        <v>389</v>
      </c>
      <c r="O1052" s="60"/>
    </row>
    <row r="1053" spans="2:15" x14ac:dyDescent="0.25">
      <c r="B1053">
        <v>13</v>
      </c>
      <c r="C1053" s="44" t="str">
        <f>VLOOKUP(見積条件マスタ[[#This Row],[article_type_id]],品名マスタ[],5,0)</f>
        <v>鋳抜きピン</v>
      </c>
      <c r="D1053">
        <v>10036</v>
      </c>
      <c r="E1053" s="44" t="str">
        <f>VLOOKUP(見積条件マスタ[[#This Row],[qt_condition_type_id]],見積条件タイプマスタ[],5,0)</f>
        <v>ザグリ穴タップ加工</v>
      </c>
      <c r="F1053" s="44" t="str">
        <f>VLOOKUP(見積条件マスタ[[#This Row],[qt_condition_type_id]],見積条件タイプマスタ[],2,0)</f>
        <v>SIMPLE_TEXT</v>
      </c>
      <c r="G1053">
        <v>5</v>
      </c>
      <c r="H1053" s="44" t="str">
        <f>見積条件マスタ[[#This Row],[article_type_id]]&amp;"."&amp;見積条件マスタ[[#This Row],[qt_condition_type_id]]&amp;"."&amp;見積条件マスタ[[#This Row],[qt_condition_type_define_id]]</f>
        <v>13.10036.5</v>
      </c>
      <c r="I1053" t="s">
        <v>514</v>
      </c>
      <c r="K1053" t="s">
        <v>514</v>
      </c>
      <c r="L1053">
        <v>5</v>
      </c>
      <c r="N1053" s="30" t="s">
        <v>389</v>
      </c>
      <c r="O1053" s="60"/>
    </row>
    <row r="1054" spans="2:15" x14ac:dyDescent="0.25">
      <c r="B1054">
        <v>13</v>
      </c>
      <c r="C1054" s="44" t="str">
        <f>VLOOKUP(見積条件マスタ[[#This Row],[article_type_id]],品名マスタ[],5,0)</f>
        <v>鋳抜きピン</v>
      </c>
      <c r="D1054">
        <v>10036</v>
      </c>
      <c r="E1054" s="44" t="str">
        <f>VLOOKUP(見積条件マスタ[[#This Row],[qt_condition_type_id]],見積条件タイプマスタ[],5,0)</f>
        <v>ザグリ穴タップ加工</v>
      </c>
      <c r="F1054" s="44" t="str">
        <f>VLOOKUP(見積条件マスタ[[#This Row],[qt_condition_type_id]],見積条件タイプマスタ[],2,0)</f>
        <v>SIMPLE_TEXT</v>
      </c>
      <c r="G1054">
        <v>6</v>
      </c>
      <c r="H1054" s="44" t="str">
        <f>見積条件マスタ[[#This Row],[article_type_id]]&amp;"."&amp;見積条件マスタ[[#This Row],[qt_condition_type_id]]&amp;"."&amp;見積条件マスタ[[#This Row],[qt_condition_type_define_id]]</f>
        <v>13.10036.6</v>
      </c>
      <c r="I1054" t="s">
        <v>515</v>
      </c>
      <c r="K1054" t="s">
        <v>656</v>
      </c>
      <c r="L1054">
        <v>6</v>
      </c>
      <c r="N1054" s="30" t="s">
        <v>389</v>
      </c>
      <c r="O1054" s="59"/>
    </row>
    <row r="1055" spans="2:15" x14ac:dyDescent="0.25">
      <c r="B1055">
        <v>13</v>
      </c>
      <c r="C1055" s="44" t="str">
        <f>VLOOKUP(見積条件マスタ[[#This Row],[article_type_id]],品名マスタ[],5,0)</f>
        <v>鋳抜きピン</v>
      </c>
      <c r="D1055">
        <v>10036</v>
      </c>
      <c r="E1055" s="44" t="str">
        <f>VLOOKUP(見積条件マスタ[[#This Row],[qt_condition_type_id]],見積条件タイプマスタ[],5,0)</f>
        <v>ザグリ穴タップ加工</v>
      </c>
      <c r="F1055" s="44" t="str">
        <f>VLOOKUP(見積条件マスタ[[#This Row],[qt_condition_type_id]],見積条件タイプマスタ[],2,0)</f>
        <v>SIMPLE_TEXT</v>
      </c>
      <c r="G1055">
        <v>7</v>
      </c>
      <c r="H1055" s="44" t="str">
        <f>見積条件マスタ[[#This Row],[article_type_id]]&amp;"."&amp;見積条件マスタ[[#This Row],[qt_condition_type_id]]&amp;"."&amp;見積条件マスタ[[#This Row],[qt_condition_type_define_id]]</f>
        <v>13.10036.7</v>
      </c>
      <c r="I1055" t="s">
        <v>516</v>
      </c>
      <c r="K1055" t="s">
        <v>657</v>
      </c>
      <c r="L1055">
        <v>7</v>
      </c>
      <c r="N1055" s="30" t="s">
        <v>389</v>
      </c>
      <c r="O1055" s="59"/>
    </row>
    <row r="1056" spans="2:15" x14ac:dyDescent="0.25">
      <c r="B1056">
        <v>13</v>
      </c>
      <c r="C1056" s="44" t="str">
        <f>VLOOKUP(見積条件マスタ[[#This Row],[article_type_id]],品名マスタ[],5,0)</f>
        <v>鋳抜きピン</v>
      </c>
      <c r="D1056">
        <v>10036</v>
      </c>
      <c r="E1056" s="44" t="str">
        <f>VLOOKUP(見積条件マスタ[[#This Row],[qt_condition_type_id]],見積条件タイプマスタ[],5,0)</f>
        <v>ザグリ穴タップ加工</v>
      </c>
      <c r="F1056" s="44" t="str">
        <f>VLOOKUP(見積条件マスタ[[#This Row],[qt_condition_type_id]],見積条件タイプマスタ[],2,0)</f>
        <v>SIMPLE_TEXT</v>
      </c>
      <c r="G1056">
        <v>8</v>
      </c>
      <c r="H1056" s="44" t="str">
        <f>見積条件マスタ[[#This Row],[article_type_id]]&amp;"."&amp;見積条件マスタ[[#This Row],[qt_condition_type_id]]&amp;"."&amp;見積条件マスタ[[#This Row],[qt_condition_type_define_id]]</f>
        <v>13.10036.8</v>
      </c>
      <c r="I1056" t="s">
        <v>517</v>
      </c>
      <c r="K1056" t="s">
        <v>658</v>
      </c>
      <c r="L1056">
        <v>8</v>
      </c>
      <c r="N1056" s="30" t="s">
        <v>389</v>
      </c>
      <c r="O1056" s="59"/>
    </row>
    <row r="1057" spans="2:15" x14ac:dyDescent="0.25">
      <c r="B1057">
        <v>13</v>
      </c>
      <c r="C1057" s="44" t="str">
        <f>VLOOKUP(見積条件マスタ[[#This Row],[article_type_id]],品名マスタ[],5,0)</f>
        <v>鋳抜きピン</v>
      </c>
      <c r="D1057">
        <v>10036</v>
      </c>
      <c r="E1057" s="44" t="str">
        <f>VLOOKUP(見積条件マスタ[[#This Row],[qt_condition_type_id]],見積条件タイプマスタ[],5,0)</f>
        <v>ザグリ穴タップ加工</v>
      </c>
      <c r="F1057" s="44" t="str">
        <f>VLOOKUP(見積条件マスタ[[#This Row],[qt_condition_type_id]],見積条件タイプマスタ[],2,0)</f>
        <v>SIMPLE_TEXT</v>
      </c>
      <c r="G1057">
        <v>9</v>
      </c>
      <c r="H1057" s="44" t="str">
        <f>見積条件マスタ[[#This Row],[article_type_id]]&amp;"."&amp;見積条件マスタ[[#This Row],[qt_condition_type_id]]&amp;"."&amp;見積条件マスタ[[#This Row],[qt_condition_type_define_id]]</f>
        <v>13.10036.9</v>
      </c>
      <c r="I1057" t="s">
        <v>518</v>
      </c>
      <c r="K1057" t="s">
        <v>659</v>
      </c>
      <c r="L1057">
        <v>9</v>
      </c>
      <c r="N1057" s="30" t="s">
        <v>389</v>
      </c>
      <c r="O1057" s="59"/>
    </row>
    <row r="1058" spans="2:15" x14ac:dyDescent="0.25">
      <c r="B1058">
        <v>13</v>
      </c>
      <c r="C1058" s="44" t="str">
        <f>VLOOKUP(見積条件マスタ[[#This Row],[article_type_id]],品名マスタ[],5,0)</f>
        <v>鋳抜きピン</v>
      </c>
      <c r="D1058">
        <v>10036</v>
      </c>
      <c r="E1058" s="44" t="str">
        <f>VLOOKUP(見積条件マスタ[[#This Row],[qt_condition_type_id]],見積条件タイプマスタ[],5,0)</f>
        <v>ザグリ穴タップ加工</v>
      </c>
      <c r="F1058" s="44" t="str">
        <f>VLOOKUP(見積条件マスタ[[#This Row],[qt_condition_type_id]],見積条件タイプマスタ[],2,0)</f>
        <v>SIMPLE_TEXT</v>
      </c>
      <c r="G1058">
        <v>10</v>
      </c>
      <c r="H1058" s="44" t="str">
        <f>見積条件マスタ[[#This Row],[article_type_id]]&amp;"."&amp;見積条件マスタ[[#This Row],[qt_condition_type_id]]&amp;"."&amp;見積条件マスタ[[#This Row],[qt_condition_type_define_id]]</f>
        <v>13.10036.10</v>
      </c>
      <c r="I1058" t="s">
        <v>519</v>
      </c>
      <c r="K1058" t="s">
        <v>660</v>
      </c>
      <c r="L1058">
        <v>10</v>
      </c>
      <c r="N1058" s="30" t="s">
        <v>389</v>
      </c>
      <c r="O1058" s="59"/>
    </row>
    <row r="1059" spans="2:15" x14ac:dyDescent="0.25">
      <c r="B1059">
        <v>13</v>
      </c>
      <c r="C1059" s="44" t="str">
        <f>VLOOKUP(見積条件マスタ[[#This Row],[article_type_id]],品名マスタ[],5,0)</f>
        <v>鋳抜きピン</v>
      </c>
      <c r="D1059">
        <v>10036</v>
      </c>
      <c r="E1059" s="44" t="str">
        <f>VLOOKUP(見積条件マスタ[[#This Row],[qt_condition_type_id]],見積条件タイプマスタ[],5,0)</f>
        <v>ザグリ穴タップ加工</v>
      </c>
      <c r="F1059" s="44" t="str">
        <f>VLOOKUP(見積条件マスタ[[#This Row],[qt_condition_type_id]],見積条件タイプマスタ[],2,0)</f>
        <v>SIMPLE_TEXT</v>
      </c>
      <c r="G1059">
        <v>11</v>
      </c>
      <c r="H1059" s="44" t="str">
        <f>見積条件マスタ[[#This Row],[article_type_id]]&amp;"."&amp;見積条件マスタ[[#This Row],[qt_condition_type_id]]&amp;"."&amp;見積条件マスタ[[#This Row],[qt_condition_type_define_id]]</f>
        <v>13.10036.11</v>
      </c>
      <c r="I1059" t="s">
        <v>520</v>
      </c>
      <c r="K1059" t="s">
        <v>661</v>
      </c>
      <c r="L1059">
        <v>11</v>
      </c>
      <c r="N1059" s="30" t="s">
        <v>389</v>
      </c>
      <c r="O1059" s="59"/>
    </row>
    <row r="1060" spans="2:15" x14ac:dyDescent="0.25">
      <c r="B1060">
        <v>13</v>
      </c>
      <c r="C1060" s="44" t="str">
        <f>VLOOKUP(見積条件マスタ[[#This Row],[article_type_id]],品名マスタ[],5,0)</f>
        <v>鋳抜きピン</v>
      </c>
      <c r="D1060">
        <v>10036</v>
      </c>
      <c r="E1060" s="44" t="str">
        <f>VLOOKUP(見積条件マスタ[[#This Row],[qt_condition_type_id]],見積条件タイプマスタ[],5,0)</f>
        <v>ザグリ穴タップ加工</v>
      </c>
      <c r="F1060" s="44" t="str">
        <f>VLOOKUP(見積条件マスタ[[#This Row],[qt_condition_type_id]],見積条件タイプマスタ[],2,0)</f>
        <v>SIMPLE_TEXT</v>
      </c>
      <c r="G1060">
        <v>12</v>
      </c>
      <c r="H1060" s="44" t="str">
        <f>見積条件マスタ[[#This Row],[article_type_id]]&amp;"."&amp;見積条件マスタ[[#This Row],[qt_condition_type_id]]&amp;"."&amp;見積条件マスタ[[#This Row],[qt_condition_type_define_id]]</f>
        <v>13.10036.12</v>
      </c>
      <c r="I1060" t="s">
        <v>521</v>
      </c>
      <c r="K1060" t="s">
        <v>662</v>
      </c>
      <c r="L1060">
        <v>12</v>
      </c>
      <c r="N1060" s="30" t="s">
        <v>389</v>
      </c>
      <c r="O1060" s="59"/>
    </row>
    <row r="1061" spans="2:15" x14ac:dyDescent="0.25">
      <c r="B1061">
        <v>13</v>
      </c>
      <c r="C1061" s="44" t="str">
        <f>VLOOKUP(見積条件マスタ[[#This Row],[article_type_id]],品名マスタ[],5,0)</f>
        <v>鋳抜きピン</v>
      </c>
      <c r="D1061">
        <v>10036</v>
      </c>
      <c r="E1061" s="44" t="str">
        <f>VLOOKUP(見積条件マスタ[[#This Row],[qt_condition_type_id]],見積条件タイプマスタ[],5,0)</f>
        <v>ザグリ穴タップ加工</v>
      </c>
      <c r="F1061" s="44" t="str">
        <f>VLOOKUP(見積条件マスタ[[#This Row],[qt_condition_type_id]],見積条件タイプマスタ[],2,0)</f>
        <v>SIMPLE_TEXT</v>
      </c>
      <c r="G1061">
        <v>13</v>
      </c>
      <c r="H1061" s="44" t="str">
        <f>見積条件マスタ[[#This Row],[article_type_id]]&amp;"."&amp;見積条件マスタ[[#This Row],[qt_condition_type_id]]&amp;"."&amp;見積条件マスタ[[#This Row],[qt_condition_type_define_id]]</f>
        <v>13.10036.13</v>
      </c>
      <c r="I1061" t="s">
        <v>522</v>
      </c>
      <c r="K1061" t="s">
        <v>663</v>
      </c>
      <c r="L1061">
        <v>13</v>
      </c>
      <c r="N1061" s="30" t="s">
        <v>389</v>
      </c>
      <c r="O1061" s="59"/>
    </row>
    <row r="1062" spans="2:15" x14ac:dyDescent="0.25">
      <c r="B1062">
        <v>13</v>
      </c>
      <c r="C1062" s="44" t="str">
        <f>VLOOKUP(見積条件マスタ[[#This Row],[article_type_id]],品名マスタ[],5,0)</f>
        <v>鋳抜きピン</v>
      </c>
      <c r="D1062">
        <v>10036</v>
      </c>
      <c r="E1062" s="44" t="str">
        <f>VLOOKUP(見積条件マスタ[[#This Row],[qt_condition_type_id]],見積条件タイプマスタ[],5,0)</f>
        <v>ザグリ穴タップ加工</v>
      </c>
      <c r="F1062" s="44" t="str">
        <f>VLOOKUP(見積条件マスタ[[#This Row],[qt_condition_type_id]],見積条件タイプマスタ[],2,0)</f>
        <v>SIMPLE_TEXT</v>
      </c>
      <c r="G1062">
        <v>14</v>
      </c>
      <c r="H1062" s="44" t="str">
        <f>見積条件マスタ[[#This Row],[article_type_id]]&amp;"."&amp;見積条件マスタ[[#This Row],[qt_condition_type_id]]&amp;"."&amp;見積条件マスタ[[#This Row],[qt_condition_type_define_id]]</f>
        <v>13.10036.14</v>
      </c>
      <c r="I1062" t="s">
        <v>523</v>
      </c>
      <c r="K1062" t="s">
        <v>664</v>
      </c>
      <c r="L1062">
        <v>14</v>
      </c>
      <c r="N1062" s="30" t="s">
        <v>389</v>
      </c>
      <c r="O1062" s="59"/>
    </row>
    <row r="1063" spans="2:15" x14ac:dyDescent="0.25">
      <c r="B1063">
        <v>13</v>
      </c>
      <c r="C1063" s="44" t="str">
        <f>VLOOKUP(見積条件マスタ[[#This Row],[article_type_id]],品名マスタ[],5,0)</f>
        <v>鋳抜きピン</v>
      </c>
      <c r="D1063">
        <v>10036</v>
      </c>
      <c r="E1063" s="44" t="str">
        <f>VLOOKUP(見積条件マスタ[[#This Row],[qt_condition_type_id]],見積条件タイプマスタ[],5,0)</f>
        <v>ザグリ穴タップ加工</v>
      </c>
      <c r="F1063" s="44" t="str">
        <f>VLOOKUP(見積条件マスタ[[#This Row],[qt_condition_type_id]],見積条件タイプマスタ[],2,0)</f>
        <v>SIMPLE_TEXT</v>
      </c>
      <c r="G1063">
        <v>15</v>
      </c>
      <c r="H1063" s="44" t="str">
        <f>見積条件マスタ[[#This Row],[article_type_id]]&amp;"."&amp;見積条件マスタ[[#This Row],[qt_condition_type_id]]&amp;"."&amp;見積条件マスタ[[#This Row],[qt_condition_type_define_id]]</f>
        <v>13.10036.15</v>
      </c>
      <c r="I1063" t="s">
        <v>524</v>
      </c>
      <c r="K1063" t="s">
        <v>665</v>
      </c>
      <c r="L1063">
        <v>15</v>
      </c>
      <c r="N1063" s="30" t="s">
        <v>389</v>
      </c>
      <c r="O1063" s="59"/>
    </row>
    <row r="1064" spans="2:15" x14ac:dyDescent="0.25">
      <c r="B1064">
        <v>13</v>
      </c>
      <c r="C1064" s="44" t="str">
        <f>VLOOKUP(見積条件マスタ[[#This Row],[article_type_id]],品名マスタ[],5,0)</f>
        <v>鋳抜きピン</v>
      </c>
      <c r="D1064">
        <v>10036</v>
      </c>
      <c r="E1064" s="44" t="str">
        <f>VLOOKUP(見積条件マスタ[[#This Row],[qt_condition_type_id]],見積条件タイプマスタ[],5,0)</f>
        <v>ザグリ穴タップ加工</v>
      </c>
      <c r="F1064" s="44" t="str">
        <f>VLOOKUP(見積条件マスタ[[#This Row],[qt_condition_type_id]],見積条件タイプマスタ[],2,0)</f>
        <v>SIMPLE_TEXT</v>
      </c>
      <c r="G1064">
        <v>16</v>
      </c>
      <c r="H1064" s="44" t="str">
        <f>見積条件マスタ[[#This Row],[article_type_id]]&amp;"."&amp;見積条件マスタ[[#This Row],[qt_condition_type_id]]&amp;"."&amp;見積条件マスタ[[#This Row],[qt_condition_type_define_id]]</f>
        <v>13.10036.16</v>
      </c>
      <c r="I1064" t="s">
        <v>525</v>
      </c>
      <c r="K1064" t="s">
        <v>666</v>
      </c>
      <c r="L1064">
        <v>16</v>
      </c>
      <c r="N1064" s="30" t="s">
        <v>389</v>
      </c>
      <c r="O1064" s="59"/>
    </row>
    <row r="1065" spans="2:15" x14ac:dyDescent="0.25">
      <c r="B1065">
        <v>13</v>
      </c>
      <c r="C1065" s="44" t="str">
        <f>VLOOKUP(見積条件マスタ[[#This Row],[article_type_id]],品名マスタ[],5,0)</f>
        <v>鋳抜きピン</v>
      </c>
      <c r="D1065">
        <v>10036</v>
      </c>
      <c r="E1065" s="44" t="str">
        <f>VLOOKUP(見積条件マスタ[[#This Row],[qt_condition_type_id]],見積条件タイプマスタ[],5,0)</f>
        <v>ザグリ穴タップ加工</v>
      </c>
      <c r="F1065" s="44" t="str">
        <f>VLOOKUP(見積条件マスタ[[#This Row],[qt_condition_type_id]],見積条件タイプマスタ[],2,0)</f>
        <v>SIMPLE_TEXT</v>
      </c>
      <c r="G1065">
        <v>17</v>
      </c>
      <c r="H1065" s="44" t="str">
        <f>見積条件マスタ[[#This Row],[article_type_id]]&amp;"."&amp;見積条件マスタ[[#This Row],[qt_condition_type_id]]&amp;"."&amp;見積条件マスタ[[#This Row],[qt_condition_type_define_id]]</f>
        <v>13.10036.17</v>
      </c>
      <c r="I1065" t="s">
        <v>526</v>
      </c>
      <c r="K1065" t="s">
        <v>667</v>
      </c>
      <c r="L1065">
        <v>17</v>
      </c>
      <c r="N1065" s="30" t="s">
        <v>389</v>
      </c>
      <c r="O1065" s="59"/>
    </row>
    <row r="1066" spans="2:15" x14ac:dyDescent="0.25">
      <c r="B1066">
        <v>13</v>
      </c>
      <c r="C1066" s="44" t="str">
        <f>VLOOKUP(見積条件マスタ[[#This Row],[article_type_id]],品名マスタ[],5,0)</f>
        <v>鋳抜きピン</v>
      </c>
      <c r="D1066">
        <v>10036</v>
      </c>
      <c r="E1066" s="44" t="str">
        <f>VLOOKUP(見積条件マスタ[[#This Row],[qt_condition_type_id]],見積条件タイプマスタ[],5,0)</f>
        <v>ザグリ穴タップ加工</v>
      </c>
      <c r="F1066" s="44" t="str">
        <f>VLOOKUP(見積条件マスタ[[#This Row],[qt_condition_type_id]],見積条件タイプマスタ[],2,0)</f>
        <v>SIMPLE_TEXT</v>
      </c>
      <c r="G1066">
        <v>18</v>
      </c>
      <c r="H1066" s="44" t="str">
        <f>見積条件マスタ[[#This Row],[article_type_id]]&amp;"."&amp;見積条件マスタ[[#This Row],[qt_condition_type_id]]&amp;"."&amp;見積条件マスタ[[#This Row],[qt_condition_type_define_id]]</f>
        <v>13.10036.18</v>
      </c>
      <c r="I1066" t="s">
        <v>527</v>
      </c>
      <c r="K1066" t="s">
        <v>668</v>
      </c>
      <c r="L1066">
        <v>18</v>
      </c>
      <c r="N1066" s="30" t="s">
        <v>389</v>
      </c>
      <c r="O1066" s="59"/>
    </row>
    <row r="1067" spans="2:15" x14ac:dyDescent="0.25">
      <c r="B1067">
        <v>13</v>
      </c>
      <c r="C1067" s="44" t="str">
        <f>VLOOKUP(見積条件マスタ[[#This Row],[article_type_id]],品名マスタ[],5,0)</f>
        <v>鋳抜きピン</v>
      </c>
      <c r="D1067">
        <v>10036</v>
      </c>
      <c r="E1067" s="44" t="str">
        <f>VLOOKUP(見積条件マスタ[[#This Row],[qt_condition_type_id]],見積条件タイプマスタ[],5,0)</f>
        <v>ザグリ穴タップ加工</v>
      </c>
      <c r="F1067" s="44" t="str">
        <f>VLOOKUP(見積条件マスタ[[#This Row],[qt_condition_type_id]],見積条件タイプマスタ[],2,0)</f>
        <v>SIMPLE_TEXT</v>
      </c>
      <c r="G1067">
        <v>19</v>
      </c>
      <c r="H1067" s="44" t="str">
        <f>見積条件マスタ[[#This Row],[article_type_id]]&amp;"."&amp;見積条件マスタ[[#This Row],[qt_condition_type_id]]&amp;"."&amp;見積条件マスタ[[#This Row],[qt_condition_type_define_id]]</f>
        <v>13.10036.19</v>
      </c>
      <c r="I1067" t="s">
        <v>528</v>
      </c>
      <c r="K1067" t="s">
        <v>669</v>
      </c>
      <c r="L1067">
        <v>19</v>
      </c>
      <c r="N1067" s="30" t="s">
        <v>389</v>
      </c>
      <c r="O1067" s="59"/>
    </row>
    <row r="1068" spans="2:15" x14ac:dyDescent="0.25">
      <c r="B1068">
        <v>13</v>
      </c>
      <c r="C1068" s="44" t="str">
        <f>VLOOKUP(見積条件マスタ[[#This Row],[article_type_id]],品名マスタ[],5,0)</f>
        <v>鋳抜きピン</v>
      </c>
      <c r="D1068">
        <v>10036</v>
      </c>
      <c r="E1068" s="44" t="str">
        <f>VLOOKUP(見積条件マスタ[[#This Row],[qt_condition_type_id]],見積条件タイプマスタ[],5,0)</f>
        <v>ザグリ穴タップ加工</v>
      </c>
      <c r="F1068" s="44" t="str">
        <f>VLOOKUP(見積条件マスタ[[#This Row],[qt_condition_type_id]],見積条件タイプマスタ[],2,0)</f>
        <v>SIMPLE_TEXT</v>
      </c>
      <c r="G1068">
        <v>20</v>
      </c>
      <c r="H1068" s="44" t="str">
        <f>見積条件マスタ[[#This Row],[article_type_id]]&amp;"."&amp;見積条件マスタ[[#This Row],[qt_condition_type_id]]&amp;"."&amp;見積条件マスタ[[#This Row],[qt_condition_type_define_id]]</f>
        <v>13.10036.20</v>
      </c>
      <c r="I1068" t="s">
        <v>529</v>
      </c>
      <c r="K1068" t="s">
        <v>670</v>
      </c>
      <c r="L1068">
        <v>20</v>
      </c>
      <c r="N1068" s="30" t="s">
        <v>389</v>
      </c>
      <c r="O1068" s="59"/>
    </row>
    <row r="1069" spans="2:15" x14ac:dyDescent="0.25">
      <c r="B1069">
        <v>14</v>
      </c>
      <c r="C1069" s="44" t="str">
        <f>VLOOKUP(見積条件マスタ[[#This Row],[article_type_id]],品名マスタ[],5,0)</f>
        <v>スチールプレート</v>
      </c>
      <c r="D1069">
        <v>1</v>
      </c>
      <c r="E1069" s="44" t="str">
        <f>VLOOKUP(見積条件マスタ[[#This Row],[qt_condition_type_id]],見積条件タイプマスタ[],5,0)</f>
        <v>材質</v>
      </c>
      <c r="F1069" s="44" t="str">
        <f>VLOOKUP(見積条件マスタ[[#This Row],[qt_condition_type_id]],見積条件タイプマスタ[],2,0)</f>
        <v>SIMPLE_TEXT</v>
      </c>
      <c r="G1069">
        <v>1</v>
      </c>
      <c r="H1069" s="44" t="str">
        <f>見積条件マスタ[[#This Row],[article_type_id]]&amp;"."&amp;見積条件マスタ[[#This Row],[qt_condition_type_id]]&amp;"."&amp;見積条件マスタ[[#This Row],[qt_condition_type_define_id]]</f>
        <v>14.1.1</v>
      </c>
      <c r="I1069" t="s">
        <v>482</v>
      </c>
      <c r="J1069" t="s">
        <v>646</v>
      </c>
      <c r="K1069" t="s">
        <v>645</v>
      </c>
      <c r="L1069">
        <v>4</v>
      </c>
      <c r="N1069" s="30" t="s">
        <v>613</v>
      </c>
      <c r="O1069" s="59"/>
    </row>
    <row r="1070" spans="2:15" x14ac:dyDescent="0.25">
      <c r="B1070">
        <v>14</v>
      </c>
      <c r="C1070" s="44" t="str">
        <f>VLOOKUP(見積条件マスタ[[#This Row],[article_type_id]],品名マスタ[],5,0)</f>
        <v>スチールプレート</v>
      </c>
      <c r="D1070">
        <v>1</v>
      </c>
      <c r="E1070" s="44" t="str">
        <f>VLOOKUP(見積条件マスタ[[#This Row],[qt_condition_type_id]],見積条件タイプマスタ[],5,0)</f>
        <v>材質</v>
      </c>
      <c r="F1070" s="44" t="str">
        <f>VLOOKUP(見積条件マスタ[[#This Row],[qt_condition_type_id]],見積条件タイプマスタ[],2,0)</f>
        <v>SIMPLE_TEXT</v>
      </c>
      <c r="G1070">
        <v>2</v>
      </c>
      <c r="H1070" s="44" t="str">
        <f>見積条件マスタ[[#This Row],[article_type_id]]&amp;"."&amp;見積条件マスタ[[#This Row],[qt_condition_type_id]]&amp;"."&amp;見積条件マスタ[[#This Row],[qt_condition_type_define_id]]</f>
        <v>14.1.2</v>
      </c>
      <c r="I1070" t="s">
        <v>483</v>
      </c>
      <c r="J1070" t="s">
        <v>647</v>
      </c>
      <c r="K1070" t="s">
        <v>648</v>
      </c>
      <c r="L1070">
        <v>5</v>
      </c>
      <c r="N1070" s="30" t="s">
        <v>613</v>
      </c>
      <c r="O1070" s="59"/>
    </row>
    <row r="1071" spans="2:15" x14ac:dyDescent="0.25">
      <c r="B1071">
        <v>14</v>
      </c>
      <c r="C1071" s="44" t="str">
        <f>VLOOKUP(見積条件マスタ[[#This Row],[article_type_id]],品名マスタ[],5,0)</f>
        <v>スチールプレート</v>
      </c>
      <c r="D1071">
        <v>1</v>
      </c>
      <c r="E1071" s="44" t="str">
        <f>VLOOKUP(見積条件マスタ[[#This Row],[qt_condition_type_id]],見積条件タイプマスタ[],5,0)</f>
        <v>材質</v>
      </c>
      <c r="F1071" s="44" t="str">
        <f>VLOOKUP(見積条件マスタ[[#This Row],[qt_condition_type_id]],見積条件タイプマスタ[],2,0)</f>
        <v>SIMPLE_TEXT</v>
      </c>
      <c r="G1071">
        <v>3</v>
      </c>
      <c r="H1071" s="44" t="str">
        <f>見積条件マスタ[[#This Row],[article_type_id]]&amp;"."&amp;見積条件マスタ[[#This Row],[qt_condition_type_id]]&amp;"."&amp;見積条件マスタ[[#This Row],[qt_condition_type_define_id]]</f>
        <v>14.1.3</v>
      </c>
      <c r="I1071" t="s">
        <v>16</v>
      </c>
      <c r="J1071" t="s">
        <v>626</v>
      </c>
      <c r="K1071" s="5" t="s">
        <v>625</v>
      </c>
      <c r="L1071">
        <v>1</v>
      </c>
      <c r="N1071" s="30" t="s">
        <v>613</v>
      </c>
      <c r="O1071" s="59"/>
    </row>
    <row r="1072" spans="2:15" x14ac:dyDescent="0.25">
      <c r="B1072">
        <v>14</v>
      </c>
      <c r="C1072" s="44" t="str">
        <f>VLOOKUP(見積条件マスタ[[#This Row],[article_type_id]],品名マスタ[],5,0)</f>
        <v>スチールプレート</v>
      </c>
      <c r="D1072">
        <v>1</v>
      </c>
      <c r="E1072" s="44" t="str">
        <f>VLOOKUP(見積条件マスタ[[#This Row],[qt_condition_type_id]],見積条件タイプマスタ[],5,0)</f>
        <v>材質</v>
      </c>
      <c r="F1072" s="44" t="str">
        <f>VLOOKUP(見積条件マスタ[[#This Row],[qt_condition_type_id]],見積条件タイプマスタ[],2,0)</f>
        <v>SIMPLE_TEXT</v>
      </c>
      <c r="G1072">
        <v>4</v>
      </c>
      <c r="H1072" s="44" t="str">
        <f>見積条件マスタ[[#This Row],[article_type_id]]&amp;"."&amp;見積条件マスタ[[#This Row],[qt_condition_type_id]]&amp;"."&amp;見積条件マスタ[[#This Row],[qt_condition_type_define_id]]</f>
        <v>14.1.4</v>
      </c>
      <c r="I1072" t="s">
        <v>484</v>
      </c>
      <c r="K1072" t="s">
        <v>536</v>
      </c>
      <c r="L1072">
        <v>2</v>
      </c>
      <c r="N1072" s="30" t="s">
        <v>613</v>
      </c>
      <c r="O1072" s="59"/>
    </row>
    <row r="1073" spans="2:15" x14ac:dyDescent="0.25">
      <c r="B1073">
        <v>14</v>
      </c>
      <c r="C1073" s="44" t="str">
        <f>VLOOKUP(見積条件マスタ[[#This Row],[article_type_id]],品名マスタ[],5,0)</f>
        <v>スチールプレート</v>
      </c>
      <c r="D1073">
        <v>1</v>
      </c>
      <c r="E1073" s="44" t="str">
        <f>VLOOKUP(見積条件マスタ[[#This Row],[qt_condition_type_id]],見積条件タイプマスタ[],5,0)</f>
        <v>材質</v>
      </c>
      <c r="F1073" s="44" t="str">
        <f>VLOOKUP(見積条件マスタ[[#This Row],[qt_condition_type_id]],見積条件タイプマスタ[],2,0)</f>
        <v>SIMPLE_TEXT</v>
      </c>
      <c r="G1073">
        <v>5</v>
      </c>
      <c r="H1073" s="44" t="str">
        <f>見積条件マスタ[[#This Row],[article_type_id]]&amp;"."&amp;見積条件マスタ[[#This Row],[qt_condition_type_id]]&amp;"."&amp;見積条件マスタ[[#This Row],[qt_condition_type_define_id]]</f>
        <v>14.1.5</v>
      </c>
      <c r="I1073" t="s">
        <v>485</v>
      </c>
      <c r="K1073" t="s">
        <v>537</v>
      </c>
      <c r="L1073">
        <v>3</v>
      </c>
      <c r="N1073" s="30" t="s">
        <v>613</v>
      </c>
      <c r="O1073" s="59"/>
    </row>
    <row r="1074" spans="2:15" x14ac:dyDescent="0.25">
      <c r="B1074">
        <v>14</v>
      </c>
      <c r="C1074" s="44" t="str">
        <f>VLOOKUP(見積条件マスタ[[#This Row],[article_type_id]],品名マスタ[],5,0)</f>
        <v>スチールプレート</v>
      </c>
      <c r="D1074">
        <v>1</v>
      </c>
      <c r="E1074" s="44" t="str">
        <f>VLOOKUP(見積条件マスタ[[#This Row],[qt_condition_type_id]],見積条件タイプマスタ[],5,0)</f>
        <v>材質</v>
      </c>
      <c r="F1074" s="44" t="str">
        <f>VLOOKUP(見積条件マスタ[[#This Row],[qt_condition_type_id]],見積条件タイプマスタ[],2,0)</f>
        <v>SIMPLE_TEXT</v>
      </c>
      <c r="G1074">
        <v>6</v>
      </c>
      <c r="H1074" s="44" t="str">
        <f>見積条件マスタ[[#This Row],[article_type_id]]&amp;"."&amp;見積条件マスタ[[#This Row],[qt_condition_type_id]]&amp;"."&amp;見積条件マスタ[[#This Row],[qt_condition_type_define_id]]</f>
        <v>14.1.6</v>
      </c>
      <c r="I1074" t="s">
        <v>487</v>
      </c>
      <c r="K1074" t="s">
        <v>655</v>
      </c>
      <c r="L1074">
        <v>6</v>
      </c>
      <c r="N1074" s="30" t="s">
        <v>613</v>
      </c>
      <c r="O1074" s="59"/>
    </row>
    <row r="1075" spans="2:15" x14ac:dyDescent="0.25">
      <c r="B1075">
        <v>14</v>
      </c>
      <c r="C1075" s="44" t="str">
        <f>VLOOKUP(見積条件マスタ[[#This Row],[article_type_id]],品名マスタ[],5,0)</f>
        <v>スチールプレート</v>
      </c>
      <c r="D1075">
        <v>10037</v>
      </c>
      <c r="E1075" s="44" t="str">
        <f>VLOOKUP(見積条件マスタ[[#This Row],[qt_condition_type_id]],見積条件タイプマスタ[],5,0)</f>
        <v>板厚公差</v>
      </c>
      <c r="F1075" s="44" t="str">
        <f>VLOOKUP(見積条件マスタ[[#This Row],[qt_condition_type_id]],見積条件タイプマスタ[],2,0)</f>
        <v>TOLERANCE</v>
      </c>
      <c r="G1075">
        <v>1</v>
      </c>
      <c r="H1075" s="44" t="str">
        <f>見積条件マスタ[[#This Row],[article_type_id]]&amp;"."&amp;見積条件マスタ[[#This Row],[qt_condition_type_id]]&amp;"."&amp;見積条件マスタ[[#This Row],[qt_condition_type_define_id]]</f>
        <v>14.10037.1</v>
      </c>
      <c r="I1075" t="s">
        <v>209</v>
      </c>
      <c r="K1075" t="s">
        <v>209</v>
      </c>
      <c r="L1075">
        <v>3</v>
      </c>
      <c r="N1075" s="30" t="s">
        <v>613</v>
      </c>
      <c r="O1075" s="59"/>
    </row>
    <row r="1076" spans="2:15" x14ac:dyDescent="0.25">
      <c r="B1076">
        <v>14</v>
      </c>
      <c r="C1076" s="44" t="str">
        <f>VLOOKUP(見積条件マスタ[[#This Row],[article_type_id]],品名マスタ[],5,0)</f>
        <v>スチールプレート</v>
      </c>
      <c r="D1076">
        <v>10037</v>
      </c>
      <c r="E1076" s="44" t="str">
        <f>VLOOKUP(見積条件マスタ[[#This Row],[qt_condition_type_id]],見積条件タイプマスタ[],5,0)</f>
        <v>板厚公差</v>
      </c>
      <c r="F1076" s="44" t="str">
        <f>VLOOKUP(見積条件マスタ[[#This Row],[qt_condition_type_id]],見積条件タイプマスタ[],2,0)</f>
        <v>TOLERANCE</v>
      </c>
      <c r="G1076">
        <v>2</v>
      </c>
      <c r="H1076" s="44" t="str">
        <f>見積条件マスタ[[#This Row],[article_type_id]]&amp;"."&amp;見積条件マスタ[[#This Row],[qt_condition_type_id]]&amp;"."&amp;見積条件マスタ[[#This Row],[qt_condition_type_define_id]]</f>
        <v>14.10037.2</v>
      </c>
      <c r="I1076" t="s">
        <v>199</v>
      </c>
      <c r="K1076" t="s">
        <v>199</v>
      </c>
      <c r="L1076">
        <v>8</v>
      </c>
      <c r="N1076" s="30" t="s">
        <v>613</v>
      </c>
      <c r="O1076" s="59"/>
    </row>
    <row r="1077" spans="2:15" x14ac:dyDescent="0.25">
      <c r="B1077">
        <v>14</v>
      </c>
      <c r="C1077" s="44" t="str">
        <f>VLOOKUP(見積条件マスタ[[#This Row],[article_type_id]],品名マスタ[],5,0)</f>
        <v>スチールプレート</v>
      </c>
      <c r="D1077">
        <v>10037</v>
      </c>
      <c r="E1077" s="44" t="str">
        <f>VLOOKUP(見積条件マスタ[[#This Row],[qt_condition_type_id]],見積条件タイプマスタ[],5,0)</f>
        <v>板厚公差</v>
      </c>
      <c r="F1077" s="44" t="str">
        <f>VLOOKUP(見積条件マスタ[[#This Row],[qt_condition_type_id]],見積条件タイプマスタ[],2,0)</f>
        <v>TOLERANCE</v>
      </c>
      <c r="G1077">
        <v>3</v>
      </c>
      <c r="H1077" s="44" t="str">
        <f>見積条件マスタ[[#This Row],[article_type_id]]&amp;"."&amp;見積条件マスタ[[#This Row],[qt_condition_type_id]]&amp;"."&amp;見積条件マスタ[[#This Row],[qt_condition_type_define_id]]</f>
        <v>14.10037.3</v>
      </c>
      <c r="I1077" t="s">
        <v>359</v>
      </c>
      <c r="K1077" t="s">
        <v>359</v>
      </c>
      <c r="L1077">
        <v>2</v>
      </c>
      <c r="N1077" s="30" t="s">
        <v>613</v>
      </c>
      <c r="O1077" s="59"/>
    </row>
    <row r="1078" spans="2:15" x14ac:dyDescent="0.25">
      <c r="B1078">
        <v>14</v>
      </c>
      <c r="C1078" s="44" t="str">
        <f>VLOOKUP(見積条件マスタ[[#This Row],[article_type_id]],品名マスタ[],5,0)</f>
        <v>スチールプレート</v>
      </c>
      <c r="D1078">
        <v>10037</v>
      </c>
      <c r="E1078" s="44" t="str">
        <f>VLOOKUP(見積条件マスタ[[#This Row],[qt_condition_type_id]],見積条件タイプマスタ[],5,0)</f>
        <v>板厚公差</v>
      </c>
      <c r="F1078" s="44" t="str">
        <f>VLOOKUP(見積条件マスタ[[#This Row],[qt_condition_type_id]],見積条件タイプマスタ[],2,0)</f>
        <v>TOLERANCE</v>
      </c>
      <c r="G1078">
        <v>4</v>
      </c>
      <c r="H1078" s="44" t="str">
        <f>見積条件マスタ[[#This Row],[article_type_id]]&amp;"."&amp;見積条件マスタ[[#This Row],[qt_condition_type_id]]&amp;"."&amp;見積条件マスタ[[#This Row],[qt_condition_type_define_id]]</f>
        <v>14.10037.4</v>
      </c>
      <c r="I1078" t="s">
        <v>530</v>
      </c>
      <c r="K1078" t="s">
        <v>530</v>
      </c>
      <c r="L1078">
        <v>4</v>
      </c>
      <c r="N1078" s="30" t="s">
        <v>613</v>
      </c>
      <c r="O1078" s="59"/>
    </row>
    <row r="1079" spans="2:15" x14ac:dyDescent="0.25">
      <c r="B1079">
        <v>14</v>
      </c>
      <c r="C1079" s="44" t="str">
        <f>VLOOKUP(見積条件マスタ[[#This Row],[article_type_id]],品名マスタ[],5,0)</f>
        <v>スチールプレート</v>
      </c>
      <c r="D1079">
        <v>10037</v>
      </c>
      <c r="E1079" s="44" t="str">
        <f>VLOOKUP(見積条件マスタ[[#This Row],[qt_condition_type_id]],見積条件タイプマスタ[],5,0)</f>
        <v>板厚公差</v>
      </c>
      <c r="F1079" s="44" t="str">
        <f>VLOOKUP(見積条件マスタ[[#This Row],[qt_condition_type_id]],見積条件タイプマスタ[],2,0)</f>
        <v>TOLERANCE</v>
      </c>
      <c r="G1079">
        <v>5</v>
      </c>
      <c r="H1079" s="44" t="str">
        <f>見積条件マスタ[[#This Row],[article_type_id]]&amp;"."&amp;見積条件マスタ[[#This Row],[qt_condition_type_id]]&amp;"."&amp;見積条件マスタ[[#This Row],[qt_condition_type_define_id]]</f>
        <v>14.10037.5</v>
      </c>
      <c r="I1079" t="s">
        <v>489</v>
      </c>
      <c r="K1079" t="s">
        <v>489</v>
      </c>
      <c r="L1079">
        <v>7</v>
      </c>
      <c r="N1079" s="30" t="s">
        <v>613</v>
      </c>
      <c r="O1079" s="59"/>
    </row>
    <row r="1080" spans="2:15" x14ac:dyDescent="0.25">
      <c r="B1080">
        <v>14</v>
      </c>
      <c r="C1080" s="44" t="str">
        <f>VLOOKUP(見積条件マスタ[[#This Row],[article_type_id]],品名マスタ[],5,0)</f>
        <v>スチールプレート</v>
      </c>
      <c r="D1080">
        <v>10037</v>
      </c>
      <c r="E1080" s="44" t="str">
        <f>VLOOKUP(見積条件マスタ[[#This Row],[qt_condition_type_id]],見積条件タイプマスタ[],5,0)</f>
        <v>板厚公差</v>
      </c>
      <c r="F1080" s="44" t="str">
        <f>VLOOKUP(見積条件マスタ[[#This Row],[qt_condition_type_id]],見積条件タイプマスタ[],2,0)</f>
        <v>TOLERANCE</v>
      </c>
      <c r="G1080">
        <v>6</v>
      </c>
      <c r="H1080" s="44" t="str">
        <f>見積条件マスタ[[#This Row],[article_type_id]]&amp;"."&amp;見積条件マスタ[[#This Row],[qt_condition_type_id]]&amp;"."&amp;見積条件マスタ[[#This Row],[qt_condition_type_define_id]]</f>
        <v>14.10037.6</v>
      </c>
      <c r="I1080" t="s">
        <v>488</v>
      </c>
      <c r="K1080" t="s">
        <v>488</v>
      </c>
      <c r="L1080">
        <v>6</v>
      </c>
      <c r="N1080" s="30" t="s">
        <v>613</v>
      </c>
      <c r="O1080" s="59"/>
    </row>
    <row r="1081" spans="2:15" x14ac:dyDescent="0.25">
      <c r="B1081">
        <v>14</v>
      </c>
      <c r="C1081" s="44" t="str">
        <f>VLOOKUP(見積条件マスタ[[#This Row],[article_type_id]],品名マスタ[],5,0)</f>
        <v>スチールプレート</v>
      </c>
      <c r="D1081">
        <v>10037</v>
      </c>
      <c r="E1081" s="44" t="str">
        <f>VLOOKUP(見積条件マスタ[[#This Row],[qt_condition_type_id]],見積条件タイプマスタ[],5,0)</f>
        <v>板厚公差</v>
      </c>
      <c r="F1081" s="44" t="str">
        <f>VLOOKUP(見積条件マスタ[[#This Row],[qt_condition_type_id]],見積条件タイプマスタ[],2,0)</f>
        <v>TOLERANCE</v>
      </c>
      <c r="G1081">
        <v>7</v>
      </c>
      <c r="H1081" s="44" t="str">
        <f>見積条件マスタ[[#This Row],[article_type_id]]&amp;"."&amp;見積条件マスタ[[#This Row],[qt_condition_type_id]]&amp;"."&amp;見積条件マスタ[[#This Row],[qt_condition_type_define_id]]</f>
        <v>14.10037.7</v>
      </c>
      <c r="I1081" t="s">
        <v>198</v>
      </c>
      <c r="K1081" t="s">
        <v>198</v>
      </c>
      <c r="L1081">
        <v>5</v>
      </c>
      <c r="N1081" s="30" t="s">
        <v>613</v>
      </c>
      <c r="O1081" s="59"/>
    </row>
    <row r="1082" spans="2:15" x14ac:dyDescent="0.25">
      <c r="B1082">
        <v>14</v>
      </c>
      <c r="C1082" s="44" t="str">
        <f>VLOOKUP(見積条件マスタ[[#This Row],[article_type_id]],品名マスタ[],5,0)</f>
        <v>スチールプレート</v>
      </c>
      <c r="D1082">
        <v>10037</v>
      </c>
      <c r="E1082" s="44" t="str">
        <f>VLOOKUP(見積条件マスタ[[#This Row],[qt_condition_type_id]],見積条件タイプマスタ[],5,0)</f>
        <v>板厚公差</v>
      </c>
      <c r="F1082" s="44" t="str">
        <f>VLOOKUP(見積条件マスタ[[#This Row],[qt_condition_type_id]],見積条件タイプマスタ[],2,0)</f>
        <v>TOLERANCE</v>
      </c>
      <c r="G1082">
        <v>8</v>
      </c>
      <c r="H1082" s="44" t="str">
        <f>見積条件マスタ[[#This Row],[article_type_id]]&amp;"."&amp;見積条件マスタ[[#This Row],[qt_condition_type_id]]&amp;"."&amp;見積条件マスタ[[#This Row],[qt_condition_type_define_id]]</f>
        <v>14.10037.8</v>
      </c>
      <c r="I1082" t="s">
        <v>531</v>
      </c>
      <c r="K1082" t="s">
        <v>531</v>
      </c>
      <c r="L1082">
        <v>1</v>
      </c>
      <c r="N1082" s="30" t="s">
        <v>613</v>
      </c>
      <c r="O1082" s="59"/>
    </row>
    <row r="1083" spans="2:15" x14ac:dyDescent="0.25">
      <c r="B1083">
        <v>14</v>
      </c>
      <c r="C1083" s="44" t="str">
        <f>VLOOKUP(見積条件マスタ[[#This Row],[article_type_id]],品名マスタ[],5,0)</f>
        <v>スチールプレート</v>
      </c>
      <c r="D1083">
        <v>10038</v>
      </c>
      <c r="E1083" s="44" t="str">
        <f>VLOOKUP(見積条件マスタ[[#This Row],[qt_condition_type_id]],見積条件タイプマスタ[],5,0)</f>
        <v>長手公差</v>
      </c>
      <c r="F1083" s="44" t="str">
        <f>VLOOKUP(見積条件マスタ[[#This Row],[qt_condition_type_id]],見積条件タイプマスタ[],2,0)</f>
        <v>TOLERANCE</v>
      </c>
      <c r="G1083">
        <v>1</v>
      </c>
      <c r="H1083" s="44" t="str">
        <f>見積条件マスタ[[#This Row],[article_type_id]]&amp;"."&amp;見積条件マスタ[[#This Row],[qt_condition_type_id]]&amp;"."&amp;見積条件マスタ[[#This Row],[qt_condition_type_define_id]]</f>
        <v>14.10038.1</v>
      </c>
      <c r="I1083" t="s">
        <v>532</v>
      </c>
      <c r="K1083" t="s">
        <v>532</v>
      </c>
      <c r="L1083">
        <v>5</v>
      </c>
      <c r="N1083" s="30" t="s">
        <v>613</v>
      </c>
      <c r="O1083" s="59"/>
    </row>
    <row r="1084" spans="2:15" x14ac:dyDescent="0.25">
      <c r="B1084">
        <v>14</v>
      </c>
      <c r="C1084" s="44" t="str">
        <f>VLOOKUP(見積条件マスタ[[#This Row],[article_type_id]],品名マスタ[],5,0)</f>
        <v>スチールプレート</v>
      </c>
      <c r="D1084">
        <v>10038</v>
      </c>
      <c r="E1084" s="44" t="str">
        <f>VLOOKUP(見積条件マスタ[[#This Row],[qt_condition_type_id]],見積条件タイプマスタ[],5,0)</f>
        <v>長手公差</v>
      </c>
      <c r="F1084" s="44" t="str">
        <f>VLOOKUP(見積条件マスタ[[#This Row],[qt_condition_type_id]],見積条件タイプマスタ[],2,0)</f>
        <v>TOLERANCE</v>
      </c>
      <c r="G1084">
        <v>2</v>
      </c>
      <c r="H1084" s="44" t="str">
        <f>見積条件マスタ[[#This Row],[article_type_id]]&amp;"."&amp;見積条件マスタ[[#This Row],[qt_condition_type_id]]&amp;"."&amp;見積条件マスタ[[#This Row],[qt_condition_type_define_id]]</f>
        <v>14.10038.2</v>
      </c>
      <c r="I1084" t="s">
        <v>196</v>
      </c>
      <c r="K1084" t="s">
        <v>196</v>
      </c>
      <c r="L1084">
        <v>2</v>
      </c>
      <c r="N1084" s="30" t="s">
        <v>613</v>
      </c>
      <c r="O1084" s="59"/>
    </row>
    <row r="1085" spans="2:15" x14ac:dyDescent="0.25">
      <c r="B1085">
        <v>14</v>
      </c>
      <c r="C1085" s="44" t="str">
        <f>VLOOKUP(見積条件マスタ[[#This Row],[article_type_id]],品名マスタ[],5,0)</f>
        <v>スチールプレート</v>
      </c>
      <c r="D1085">
        <v>10038</v>
      </c>
      <c r="E1085" s="44" t="str">
        <f>VLOOKUP(見積条件マスタ[[#This Row],[qt_condition_type_id]],見積条件タイプマスタ[],5,0)</f>
        <v>長手公差</v>
      </c>
      <c r="F1085" s="44" t="str">
        <f>VLOOKUP(見積条件マスタ[[#This Row],[qt_condition_type_id]],見積条件タイプマスタ[],2,0)</f>
        <v>TOLERANCE</v>
      </c>
      <c r="G1085">
        <v>3</v>
      </c>
      <c r="H1085" s="44" t="str">
        <f>見積条件マスタ[[#This Row],[article_type_id]]&amp;"."&amp;見積条件マスタ[[#This Row],[qt_condition_type_id]]&amp;"."&amp;見積条件マスタ[[#This Row],[qt_condition_type_define_id]]</f>
        <v>14.10038.3</v>
      </c>
      <c r="I1085" t="s">
        <v>531</v>
      </c>
      <c r="K1085" t="s">
        <v>531</v>
      </c>
      <c r="L1085">
        <v>1</v>
      </c>
      <c r="N1085" s="30" t="s">
        <v>613</v>
      </c>
      <c r="O1085" s="59"/>
    </row>
    <row r="1086" spans="2:15" x14ac:dyDescent="0.25">
      <c r="B1086">
        <v>14</v>
      </c>
      <c r="C1086" s="44" t="str">
        <f>VLOOKUP(見積条件マスタ[[#This Row],[article_type_id]],品名マスタ[],5,0)</f>
        <v>スチールプレート</v>
      </c>
      <c r="D1086">
        <v>10038</v>
      </c>
      <c r="E1086" s="44" t="str">
        <f>VLOOKUP(見積条件マスタ[[#This Row],[qt_condition_type_id]],見積条件タイプマスタ[],5,0)</f>
        <v>長手公差</v>
      </c>
      <c r="F1086" s="44" t="str">
        <f>VLOOKUP(見積条件マスタ[[#This Row],[qt_condition_type_id]],見積条件タイプマスタ[],2,0)</f>
        <v>TOLERANCE</v>
      </c>
      <c r="G1086">
        <v>4</v>
      </c>
      <c r="H1086" s="44" t="str">
        <f>見積条件マスタ[[#This Row],[article_type_id]]&amp;"."&amp;見積条件マスタ[[#This Row],[qt_condition_type_id]]&amp;"."&amp;見積条件マスタ[[#This Row],[qt_condition_type_define_id]]</f>
        <v>14.10038.4</v>
      </c>
      <c r="I1086" t="s">
        <v>195</v>
      </c>
      <c r="K1086" t="s">
        <v>195</v>
      </c>
      <c r="L1086">
        <v>6</v>
      </c>
      <c r="N1086" s="30" t="s">
        <v>613</v>
      </c>
      <c r="O1086" s="59"/>
    </row>
    <row r="1087" spans="2:15" x14ac:dyDescent="0.25">
      <c r="B1087">
        <v>14</v>
      </c>
      <c r="C1087" s="44" t="str">
        <f>VLOOKUP(見積条件マスタ[[#This Row],[article_type_id]],品名マスタ[],5,0)</f>
        <v>スチールプレート</v>
      </c>
      <c r="D1087">
        <v>10038</v>
      </c>
      <c r="E1087" s="44" t="str">
        <f>VLOOKUP(見積条件マスタ[[#This Row],[qt_condition_type_id]],見積条件タイプマスタ[],5,0)</f>
        <v>長手公差</v>
      </c>
      <c r="F1087" s="44" t="str">
        <f>VLOOKUP(見積条件マスタ[[#This Row],[qt_condition_type_id]],見積条件タイプマスタ[],2,0)</f>
        <v>TOLERANCE</v>
      </c>
      <c r="G1087">
        <v>5</v>
      </c>
      <c r="H1087" s="44" t="str">
        <f>見積条件マスタ[[#This Row],[article_type_id]]&amp;"."&amp;見積条件マスタ[[#This Row],[qt_condition_type_id]]&amp;"."&amp;見積条件マスタ[[#This Row],[qt_condition_type_define_id]]</f>
        <v>14.10038.5</v>
      </c>
      <c r="I1087" t="s">
        <v>203</v>
      </c>
      <c r="K1087" t="s">
        <v>203</v>
      </c>
      <c r="L1087">
        <v>3</v>
      </c>
      <c r="N1087" s="30" t="s">
        <v>613</v>
      </c>
      <c r="O1087" s="59"/>
    </row>
    <row r="1088" spans="2:15" x14ac:dyDescent="0.25">
      <c r="B1088">
        <v>14</v>
      </c>
      <c r="C1088" s="44" t="str">
        <f>VLOOKUP(見積条件マスタ[[#This Row],[article_type_id]],品名マスタ[],5,0)</f>
        <v>スチールプレート</v>
      </c>
      <c r="D1088">
        <v>10038</v>
      </c>
      <c r="E1088" s="44" t="str">
        <f>VLOOKUP(見積条件マスタ[[#This Row],[qt_condition_type_id]],見積条件タイプマスタ[],5,0)</f>
        <v>長手公差</v>
      </c>
      <c r="F1088" s="44" t="str">
        <f>VLOOKUP(見積条件マスタ[[#This Row],[qt_condition_type_id]],見積条件タイプマスタ[],2,0)</f>
        <v>TOLERANCE</v>
      </c>
      <c r="G1088">
        <v>6</v>
      </c>
      <c r="H1088" s="44" t="str">
        <f>見積条件マスタ[[#This Row],[article_type_id]]&amp;"."&amp;見積条件マスタ[[#This Row],[qt_condition_type_id]]&amp;"."&amp;見積条件マスタ[[#This Row],[qt_condition_type_define_id]]</f>
        <v>14.10038.6</v>
      </c>
      <c r="I1088" t="s">
        <v>197</v>
      </c>
      <c r="K1088" t="s">
        <v>197</v>
      </c>
      <c r="L1088">
        <v>4</v>
      </c>
      <c r="N1088" s="30" t="s">
        <v>613</v>
      </c>
      <c r="O1088" s="59"/>
    </row>
    <row r="1089" spans="2:15" x14ac:dyDescent="0.25">
      <c r="B1089">
        <v>14</v>
      </c>
      <c r="C1089" s="44" t="str">
        <f>VLOOKUP(見積条件マスタ[[#This Row],[article_type_id]],品名マスタ[],5,0)</f>
        <v>スチールプレート</v>
      </c>
      <c r="D1089">
        <v>10039</v>
      </c>
      <c r="E1089" s="44" t="str">
        <f>VLOOKUP(見積条件マスタ[[#This Row],[qt_condition_type_id]],見積条件タイプマスタ[],5,0)</f>
        <v>短手公差</v>
      </c>
      <c r="F1089" s="44" t="str">
        <f>VLOOKUP(見積条件マスタ[[#This Row],[qt_condition_type_id]],見積条件タイプマスタ[],2,0)</f>
        <v>TOLERANCE</v>
      </c>
      <c r="G1089">
        <v>1</v>
      </c>
      <c r="H1089" s="44" t="str">
        <f>見積条件マスタ[[#This Row],[article_type_id]]&amp;"."&amp;見積条件マスタ[[#This Row],[qt_condition_type_id]]&amp;"."&amp;見積条件マスタ[[#This Row],[qt_condition_type_define_id]]</f>
        <v>14.10039.1</v>
      </c>
      <c r="I1089" t="s">
        <v>195</v>
      </c>
      <c r="K1089" t="s">
        <v>195</v>
      </c>
      <c r="L1089">
        <v>6</v>
      </c>
      <c r="N1089" s="30" t="s">
        <v>613</v>
      </c>
      <c r="O1089" s="59"/>
    </row>
    <row r="1090" spans="2:15" x14ac:dyDescent="0.25">
      <c r="B1090">
        <v>14</v>
      </c>
      <c r="C1090" s="44" t="str">
        <f>VLOOKUP(見積条件マスタ[[#This Row],[article_type_id]],品名マスタ[],5,0)</f>
        <v>スチールプレート</v>
      </c>
      <c r="D1090">
        <v>10039</v>
      </c>
      <c r="E1090" s="44" t="str">
        <f>VLOOKUP(見積条件マスタ[[#This Row],[qt_condition_type_id]],見積条件タイプマスタ[],5,0)</f>
        <v>短手公差</v>
      </c>
      <c r="F1090" s="44" t="str">
        <f>VLOOKUP(見積条件マスタ[[#This Row],[qt_condition_type_id]],見積条件タイプマスタ[],2,0)</f>
        <v>TOLERANCE</v>
      </c>
      <c r="G1090">
        <v>2</v>
      </c>
      <c r="H1090" s="44" t="str">
        <f>見積条件マスタ[[#This Row],[article_type_id]]&amp;"."&amp;見積条件マスタ[[#This Row],[qt_condition_type_id]]&amp;"."&amp;見積条件マスタ[[#This Row],[qt_condition_type_define_id]]</f>
        <v>14.10039.2</v>
      </c>
      <c r="I1090" t="s">
        <v>203</v>
      </c>
      <c r="K1090" t="s">
        <v>203</v>
      </c>
      <c r="L1090">
        <v>3</v>
      </c>
      <c r="N1090" s="30" t="s">
        <v>613</v>
      </c>
      <c r="O1090" s="59"/>
    </row>
    <row r="1091" spans="2:15" x14ac:dyDescent="0.25">
      <c r="B1091">
        <v>14</v>
      </c>
      <c r="C1091" s="44" t="str">
        <f>VLOOKUP(見積条件マスタ[[#This Row],[article_type_id]],品名マスタ[],5,0)</f>
        <v>スチールプレート</v>
      </c>
      <c r="D1091">
        <v>10039</v>
      </c>
      <c r="E1091" s="44" t="str">
        <f>VLOOKUP(見積条件マスタ[[#This Row],[qt_condition_type_id]],見積条件タイプマスタ[],5,0)</f>
        <v>短手公差</v>
      </c>
      <c r="F1091" s="44" t="str">
        <f>VLOOKUP(見積条件マスタ[[#This Row],[qt_condition_type_id]],見積条件タイプマスタ[],2,0)</f>
        <v>TOLERANCE</v>
      </c>
      <c r="G1091">
        <v>3</v>
      </c>
      <c r="H1091" s="44" t="str">
        <f>見積条件マスタ[[#This Row],[article_type_id]]&amp;"."&amp;見積条件マスタ[[#This Row],[qt_condition_type_id]]&amp;"."&amp;見積条件マスタ[[#This Row],[qt_condition_type_define_id]]</f>
        <v>14.10039.3</v>
      </c>
      <c r="I1091" t="s">
        <v>196</v>
      </c>
      <c r="K1091" t="s">
        <v>196</v>
      </c>
      <c r="L1091">
        <v>2</v>
      </c>
      <c r="N1091" s="30" t="s">
        <v>613</v>
      </c>
      <c r="O1091" s="59"/>
    </row>
    <row r="1092" spans="2:15" x14ac:dyDescent="0.25">
      <c r="B1092">
        <v>14</v>
      </c>
      <c r="C1092" s="44" t="str">
        <f>VLOOKUP(見積条件マスタ[[#This Row],[article_type_id]],品名マスタ[],5,0)</f>
        <v>スチールプレート</v>
      </c>
      <c r="D1092">
        <v>10039</v>
      </c>
      <c r="E1092" s="44" t="str">
        <f>VLOOKUP(見積条件マスタ[[#This Row],[qt_condition_type_id]],見積条件タイプマスタ[],5,0)</f>
        <v>短手公差</v>
      </c>
      <c r="F1092" s="44" t="str">
        <f>VLOOKUP(見積条件マスタ[[#This Row],[qt_condition_type_id]],見積条件タイプマスタ[],2,0)</f>
        <v>TOLERANCE</v>
      </c>
      <c r="G1092">
        <v>4</v>
      </c>
      <c r="H1092" s="44" t="str">
        <f>見積条件マスタ[[#This Row],[article_type_id]]&amp;"."&amp;見積条件マスタ[[#This Row],[qt_condition_type_id]]&amp;"."&amp;見積条件マスタ[[#This Row],[qt_condition_type_define_id]]</f>
        <v>14.10039.4</v>
      </c>
      <c r="I1092" t="s">
        <v>197</v>
      </c>
      <c r="K1092" t="s">
        <v>197</v>
      </c>
      <c r="L1092">
        <v>4</v>
      </c>
      <c r="N1092" s="30" t="s">
        <v>613</v>
      </c>
      <c r="O1092" s="59"/>
    </row>
    <row r="1093" spans="2:15" x14ac:dyDescent="0.25">
      <c r="B1093">
        <v>14</v>
      </c>
      <c r="C1093" s="44" t="str">
        <f>VLOOKUP(見積条件マスタ[[#This Row],[article_type_id]],品名マスタ[],5,0)</f>
        <v>スチールプレート</v>
      </c>
      <c r="D1093">
        <v>10039</v>
      </c>
      <c r="E1093" s="44" t="str">
        <f>VLOOKUP(見積条件マスタ[[#This Row],[qt_condition_type_id]],見積条件タイプマスタ[],5,0)</f>
        <v>短手公差</v>
      </c>
      <c r="F1093" s="44" t="str">
        <f>VLOOKUP(見積条件マスタ[[#This Row],[qt_condition_type_id]],見積条件タイプマスタ[],2,0)</f>
        <v>TOLERANCE</v>
      </c>
      <c r="G1093">
        <v>5</v>
      </c>
      <c r="H1093" s="44" t="str">
        <f>見積条件マスタ[[#This Row],[article_type_id]]&amp;"."&amp;見積条件マスタ[[#This Row],[qt_condition_type_id]]&amp;"."&amp;見積条件マスタ[[#This Row],[qt_condition_type_define_id]]</f>
        <v>14.10039.5</v>
      </c>
      <c r="I1093" t="s">
        <v>531</v>
      </c>
      <c r="K1093" t="s">
        <v>531</v>
      </c>
      <c r="L1093">
        <v>1</v>
      </c>
      <c r="N1093" s="30" t="s">
        <v>613</v>
      </c>
      <c r="O1093" s="59"/>
    </row>
    <row r="1094" spans="2:15" x14ac:dyDescent="0.25">
      <c r="B1094">
        <v>14</v>
      </c>
      <c r="C1094" s="44" t="str">
        <f>VLOOKUP(見積条件マスタ[[#This Row],[article_type_id]],品名マスタ[],5,0)</f>
        <v>スチールプレート</v>
      </c>
      <c r="D1094">
        <v>10039</v>
      </c>
      <c r="E1094" s="44" t="str">
        <f>VLOOKUP(見積条件マスタ[[#This Row],[qt_condition_type_id]],見積条件タイプマスタ[],5,0)</f>
        <v>短手公差</v>
      </c>
      <c r="F1094" s="44" t="str">
        <f>VLOOKUP(見積条件マスタ[[#This Row],[qt_condition_type_id]],見積条件タイプマスタ[],2,0)</f>
        <v>TOLERANCE</v>
      </c>
      <c r="G1094">
        <v>6</v>
      </c>
      <c r="H1094" s="44" t="str">
        <f>見積条件マスタ[[#This Row],[article_type_id]]&amp;"."&amp;見積条件マスタ[[#This Row],[qt_condition_type_id]]&amp;"."&amp;見積条件マスタ[[#This Row],[qt_condition_type_define_id]]</f>
        <v>14.10039.6</v>
      </c>
      <c r="I1094" t="s">
        <v>532</v>
      </c>
      <c r="K1094" t="s">
        <v>532</v>
      </c>
      <c r="L1094">
        <v>5</v>
      </c>
      <c r="N1094" s="30" t="s">
        <v>613</v>
      </c>
      <c r="O1094" s="59"/>
    </row>
    <row r="1095" spans="2:15" x14ac:dyDescent="0.25">
      <c r="B1095">
        <v>14</v>
      </c>
      <c r="C1095" s="44" t="str">
        <f>VLOOKUP(見積条件マスタ[[#This Row],[article_type_id]],品名マスタ[],5,0)</f>
        <v>スチールプレート</v>
      </c>
      <c r="D1095">
        <v>10040</v>
      </c>
      <c r="E1095" s="44" t="str">
        <f>VLOOKUP(見積条件マスタ[[#This Row],[qt_condition_type_id]],見積条件タイプマスタ[],5,0)</f>
        <v>仕上面</v>
      </c>
      <c r="F1095" s="44" t="str">
        <f>VLOOKUP(見積条件マスタ[[#This Row],[qt_condition_type_id]],見積条件タイプマスタ[],2,0)</f>
        <v>SIMPLE_TEXT</v>
      </c>
      <c r="G1095">
        <v>1</v>
      </c>
      <c r="H1095" s="44" t="str">
        <f>見積条件マスタ[[#This Row],[article_type_id]]&amp;"."&amp;見積条件マスタ[[#This Row],[qt_condition_type_id]]&amp;"."&amp;見積条件マスタ[[#This Row],[qt_condition_type_define_id]]</f>
        <v>14.10040.1</v>
      </c>
      <c r="I1095" t="s">
        <v>490</v>
      </c>
      <c r="K1095" t="s">
        <v>649</v>
      </c>
      <c r="L1095">
        <v>1</v>
      </c>
      <c r="N1095" s="30" t="s">
        <v>613</v>
      </c>
      <c r="O1095" s="59"/>
    </row>
    <row r="1096" spans="2:15" x14ac:dyDescent="0.25">
      <c r="B1096">
        <v>14</v>
      </c>
      <c r="C1096" s="44" t="str">
        <f>VLOOKUP(見積条件マスタ[[#This Row],[article_type_id]],品名マスタ[],5,0)</f>
        <v>スチールプレート</v>
      </c>
      <c r="D1096">
        <v>10040</v>
      </c>
      <c r="E1096" s="44" t="str">
        <f>VLOOKUP(見積条件マスタ[[#This Row],[qt_condition_type_id]],見積条件タイプマスタ[],5,0)</f>
        <v>仕上面</v>
      </c>
      <c r="F1096" s="44" t="str">
        <f>VLOOKUP(見積条件マスタ[[#This Row],[qt_condition_type_id]],見積条件タイプマスタ[],2,0)</f>
        <v>SIMPLE_TEXT</v>
      </c>
      <c r="G1096">
        <v>2</v>
      </c>
      <c r="H1096" s="44" t="str">
        <f>見積条件マスタ[[#This Row],[article_type_id]]&amp;"."&amp;見積条件マスタ[[#This Row],[qt_condition_type_id]]&amp;"."&amp;見積条件マスタ[[#This Row],[qt_condition_type_define_id]]</f>
        <v>14.10040.2</v>
      </c>
      <c r="I1096" t="s">
        <v>491</v>
      </c>
      <c r="K1096" t="s">
        <v>650</v>
      </c>
      <c r="L1096">
        <v>2</v>
      </c>
      <c r="N1096" s="30" t="s">
        <v>613</v>
      </c>
      <c r="O1096" s="59"/>
    </row>
    <row r="1097" spans="2:15" x14ac:dyDescent="0.25">
      <c r="B1097">
        <v>14</v>
      </c>
      <c r="C1097" s="44" t="str">
        <f>VLOOKUP(見積条件マスタ[[#This Row],[article_type_id]],品名マスタ[],5,0)</f>
        <v>スチールプレート</v>
      </c>
      <c r="D1097">
        <v>10040</v>
      </c>
      <c r="E1097" s="44" t="str">
        <f>VLOOKUP(見積条件マスタ[[#This Row],[qt_condition_type_id]],見積条件タイプマスタ[],5,0)</f>
        <v>仕上面</v>
      </c>
      <c r="F1097" s="44" t="str">
        <f>VLOOKUP(見積条件マスタ[[#This Row],[qt_condition_type_id]],見積条件タイプマスタ[],2,0)</f>
        <v>SIMPLE_TEXT</v>
      </c>
      <c r="G1097">
        <v>3</v>
      </c>
      <c r="H1097" s="44" t="str">
        <f>見積条件マスタ[[#This Row],[article_type_id]]&amp;"."&amp;見積条件マスタ[[#This Row],[qt_condition_type_id]]&amp;"."&amp;見積条件マスタ[[#This Row],[qt_condition_type_define_id]]</f>
        <v>14.10040.3</v>
      </c>
      <c r="I1097" t="s">
        <v>533</v>
      </c>
      <c r="K1097" t="s">
        <v>652</v>
      </c>
      <c r="L1097">
        <v>3</v>
      </c>
      <c r="N1097" s="30" t="s">
        <v>613</v>
      </c>
      <c r="O1097" s="59"/>
    </row>
    <row r="1098" spans="2:15" x14ac:dyDescent="0.25">
      <c r="B1098">
        <v>14</v>
      </c>
      <c r="C1098" s="44" t="str">
        <f>VLOOKUP(見積条件マスタ[[#This Row],[article_type_id]],品名マスタ[],5,0)</f>
        <v>スチールプレート</v>
      </c>
      <c r="D1098">
        <v>10040</v>
      </c>
      <c r="E1098" s="44" t="str">
        <f>VLOOKUP(見積条件マスタ[[#This Row],[qt_condition_type_id]],見積条件タイプマスタ[],5,0)</f>
        <v>仕上面</v>
      </c>
      <c r="F1098" s="44" t="str">
        <f>VLOOKUP(見積条件マスタ[[#This Row],[qt_condition_type_id]],見積条件タイプマスタ[],2,0)</f>
        <v>SIMPLE_TEXT</v>
      </c>
      <c r="G1098">
        <v>4</v>
      </c>
      <c r="H1098" s="44" t="str">
        <f>見積条件マスタ[[#This Row],[article_type_id]]&amp;"."&amp;見積条件マスタ[[#This Row],[qt_condition_type_id]]&amp;"."&amp;見積条件マスタ[[#This Row],[qt_condition_type_define_id]]</f>
        <v>14.10040.4</v>
      </c>
      <c r="I1098" t="s">
        <v>534</v>
      </c>
      <c r="K1098" t="s">
        <v>653</v>
      </c>
      <c r="L1098">
        <v>5</v>
      </c>
      <c r="N1098" s="30" t="s">
        <v>613</v>
      </c>
      <c r="O1098" s="59"/>
    </row>
    <row r="1099" spans="2:15" x14ac:dyDescent="0.25">
      <c r="B1099">
        <v>14</v>
      </c>
      <c r="C1099" s="44" t="str">
        <f>VLOOKUP(見積条件マスタ[[#This Row],[article_type_id]],品名マスタ[],5,0)</f>
        <v>スチールプレート</v>
      </c>
      <c r="D1099">
        <v>10040</v>
      </c>
      <c r="E1099" s="44" t="str">
        <f>VLOOKUP(見積条件マスタ[[#This Row],[qt_condition_type_id]],見積条件タイプマスタ[],5,0)</f>
        <v>仕上面</v>
      </c>
      <c r="F1099" s="44" t="str">
        <f>VLOOKUP(見積条件マスタ[[#This Row],[qt_condition_type_id]],見積条件タイプマスタ[],2,0)</f>
        <v>SIMPLE_TEXT</v>
      </c>
      <c r="G1099">
        <v>5</v>
      </c>
      <c r="H1099" s="44" t="str">
        <f>見積条件マスタ[[#This Row],[article_type_id]]&amp;"."&amp;見積条件マスタ[[#This Row],[qt_condition_type_id]]&amp;"."&amp;見積条件マスタ[[#This Row],[qt_condition_type_define_id]]</f>
        <v>14.10040.5</v>
      </c>
      <c r="I1099" t="s">
        <v>535</v>
      </c>
      <c r="K1099" t="s">
        <v>654</v>
      </c>
      <c r="L1099">
        <v>6</v>
      </c>
      <c r="N1099" s="30" t="s">
        <v>613</v>
      </c>
      <c r="O1099" s="59"/>
    </row>
    <row r="1100" spans="2:15" x14ac:dyDescent="0.25">
      <c r="B1100">
        <v>14</v>
      </c>
      <c r="C1100" s="44" t="str">
        <f>VLOOKUP(見積条件マスタ[[#This Row],[article_type_id]],品名マスタ[],5,0)</f>
        <v>スチールプレート</v>
      </c>
      <c r="D1100">
        <v>10040</v>
      </c>
      <c r="E1100" s="44" t="str">
        <f>VLOOKUP(見積条件マスタ[[#This Row],[qt_condition_type_id]],見積条件タイプマスタ[],5,0)</f>
        <v>仕上面</v>
      </c>
      <c r="F1100" s="44" t="str">
        <f>VLOOKUP(見積条件マスタ[[#This Row],[qt_condition_type_id]],見積条件タイプマスタ[],2,0)</f>
        <v>SIMPLE_TEXT</v>
      </c>
      <c r="G1100">
        <v>6</v>
      </c>
      <c r="H1100" s="44" t="str">
        <f>見積条件マスタ[[#This Row],[article_type_id]]&amp;"."&amp;見積条件マスタ[[#This Row],[qt_condition_type_id]]&amp;"."&amp;見積条件マスタ[[#This Row],[qt_condition_type_define_id]]</f>
        <v>14.10040.6</v>
      </c>
      <c r="I1100" t="s">
        <v>493</v>
      </c>
      <c r="K1100" t="s">
        <v>651</v>
      </c>
      <c r="L1100">
        <v>4</v>
      </c>
      <c r="N1100" s="30" t="s">
        <v>613</v>
      </c>
      <c r="O1100" s="59"/>
    </row>
  </sheetData>
  <phoneticPr fontId="1"/>
  <dataValidations count="5">
    <dataValidation operator="greaterThanOrEqual" allowBlank="1" showInputMessage="1" showErrorMessage="1" errorTitle="1以上の半角数値を入力してください。" error="見積条件選択肢IDには、半角数値を入力ください。" sqref="I413 I419 I660 I666"/>
    <dataValidation type="list" allowBlank="1" showInputMessage="1" showErrorMessage="1" errorTitle="品名マスタに登録されていない値です" error="商品タイプIDは、品名マスタで定義されている値を入力ください。[品名マスタ]シートで確認できます。_x000a_[品名マスタ]シートの値が最新でない場合は、品名マスタ(mst_article_types).xlsxを確認・更新し、最新のマスタデータを[品名マスタ]シートのマスタテーブルに値貼付してください。" sqref="B6:B1100">
      <formula1>品名タイプID</formula1>
    </dataValidation>
    <dataValidation type="list" allowBlank="1" showInputMessage="1" showErrorMessage="1" errorTitle="見積条件タイプマスタに登録されていない値です" error="見積条件タイプIDは、見積条件タイプマスタで定義されている値を入力ください。[見積条件タイプマスタ]シートで確認できます。_x000a_[見積条件タイプマスタ]シートの値が最新でない場合は、見積条件タイプマスタ (mst_qt_condition_types).xlsxを確認・更新し、最新のマスタデータを[見積条件タイプマスタ]シートのマスタテーブルに値貼付してください。" sqref="D6:D1100">
      <formula1>見積条件タイプID</formula1>
    </dataValidation>
    <dataValidation type="whole" operator="greaterThanOrEqual" allowBlank="1" showInputMessage="1" showErrorMessage="1" errorTitle="半角数値を入力してください" error="見積条件選択肢IDには、1以上の半角数値を入力してください。" sqref="G6:G1100">
      <formula1>0</formula1>
    </dataValidation>
    <dataValidation type="whole" operator="greaterThanOrEqual" allowBlank="1" showInputMessage="1" showErrorMessage="1" sqref="L6:L1100">
      <formula1>1</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tint="0.39997558519241921"/>
  </sheetPr>
  <dimension ref="B1:Q716"/>
  <sheetViews>
    <sheetView showGridLines="0" zoomScale="90" zoomScaleNormal="90" workbookViewId="0">
      <pane ySplit="5" topLeftCell="A76" activePane="bottomLeft" state="frozen"/>
      <selection activeCell="B1" sqref="B1"/>
      <selection pane="bottomLeft" activeCell="F374" sqref="F374"/>
    </sheetView>
  </sheetViews>
  <sheetFormatPr defaultRowHeight="15.75" x14ac:dyDescent="0.25"/>
  <cols>
    <col min="1" max="1" width="2.21875" customWidth="1"/>
    <col min="2" max="2" width="6.6640625" customWidth="1"/>
    <col min="3" max="3" width="13" customWidth="1"/>
    <col min="4" max="4" width="10" customWidth="1"/>
    <col min="5" max="5" width="11.77734375" customWidth="1"/>
    <col min="6" max="6" width="16.5546875" customWidth="1"/>
    <col min="7" max="7" width="4.5546875" customWidth="1"/>
    <col min="8" max="8" width="13.33203125" customWidth="1"/>
    <col min="9" max="9" width="10" customWidth="1"/>
    <col min="10" max="10" width="5.88671875" customWidth="1"/>
    <col min="11" max="11" width="23.109375" customWidth="1"/>
    <col min="12" max="12" width="9.33203125" customWidth="1"/>
    <col min="13" max="13" width="18.21875" customWidth="1"/>
    <col min="14" max="14" width="21.88671875" customWidth="1"/>
    <col min="15" max="15" width="51.21875" customWidth="1"/>
    <col min="16" max="16" width="20.6640625" customWidth="1"/>
    <col min="17" max="17" width="47" customWidth="1"/>
  </cols>
  <sheetData>
    <row r="1" spans="2:17" ht="11.25" customHeight="1" x14ac:dyDescent="0.25"/>
    <row r="2" spans="2:17" ht="24" x14ac:dyDescent="0.25">
      <c r="B2" s="15" t="s">
        <v>390</v>
      </c>
    </row>
    <row r="3" spans="2:17" ht="11.25" customHeight="1" x14ac:dyDescent="0.25"/>
    <row r="4" spans="2:17" x14ac:dyDescent="0.25">
      <c r="B4" s="1" t="s">
        <v>42</v>
      </c>
      <c r="C4" s="2" t="s">
        <v>277</v>
      </c>
      <c r="D4" s="2" t="s">
        <v>41</v>
      </c>
      <c r="E4" s="2" t="s">
        <v>278</v>
      </c>
      <c r="F4" s="2"/>
      <c r="G4" s="2" t="s">
        <v>40</v>
      </c>
      <c r="H4" s="2"/>
      <c r="I4" s="2" t="s">
        <v>38</v>
      </c>
      <c r="J4" s="2" t="s">
        <v>39</v>
      </c>
      <c r="K4" s="2" t="s">
        <v>37</v>
      </c>
      <c r="L4" s="2" t="s">
        <v>472</v>
      </c>
      <c r="M4" s="2" t="s">
        <v>377</v>
      </c>
      <c r="N4" s="2" t="s">
        <v>380</v>
      </c>
      <c r="O4" s="2"/>
      <c r="P4" s="3" t="s">
        <v>280</v>
      </c>
      <c r="Q4" s="3" t="s">
        <v>716</v>
      </c>
    </row>
    <row r="5" spans="2:17" x14ac:dyDescent="0.25">
      <c r="B5" s="6" t="s">
        <v>1</v>
      </c>
      <c r="C5" s="6" t="s">
        <v>275</v>
      </c>
      <c r="D5" s="7" t="s">
        <v>2</v>
      </c>
      <c r="E5" s="7" t="s">
        <v>276</v>
      </c>
      <c r="F5" s="7" t="s">
        <v>375</v>
      </c>
      <c r="G5" s="7" t="s">
        <v>3</v>
      </c>
      <c r="H5" s="7" t="s">
        <v>387</v>
      </c>
      <c r="I5" s="7" t="s">
        <v>467</v>
      </c>
      <c r="J5" s="7" t="s">
        <v>468</v>
      </c>
      <c r="K5" s="7" t="s">
        <v>469</v>
      </c>
      <c r="L5" s="7" t="s">
        <v>471</v>
      </c>
      <c r="M5" s="7" t="s">
        <v>378</v>
      </c>
      <c r="N5" s="7" t="s">
        <v>379</v>
      </c>
      <c r="O5" s="7" t="s">
        <v>381</v>
      </c>
      <c r="P5" s="7" t="s">
        <v>614</v>
      </c>
      <c r="Q5" s="58" t="s">
        <v>833</v>
      </c>
    </row>
    <row r="6" spans="2:17" x14ac:dyDescent="0.25">
      <c r="B6" s="52">
        <v>-1</v>
      </c>
      <c r="C6" s="50" t="str">
        <f>VLOOKUP(テーブル26[[#This Row],[article_type_id]],品名マスタ[#All],5,0)</f>
        <v>その他</v>
      </c>
      <c r="D6" s="32">
        <v>1</v>
      </c>
      <c r="E6" s="50" t="str">
        <f>VLOOKUP(テーブル26[[#This Row],[qt_condition_type_id]],見積条件タイプマスタ[#All],5,0)</f>
        <v>材質</v>
      </c>
      <c r="F6" s="50" t="str">
        <f>VLOOKUP(テーブル26[[#This Row],[qt_condition_type_id]],見積条件タイプマスタ[#All],4,0)</f>
        <v>SOLID</v>
      </c>
      <c r="G6" s="32">
        <v>1</v>
      </c>
      <c r="H6" s="50" t="str">
        <f>テーブル26[[#This Row],[article_type_id]]&amp;"."&amp;テーブル26[[#This Row],[qt_condition_type_id]]&amp;"."&amp;テーブル26[[#This Row],[qt_condition_type_define_id]]</f>
        <v>-1.1.1</v>
      </c>
      <c r="I6" s="33" t="str">
        <f>VLOOKUP(テーブル26[[#This Row],['#unique_id]],見積条件マスタ[['#unique_id]:[name]],2,0)</f>
        <v>SKH51</v>
      </c>
      <c r="J6" s="33" t="str">
        <f>VLOOKUP(テーブル26[[#This Row],['#unique_id]],見積条件マスタ[['#unique_id]:[name]],3,0)</f>
        <v>58_60</v>
      </c>
      <c r="K6" s="33" t="str">
        <f>VLOOKUP(テーブル26[[#This Row],['#unique_id]],見積条件マスタ[['#unique_id]:[name]],4,0)</f>
        <v>SKH51</v>
      </c>
      <c r="L6" s="32">
        <v>1</v>
      </c>
      <c r="M6" s="32" t="s">
        <v>609</v>
      </c>
      <c r="N6" s="32" t="s">
        <v>584</v>
      </c>
      <c r="O6" s="32"/>
      <c r="P6" s="32" t="s">
        <v>612</v>
      </c>
      <c r="Q6" s="38"/>
    </row>
    <row r="7" spans="2:17" x14ac:dyDescent="0.25">
      <c r="B7" s="52">
        <v>-1</v>
      </c>
      <c r="C7" s="50" t="str">
        <f>VLOOKUP(テーブル26[[#This Row],[article_type_id]],品名マスタ[#All],5,0)</f>
        <v>その他</v>
      </c>
      <c r="D7" s="32">
        <v>1</v>
      </c>
      <c r="E7" s="50" t="str">
        <f>VLOOKUP(テーブル26[[#This Row],[qt_condition_type_id]],見積条件タイプマスタ[#All],5,0)</f>
        <v>材質</v>
      </c>
      <c r="F7" s="50" t="str">
        <f>VLOOKUP(テーブル26[[#This Row],[qt_condition_type_id]],見積条件タイプマスタ[#All],4,0)</f>
        <v>SOLID</v>
      </c>
      <c r="G7" s="32">
        <v>1</v>
      </c>
      <c r="H7" s="50" t="str">
        <f>テーブル26[[#This Row],[article_type_id]]&amp;"."&amp;テーブル26[[#This Row],[qt_condition_type_id]]&amp;"."&amp;テーブル26[[#This Row],[qt_condition_type_define_id]]</f>
        <v>-1.1.1</v>
      </c>
      <c r="I7" s="33" t="str">
        <f>VLOOKUP(テーブル26[[#This Row],['#unique_id]],見積条件マスタ[['#unique_id]:[name]],2,0)</f>
        <v>SKH51</v>
      </c>
      <c r="J7" s="33" t="str">
        <f>VLOOKUP(テーブル26[[#This Row],['#unique_id]],見積条件マスタ[['#unique_id]:[name]],3,0)</f>
        <v>58_60</v>
      </c>
      <c r="K7" s="33" t="str">
        <f>VLOOKUP(テーブル26[[#This Row],['#unique_id]],見積条件マスタ[['#unique_id]:[name]],4,0)</f>
        <v>SKH51</v>
      </c>
      <c r="L7" s="32">
        <v>2</v>
      </c>
      <c r="M7" s="32" t="s">
        <v>609</v>
      </c>
      <c r="N7" s="32" t="s">
        <v>585</v>
      </c>
      <c r="O7" s="32"/>
      <c r="P7" s="32" t="s">
        <v>615</v>
      </c>
      <c r="Q7" s="38"/>
    </row>
    <row r="8" spans="2:17" x14ac:dyDescent="0.25">
      <c r="B8" s="52">
        <v>-1</v>
      </c>
      <c r="C8" s="50" t="str">
        <f>VLOOKUP(テーブル26[[#This Row],[article_type_id]],品名マスタ[#All],5,0)</f>
        <v>その他</v>
      </c>
      <c r="D8" s="32">
        <v>1</v>
      </c>
      <c r="E8" s="50" t="str">
        <f>VLOOKUP(テーブル26[[#This Row],[qt_condition_type_id]],見積条件タイプマスタ[#All],5,0)</f>
        <v>材質</v>
      </c>
      <c r="F8" s="50" t="str">
        <f>VLOOKUP(テーブル26[[#This Row],[qt_condition_type_id]],見積条件タイプマスタ[#All],4,0)</f>
        <v>SOLID</v>
      </c>
      <c r="G8" s="32">
        <v>1</v>
      </c>
      <c r="H8" s="50" t="str">
        <f>テーブル26[[#This Row],[article_type_id]]&amp;"."&amp;テーブル26[[#This Row],[qt_condition_type_id]]&amp;"."&amp;テーブル26[[#This Row],[qt_condition_type_define_id]]</f>
        <v>-1.1.1</v>
      </c>
      <c r="I8" s="33" t="str">
        <f>VLOOKUP(テーブル26[[#This Row],['#unique_id]],見積条件マスタ[['#unique_id]:[name]],2,0)</f>
        <v>SKH51</v>
      </c>
      <c r="J8" s="33" t="str">
        <f>VLOOKUP(テーブル26[[#This Row],['#unique_id]],見積条件マスタ[['#unique_id]:[name]],3,0)</f>
        <v>58_60</v>
      </c>
      <c r="K8" s="33" t="str">
        <f>VLOOKUP(テーブル26[[#This Row],['#unique_id]],見積条件マスタ[['#unique_id]:[name]],4,0)</f>
        <v>SKH51</v>
      </c>
      <c r="L8" s="32">
        <v>3</v>
      </c>
      <c r="M8" s="32" t="s">
        <v>609</v>
      </c>
      <c r="N8" s="32" t="s">
        <v>610</v>
      </c>
      <c r="O8" s="32"/>
      <c r="P8" s="32" t="s">
        <v>612</v>
      </c>
      <c r="Q8" s="38"/>
    </row>
    <row r="9" spans="2:17" x14ac:dyDescent="0.25">
      <c r="B9" s="52">
        <v>-1</v>
      </c>
      <c r="C9" s="50" t="str">
        <f>VLOOKUP(テーブル26[[#This Row],[article_type_id]],品名マスタ[#All],5,0)</f>
        <v>その他</v>
      </c>
      <c r="D9" s="32">
        <v>1</v>
      </c>
      <c r="E9" s="50" t="str">
        <f>VLOOKUP(テーブル26[[#This Row],[qt_condition_type_id]],見積条件タイプマスタ[#All],5,0)</f>
        <v>材質</v>
      </c>
      <c r="F9" s="50" t="str">
        <f>VLOOKUP(テーブル26[[#This Row],[qt_condition_type_id]],見積条件タイプマスタ[#All],4,0)</f>
        <v>SOLID</v>
      </c>
      <c r="G9" s="32">
        <v>1</v>
      </c>
      <c r="H9" s="50" t="str">
        <f>テーブル26[[#This Row],[article_type_id]]&amp;"."&amp;テーブル26[[#This Row],[qt_condition_type_id]]&amp;"."&amp;テーブル26[[#This Row],[qt_condition_type_define_id]]</f>
        <v>-1.1.1</v>
      </c>
      <c r="I9" s="33" t="str">
        <f>VLOOKUP(テーブル26[[#This Row],['#unique_id]],見積条件マスタ[['#unique_id]:[name]],2,0)</f>
        <v>SKH51</v>
      </c>
      <c r="J9" s="33" t="str">
        <f>VLOOKUP(テーブル26[[#This Row],['#unique_id]],見積条件マスタ[['#unique_id]:[name]],3,0)</f>
        <v>58_60</v>
      </c>
      <c r="K9" s="33" t="str">
        <f>VLOOKUP(テーブル26[[#This Row],['#unique_id]],見積条件マスタ[['#unique_id]:[name]],4,0)</f>
        <v>SKH51</v>
      </c>
      <c r="L9" s="32">
        <v>4</v>
      </c>
      <c r="M9" s="32" t="s">
        <v>609</v>
      </c>
      <c r="N9" s="32" t="s">
        <v>609</v>
      </c>
      <c r="O9" s="32"/>
      <c r="P9" s="32" t="s">
        <v>611</v>
      </c>
      <c r="Q9" s="38"/>
    </row>
    <row r="10" spans="2:17" x14ac:dyDescent="0.25">
      <c r="B10" s="52">
        <v>-1</v>
      </c>
      <c r="C10" s="50" t="str">
        <f>VLOOKUP(テーブル26[[#This Row],[article_type_id]],品名マスタ[#All],5,0)</f>
        <v>その他</v>
      </c>
      <c r="D10" s="32">
        <v>1</v>
      </c>
      <c r="E10" s="50" t="str">
        <f>VLOOKUP(テーブル26[[#This Row],[qt_condition_type_id]],見積条件タイプマスタ[#All],5,0)</f>
        <v>材質</v>
      </c>
      <c r="F10" s="50" t="str">
        <f>VLOOKUP(テーブル26[[#This Row],[qt_condition_type_id]],見積条件タイプマスタ[#All],4,0)</f>
        <v>SOLID</v>
      </c>
      <c r="G10" s="32">
        <v>2</v>
      </c>
      <c r="H10" s="50" t="str">
        <f>テーブル26[[#This Row],[article_type_id]]&amp;"."&amp;テーブル26[[#This Row],[qt_condition_type_id]]&amp;"."&amp;テーブル26[[#This Row],[qt_condition_type_define_id]]</f>
        <v>-1.1.2</v>
      </c>
      <c r="I10" s="33" t="str">
        <f>VLOOKUP(テーブル26[[#This Row],['#unique_id]],見積条件マスタ[['#unique_id]:[name]],2,0)</f>
        <v>SKD61</v>
      </c>
      <c r="J10" s="33" t="str">
        <f>VLOOKUP(テーブル26[[#This Row],['#unique_id]],見積条件マスタ[['#unique_id]:[name]],3,0)</f>
        <v>48_52</v>
      </c>
      <c r="K10" s="33" t="str">
        <f>VLOOKUP(テーブル26[[#This Row],['#unique_id]],見積条件マスタ[['#unique_id]:[name]],4,0)</f>
        <v>SKD61</v>
      </c>
      <c r="L10" s="32">
        <v>1</v>
      </c>
      <c r="M10" s="32" t="s">
        <v>609</v>
      </c>
      <c r="N10" s="32" t="s">
        <v>382</v>
      </c>
      <c r="O10" s="32"/>
      <c r="P10" s="32" t="s">
        <v>612</v>
      </c>
      <c r="Q10" s="38"/>
    </row>
    <row r="11" spans="2:17" x14ac:dyDescent="0.25">
      <c r="B11" s="52">
        <v>-1</v>
      </c>
      <c r="C11" s="50" t="str">
        <f>VLOOKUP(テーブル26[[#This Row],[article_type_id]],品名マスタ[#All],5,0)</f>
        <v>その他</v>
      </c>
      <c r="D11" s="32">
        <v>1</v>
      </c>
      <c r="E11" s="50" t="str">
        <f>VLOOKUP(テーブル26[[#This Row],[qt_condition_type_id]],見積条件タイプマスタ[#All],5,0)</f>
        <v>材質</v>
      </c>
      <c r="F11" s="50" t="str">
        <f>VLOOKUP(テーブル26[[#This Row],[qt_condition_type_id]],見積条件タイプマスタ[#All],4,0)</f>
        <v>SOLID</v>
      </c>
      <c r="G11" s="32">
        <v>2</v>
      </c>
      <c r="H11" s="50" t="str">
        <f>テーブル26[[#This Row],[article_type_id]]&amp;"."&amp;テーブル26[[#This Row],[qt_condition_type_id]]&amp;"."&amp;テーブル26[[#This Row],[qt_condition_type_define_id]]</f>
        <v>-1.1.2</v>
      </c>
      <c r="I11" s="33" t="str">
        <f>VLOOKUP(テーブル26[[#This Row],['#unique_id]],見積条件マスタ[['#unique_id]:[name]],2,0)</f>
        <v>SKD61</v>
      </c>
      <c r="J11" s="33" t="str">
        <f>VLOOKUP(テーブル26[[#This Row],['#unique_id]],見積条件マスタ[['#unique_id]:[name]],3,0)</f>
        <v>48_52</v>
      </c>
      <c r="K11" s="33" t="str">
        <f>VLOOKUP(テーブル26[[#This Row],['#unique_id]],見積条件マスタ[['#unique_id]:[name]],4,0)</f>
        <v>SKD61</v>
      </c>
      <c r="L11" s="32">
        <v>2</v>
      </c>
      <c r="M11" s="32" t="s">
        <v>609</v>
      </c>
      <c r="N11" s="32" t="s">
        <v>383</v>
      </c>
      <c r="O11" s="32"/>
      <c r="P11" s="32" t="s">
        <v>612</v>
      </c>
      <c r="Q11" s="38"/>
    </row>
    <row r="12" spans="2:17" x14ac:dyDescent="0.25">
      <c r="B12" s="52">
        <v>-1</v>
      </c>
      <c r="C12" s="50" t="str">
        <f>VLOOKUP(テーブル26[[#This Row],[article_type_id]],品名マスタ[#All],5,0)</f>
        <v>その他</v>
      </c>
      <c r="D12" s="32">
        <v>1</v>
      </c>
      <c r="E12" s="50" t="str">
        <f>VLOOKUP(テーブル26[[#This Row],[qt_condition_type_id]],見積条件タイプマスタ[#All],5,0)</f>
        <v>材質</v>
      </c>
      <c r="F12" s="50" t="str">
        <f>VLOOKUP(テーブル26[[#This Row],[qt_condition_type_id]],見積条件タイプマスタ[#All],4,0)</f>
        <v>SOLID</v>
      </c>
      <c r="G12" s="32">
        <v>2</v>
      </c>
      <c r="H12" s="50" t="str">
        <f>テーブル26[[#This Row],[article_type_id]]&amp;"."&amp;テーブル26[[#This Row],[qt_condition_type_id]]&amp;"."&amp;テーブル26[[#This Row],[qt_condition_type_define_id]]</f>
        <v>-1.1.2</v>
      </c>
      <c r="I12" s="33" t="str">
        <f>VLOOKUP(テーブル26[[#This Row],['#unique_id]],見積条件マスタ[['#unique_id]:[name]],2,0)</f>
        <v>SKD61</v>
      </c>
      <c r="J12" s="33" t="str">
        <f>VLOOKUP(テーブル26[[#This Row],['#unique_id]],見積条件マスタ[['#unique_id]:[name]],3,0)</f>
        <v>48_52</v>
      </c>
      <c r="K12" s="33" t="str">
        <f>VLOOKUP(テーブル26[[#This Row],['#unique_id]],見積条件マスタ[['#unique_id]:[name]],4,0)</f>
        <v>SKD61</v>
      </c>
      <c r="L12" s="32">
        <v>3</v>
      </c>
      <c r="M12" s="32" t="s">
        <v>609</v>
      </c>
      <c r="N12" s="32" t="s">
        <v>610</v>
      </c>
      <c r="O12" s="32"/>
      <c r="P12" s="32" t="s">
        <v>611</v>
      </c>
      <c r="Q12" s="38"/>
    </row>
    <row r="13" spans="2:17" x14ac:dyDescent="0.25">
      <c r="B13" s="52">
        <v>-1</v>
      </c>
      <c r="C13" s="50" t="str">
        <f>VLOOKUP(テーブル26[[#This Row],[article_type_id]],品名マスタ[#All],5,0)</f>
        <v>その他</v>
      </c>
      <c r="D13" s="32">
        <v>1</v>
      </c>
      <c r="E13" s="50" t="str">
        <f>VLOOKUP(テーブル26[[#This Row],[qt_condition_type_id]],見積条件タイプマスタ[#All],5,0)</f>
        <v>材質</v>
      </c>
      <c r="F13" s="50" t="str">
        <f>VLOOKUP(テーブル26[[#This Row],[qt_condition_type_id]],見積条件タイプマスタ[#All],4,0)</f>
        <v>SOLID</v>
      </c>
      <c r="G13" s="32">
        <v>2</v>
      </c>
      <c r="H13" s="50" t="str">
        <f>テーブル26[[#This Row],[article_type_id]]&amp;"."&amp;テーブル26[[#This Row],[qt_condition_type_id]]&amp;"."&amp;テーブル26[[#This Row],[qt_condition_type_define_id]]</f>
        <v>-1.1.2</v>
      </c>
      <c r="I13" s="33" t="str">
        <f>VLOOKUP(テーブル26[[#This Row],['#unique_id]],見積条件マスタ[['#unique_id]:[name]],2,0)</f>
        <v>SKD61</v>
      </c>
      <c r="J13" s="33" t="str">
        <f>VLOOKUP(テーブル26[[#This Row],['#unique_id]],見積条件マスタ[['#unique_id]:[name]],3,0)</f>
        <v>48_52</v>
      </c>
      <c r="K13" s="33" t="str">
        <f>VLOOKUP(テーブル26[[#This Row],['#unique_id]],見積条件マスタ[['#unique_id]:[name]],4,0)</f>
        <v>SKD61</v>
      </c>
      <c r="L13" s="32">
        <v>4</v>
      </c>
      <c r="M13" s="32" t="s">
        <v>609</v>
      </c>
      <c r="N13" s="32" t="s">
        <v>609</v>
      </c>
      <c r="O13" s="32"/>
      <c r="P13" s="32" t="s">
        <v>611</v>
      </c>
      <c r="Q13" s="38"/>
    </row>
    <row r="14" spans="2:17" x14ac:dyDescent="0.25">
      <c r="B14" s="52">
        <v>-1</v>
      </c>
      <c r="C14" s="50" t="str">
        <f>VLOOKUP(テーブル26[[#This Row],[article_type_id]],品名マスタ[#All],5,0)</f>
        <v>その他</v>
      </c>
      <c r="D14" s="32">
        <v>1</v>
      </c>
      <c r="E14" s="50" t="str">
        <f>VLOOKUP(テーブル26[[#This Row],[qt_condition_type_id]],見積条件タイプマスタ[#All],5,0)</f>
        <v>材質</v>
      </c>
      <c r="F14" s="50" t="str">
        <f>VLOOKUP(テーブル26[[#This Row],[qt_condition_type_id]],見積条件タイプマスタ[#All],4,0)</f>
        <v>SOLID</v>
      </c>
      <c r="G14" s="32">
        <v>3</v>
      </c>
      <c r="H14" s="50" t="str">
        <f>テーブル26[[#This Row],[article_type_id]]&amp;"."&amp;テーブル26[[#This Row],[qt_condition_type_id]]&amp;"."&amp;テーブル26[[#This Row],[qt_condition_type_define_id]]</f>
        <v>-1.1.3</v>
      </c>
      <c r="I14" s="33" t="str">
        <f>VLOOKUP(テーブル26[[#This Row],['#unique_id]],見積条件マスタ[['#unique_id]:[name]],2,0)</f>
        <v>NAK80</v>
      </c>
      <c r="J14" s="33" t="str">
        <f>VLOOKUP(テーブル26[[#This Row],['#unique_id]],見積条件マスタ[['#unique_id]:[name]],3,0)</f>
        <v>37_43</v>
      </c>
      <c r="K14" s="33" t="str">
        <f>VLOOKUP(テーブル26[[#This Row],['#unique_id]],見積条件マスタ[['#unique_id]:[name]],4,0)</f>
        <v>NAK80</v>
      </c>
      <c r="L14" s="32">
        <v>1</v>
      </c>
      <c r="M14" s="32" t="s">
        <v>609</v>
      </c>
      <c r="N14" s="32" t="s">
        <v>382</v>
      </c>
      <c r="O14" s="32"/>
      <c r="P14" s="32" t="s">
        <v>612</v>
      </c>
      <c r="Q14" s="38"/>
    </row>
    <row r="15" spans="2:17" x14ac:dyDescent="0.25">
      <c r="B15" s="52">
        <v>-1</v>
      </c>
      <c r="C15" s="50" t="str">
        <f>VLOOKUP(テーブル26[[#This Row],[article_type_id]],品名マスタ[#All],5,0)</f>
        <v>その他</v>
      </c>
      <c r="D15" s="32">
        <v>1</v>
      </c>
      <c r="E15" s="50" t="str">
        <f>VLOOKUP(テーブル26[[#This Row],[qt_condition_type_id]],見積条件タイプマスタ[#All],5,0)</f>
        <v>材質</v>
      </c>
      <c r="F15" s="50" t="str">
        <f>VLOOKUP(テーブル26[[#This Row],[qt_condition_type_id]],見積条件タイプマスタ[#All],4,0)</f>
        <v>SOLID</v>
      </c>
      <c r="G15" s="32">
        <v>3</v>
      </c>
      <c r="H15" s="50" t="str">
        <f>テーブル26[[#This Row],[article_type_id]]&amp;"."&amp;テーブル26[[#This Row],[qt_condition_type_id]]&amp;"."&amp;テーブル26[[#This Row],[qt_condition_type_define_id]]</f>
        <v>-1.1.3</v>
      </c>
      <c r="I15" s="33" t="str">
        <f>VLOOKUP(テーブル26[[#This Row],['#unique_id]],見積条件マスタ[['#unique_id]:[name]],2,0)</f>
        <v>NAK80</v>
      </c>
      <c r="J15" s="33" t="str">
        <f>VLOOKUP(テーブル26[[#This Row],['#unique_id]],見積条件マスタ[['#unique_id]:[name]],3,0)</f>
        <v>37_43</v>
      </c>
      <c r="K15" s="33" t="str">
        <f>VLOOKUP(テーブル26[[#This Row],['#unique_id]],見積条件マスタ[['#unique_id]:[name]],4,0)</f>
        <v>NAK80</v>
      </c>
      <c r="L15" s="32">
        <v>2</v>
      </c>
      <c r="M15" s="32" t="s">
        <v>609</v>
      </c>
      <c r="N15" s="32" t="s">
        <v>383</v>
      </c>
      <c r="O15" s="32"/>
      <c r="P15" s="32" t="s">
        <v>613</v>
      </c>
      <c r="Q15" s="38"/>
    </row>
    <row r="16" spans="2:17" x14ac:dyDescent="0.25">
      <c r="B16" s="52">
        <v>-1</v>
      </c>
      <c r="C16" s="50" t="str">
        <f>VLOOKUP(テーブル26[[#This Row],[article_type_id]],品名マスタ[#All],5,0)</f>
        <v>その他</v>
      </c>
      <c r="D16" s="32">
        <v>1</v>
      </c>
      <c r="E16" s="50" t="str">
        <f>VLOOKUP(テーブル26[[#This Row],[qt_condition_type_id]],見積条件タイプマスタ[#All],5,0)</f>
        <v>材質</v>
      </c>
      <c r="F16" s="50" t="str">
        <f>VLOOKUP(テーブル26[[#This Row],[qt_condition_type_id]],見積条件タイプマスタ[#All],4,0)</f>
        <v>SOLID</v>
      </c>
      <c r="G16" s="32">
        <v>3</v>
      </c>
      <c r="H16" s="50" t="str">
        <f>テーブル26[[#This Row],[article_type_id]]&amp;"."&amp;テーブル26[[#This Row],[qt_condition_type_id]]&amp;"."&amp;テーブル26[[#This Row],[qt_condition_type_define_id]]</f>
        <v>-1.1.3</v>
      </c>
      <c r="I16" s="33" t="str">
        <f>VLOOKUP(テーブル26[[#This Row],['#unique_id]],見積条件マスタ[['#unique_id]:[name]],2,0)</f>
        <v>NAK80</v>
      </c>
      <c r="J16" s="33" t="str">
        <f>VLOOKUP(テーブル26[[#This Row],['#unique_id]],見積条件マスタ[['#unique_id]:[name]],3,0)</f>
        <v>37_43</v>
      </c>
      <c r="K16" s="33" t="str">
        <f>VLOOKUP(テーブル26[[#This Row],['#unique_id]],見積条件マスタ[['#unique_id]:[name]],4,0)</f>
        <v>NAK80</v>
      </c>
      <c r="L16" s="32">
        <v>3</v>
      </c>
      <c r="M16" s="32" t="s">
        <v>609</v>
      </c>
      <c r="N16" s="32" t="s">
        <v>610</v>
      </c>
      <c r="O16" s="32"/>
      <c r="P16" s="32" t="s">
        <v>611</v>
      </c>
      <c r="Q16" s="38"/>
    </row>
    <row r="17" spans="2:17" x14ac:dyDescent="0.25">
      <c r="B17" s="52">
        <v>-1</v>
      </c>
      <c r="C17" s="50" t="str">
        <f>VLOOKUP(テーブル26[[#This Row],[article_type_id]],品名マスタ[#All],5,0)</f>
        <v>その他</v>
      </c>
      <c r="D17" s="32">
        <v>1</v>
      </c>
      <c r="E17" s="50" t="str">
        <f>VLOOKUP(テーブル26[[#This Row],[qt_condition_type_id]],見積条件タイプマスタ[#All],5,0)</f>
        <v>材質</v>
      </c>
      <c r="F17" s="50" t="str">
        <f>VLOOKUP(テーブル26[[#This Row],[qt_condition_type_id]],見積条件タイプマスタ[#All],4,0)</f>
        <v>SOLID</v>
      </c>
      <c r="G17" s="32">
        <v>3</v>
      </c>
      <c r="H17" s="50" t="str">
        <f>テーブル26[[#This Row],[article_type_id]]&amp;"."&amp;テーブル26[[#This Row],[qt_condition_type_id]]&amp;"."&amp;テーブル26[[#This Row],[qt_condition_type_define_id]]</f>
        <v>-1.1.3</v>
      </c>
      <c r="I17" s="33" t="str">
        <f>VLOOKUP(テーブル26[[#This Row],['#unique_id]],見積条件マスタ[['#unique_id]:[name]],2,0)</f>
        <v>NAK80</v>
      </c>
      <c r="J17" s="33" t="str">
        <f>VLOOKUP(テーブル26[[#This Row],['#unique_id]],見積条件マスタ[['#unique_id]:[name]],3,0)</f>
        <v>37_43</v>
      </c>
      <c r="K17" s="33" t="str">
        <f>VLOOKUP(テーブル26[[#This Row],['#unique_id]],見積条件マスタ[['#unique_id]:[name]],4,0)</f>
        <v>NAK80</v>
      </c>
      <c r="L17" s="32">
        <v>4</v>
      </c>
      <c r="M17" s="32" t="s">
        <v>609</v>
      </c>
      <c r="N17" s="32" t="s">
        <v>609</v>
      </c>
      <c r="O17" s="32"/>
      <c r="P17" s="32" t="s">
        <v>611</v>
      </c>
      <c r="Q17" s="38"/>
    </row>
    <row r="18" spans="2:17" x14ac:dyDescent="0.25">
      <c r="B18" s="52">
        <v>-1</v>
      </c>
      <c r="C18" s="50" t="str">
        <f>VLOOKUP(テーブル26[[#This Row],[article_type_id]],品名マスタ[#All],5,0)</f>
        <v>その他</v>
      </c>
      <c r="D18" s="32">
        <v>1</v>
      </c>
      <c r="E18" s="50" t="str">
        <f>VLOOKUP(テーブル26[[#This Row],[qt_condition_type_id]],見積条件タイプマスタ[#All],5,0)</f>
        <v>材質</v>
      </c>
      <c r="F18" s="50" t="str">
        <f>VLOOKUP(テーブル26[[#This Row],[qt_condition_type_id]],見積条件タイプマスタ[#All],4,0)</f>
        <v>SOLID</v>
      </c>
      <c r="G18" s="32">
        <v>4</v>
      </c>
      <c r="H18" s="50" t="str">
        <f>テーブル26[[#This Row],[article_type_id]]&amp;"."&amp;テーブル26[[#This Row],[qt_condition_type_id]]&amp;"."&amp;テーブル26[[#This Row],[qt_condition_type_define_id]]</f>
        <v>-1.1.4</v>
      </c>
      <c r="I18" s="33" t="str">
        <f>VLOOKUP(テーブル26[[#This Row],['#unique_id]],見積条件マスタ[['#unique_id]:[name]],2,0)</f>
        <v>DH2F</v>
      </c>
      <c r="J18" s="33" t="str">
        <f>VLOOKUP(テーブル26[[#This Row],['#unique_id]],見積条件マスタ[['#unique_id]:[name]],3,0)</f>
        <v>38_42</v>
      </c>
      <c r="K18" s="33" t="str">
        <f>VLOOKUP(テーブル26[[#This Row],['#unique_id]],見積条件マスタ[['#unique_id]:[name]],4,0)</f>
        <v>DH2F(SKD61系プリハードン鋼)</v>
      </c>
      <c r="L18" s="32">
        <v>1</v>
      </c>
      <c r="M18" s="32" t="s">
        <v>609</v>
      </c>
      <c r="N18" s="32" t="s">
        <v>382</v>
      </c>
      <c r="O18" s="32"/>
      <c r="P18" s="32" t="s">
        <v>612</v>
      </c>
      <c r="Q18" s="38"/>
    </row>
    <row r="19" spans="2:17" x14ac:dyDescent="0.25">
      <c r="B19" s="52">
        <v>-1</v>
      </c>
      <c r="C19" s="50" t="str">
        <f>VLOOKUP(テーブル26[[#This Row],[article_type_id]],品名マスタ[#All],5,0)</f>
        <v>その他</v>
      </c>
      <c r="D19" s="32">
        <v>1</v>
      </c>
      <c r="E19" s="50" t="str">
        <f>VLOOKUP(テーブル26[[#This Row],[qt_condition_type_id]],見積条件タイプマスタ[#All],5,0)</f>
        <v>材質</v>
      </c>
      <c r="F19" s="50" t="str">
        <f>VLOOKUP(テーブル26[[#This Row],[qt_condition_type_id]],見積条件タイプマスタ[#All],4,0)</f>
        <v>SOLID</v>
      </c>
      <c r="G19" s="32">
        <v>4</v>
      </c>
      <c r="H19" s="50" t="str">
        <f>テーブル26[[#This Row],[article_type_id]]&amp;"."&amp;テーブル26[[#This Row],[qt_condition_type_id]]&amp;"."&amp;テーブル26[[#This Row],[qt_condition_type_define_id]]</f>
        <v>-1.1.4</v>
      </c>
      <c r="I19" s="33" t="str">
        <f>VLOOKUP(テーブル26[[#This Row],['#unique_id]],見積条件マスタ[['#unique_id]:[name]],2,0)</f>
        <v>DH2F</v>
      </c>
      <c r="J19" s="33" t="str">
        <f>VLOOKUP(テーブル26[[#This Row],['#unique_id]],見積条件マスタ[['#unique_id]:[name]],3,0)</f>
        <v>38_42</v>
      </c>
      <c r="K19" s="33" t="str">
        <f>VLOOKUP(テーブル26[[#This Row],['#unique_id]],見積条件マスタ[['#unique_id]:[name]],4,0)</f>
        <v>DH2F(SKD61系プリハードン鋼)</v>
      </c>
      <c r="L19" s="32">
        <v>2</v>
      </c>
      <c r="M19" s="32" t="s">
        <v>609</v>
      </c>
      <c r="N19" s="32" t="s">
        <v>383</v>
      </c>
      <c r="O19" s="32"/>
      <c r="P19" s="32" t="s">
        <v>613</v>
      </c>
      <c r="Q19" s="38"/>
    </row>
    <row r="20" spans="2:17" x14ac:dyDescent="0.25">
      <c r="B20" s="52">
        <v>-1</v>
      </c>
      <c r="C20" s="50" t="str">
        <f>VLOOKUP(テーブル26[[#This Row],[article_type_id]],品名マスタ[#All],5,0)</f>
        <v>その他</v>
      </c>
      <c r="D20" s="32">
        <v>1</v>
      </c>
      <c r="E20" s="50" t="str">
        <f>VLOOKUP(テーブル26[[#This Row],[qt_condition_type_id]],見積条件タイプマスタ[#All],5,0)</f>
        <v>材質</v>
      </c>
      <c r="F20" s="50" t="str">
        <f>VLOOKUP(テーブル26[[#This Row],[qt_condition_type_id]],見積条件タイプマスタ[#All],4,0)</f>
        <v>SOLID</v>
      </c>
      <c r="G20" s="32">
        <v>4</v>
      </c>
      <c r="H20" s="50" t="str">
        <f>テーブル26[[#This Row],[article_type_id]]&amp;"."&amp;テーブル26[[#This Row],[qt_condition_type_id]]&amp;"."&amp;テーブル26[[#This Row],[qt_condition_type_define_id]]</f>
        <v>-1.1.4</v>
      </c>
      <c r="I20" s="33" t="str">
        <f>VLOOKUP(テーブル26[[#This Row],['#unique_id]],見積条件マスタ[['#unique_id]:[name]],2,0)</f>
        <v>DH2F</v>
      </c>
      <c r="J20" s="33" t="str">
        <f>VLOOKUP(テーブル26[[#This Row],['#unique_id]],見積条件マスタ[['#unique_id]:[name]],3,0)</f>
        <v>38_42</v>
      </c>
      <c r="K20" s="33" t="str">
        <f>VLOOKUP(テーブル26[[#This Row],['#unique_id]],見積条件マスタ[['#unique_id]:[name]],4,0)</f>
        <v>DH2F(SKD61系プリハードン鋼)</v>
      </c>
      <c r="L20" s="32">
        <v>3</v>
      </c>
      <c r="M20" s="32" t="s">
        <v>609</v>
      </c>
      <c r="N20" s="32" t="s">
        <v>610</v>
      </c>
      <c r="O20" s="32"/>
      <c r="P20" s="32" t="s">
        <v>611</v>
      </c>
      <c r="Q20" s="38"/>
    </row>
    <row r="21" spans="2:17" x14ac:dyDescent="0.25">
      <c r="B21" s="52">
        <v>-1</v>
      </c>
      <c r="C21" s="50" t="str">
        <f>VLOOKUP(テーブル26[[#This Row],[article_type_id]],品名マスタ[#All],5,0)</f>
        <v>その他</v>
      </c>
      <c r="D21" s="32">
        <v>1</v>
      </c>
      <c r="E21" s="50" t="str">
        <f>VLOOKUP(テーブル26[[#This Row],[qt_condition_type_id]],見積条件タイプマスタ[#All],5,0)</f>
        <v>材質</v>
      </c>
      <c r="F21" s="50" t="str">
        <f>VLOOKUP(テーブル26[[#This Row],[qt_condition_type_id]],見積条件タイプマスタ[#All],4,0)</f>
        <v>SOLID</v>
      </c>
      <c r="G21" s="32">
        <v>4</v>
      </c>
      <c r="H21" s="50" t="str">
        <f>テーブル26[[#This Row],[article_type_id]]&amp;"."&amp;テーブル26[[#This Row],[qt_condition_type_id]]&amp;"."&amp;テーブル26[[#This Row],[qt_condition_type_define_id]]</f>
        <v>-1.1.4</v>
      </c>
      <c r="I21" s="33" t="str">
        <f>VLOOKUP(テーブル26[[#This Row],['#unique_id]],見積条件マスタ[['#unique_id]:[name]],2,0)</f>
        <v>DH2F</v>
      </c>
      <c r="J21" s="33" t="str">
        <f>VLOOKUP(テーブル26[[#This Row],['#unique_id]],見積条件マスタ[['#unique_id]:[name]],3,0)</f>
        <v>38_42</v>
      </c>
      <c r="K21" s="33" t="str">
        <f>VLOOKUP(テーブル26[[#This Row],['#unique_id]],見積条件マスタ[['#unique_id]:[name]],4,0)</f>
        <v>DH2F(SKD61系プリハードン鋼)</v>
      </c>
      <c r="L21" s="32">
        <v>4</v>
      </c>
      <c r="M21" s="32" t="s">
        <v>609</v>
      </c>
      <c r="N21" s="32" t="s">
        <v>609</v>
      </c>
      <c r="O21" s="32"/>
      <c r="P21" s="32" t="s">
        <v>611</v>
      </c>
      <c r="Q21" s="38"/>
    </row>
    <row r="22" spans="2:17" x14ac:dyDescent="0.25">
      <c r="B22" s="52">
        <v>-1</v>
      </c>
      <c r="C22" s="50" t="str">
        <f>VLOOKUP(テーブル26[[#This Row],[article_type_id]],品名マスタ[#All],5,0)</f>
        <v>その他</v>
      </c>
      <c r="D22" s="32">
        <v>1</v>
      </c>
      <c r="E22" s="50" t="str">
        <f>VLOOKUP(テーブル26[[#This Row],[qt_condition_type_id]],見積条件タイプマスタ[#All],5,0)</f>
        <v>材質</v>
      </c>
      <c r="F22" s="50" t="str">
        <f>VLOOKUP(テーブル26[[#This Row],[qt_condition_type_id]],見積条件タイプマスタ[#All],4,0)</f>
        <v>SOLID</v>
      </c>
      <c r="G22" s="32">
        <v>5</v>
      </c>
      <c r="H22" s="50" t="str">
        <f>テーブル26[[#This Row],[article_type_id]]&amp;"."&amp;テーブル26[[#This Row],[qt_condition_type_id]]&amp;"."&amp;テーブル26[[#This Row],[qt_condition_type_define_id]]</f>
        <v>-1.1.5</v>
      </c>
      <c r="I22" s="33" t="str">
        <f>VLOOKUP(テーブル26[[#This Row],['#unique_id]],見積条件マスタ[['#unique_id]:[name]],2,0)</f>
        <v>STAVAX</v>
      </c>
      <c r="J22" s="33" t="str">
        <f>VLOOKUP(テーブル26[[#This Row],['#unique_id]],見積条件マスタ[['#unique_id]:[name]],3,0)</f>
        <v>50_54</v>
      </c>
      <c r="K22" s="33" t="str">
        <f>VLOOKUP(テーブル26[[#This Row],['#unique_id]],見積条件マスタ[['#unique_id]:[name]],4,0)</f>
        <v>STAVAX ESR 焼入鋼</v>
      </c>
      <c r="L22" s="32">
        <v>1</v>
      </c>
      <c r="M22" s="32" t="s">
        <v>609</v>
      </c>
      <c r="N22" s="32" t="s">
        <v>382</v>
      </c>
      <c r="O22" s="32"/>
      <c r="P22" s="32" t="s">
        <v>612</v>
      </c>
      <c r="Q22" s="38"/>
    </row>
    <row r="23" spans="2:17" x14ac:dyDescent="0.25">
      <c r="B23" s="52">
        <v>-1</v>
      </c>
      <c r="C23" s="50" t="str">
        <f>VLOOKUP(テーブル26[[#This Row],[article_type_id]],品名マスタ[#All],5,0)</f>
        <v>その他</v>
      </c>
      <c r="D23" s="32">
        <v>1</v>
      </c>
      <c r="E23" s="50" t="str">
        <f>VLOOKUP(テーブル26[[#This Row],[qt_condition_type_id]],見積条件タイプマスタ[#All],5,0)</f>
        <v>材質</v>
      </c>
      <c r="F23" s="50" t="str">
        <f>VLOOKUP(テーブル26[[#This Row],[qt_condition_type_id]],見積条件タイプマスタ[#All],4,0)</f>
        <v>SOLID</v>
      </c>
      <c r="G23" s="32">
        <v>5</v>
      </c>
      <c r="H23" s="50" t="str">
        <f>テーブル26[[#This Row],[article_type_id]]&amp;"."&amp;テーブル26[[#This Row],[qt_condition_type_id]]&amp;"."&amp;テーブル26[[#This Row],[qt_condition_type_define_id]]</f>
        <v>-1.1.5</v>
      </c>
      <c r="I23" s="33" t="str">
        <f>VLOOKUP(テーブル26[[#This Row],['#unique_id]],見積条件マスタ[['#unique_id]:[name]],2,0)</f>
        <v>STAVAX</v>
      </c>
      <c r="J23" s="33" t="str">
        <f>VLOOKUP(テーブル26[[#This Row],['#unique_id]],見積条件マスタ[['#unique_id]:[name]],3,0)</f>
        <v>50_54</v>
      </c>
      <c r="K23" s="33" t="str">
        <f>VLOOKUP(テーブル26[[#This Row],['#unique_id]],見積条件マスタ[['#unique_id]:[name]],4,0)</f>
        <v>STAVAX ESR 焼入鋼</v>
      </c>
      <c r="L23" s="32">
        <v>2</v>
      </c>
      <c r="M23" s="32" t="s">
        <v>609</v>
      </c>
      <c r="N23" s="32" t="s">
        <v>383</v>
      </c>
      <c r="O23" s="32"/>
      <c r="P23" s="32" t="s">
        <v>611</v>
      </c>
      <c r="Q23" s="38"/>
    </row>
    <row r="24" spans="2:17" x14ac:dyDescent="0.25">
      <c r="B24" s="52">
        <v>-1</v>
      </c>
      <c r="C24" s="50" t="str">
        <f>VLOOKUP(テーブル26[[#This Row],[article_type_id]],品名マスタ[#All],5,0)</f>
        <v>その他</v>
      </c>
      <c r="D24" s="32">
        <v>1</v>
      </c>
      <c r="E24" s="50" t="str">
        <f>VLOOKUP(テーブル26[[#This Row],[qt_condition_type_id]],見積条件タイプマスタ[#All],5,0)</f>
        <v>材質</v>
      </c>
      <c r="F24" s="50" t="str">
        <f>VLOOKUP(テーブル26[[#This Row],[qt_condition_type_id]],見積条件タイプマスタ[#All],4,0)</f>
        <v>SOLID</v>
      </c>
      <c r="G24" s="32">
        <v>5</v>
      </c>
      <c r="H24" s="50" t="str">
        <f>テーブル26[[#This Row],[article_type_id]]&amp;"."&amp;テーブル26[[#This Row],[qt_condition_type_id]]&amp;"."&amp;テーブル26[[#This Row],[qt_condition_type_define_id]]</f>
        <v>-1.1.5</v>
      </c>
      <c r="I24" s="33" t="str">
        <f>VLOOKUP(テーブル26[[#This Row],['#unique_id]],見積条件マスタ[['#unique_id]:[name]],2,0)</f>
        <v>STAVAX</v>
      </c>
      <c r="J24" s="33" t="str">
        <f>VLOOKUP(テーブル26[[#This Row],['#unique_id]],見積条件マスタ[['#unique_id]:[name]],3,0)</f>
        <v>50_54</v>
      </c>
      <c r="K24" s="33" t="str">
        <f>VLOOKUP(テーブル26[[#This Row],['#unique_id]],見積条件マスタ[['#unique_id]:[name]],4,0)</f>
        <v>STAVAX ESR 焼入鋼</v>
      </c>
      <c r="L24" s="32">
        <v>3</v>
      </c>
      <c r="M24" s="32" t="s">
        <v>609</v>
      </c>
      <c r="N24" s="32" t="s">
        <v>610</v>
      </c>
      <c r="O24" s="32"/>
      <c r="P24" s="32" t="s">
        <v>611</v>
      </c>
      <c r="Q24" s="38"/>
    </row>
    <row r="25" spans="2:17" x14ac:dyDescent="0.25">
      <c r="B25" s="52">
        <v>-1</v>
      </c>
      <c r="C25" s="50" t="str">
        <f>VLOOKUP(テーブル26[[#This Row],[article_type_id]],品名マスタ[#All],5,0)</f>
        <v>その他</v>
      </c>
      <c r="D25" s="32">
        <v>1</v>
      </c>
      <c r="E25" s="50" t="str">
        <f>VLOOKUP(テーブル26[[#This Row],[qt_condition_type_id]],見積条件タイプマスタ[#All],5,0)</f>
        <v>材質</v>
      </c>
      <c r="F25" s="50" t="str">
        <f>VLOOKUP(テーブル26[[#This Row],[qt_condition_type_id]],見積条件タイプマスタ[#All],4,0)</f>
        <v>SOLID</v>
      </c>
      <c r="G25" s="32">
        <v>5</v>
      </c>
      <c r="H25" s="50" t="str">
        <f>テーブル26[[#This Row],[article_type_id]]&amp;"."&amp;テーブル26[[#This Row],[qt_condition_type_id]]&amp;"."&amp;テーブル26[[#This Row],[qt_condition_type_define_id]]</f>
        <v>-1.1.5</v>
      </c>
      <c r="I25" s="33" t="str">
        <f>VLOOKUP(テーブル26[[#This Row],['#unique_id]],見積条件マスタ[['#unique_id]:[name]],2,0)</f>
        <v>STAVAX</v>
      </c>
      <c r="J25" s="33" t="str">
        <f>VLOOKUP(テーブル26[[#This Row],['#unique_id]],見積条件マスタ[['#unique_id]:[name]],3,0)</f>
        <v>50_54</v>
      </c>
      <c r="K25" s="33" t="str">
        <f>VLOOKUP(テーブル26[[#This Row],['#unique_id]],見積条件マスタ[['#unique_id]:[name]],4,0)</f>
        <v>STAVAX ESR 焼入鋼</v>
      </c>
      <c r="L25" s="32">
        <v>4</v>
      </c>
      <c r="M25" s="32" t="s">
        <v>609</v>
      </c>
      <c r="N25" s="32" t="s">
        <v>609</v>
      </c>
      <c r="O25" s="32"/>
      <c r="P25" s="32" t="s">
        <v>611</v>
      </c>
      <c r="Q25" s="38"/>
    </row>
    <row r="26" spans="2:17" x14ac:dyDescent="0.25">
      <c r="B26" s="52">
        <v>-1</v>
      </c>
      <c r="C26" s="50" t="str">
        <f>VLOOKUP(テーブル26[[#This Row],[article_type_id]],品名マスタ[#All],5,0)</f>
        <v>その他</v>
      </c>
      <c r="D26" s="32">
        <v>1</v>
      </c>
      <c r="E26" s="50" t="str">
        <f>VLOOKUP(テーブル26[[#This Row],[qt_condition_type_id]],見積条件タイプマスタ[#All],5,0)</f>
        <v>材質</v>
      </c>
      <c r="F26" s="50" t="str">
        <f>VLOOKUP(テーブル26[[#This Row],[qt_condition_type_id]],見積条件タイプマスタ[#All],4,0)</f>
        <v>SOLID</v>
      </c>
      <c r="G26" s="32">
        <v>6</v>
      </c>
      <c r="H26" s="50" t="str">
        <f>テーブル26[[#This Row],[article_type_id]]&amp;"."&amp;テーブル26[[#This Row],[qt_condition_type_id]]&amp;"."&amp;テーブル26[[#This Row],[qt_condition_type_define_id]]</f>
        <v>-1.1.6</v>
      </c>
      <c r="I26" s="33" t="str">
        <f>VLOOKUP(テーブル26[[#This Row],['#unique_id]],見積条件マスタ[['#unique_id]:[name]],2,0)</f>
        <v>C1720</v>
      </c>
      <c r="J26" s="33" t="str">
        <f>VLOOKUP(テーブル26[[#This Row],['#unique_id]],見積条件マスタ[['#unique_id]:[name]],3,0)</f>
        <v>38_45</v>
      </c>
      <c r="K26" s="33" t="str">
        <f>VLOOKUP(テーブル26[[#This Row],['#unique_id]],見積条件マスタ[['#unique_id]:[name]],4,0)</f>
        <v>ベリリウム銅(C1720)</v>
      </c>
      <c r="L26" s="32">
        <v>1</v>
      </c>
      <c r="M26" s="32" t="s">
        <v>609</v>
      </c>
      <c r="N26" s="32" t="s">
        <v>382</v>
      </c>
      <c r="O26" s="32"/>
      <c r="P26" s="32" t="s">
        <v>612</v>
      </c>
      <c r="Q26" s="38"/>
    </row>
    <row r="27" spans="2:17" x14ac:dyDescent="0.25">
      <c r="B27" s="52">
        <v>-1</v>
      </c>
      <c r="C27" s="50" t="str">
        <f>VLOOKUP(テーブル26[[#This Row],[article_type_id]],品名マスタ[#All],5,0)</f>
        <v>その他</v>
      </c>
      <c r="D27" s="32">
        <v>1</v>
      </c>
      <c r="E27" s="50" t="str">
        <f>VLOOKUP(テーブル26[[#This Row],[qt_condition_type_id]],見積条件タイプマスタ[#All],5,0)</f>
        <v>材質</v>
      </c>
      <c r="F27" s="50" t="str">
        <f>VLOOKUP(テーブル26[[#This Row],[qt_condition_type_id]],見積条件タイプマスタ[#All],4,0)</f>
        <v>SOLID</v>
      </c>
      <c r="G27" s="32">
        <v>6</v>
      </c>
      <c r="H27" s="50" t="str">
        <f>テーブル26[[#This Row],[article_type_id]]&amp;"."&amp;テーブル26[[#This Row],[qt_condition_type_id]]&amp;"."&amp;テーブル26[[#This Row],[qt_condition_type_define_id]]</f>
        <v>-1.1.6</v>
      </c>
      <c r="I27" s="33" t="str">
        <f>VLOOKUP(テーブル26[[#This Row],['#unique_id]],見積条件マスタ[['#unique_id]:[name]],2,0)</f>
        <v>C1720</v>
      </c>
      <c r="J27" s="33" t="str">
        <f>VLOOKUP(テーブル26[[#This Row],['#unique_id]],見積条件マスタ[['#unique_id]:[name]],3,0)</f>
        <v>38_45</v>
      </c>
      <c r="K27" s="33" t="str">
        <f>VLOOKUP(テーブル26[[#This Row],['#unique_id]],見積条件マスタ[['#unique_id]:[name]],4,0)</f>
        <v>ベリリウム銅(C1720)</v>
      </c>
      <c r="L27" s="32">
        <v>2</v>
      </c>
      <c r="M27" s="32" t="s">
        <v>609</v>
      </c>
      <c r="N27" s="32" t="s">
        <v>383</v>
      </c>
      <c r="O27" s="32"/>
      <c r="P27" s="32" t="s">
        <v>611</v>
      </c>
      <c r="Q27" s="38"/>
    </row>
    <row r="28" spans="2:17" x14ac:dyDescent="0.25">
      <c r="B28" s="52">
        <v>-1</v>
      </c>
      <c r="C28" s="50" t="str">
        <f>VLOOKUP(テーブル26[[#This Row],[article_type_id]],品名マスタ[#All],5,0)</f>
        <v>その他</v>
      </c>
      <c r="D28" s="32">
        <v>1</v>
      </c>
      <c r="E28" s="50" t="str">
        <f>VLOOKUP(テーブル26[[#This Row],[qt_condition_type_id]],見積条件タイプマスタ[#All],5,0)</f>
        <v>材質</v>
      </c>
      <c r="F28" s="50" t="str">
        <f>VLOOKUP(テーブル26[[#This Row],[qt_condition_type_id]],見積条件タイプマスタ[#All],4,0)</f>
        <v>SOLID</v>
      </c>
      <c r="G28" s="32">
        <v>6</v>
      </c>
      <c r="H28" s="50" t="str">
        <f>テーブル26[[#This Row],[article_type_id]]&amp;"."&amp;テーブル26[[#This Row],[qt_condition_type_id]]&amp;"."&amp;テーブル26[[#This Row],[qt_condition_type_define_id]]</f>
        <v>-1.1.6</v>
      </c>
      <c r="I28" s="33" t="str">
        <f>VLOOKUP(テーブル26[[#This Row],['#unique_id]],見積条件マスタ[['#unique_id]:[name]],2,0)</f>
        <v>C1720</v>
      </c>
      <c r="J28" s="33" t="str">
        <f>VLOOKUP(テーブル26[[#This Row],['#unique_id]],見積条件マスタ[['#unique_id]:[name]],3,0)</f>
        <v>38_45</v>
      </c>
      <c r="K28" s="33" t="str">
        <f>VLOOKUP(テーブル26[[#This Row],['#unique_id]],見積条件マスタ[['#unique_id]:[name]],4,0)</f>
        <v>ベリリウム銅(C1720)</v>
      </c>
      <c r="L28" s="32">
        <v>3</v>
      </c>
      <c r="M28" s="32" t="s">
        <v>609</v>
      </c>
      <c r="N28" s="32" t="s">
        <v>610</v>
      </c>
      <c r="O28" s="32"/>
      <c r="P28" s="32" t="s">
        <v>611</v>
      </c>
      <c r="Q28" s="38"/>
    </row>
    <row r="29" spans="2:17" x14ac:dyDescent="0.25">
      <c r="B29" s="52">
        <v>-1</v>
      </c>
      <c r="C29" s="50" t="str">
        <f>VLOOKUP(テーブル26[[#This Row],[article_type_id]],品名マスタ[#All],5,0)</f>
        <v>その他</v>
      </c>
      <c r="D29" s="32">
        <v>1</v>
      </c>
      <c r="E29" s="50" t="str">
        <f>VLOOKUP(テーブル26[[#This Row],[qt_condition_type_id]],見積条件タイプマスタ[#All],5,0)</f>
        <v>材質</v>
      </c>
      <c r="F29" s="50" t="str">
        <f>VLOOKUP(テーブル26[[#This Row],[qt_condition_type_id]],見積条件タイプマスタ[#All],4,0)</f>
        <v>SOLID</v>
      </c>
      <c r="G29" s="32">
        <v>6</v>
      </c>
      <c r="H29" s="50" t="str">
        <f>テーブル26[[#This Row],[article_type_id]]&amp;"."&amp;テーブル26[[#This Row],[qt_condition_type_id]]&amp;"."&amp;テーブル26[[#This Row],[qt_condition_type_define_id]]</f>
        <v>-1.1.6</v>
      </c>
      <c r="I29" s="33" t="str">
        <f>VLOOKUP(テーブル26[[#This Row],['#unique_id]],見積条件マスタ[['#unique_id]:[name]],2,0)</f>
        <v>C1720</v>
      </c>
      <c r="J29" s="33" t="str">
        <f>VLOOKUP(テーブル26[[#This Row],['#unique_id]],見積条件マスタ[['#unique_id]:[name]],3,0)</f>
        <v>38_45</v>
      </c>
      <c r="K29" s="33" t="str">
        <f>VLOOKUP(テーブル26[[#This Row],['#unique_id]],見積条件マスタ[['#unique_id]:[name]],4,0)</f>
        <v>ベリリウム銅(C1720)</v>
      </c>
      <c r="L29" s="32">
        <v>4</v>
      </c>
      <c r="M29" s="32" t="s">
        <v>609</v>
      </c>
      <c r="N29" s="32" t="s">
        <v>609</v>
      </c>
      <c r="O29" s="32"/>
      <c r="P29" s="32" t="s">
        <v>611</v>
      </c>
      <c r="Q29" s="38"/>
    </row>
    <row r="30" spans="2:17" x14ac:dyDescent="0.25">
      <c r="B30" s="52">
        <v>-1</v>
      </c>
      <c r="C30" s="50" t="str">
        <f>VLOOKUP(テーブル26[[#This Row],[article_type_id]],品名マスタ[#All],5,0)</f>
        <v>その他</v>
      </c>
      <c r="D30" s="32">
        <v>1</v>
      </c>
      <c r="E30" s="50" t="str">
        <f>VLOOKUP(テーブル26[[#This Row],[qt_condition_type_id]],見積条件タイプマスタ[#All],5,0)</f>
        <v>材質</v>
      </c>
      <c r="F30" s="50" t="str">
        <f>VLOOKUP(テーブル26[[#This Row],[qt_condition_type_id]],見積条件タイプマスタ[#All],4,0)</f>
        <v>SOLID</v>
      </c>
      <c r="G30" s="32">
        <v>10</v>
      </c>
      <c r="H30" s="50" t="str">
        <f>テーブル26[[#This Row],[article_type_id]]&amp;"."&amp;テーブル26[[#This Row],[qt_condition_type_id]]&amp;"."&amp;テーブル26[[#This Row],[qt_condition_type_define_id]]</f>
        <v>-1.1.10</v>
      </c>
      <c r="I30" s="33" t="str">
        <f>VLOOKUP(テーブル26[[#This Row],['#unique_id]],見積条件マスタ[['#unique_id]:[name]],2,0)</f>
        <v>DAC_DC_1</v>
      </c>
      <c r="J30" s="33" t="str">
        <f>VLOOKUP(テーブル26[[#This Row],['#unique_id]],見積条件マスタ[['#unique_id]:[name]],3,0)</f>
        <v>41_45</v>
      </c>
      <c r="K30" s="33" t="str">
        <f>VLOOKUP(テーブル26[[#This Row],['#unique_id]],見積条件マスタ[['#unique_id]:[name]],4,0)</f>
        <v>DAC (41～45HRC) 鋳抜きピン用</v>
      </c>
      <c r="L30" s="32">
        <v>1</v>
      </c>
      <c r="M30" s="32" t="s">
        <v>609</v>
      </c>
      <c r="N30" s="32" t="s">
        <v>382</v>
      </c>
      <c r="O30" s="32"/>
      <c r="P30" s="32" t="s">
        <v>612</v>
      </c>
      <c r="Q30" s="38"/>
    </row>
    <row r="31" spans="2:17" x14ac:dyDescent="0.25">
      <c r="B31" s="52">
        <v>-1</v>
      </c>
      <c r="C31" s="50" t="str">
        <f>VLOOKUP(テーブル26[[#This Row],[article_type_id]],品名マスタ[#All],5,0)</f>
        <v>その他</v>
      </c>
      <c r="D31" s="32">
        <v>1</v>
      </c>
      <c r="E31" s="50" t="str">
        <f>VLOOKUP(テーブル26[[#This Row],[qt_condition_type_id]],見積条件タイプマスタ[#All],5,0)</f>
        <v>材質</v>
      </c>
      <c r="F31" s="50" t="str">
        <f>VLOOKUP(テーブル26[[#This Row],[qt_condition_type_id]],見積条件タイプマスタ[#All],4,0)</f>
        <v>SOLID</v>
      </c>
      <c r="G31" s="32">
        <v>10</v>
      </c>
      <c r="H31" s="50" t="str">
        <f>テーブル26[[#This Row],[article_type_id]]&amp;"."&amp;テーブル26[[#This Row],[qt_condition_type_id]]&amp;"."&amp;テーブル26[[#This Row],[qt_condition_type_define_id]]</f>
        <v>-1.1.10</v>
      </c>
      <c r="I31" s="33" t="str">
        <f>VLOOKUP(テーブル26[[#This Row],['#unique_id]],見積条件マスタ[['#unique_id]:[name]],2,0)</f>
        <v>DAC_DC_1</v>
      </c>
      <c r="J31" s="33" t="str">
        <f>VLOOKUP(テーブル26[[#This Row],['#unique_id]],見積条件マスタ[['#unique_id]:[name]],3,0)</f>
        <v>41_45</v>
      </c>
      <c r="K31" s="33" t="str">
        <f>VLOOKUP(テーブル26[[#This Row],['#unique_id]],見積条件マスタ[['#unique_id]:[name]],4,0)</f>
        <v>DAC (41～45HRC) 鋳抜きピン用</v>
      </c>
      <c r="L31" s="32">
        <v>2</v>
      </c>
      <c r="M31" s="32" t="s">
        <v>609</v>
      </c>
      <c r="N31" s="32" t="s">
        <v>383</v>
      </c>
      <c r="O31" s="32"/>
      <c r="P31" s="32" t="s">
        <v>611</v>
      </c>
      <c r="Q31" s="38"/>
    </row>
    <row r="32" spans="2:17" x14ac:dyDescent="0.25">
      <c r="B32" s="52">
        <v>-1</v>
      </c>
      <c r="C32" s="50" t="str">
        <f>VLOOKUP(テーブル26[[#This Row],[article_type_id]],品名マスタ[#All],5,0)</f>
        <v>その他</v>
      </c>
      <c r="D32" s="32">
        <v>1</v>
      </c>
      <c r="E32" s="50" t="str">
        <f>VLOOKUP(テーブル26[[#This Row],[qt_condition_type_id]],見積条件タイプマスタ[#All],5,0)</f>
        <v>材質</v>
      </c>
      <c r="F32" s="50" t="str">
        <f>VLOOKUP(テーブル26[[#This Row],[qt_condition_type_id]],見積条件タイプマスタ[#All],4,0)</f>
        <v>SOLID</v>
      </c>
      <c r="G32" s="32">
        <v>10</v>
      </c>
      <c r="H32" s="50" t="str">
        <f>テーブル26[[#This Row],[article_type_id]]&amp;"."&amp;テーブル26[[#This Row],[qt_condition_type_id]]&amp;"."&amp;テーブル26[[#This Row],[qt_condition_type_define_id]]</f>
        <v>-1.1.10</v>
      </c>
      <c r="I32" s="33" t="str">
        <f>VLOOKUP(テーブル26[[#This Row],['#unique_id]],見積条件マスタ[['#unique_id]:[name]],2,0)</f>
        <v>DAC_DC_1</v>
      </c>
      <c r="J32" s="33" t="str">
        <f>VLOOKUP(テーブル26[[#This Row],['#unique_id]],見積条件マスタ[['#unique_id]:[name]],3,0)</f>
        <v>41_45</v>
      </c>
      <c r="K32" s="33" t="str">
        <f>VLOOKUP(テーブル26[[#This Row],['#unique_id]],見積条件マスタ[['#unique_id]:[name]],4,0)</f>
        <v>DAC (41～45HRC) 鋳抜きピン用</v>
      </c>
      <c r="L32" s="32">
        <v>3</v>
      </c>
      <c r="M32" s="32" t="s">
        <v>609</v>
      </c>
      <c r="N32" s="32" t="s">
        <v>610</v>
      </c>
      <c r="O32" s="32"/>
      <c r="P32" s="32" t="s">
        <v>611</v>
      </c>
      <c r="Q32" s="38"/>
    </row>
    <row r="33" spans="2:17" x14ac:dyDescent="0.25">
      <c r="B33" s="52">
        <v>-1</v>
      </c>
      <c r="C33" s="50" t="str">
        <f>VLOOKUP(テーブル26[[#This Row],[article_type_id]],品名マスタ[#All],5,0)</f>
        <v>その他</v>
      </c>
      <c r="D33" s="32">
        <v>1</v>
      </c>
      <c r="E33" s="50" t="str">
        <f>VLOOKUP(テーブル26[[#This Row],[qt_condition_type_id]],見積条件タイプマスタ[#All],5,0)</f>
        <v>材質</v>
      </c>
      <c r="F33" s="50" t="str">
        <f>VLOOKUP(テーブル26[[#This Row],[qt_condition_type_id]],見積条件タイプマスタ[#All],4,0)</f>
        <v>SOLID</v>
      </c>
      <c r="G33" s="32">
        <v>10</v>
      </c>
      <c r="H33" s="50" t="str">
        <f>テーブル26[[#This Row],[article_type_id]]&amp;"."&amp;テーブル26[[#This Row],[qt_condition_type_id]]&amp;"."&amp;テーブル26[[#This Row],[qt_condition_type_define_id]]</f>
        <v>-1.1.10</v>
      </c>
      <c r="I33" s="33" t="str">
        <f>VLOOKUP(テーブル26[[#This Row],['#unique_id]],見積条件マスタ[['#unique_id]:[name]],2,0)</f>
        <v>DAC_DC_1</v>
      </c>
      <c r="J33" s="33" t="str">
        <f>VLOOKUP(テーブル26[[#This Row],['#unique_id]],見積条件マスタ[['#unique_id]:[name]],3,0)</f>
        <v>41_45</v>
      </c>
      <c r="K33" s="33" t="str">
        <f>VLOOKUP(テーブル26[[#This Row],['#unique_id]],見積条件マスタ[['#unique_id]:[name]],4,0)</f>
        <v>DAC (41～45HRC) 鋳抜きピン用</v>
      </c>
      <c r="L33" s="32">
        <v>4</v>
      </c>
      <c r="M33" s="32" t="s">
        <v>609</v>
      </c>
      <c r="N33" s="32" t="s">
        <v>166</v>
      </c>
      <c r="O33" s="32"/>
      <c r="P33" s="32" t="s">
        <v>612</v>
      </c>
      <c r="Q33" s="38"/>
    </row>
    <row r="34" spans="2:17" x14ac:dyDescent="0.25">
      <c r="B34" s="52">
        <v>-1</v>
      </c>
      <c r="C34" s="50" t="str">
        <f>VLOOKUP(テーブル26[[#This Row],[article_type_id]],品名マスタ[#All],5,0)</f>
        <v>その他</v>
      </c>
      <c r="D34" s="32">
        <v>1</v>
      </c>
      <c r="E34" s="50" t="str">
        <f>VLOOKUP(テーブル26[[#This Row],[qt_condition_type_id]],見積条件タイプマスタ[#All],5,0)</f>
        <v>材質</v>
      </c>
      <c r="F34" s="50" t="str">
        <f>VLOOKUP(テーブル26[[#This Row],[qt_condition_type_id]],見積条件タイプマスタ[#All],4,0)</f>
        <v>SOLID</v>
      </c>
      <c r="G34" s="32">
        <v>10</v>
      </c>
      <c r="H34" s="50" t="str">
        <f>テーブル26[[#This Row],[article_type_id]]&amp;"."&amp;テーブル26[[#This Row],[qt_condition_type_id]]&amp;"."&amp;テーブル26[[#This Row],[qt_condition_type_define_id]]</f>
        <v>-1.1.10</v>
      </c>
      <c r="I34" s="33" t="str">
        <f>VLOOKUP(テーブル26[[#This Row],['#unique_id]],見積条件マスタ[['#unique_id]:[name]],2,0)</f>
        <v>DAC_DC_1</v>
      </c>
      <c r="J34" s="33" t="str">
        <f>VLOOKUP(テーブル26[[#This Row],['#unique_id]],見積条件マスタ[['#unique_id]:[name]],3,0)</f>
        <v>41_45</v>
      </c>
      <c r="K34" s="33" t="str">
        <f>VLOOKUP(テーブル26[[#This Row],['#unique_id]],見積条件マスタ[['#unique_id]:[name]],4,0)</f>
        <v>DAC (41～45HRC) 鋳抜きピン用</v>
      </c>
      <c r="L34" s="32">
        <v>5</v>
      </c>
      <c r="M34" s="32" t="s">
        <v>609</v>
      </c>
      <c r="N34" s="32" t="s">
        <v>167</v>
      </c>
      <c r="O34" s="32"/>
      <c r="P34" s="32" t="s">
        <v>612</v>
      </c>
      <c r="Q34" s="38"/>
    </row>
    <row r="35" spans="2:17" x14ac:dyDescent="0.25">
      <c r="B35" s="52">
        <v>-1</v>
      </c>
      <c r="C35" s="50" t="str">
        <f>VLOOKUP(テーブル26[[#This Row],[article_type_id]],品名マスタ[#All],5,0)</f>
        <v>その他</v>
      </c>
      <c r="D35" s="32">
        <v>1</v>
      </c>
      <c r="E35" s="50" t="str">
        <f>VLOOKUP(テーブル26[[#This Row],[qt_condition_type_id]],見積条件タイプマスタ[#All],5,0)</f>
        <v>材質</v>
      </c>
      <c r="F35" s="50" t="str">
        <f>VLOOKUP(テーブル26[[#This Row],[qt_condition_type_id]],見積条件タイプマスタ[#All],4,0)</f>
        <v>SOLID</v>
      </c>
      <c r="G35" s="32">
        <v>10</v>
      </c>
      <c r="H35" s="50" t="str">
        <f>テーブル26[[#This Row],[article_type_id]]&amp;"."&amp;テーブル26[[#This Row],[qt_condition_type_id]]&amp;"."&amp;テーブル26[[#This Row],[qt_condition_type_define_id]]</f>
        <v>-1.1.10</v>
      </c>
      <c r="I35" s="33" t="str">
        <f>VLOOKUP(テーブル26[[#This Row],['#unique_id]],見積条件マスタ[['#unique_id]:[name]],2,0)</f>
        <v>DAC_DC_1</v>
      </c>
      <c r="J35" s="33" t="str">
        <f>VLOOKUP(テーブル26[[#This Row],['#unique_id]],見積条件マスタ[['#unique_id]:[name]],3,0)</f>
        <v>41_45</v>
      </c>
      <c r="K35" s="33" t="str">
        <f>VLOOKUP(テーブル26[[#This Row],['#unique_id]],見積条件マスタ[['#unique_id]:[name]],4,0)</f>
        <v>DAC (41～45HRC) 鋳抜きピン用</v>
      </c>
      <c r="L35" s="32">
        <v>6</v>
      </c>
      <c r="M35" s="32" t="s">
        <v>609</v>
      </c>
      <c r="N35" s="32" t="s">
        <v>168</v>
      </c>
      <c r="O35" s="32"/>
      <c r="P35" s="32" t="s">
        <v>612</v>
      </c>
      <c r="Q35" s="38"/>
    </row>
    <row r="36" spans="2:17" x14ac:dyDescent="0.25">
      <c r="B36" s="52">
        <v>-1</v>
      </c>
      <c r="C36" s="50" t="str">
        <f>VLOOKUP(テーブル26[[#This Row],[article_type_id]],品名マスタ[#All],5,0)</f>
        <v>その他</v>
      </c>
      <c r="D36" s="32">
        <v>1</v>
      </c>
      <c r="E36" s="50" t="str">
        <f>VLOOKUP(テーブル26[[#This Row],[qt_condition_type_id]],見積条件タイプマスタ[#All],5,0)</f>
        <v>材質</v>
      </c>
      <c r="F36" s="50" t="str">
        <f>VLOOKUP(テーブル26[[#This Row],[qt_condition_type_id]],見積条件タイプマスタ[#All],4,0)</f>
        <v>SOLID</v>
      </c>
      <c r="G36" s="32">
        <v>10</v>
      </c>
      <c r="H36" s="50" t="str">
        <f>テーブル26[[#This Row],[article_type_id]]&amp;"."&amp;テーブル26[[#This Row],[qt_condition_type_id]]&amp;"."&amp;テーブル26[[#This Row],[qt_condition_type_define_id]]</f>
        <v>-1.1.10</v>
      </c>
      <c r="I36" s="33" t="str">
        <f>VLOOKUP(テーブル26[[#This Row],['#unique_id]],見積条件マスタ[['#unique_id]:[name]],2,0)</f>
        <v>DAC_DC_1</v>
      </c>
      <c r="J36" s="33" t="str">
        <f>VLOOKUP(テーブル26[[#This Row],['#unique_id]],見積条件マスタ[['#unique_id]:[name]],3,0)</f>
        <v>41_45</v>
      </c>
      <c r="K36" s="33" t="str">
        <f>VLOOKUP(テーブル26[[#This Row],['#unique_id]],見積条件マスタ[['#unique_id]:[name]],4,0)</f>
        <v>DAC (41～45HRC) 鋳抜きピン用</v>
      </c>
      <c r="L36" s="32">
        <v>7</v>
      </c>
      <c r="M36" s="32" t="s">
        <v>609</v>
      </c>
      <c r="N36" s="32" t="s">
        <v>169</v>
      </c>
      <c r="O36" s="32"/>
      <c r="P36" s="32" t="s">
        <v>612</v>
      </c>
      <c r="Q36" s="38"/>
    </row>
    <row r="37" spans="2:17" x14ac:dyDescent="0.25">
      <c r="B37" s="52">
        <v>-1</v>
      </c>
      <c r="C37" s="50" t="str">
        <f>VLOOKUP(テーブル26[[#This Row],[article_type_id]],品名マスタ[#All],5,0)</f>
        <v>その他</v>
      </c>
      <c r="D37" s="32">
        <v>1</v>
      </c>
      <c r="E37" s="50" t="str">
        <f>VLOOKUP(テーブル26[[#This Row],[qt_condition_type_id]],見積条件タイプマスタ[#All],5,0)</f>
        <v>材質</v>
      </c>
      <c r="F37" s="50" t="str">
        <f>VLOOKUP(テーブル26[[#This Row],[qt_condition_type_id]],見積条件タイプマスタ[#All],4,0)</f>
        <v>SOLID</v>
      </c>
      <c r="G37" s="32">
        <v>10</v>
      </c>
      <c r="H37" s="50" t="str">
        <f>テーブル26[[#This Row],[article_type_id]]&amp;"."&amp;テーブル26[[#This Row],[qt_condition_type_id]]&amp;"."&amp;テーブル26[[#This Row],[qt_condition_type_define_id]]</f>
        <v>-1.1.10</v>
      </c>
      <c r="I37" s="33" t="str">
        <f>VLOOKUP(テーブル26[[#This Row],['#unique_id]],見積条件マスタ[['#unique_id]:[name]],2,0)</f>
        <v>DAC_DC_1</v>
      </c>
      <c r="J37" s="33" t="str">
        <f>VLOOKUP(テーブル26[[#This Row],['#unique_id]],見積条件マスタ[['#unique_id]:[name]],3,0)</f>
        <v>41_45</v>
      </c>
      <c r="K37" s="33" t="str">
        <f>VLOOKUP(テーブル26[[#This Row],['#unique_id]],見積条件マスタ[['#unique_id]:[name]],4,0)</f>
        <v>DAC (41～45HRC) 鋳抜きピン用</v>
      </c>
      <c r="L37" s="32">
        <v>8</v>
      </c>
      <c r="M37" s="32" t="s">
        <v>609</v>
      </c>
      <c r="N37" s="32" t="s">
        <v>170</v>
      </c>
      <c r="O37" s="32"/>
      <c r="P37" s="32" t="s">
        <v>612</v>
      </c>
      <c r="Q37" s="38"/>
    </row>
    <row r="38" spans="2:17" x14ac:dyDescent="0.25">
      <c r="B38" s="52">
        <v>-1</v>
      </c>
      <c r="C38" s="50" t="str">
        <f>VLOOKUP(テーブル26[[#This Row],[article_type_id]],品名マスタ[#All],5,0)</f>
        <v>その他</v>
      </c>
      <c r="D38" s="32">
        <v>1</v>
      </c>
      <c r="E38" s="50" t="str">
        <f>VLOOKUP(テーブル26[[#This Row],[qt_condition_type_id]],見積条件タイプマスタ[#All],5,0)</f>
        <v>材質</v>
      </c>
      <c r="F38" s="50" t="str">
        <f>VLOOKUP(テーブル26[[#This Row],[qt_condition_type_id]],見積条件タイプマスタ[#All],4,0)</f>
        <v>SOLID</v>
      </c>
      <c r="G38" s="32">
        <v>10</v>
      </c>
      <c r="H38" s="50" t="str">
        <f>テーブル26[[#This Row],[article_type_id]]&amp;"."&amp;テーブル26[[#This Row],[qt_condition_type_id]]&amp;"."&amp;テーブル26[[#This Row],[qt_condition_type_define_id]]</f>
        <v>-1.1.10</v>
      </c>
      <c r="I38" s="33" t="str">
        <f>VLOOKUP(テーブル26[[#This Row],['#unique_id]],見積条件マスタ[['#unique_id]:[name]],2,0)</f>
        <v>DAC_DC_1</v>
      </c>
      <c r="J38" s="33" t="str">
        <f>VLOOKUP(テーブル26[[#This Row],['#unique_id]],見積条件マスタ[['#unique_id]:[name]],3,0)</f>
        <v>41_45</v>
      </c>
      <c r="K38" s="33" t="str">
        <f>VLOOKUP(テーブル26[[#This Row],['#unique_id]],見積条件マスタ[['#unique_id]:[name]],4,0)</f>
        <v>DAC (41～45HRC) 鋳抜きピン用</v>
      </c>
      <c r="L38" s="32">
        <v>9</v>
      </c>
      <c r="M38" s="32" t="s">
        <v>609</v>
      </c>
      <c r="N38" s="32" t="s">
        <v>171</v>
      </c>
      <c r="O38" s="32"/>
      <c r="P38" s="32" t="s">
        <v>612</v>
      </c>
      <c r="Q38" s="38"/>
    </row>
    <row r="39" spans="2:17" x14ac:dyDescent="0.25">
      <c r="B39" s="52">
        <v>-1</v>
      </c>
      <c r="C39" s="50" t="str">
        <f>VLOOKUP(テーブル26[[#This Row],[article_type_id]],品名マスタ[#All],5,0)</f>
        <v>その他</v>
      </c>
      <c r="D39" s="32">
        <v>1</v>
      </c>
      <c r="E39" s="50" t="str">
        <f>VLOOKUP(テーブル26[[#This Row],[qt_condition_type_id]],見積条件タイプマスタ[#All],5,0)</f>
        <v>材質</v>
      </c>
      <c r="F39" s="50" t="str">
        <f>VLOOKUP(テーブル26[[#This Row],[qt_condition_type_id]],見積条件タイプマスタ[#All],4,0)</f>
        <v>SOLID</v>
      </c>
      <c r="G39" s="32">
        <v>10</v>
      </c>
      <c r="H39" s="50" t="str">
        <f>テーブル26[[#This Row],[article_type_id]]&amp;"."&amp;テーブル26[[#This Row],[qt_condition_type_id]]&amp;"."&amp;テーブル26[[#This Row],[qt_condition_type_define_id]]</f>
        <v>-1.1.10</v>
      </c>
      <c r="I39" s="33" t="str">
        <f>VLOOKUP(テーブル26[[#This Row],['#unique_id]],見積条件マスタ[['#unique_id]:[name]],2,0)</f>
        <v>DAC_DC_1</v>
      </c>
      <c r="J39" s="33" t="str">
        <f>VLOOKUP(テーブル26[[#This Row],['#unique_id]],見積条件マスタ[['#unique_id]:[name]],3,0)</f>
        <v>41_45</v>
      </c>
      <c r="K39" s="33" t="str">
        <f>VLOOKUP(テーブル26[[#This Row],['#unique_id]],見積条件マスタ[['#unique_id]:[name]],4,0)</f>
        <v>DAC (41～45HRC) 鋳抜きピン用</v>
      </c>
      <c r="L39" s="32">
        <v>10</v>
      </c>
      <c r="M39" s="32" t="s">
        <v>609</v>
      </c>
      <c r="N39" s="32" t="s">
        <v>172</v>
      </c>
      <c r="O39" s="32"/>
      <c r="P39" s="32" t="s">
        <v>612</v>
      </c>
      <c r="Q39" s="38"/>
    </row>
    <row r="40" spans="2:17" x14ac:dyDescent="0.25">
      <c r="B40" s="52">
        <v>-1</v>
      </c>
      <c r="C40" s="50" t="str">
        <f>VLOOKUP(テーブル26[[#This Row],[article_type_id]],品名マスタ[#All],5,0)</f>
        <v>その他</v>
      </c>
      <c r="D40" s="32">
        <v>1</v>
      </c>
      <c r="E40" s="50" t="str">
        <f>VLOOKUP(テーブル26[[#This Row],[qt_condition_type_id]],見積条件タイプマスタ[#All],5,0)</f>
        <v>材質</v>
      </c>
      <c r="F40" s="50" t="str">
        <f>VLOOKUP(テーブル26[[#This Row],[qt_condition_type_id]],見積条件タイプマスタ[#All],4,0)</f>
        <v>SOLID</v>
      </c>
      <c r="G40" s="32">
        <v>10</v>
      </c>
      <c r="H40" s="50" t="str">
        <f>テーブル26[[#This Row],[article_type_id]]&amp;"."&amp;テーブル26[[#This Row],[qt_condition_type_id]]&amp;"."&amp;テーブル26[[#This Row],[qt_condition_type_define_id]]</f>
        <v>-1.1.10</v>
      </c>
      <c r="I40" s="33" t="str">
        <f>VLOOKUP(テーブル26[[#This Row],['#unique_id]],見積条件マスタ[['#unique_id]:[name]],2,0)</f>
        <v>DAC_DC_1</v>
      </c>
      <c r="J40" s="33" t="str">
        <f>VLOOKUP(テーブル26[[#This Row],['#unique_id]],見積条件マスタ[['#unique_id]:[name]],3,0)</f>
        <v>41_45</v>
      </c>
      <c r="K40" s="33" t="str">
        <f>VLOOKUP(テーブル26[[#This Row],['#unique_id]],見積条件マスタ[['#unique_id]:[name]],4,0)</f>
        <v>DAC (41～45HRC) 鋳抜きピン用</v>
      </c>
      <c r="L40" s="32">
        <v>11</v>
      </c>
      <c r="M40" s="32" t="s">
        <v>609</v>
      </c>
      <c r="N40" s="32" t="s">
        <v>173</v>
      </c>
      <c r="O40" s="32"/>
      <c r="P40" s="32" t="s">
        <v>612</v>
      </c>
      <c r="Q40" s="38"/>
    </row>
    <row r="41" spans="2:17" x14ac:dyDescent="0.25">
      <c r="B41" s="52">
        <v>-1</v>
      </c>
      <c r="C41" s="50" t="str">
        <f>VLOOKUP(テーブル26[[#This Row],[article_type_id]],品名マスタ[#All],5,0)</f>
        <v>その他</v>
      </c>
      <c r="D41" s="32">
        <v>1</v>
      </c>
      <c r="E41" s="50" t="str">
        <f>VLOOKUP(テーブル26[[#This Row],[qt_condition_type_id]],見積条件タイプマスタ[#All],5,0)</f>
        <v>材質</v>
      </c>
      <c r="F41" s="50" t="str">
        <f>VLOOKUP(テーブル26[[#This Row],[qt_condition_type_id]],見積条件タイプマスタ[#All],4,0)</f>
        <v>SOLID</v>
      </c>
      <c r="G41" s="32">
        <v>10</v>
      </c>
      <c r="H41" s="50" t="str">
        <f>テーブル26[[#This Row],[article_type_id]]&amp;"."&amp;テーブル26[[#This Row],[qt_condition_type_id]]&amp;"."&amp;テーブル26[[#This Row],[qt_condition_type_define_id]]</f>
        <v>-1.1.10</v>
      </c>
      <c r="I41" s="33" t="str">
        <f>VLOOKUP(テーブル26[[#This Row],['#unique_id]],見積条件マスタ[['#unique_id]:[name]],2,0)</f>
        <v>DAC_DC_1</v>
      </c>
      <c r="J41" s="33" t="str">
        <f>VLOOKUP(テーブル26[[#This Row],['#unique_id]],見積条件マスタ[['#unique_id]:[name]],3,0)</f>
        <v>41_45</v>
      </c>
      <c r="K41" s="33" t="str">
        <f>VLOOKUP(テーブル26[[#This Row],['#unique_id]],見積条件マスタ[['#unique_id]:[name]],4,0)</f>
        <v>DAC (41～45HRC) 鋳抜きピン用</v>
      </c>
      <c r="L41" s="32">
        <v>12</v>
      </c>
      <c r="M41" s="32" t="s">
        <v>609</v>
      </c>
      <c r="N41" s="32" t="s">
        <v>174</v>
      </c>
      <c r="O41" s="32"/>
      <c r="P41" s="32" t="s">
        <v>612</v>
      </c>
      <c r="Q41" s="38"/>
    </row>
    <row r="42" spans="2:17" x14ac:dyDescent="0.25">
      <c r="B42" s="52">
        <v>-1</v>
      </c>
      <c r="C42" s="50" t="str">
        <f>VLOOKUP(テーブル26[[#This Row],[article_type_id]],品名マスタ[#All],5,0)</f>
        <v>その他</v>
      </c>
      <c r="D42" s="32">
        <v>1</v>
      </c>
      <c r="E42" s="50" t="str">
        <f>VLOOKUP(テーブル26[[#This Row],[qt_condition_type_id]],見積条件タイプマスタ[#All],5,0)</f>
        <v>材質</v>
      </c>
      <c r="F42" s="50" t="str">
        <f>VLOOKUP(テーブル26[[#This Row],[qt_condition_type_id]],見積条件タイプマスタ[#All],4,0)</f>
        <v>SOLID</v>
      </c>
      <c r="G42" s="32">
        <v>10</v>
      </c>
      <c r="H42" s="50" t="str">
        <f>テーブル26[[#This Row],[article_type_id]]&amp;"."&amp;テーブル26[[#This Row],[qt_condition_type_id]]&amp;"."&amp;テーブル26[[#This Row],[qt_condition_type_define_id]]</f>
        <v>-1.1.10</v>
      </c>
      <c r="I42" s="33" t="str">
        <f>VLOOKUP(テーブル26[[#This Row],['#unique_id]],見積条件マスタ[['#unique_id]:[name]],2,0)</f>
        <v>DAC_DC_1</v>
      </c>
      <c r="J42" s="33" t="str">
        <f>VLOOKUP(テーブル26[[#This Row],['#unique_id]],見積条件マスタ[['#unique_id]:[name]],3,0)</f>
        <v>41_45</v>
      </c>
      <c r="K42" s="33" t="str">
        <f>VLOOKUP(テーブル26[[#This Row],['#unique_id]],見積条件マスタ[['#unique_id]:[name]],4,0)</f>
        <v>DAC (41～45HRC) 鋳抜きピン用</v>
      </c>
      <c r="L42" s="32">
        <v>13</v>
      </c>
      <c r="M42" s="32" t="s">
        <v>609</v>
      </c>
      <c r="N42" s="32" t="s">
        <v>175</v>
      </c>
      <c r="O42" s="32"/>
      <c r="P42" s="32" t="s">
        <v>612</v>
      </c>
      <c r="Q42" s="38"/>
    </row>
    <row r="43" spans="2:17" x14ac:dyDescent="0.25">
      <c r="B43" s="52">
        <v>-1</v>
      </c>
      <c r="C43" s="50" t="str">
        <f>VLOOKUP(テーブル26[[#This Row],[article_type_id]],品名マスタ[#All],5,0)</f>
        <v>その他</v>
      </c>
      <c r="D43" s="32">
        <v>1</v>
      </c>
      <c r="E43" s="50" t="str">
        <f>VLOOKUP(テーブル26[[#This Row],[qt_condition_type_id]],見積条件タイプマスタ[#All],5,0)</f>
        <v>材質</v>
      </c>
      <c r="F43" s="50" t="str">
        <f>VLOOKUP(テーブル26[[#This Row],[qt_condition_type_id]],見積条件タイプマスタ[#All],4,0)</f>
        <v>SOLID</v>
      </c>
      <c r="G43" s="32">
        <v>11</v>
      </c>
      <c r="H43" s="50" t="str">
        <f>テーブル26[[#This Row],[article_type_id]]&amp;"."&amp;テーブル26[[#This Row],[qt_condition_type_id]]&amp;"."&amp;テーブル26[[#This Row],[qt_condition_type_define_id]]</f>
        <v>-1.1.11</v>
      </c>
      <c r="I43" s="33" t="str">
        <f>VLOOKUP(テーブル26[[#This Row],['#unique_id]],見積条件マスタ[['#unique_id]:[name]],2,0)</f>
        <v>DAC_DC_2</v>
      </c>
      <c r="J43" s="33" t="str">
        <f>VLOOKUP(テーブル26[[#This Row],['#unique_id]],見積条件マスタ[['#unique_id]:[name]],3,0)</f>
        <v>44_46</v>
      </c>
      <c r="K43" s="33" t="str">
        <f>VLOOKUP(テーブル26[[#This Row],['#unique_id]],見積条件マスタ[['#unique_id]:[name]],4,0)</f>
        <v>DAC (44～46HRC) 鋳抜きピン用</v>
      </c>
      <c r="L43" s="32">
        <v>1</v>
      </c>
      <c r="M43" s="32" t="s">
        <v>464</v>
      </c>
      <c r="N43" s="32" t="s">
        <v>162</v>
      </c>
      <c r="O43" s="32"/>
      <c r="P43" s="32" t="s">
        <v>612</v>
      </c>
      <c r="Q43" s="38"/>
    </row>
    <row r="44" spans="2:17" x14ac:dyDescent="0.25">
      <c r="B44" s="52">
        <v>-1</v>
      </c>
      <c r="C44" s="50" t="str">
        <f>VLOOKUP(テーブル26[[#This Row],[article_type_id]],品名マスタ[#All],5,0)</f>
        <v>その他</v>
      </c>
      <c r="D44" s="32">
        <v>1</v>
      </c>
      <c r="E44" s="50" t="str">
        <f>VLOOKUP(テーブル26[[#This Row],[qt_condition_type_id]],見積条件タイプマスタ[#All],5,0)</f>
        <v>材質</v>
      </c>
      <c r="F44" s="50" t="str">
        <f>VLOOKUP(テーブル26[[#This Row],[qt_condition_type_id]],見積条件タイプマスタ[#All],4,0)</f>
        <v>SOLID</v>
      </c>
      <c r="G44" s="32">
        <v>11</v>
      </c>
      <c r="H44" s="50" t="str">
        <f>テーブル26[[#This Row],[article_type_id]]&amp;"."&amp;テーブル26[[#This Row],[qt_condition_type_id]]&amp;"."&amp;テーブル26[[#This Row],[qt_condition_type_define_id]]</f>
        <v>-1.1.11</v>
      </c>
      <c r="I44" s="33" t="str">
        <f>VLOOKUP(テーブル26[[#This Row],['#unique_id]],見積条件マスタ[['#unique_id]:[name]],2,0)</f>
        <v>DAC_DC_2</v>
      </c>
      <c r="J44" s="33" t="str">
        <f>VLOOKUP(テーブル26[[#This Row],['#unique_id]],見積条件マスタ[['#unique_id]:[name]],3,0)</f>
        <v>44_46</v>
      </c>
      <c r="K44" s="33" t="str">
        <f>VLOOKUP(テーブル26[[#This Row],['#unique_id]],見積条件マスタ[['#unique_id]:[name]],4,0)</f>
        <v>DAC (44～46HRC) 鋳抜きピン用</v>
      </c>
      <c r="L44" s="32">
        <v>2</v>
      </c>
      <c r="M44" s="32" t="s">
        <v>464</v>
      </c>
      <c r="N44" s="32" t="s">
        <v>35</v>
      </c>
      <c r="O44" s="32"/>
      <c r="P44" s="32" t="s">
        <v>611</v>
      </c>
      <c r="Q44" s="38"/>
    </row>
    <row r="45" spans="2:17" x14ac:dyDescent="0.25">
      <c r="B45" s="52">
        <v>-1</v>
      </c>
      <c r="C45" s="50" t="str">
        <f>VLOOKUP(テーブル26[[#This Row],[article_type_id]],品名マスタ[#All],5,0)</f>
        <v>その他</v>
      </c>
      <c r="D45" s="32">
        <v>1</v>
      </c>
      <c r="E45" s="50" t="str">
        <f>VLOOKUP(テーブル26[[#This Row],[qt_condition_type_id]],見積条件タイプマスタ[#All],5,0)</f>
        <v>材質</v>
      </c>
      <c r="F45" s="50" t="str">
        <f>VLOOKUP(テーブル26[[#This Row],[qt_condition_type_id]],見積条件タイプマスタ[#All],4,0)</f>
        <v>SOLID</v>
      </c>
      <c r="G45" s="32">
        <v>11</v>
      </c>
      <c r="H45" s="50" t="str">
        <f>テーブル26[[#This Row],[article_type_id]]&amp;"."&amp;テーブル26[[#This Row],[qt_condition_type_id]]&amp;"."&amp;テーブル26[[#This Row],[qt_condition_type_define_id]]</f>
        <v>-1.1.11</v>
      </c>
      <c r="I45" s="33" t="str">
        <f>VLOOKUP(テーブル26[[#This Row],['#unique_id]],見積条件マスタ[['#unique_id]:[name]],2,0)</f>
        <v>DAC_DC_2</v>
      </c>
      <c r="J45" s="33" t="str">
        <f>VLOOKUP(テーブル26[[#This Row],['#unique_id]],見積条件マスタ[['#unique_id]:[name]],3,0)</f>
        <v>44_46</v>
      </c>
      <c r="K45" s="33" t="str">
        <f>VLOOKUP(テーブル26[[#This Row],['#unique_id]],見積条件マスタ[['#unique_id]:[name]],4,0)</f>
        <v>DAC (44～46HRC) 鋳抜きピン用</v>
      </c>
      <c r="L45" s="32">
        <v>3</v>
      </c>
      <c r="M45" s="32" t="s">
        <v>464</v>
      </c>
      <c r="N45" s="32" t="s">
        <v>34</v>
      </c>
      <c r="O45" s="32"/>
      <c r="P45" s="32" t="s">
        <v>611</v>
      </c>
      <c r="Q45" s="38"/>
    </row>
    <row r="46" spans="2:17" x14ac:dyDescent="0.25">
      <c r="B46" s="52">
        <v>-1</v>
      </c>
      <c r="C46" s="50" t="str">
        <f>VLOOKUP(テーブル26[[#This Row],[article_type_id]],品名マスタ[#All],5,0)</f>
        <v>その他</v>
      </c>
      <c r="D46" s="32">
        <v>1</v>
      </c>
      <c r="E46" s="50" t="str">
        <f>VLOOKUP(テーブル26[[#This Row],[qt_condition_type_id]],見積条件タイプマスタ[#All],5,0)</f>
        <v>材質</v>
      </c>
      <c r="F46" s="50" t="str">
        <f>VLOOKUP(テーブル26[[#This Row],[qt_condition_type_id]],見積条件タイプマスタ[#All],4,0)</f>
        <v>SOLID</v>
      </c>
      <c r="G46" s="32">
        <v>11</v>
      </c>
      <c r="H46" s="50" t="str">
        <f>テーブル26[[#This Row],[article_type_id]]&amp;"."&amp;テーブル26[[#This Row],[qt_condition_type_id]]&amp;"."&amp;テーブル26[[#This Row],[qt_condition_type_define_id]]</f>
        <v>-1.1.11</v>
      </c>
      <c r="I46" s="33" t="str">
        <f>VLOOKUP(テーブル26[[#This Row],['#unique_id]],見積条件マスタ[['#unique_id]:[name]],2,0)</f>
        <v>DAC_DC_2</v>
      </c>
      <c r="J46" s="33" t="str">
        <f>VLOOKUP(テーブル26[[#This Row],['#unique_id]],見積条件マスタ[['#unique_id]:[name]],3,0)</f>
        <v>44_46</v>
      </c>
      <c r="K46" s="33" t="str">
        <f>VLOOKUP(テーブル26[[#This Row],['#unique_id]],見積条件マスタ[['#unique_id]:[name]],4,0)</f>
        <v>DAC (44～46HRC) 鋳抜きピン用</v>
      </c>
      <c r="L46" s="32">
        <v>4</v>
      </c>
      <c r="M46" s="32" t="s">
        <v>464</v>
      </c>
      <c r="N46" s="32" t="s">
        <v>166</v>
      </c>
      <c r="O46" s="32"/>
      <c r="P46" s="32" t="s">
        <v>612</v>
      </c>
      <c r="Q46" s="38"/>
    </row>
    <row r="47" spans="2:17" x14ac:dyDescent="0.25">
      <c r="B47" s="52">
        <v>-1</v>
      </c>
      <c r="C47" s="50" t="str">
        <f>VLOOKUP(テーブル26[[#This Row],[article_type_id]],品名マスタ[#All],5,0)</f>
        <v>その他</v>
      </c>
      <c r="D47" s="32">
        <v>1</v>
      </c>
      <c r="E47" s="50" t="str">
        <f>VLOOKUP(テーブル26[[#This Row],[qt_condition_type_id]],見積条件タイプマスタ[#All],5,0)</f>
        <v>材質</v>
      </c>
      <c r="F47" s="50" t="str">
        <f>VLOOKUP(テーブル26[[#This Row],[qt_condition_type_id]],見積条件タイプマスタ[#All],4,0)</f>
        <v>SOLID</v>
      </c>
      <c r="G47" s="32">
        <v>11</v>
      </c>
      <c r="H47" s="50" t="str">
        <f>テーブル26[[#This Row],[article_type_id]]&amp;"."&amp;テーブル26[[#This Row],[qt_condition_type_id]]&amp;"."&amp;テーブル26[[#This Row],[qt_condition_type_define_id]]</f>
        <v>-1.1.11</v>
      </c>
      <c r="I47" s="33" t="str">
        <f>VLOOKUP(テーブル26[[#This Row],['#unique_id]],見積条件マスタ[['#unique_id]:[name]],2,0)</f>
        <v>DAC_DC_2</v>
      </c>
      <c r="J47" s="33" t="str">
        <f>VLOOKUP(テーブル26[[#This Row],['#unique_id]],見積条件マスタ[['#unique_id]:[name]],3,0)</f>
        <v>44_46</v>
      </c>
      <c r="K47" s="33" t="str">
        <f>VLOOKUP(テーブル26[[#This Row],['#unique_id]],見積条件マスタ[['#unique_id]:[name]],4,0)</f>
        <v>DAC (44～46HRC) 鋳抜きピン用</v>
      </c>
      <c r="L47" s="32">
        <v>5</v>
      </c>
      <c r="M47" s="32" t="s">
        <v>464</v>
      </c>
      <c r="N47" s="32" t="s">
        <v>167</v>
      </c>
      <c r="O47" s="32"/>
      <c r="P47" s="32" t="s">
        <v>612</v>
      </c>
      <c r="Q47" s="38"/>
    </row>
    <row r="48" spans="2:17" x14ac:dyDescent="0.25">
      <c r="B48" s="52">
        <v>-1</v>
      </c>
      <c r="C48" s="50" t="str">
        <f>VLOOKUP(テーブル26[[#This Row],[article_type_id]],品名マスタ[#All],5,0)</f>
        <v>その他</v>
      </c>
      <c r="D48" s="32">
        <v>1</v>
      </c>
      <c r="E48" s="50" t="str">
        <f>VLOOKUP(テーブル26[[#This Row],[qt_condition_type_id]],見積条件タイプマスタ[#All],5,0)</f>
        <v>材質</v>
      </c>
      <c r="F48" s="50" t="str">
        <f>VLOOKUP(テーブル26[[#This Row],[qt_condition_type_id]],見積条件タイプマスタ[#All],4,0)</f>
        <v>SOLID</v>
      </c>
      <c r="G48" s="32">
        <v>11</v>
      </c>
      <c r="H48" s="50" t="str">
        <f>テーブル26[[#This Row],[article_type_id]]&amp;"."&amp;テーブル26[[#This Row],[qt_condition_type_id]]&amp;"."&amp;テーブル26[[#This Row],[qt_condition_type_define_id]]</f>
        <v>-1.1.11</v>
      </c>
      <c r="I48" s="33" t="str">
        <f>VLOOKUP(テーブル26[[#This Row],['#unique_id]],見積条件マスタ[['#unique_id]:[name]],2,0)</f>
        <v>DAC_DC_2</v>
      </c>
      <c r="J48" s="33" t="str">
        <f>VLOOKUP(テーブル26[[#This Row],['#unique_id]],見積条件マスタ[['#unique_id]:[name]],3,0)</f>
        <v>44_46</v>
      </c>
      <c r="K48" s="33" t="str">
        <f>VLOOKUP(テーブル26[[#This Row],['#unique_id]],見積条件マスタ[['#unique_id]:[name]],4,0)</f>
        <v>DAC (44～46HRC) 鋳抜きピン用</v>
      </c>
      <c r="L48" s="32">
        <v>6</v>
      </c>
      <c r="M48" s="32" t="s">
        <v>464</v>
      </c>
      <c r="N48" s="32" t="s">
        <v>168</v>
      </c>
      <c r="O48" s="32"/>
      <c r="P48" s="32" t="s">
        <v>612</v>
      </c>
      <c r="Q48" s="38"/>
    </row>
    <row r="49" spans="2:17" x14ac:dyDescent="0.25">
      <c r="B49" s="52">
        <v>-1</v>
      </c>
      <c r="C49" s="50" t="str">
        <f>VLOOKUP(テーブル26[[#This Row],[article_type_id]],品名マスタ[#All],5,0)</f>
        <v>その他</v>
      </c>
      <c r="D49" s="32">
        <v>1</v>
      </c>
      <c r="E49" s="50" t="str">
        <f>VLOOKUP(テーブル26[[#This Row],[qt_condition_type_id]],見積条件タイプマスタ[#All],5,0)</f>
        <v>材質</v>
      </c>
      <c r="F49" s="50" t="str">
        <f>VLOOKUP(テーブル26[[#This Row],[qt_condition_type_id]],見積条件タイプマスタ[#All],4,0)</f>
        <v>SOLID</v>
      </c>
      <c r="G49" s="32">
        <v>11</v>
      </c>
      <c r="H49" s="50" t="str">
        <f>テーブル26[[#This Row],[article_type_id]]&amp;"."&amp;テーブル26[[#This Row],[qt_condition_type_id]]&amp;"."&amp;テーブル26[[#This Row],[qt_condition_type_define_id]]</f>
        <v>-1.1.11</v>
      </c>
      <c r="I49" s="33" t="str">
        <f>VLOOKUP(テーブル26[[#This Row],['#unique_id]],見積条件マスタ[['#unique_id]:[name]],2,0)</f>
        <v>DAC_DC_2</v>
      </c>
      <c r="J49" s="33" t="str">
        <f>VLOOKUP(テーブル26[[#This Row],['#unique_id]],見積条件マスタ[['#unique_id]:[name]],3,0)</f>
        <v>44_46</v>
      </c>
      <c r="K49" s="33" t="str">
        <f>VLOOKUP(テーブル26[[#This Row],['#unique_id]],見積条件マスタ[['#unique_id]:[name]],4,0)</f>
        <v>DAC (44～46HRC) 鋳抜きピン用</v>
      </c>
      <c r="L49" s="32">
        <v>7</v>
      </c>
      <c r="M49" s="32" t="s">
        <v>464</v>
      </c>
      <c r="N49" s="32" t="s">
        <v>169</v>
      </c>
      <c r="O49" s="32"/>
      <c r="P49" s="32" t="s">
        <v>612</v>
      </c>
      <c r="Q49" s="38"/>
    </row>
    <row r="50" spans="2:17" x14ac:dyDescent="0.25">
      <c r="B50" s="52">
        <v>-1</v>
      </c>
      <c r="C50" s="50" t="str">
        <f>VLOOKUP(テーブル26[[#This Row],[article_type_id]],品名マスタ[#All],5,0)</f>
        <v>その他</v>
      </c>
      <c r="D50" s="32">
        <v>1</v>
      </c>
      <c r="E50" s="50" t="str">
        <f>VLOOKUP(テーブル26[[#This Row],[qt_condition_type_id]],見積条件タイプマスタ[#All],5,0)</f>
        <v>材質</v>
      </c>
      <c r="F50" s="50" t="str">
        <f>VLOOKUP(テーブル26[[#This Row],[qt_condition_type_id]],見積条件タイプマスタ[#All],4,0)</f>
        <v>SOLID</v>
      </c>
      <c r="G50" s="32">
        <v>11</v>
      </c>
      <c r="H50" s="50" t="str">
        <f>テーブル26[[#This Row],[article_type_id]]&amp;"."&amp;テーブル26[[#This Row],[qt_condition_type_id]]&amp;"."&amp;テーブル26[[#This Row],[qt_condition_type_define_id]]</f>
        <v>-1.1.11</v>
      </c>
      <c r="I50" s="33" t="str">
        <f>VLOOKUP(テーブル26[[#This Row],['#unique_id]],見積条件マスタ[['#unique_id]:[name]],2,0)</f>
        <v>DAC_DC_2</v>
      </c>
      <c r="J50" s="33" t="str">
        <f>VLOOKUP(テーブル26[[#This Row],['#unique_id]],見積条件マスタ[['#unique_id]:[name]],3,0)</f>
        <v>44_46</v>
      </c>
      <c r="K50" s="33" t="str">
        <f>VLOOKUP(テーブル26[[#This Row],['#unique_id]],見積条件マスタ[['#unique_id]:[name]],4,0)</f>
        <v>DAC (44～46HRC) 鋳抜きピン用</v>
      </c>
      <c r="L50" s="32">
        <v>8</v>
      </c>
      <c r="M50" s="32" t="s">
        <v>464</v>
      </c>
      <c r="N50" s="32" t="s">
        <v>170</v>
      </c>
      <c r="O50" s="32"/>
      <c r="P50" s="32" t="s">
        <v>612</v>
      </c>
      <c r="Q50" s="38"/>
    </row>
    <row r="51" spans="2:17" x14ac:dyDescent="0.25">
      <c r="B51" s="52">
        <v>-1</v>
      </c>
      <c r="C51" s="50" t="str">
        <f>VLOOKUP(テーブル26[[#This Row],[article_type_id]],品名マスタ[#All],5,0)</f>
        <v>その他</v>
      </c>
      <c r="D51" s="32">
        <v>1</v>
      </c>
      <c r="E51" s="50" t="str">
        <f>VLOOKUP(テーブル26[[#This Row],[qt_condition_type_id]],見積条件タイプマスタ[#All],5,0)</f>
        <v>材質</v>
      </c>
      <c r="F51" s="50" t="str">
        <f>VLOOKUP(テーブル26[[#This Row],[qt_condition_type_id]],見積条件タイプマスタ[#All],4,0)</f>
        <v>SOLID</v>
      </c>
      <c r="G51" s="32">
        <v>11</v>
      </c>
      <c r="H51" s="50" t="str">
        <f>テーブル26[[#This Row],[article_type_id]]&amp;"."&amp;テーブル26[[#This Row],[qt_condition_type_id]]&amp;"."&amp;テーブル26[[#This Row],[qt_condition_type_define_id]]</f>
        <v>-1.1.11</v>
      </c>
      <c r="I51" s="33" t="str">
        <f>VLOOKUP(テーブル26[[#This Row],['#unique_id]],見積条件マスタ[['#unique_id]:[name]],2,0)</f>
        <v>DAC_DC_2</v>
      </c>
      <c r="J51" s="33" t="str">
        <f>VLOOKUP(テーブル26[[#This Row],['#unique_id]],見積条件マスタ[['#unique_id]:[name]],3,0)</f>
        <v>44_46</v>
      </c>
      <c r="K51" s="33" t="str">
        <f>VLOOKUP(テーブル26[[#This Row],['#unique_id]],見積条件マスタ[['#unique_id]:[name]],4,0)</f>
        <v>DAC (44～46HRC) 鋳抜きピン用</v>
      </c>
      <c r="L51" s="32">
        <v>9</v>
      </c>
      <c r="M51" s="32" t="s">
        <v>464</v>
      </c>
      <c r="N51" s="32" t="s">
        <v>171</v>
      </c>
      <c r="O51" s="32"/>
      <c r="P51" s="32" t="s">
        <v>612</v>
      </c>
      <c r="Q51" s="38"/>
    </row>
    <row r="52" spans="2:17" x14ac:dyDescent="0.25">
      <c r="B52" s="52">
        <v>-1</v>
      </c>
      <c r="C52" s="50" t="str">
        <f>VLOOKUP(テーブル26[[#This Row],[article_type_id]],品名マスタ[#All],5,0)</f>
        <v>その他</v>
      </c>
      <c r="D52" s="32">
        <v>1</v>
      </c>
      <c r="E52" s="50" t="str">
        <f>VLOOKUP(テーブル26[[#This Row],[qt_condition_type_id]],見積条件タイプマスタ[#All],5,0)</f>
        <v>材質</v>
      </c>
      <c r="F52" s="50" t="str">
        <f>VLOOKUP(テーブル26[[#This Row],[qt_condition_type_id]],見積条件タイプマスタ[#All],4,0)</f>
        <v>SOLID</v>
      </c>
      <c r="G52" s="32">
        <v>11</v>
      </c>
      <c r="H52" s="50" t="str">
        <f>テーブル26[[#This Row],[article_type_id]]&amp;"."&amp;テーブル26[[#This Row],[qt_condition_type_id]]&amp;"."&amp;テーブル26[[#This Row],[qt_condition_type_define_id]]</f>
        <v>-1.1.11</v>
      </c>
      <c r="I52" s="33" t="str">
        <f>VLOOKUP(テーブル26[[#This Row],['#unique_id]],見積条件マスタ[['#unique_id]:[name]],2,0)</f>
        <v>DAC_DC_2</v>
      </c>
      <c r="J52" s="33" t="str">
        <f>VLOOKUP(テーブル26[[#This Row],['#unique_id]],見積条件マスタ[['#unique_id]:[name]],3,0)</f>
        <v>44_46</v>
      </c>
      <c r="K52" s="33" t="str">
        <f>VLOOKUP(テーブル26[[#This Row],['#unique_id]],見積条件マスタ[['#unique_id]:[name]],4,0)</f>
        <v>DAC (44～46HRC) 鋳抜きピン用</v>
      </c>
      <c r="L52" s="32">
        <v>10</v>
      </c>
      <c r="M52" s="32" t="s">
        <v>464</v>
      </c>
      <c r="N52" s="32" t="s">
        <v>172</v>
      </c>
      <c r="O52" s="32"/>
      <c r="P52" s="32" t="s">
        <v>612</v>
      </c>
      <c r="Q52" s="38"/>
    </row>
    <row r="53" spans="2:17" x14ac:dyDescent="0.25">
      <c r="B53" s="52">
        <v>-1</v>
      </c>
      <c r="C53" s="50" t="str">
        <f>VLOOKUP(テーブル26[[#This Row],[article_type_id]],品名マスタ[#All],5,0)</f>
        <v>その他</v>
      </c>
      <c r="D53" s="32">
        <v>1</v>
      </c>
      <c r="E53" s="50" t="str">
        <f>VLOOKUP(テーブル26[[#This Row],[qt_condition_type_id]],見積条件タイプマスタ[#All],5,0)</f>
        <v>材質</v>
      </c>
      <c r="F53" s="50" t="str">
        <f>VLOOKUP(テーブル26[[#This Row],[qt_condition_type_id]],見積条件タイプマスタ[#All],4,0)</f>
        <v>SOLID</v>
      </c>
      <c r="G53" s="32">
        <v>11</v>
      </c>
      <c r="H53" s="50" t="str">
        <f>テーブル26[[#This Row],[article_type_id]]&amp;"."&amp;テーブル26[[#This Row],[qt_condition_type_id]]&amp;"."&amp;テーブル26[[#This Row],[qt_condition_type_define_id]]</f>
        <v>-1.1.11</v>
      </c>
      <c r="I53" s="33" t="str">
        <f>VLOOKUP(テーブル26[[#This Row],['#unique_id]],見積条件マスタ[['#unique_id]:[name]],2,0)</f>
        <v>DAC_DC_2</v>
      </c>
      <c r="J53" s="33" t="str">
        <f>VLOOKUP(テーブル26[[#This Row],['#unique_id]],見積条件マスタ[['#unique_id]:[name]],3,0)</f>
        <v>44_46</v>
      </c>
      <c r="K53" s="33" t="str">
        <f>VLOOKUP(テーブル26[[#This Row],['#unique_id]],見積条件マスタ[['#unique_id]:[name]],4,0)</f>
        <v>DAC (44～46HRC) 鋳抜きピン用</v>
      </c>
      <c r="L53" s="32">
        <v>11</v>
      </c>
      <c r="M53" s="32" t="s">
        <v>464</v>
      </c>
      <c r="N53" s="32" t="s">
        <v>173</v>
      </c>
      <c r="O53" s="32"/>
      <c r="P53" s="32" t="s">
        <v>612</v>
      </c>
      <c r="Q53" s="38"/>
    </row>
    <row r="54" spans="2:17" x14ac:dyDescent="0.25">
      <c r="B54" s="52">
        <v>-1</v>
      </c>
      <c r="C54" s="50" t="str">
        <f>VLOOKUP(テーブル26[[#This Row],[article_type_id]],品名マスタ[#All],5,0)</f>
        <v>その他</v>
      </c>
      <c r="D54" s="32">
        <v>1</v>
      </c>
      <c r="E54" s="50" t="str">
        <f>VLOOKUP(テーブル26[[#This Row],[qt_condition_type_id]],見積条件タイプマスタ[#All],5,0)</f>
        <v>材質</v>
      </c>
      <c r="F54" s="50" t="str">
        <f>VLOOKUP(テーブル26[[#This Row],[qt_condition_type_id]],見積条件タイプマスタ[#All],4,0)</f>
        <v>SOLID</v>
      </c>
      <c r="G54" s="32">
        <v>11</v>
      </c>
      <c r="H54" s="50" t="str">
        <f>テーブル26[[#This Row],[article_type_id]]&amp;"."&amp;テーブル26[[#This Row],[qt_condition_type_id]]&amp;"."&amp;テーブル26[[#This Row],[qt_condition_type_define_id]]</f>
        <v>-1.1.11</v>
      </c>
      <c r="I54" s="33" t="str">
        <f>VLOOKUP(テーブル26[[#This Row],['#unique_id]],見積条件マスタ[['#unique_id]:[name]],2,0)</f>
        <v>DAC_DC_2</v>
      </c>
      <c r="J54" s="33" t="str">
        <f>VLOOKUP(テーブル26[[#This Row],['#unique_id]],見積条件マスタ[['#unique_id]:[name]],3,0)</f>
        <v>44_46</v>
      </c>
      <c r="K54" s="33" t="str">
        <f>VLOOKUP(テーブル26[[#This Row],['#unique_id]],見積条件マスタ[['#unique_id]:[name]],4,0)</f>
        <v>DAC (44～46HRC) 鋳抜きピン用</v>
      </c>
      <c r="L54" s="32">
        <v>12</v>
      </c>
      <c r="M54" s="32" t="s">
        <v>464</v>
      </c>
      <c r="N54" s="32" t="s">
        <v>174</v>
      </c>
      <c r="O54" s="32"/>
      <c r="P54" s="32" t="s">
        <v>612</v>
      </c>
      <c r="Q54" s="38"/>
    </row>
    <row r="55" spans="2:17" x14ac:dyDescent="0.25">
      <c r="B55" s="52">
        <v>-1</v>
      </c>
      <c r="C55" s="50" t="str">
        <f>VLOOKUP(テーブル26[[#This Row],[article_type_id]],品名マスタ[#All],5,0)</f>
        <v>その他</v>
      </c>
      <c r="D55" s="32">
        <v>1</v>
      </c>
      <c r="E55" s="50" t="str">
        <f>VLOOKUP(テーブル26[[#This Row],[qt_condition_type_id]],見積条件タイプマスタ[#All],5,0)</f>
        <v>材質</v>
      </c>
      <c r="F55" s="50" t="str">
        <f>VLOOKUP(テーブル26[[#This Row],[qt_condition_type_id]],見積条件タイプマスタ[#All],4,0)</f>
        <v>SOLID</v>
      </c>
      <c r="G55" s="32">
        <v>11</v>
      </c>
      <c r="H55" s="50" t="str">
        <f>テーブル26[[#This Row],[article_type_id]]&amp;"."&amp;テーブル26[[#This Row],[qt_condition_type_id]]&amp;"."&amp;テーブル26[[#This Row],[qt_condition_type_define_id]]</f>
        <v>-1.1.11</v>
      </c>
      <c r="I55" s="33" t="str">
        <f>VLOOKUP(テーブル26[[#This Row],['#unique_id]],見積条件マスタ[['#unique_id]:[name]],2,0)</f>
        <v>DAC_DC_2</v>
      </c>
      <c r="J55" s="33" t="str">
        <f>VLOOKUP(テーブル26[[#This Row],['#unique_id]],見積条件マスタ[['#unique_id]:[name]],3,0)</f>
        <v>44_46</v>
      </c>
      <c r="K55" s="33" t="str">
        <f>VLOOKUP(テーブル26[[#This Row],['#unique_id]],見積条件マスタ[['#unique_id]:[name]],4,0)</f>
        <v>DAC (44～46HRC) 鋳抜きピン用</v>
      </c>
      <c r="L55" s="32">
        <v>13</v>
      </c>
      <c r="M55" s="32" t="s">
        <v>464</v>
      </c>
      <c r="N55" s="32" t="s">
        <v>175</v>
      </c>
      <c r="O55" s="32"/>
      <c r="P55" s="32" t="s">
        <v>612</v>
      </c>
      <c r="Q55" s="38"/>
    </row>
    <row r="56" spans="2:17" x14ac:dyDescent="0.25">
      <c r="B56" s="52">
        <v>-1</v>
      </c>
      <c r="C56" s="50" t="str">
        <f>VLOOKUP(テーブル26[[#This Row],[article_type_id]],品名マスタ[#All],5,0)</f>
        <v>その他</v>
      </c>
      <c r="D56" s="32">
        <v>1</v>
      </c>
      <c r="E56" s="50" t="str">
        <f>VLOOKUP(テーブル26[[#This Row],[qt_condition_type_id]],見積条件タイプマスタ[#All],5,0)</f>
        <v>材質</v>
      </c>
      <c r="F56" s="50" t="str">
        <f>VLOOKUP(テーブル26[[#This Row],[qt_condition_type_id]],見積条件タイプマスタ[#All],4,0)</f>
        <v>SOLID</v>
      </c>
      <c r="G56" s="32">
        <v>12</v>
      </c>
      <c r="H56" s="50" t="str">
        <f>テーブル26[[#This Row],[article_type_id]]&amp;"."&amp;テーブル26[[#This Row],[qt_condition_type_id]]&amp;"."&amp;テーブル26[[#This Row],[qt_condition_type_define_id]]</f>
        <v>-1.1.12</v>
      </c>
      <c r="I56" s="33" t="str">
        <f>VLOOKUP(テーブル26[[#This Row],['#unique_id]],見積条件マスタ[['#unique_id]:[name]],2,0)</f>
        <v>DAC_DC_3</v>
      </c>
      <c r="J56" s="33" t="str">
        <f>VLOOKUP(テーブル26[[#This Row],['#unique_id]],見積条件マスタ[['#unique_id]:[name]],3,0)</f>
        <v>46_48</v>
      </c>
      <c r="K56" s="33" t="str">
        <f>VLOOKUP(テーブル26[[#This Row],['#unique_id]],見積条件マスタ[['#unique_id]:[name]],4,0)</f>
        <v>DAC (46～48HRC) 鋳抜きピン用</v>
      </c>
      <c r="L56" s="32">
        <v>1</v>
      </c>
      <c r="M56" s="32" t="s">
        <v>464</v>
      </c>
      <c r="N56" s="32" t="s">
        <v>162</v>
      </c>
      <c r="O56" s="32"/>
      <c r="P56" s="32" t="s">
        <v>612</v>
      </c>
      <c r="Q56" s="38"/>
    </row>
    <row r="57" spans="2:17" x14ac:dyDescent="0.25">
      <c r="B57" s="52">
        <v>-1</v>
      </c>
      <c r="C57" s="50" t="str">
        <f>VLOOKUP(テーブル26[[#This Row],[article_type_id]],品名マスタ[#All],5,0)</f>
        <v>その他</v>
      </c>
      <c r="D57" s="32">
        <v>1</v>
      </c>
      <c r="E57" s="50" t="str">
        <f>VLOOKUP(テーブル26[[#This Row],[qt_condition_type_id]],見積条件タイプマスタ[#All],5,0)</f>
        <v>材質</v>
      </c>
      <c r="F57" s="50" t="str">
        <f>VLOOKUP(テーブル26[[#This Row],[qt_condition_type_id]],見積条件タイプマスタ[#All],4,0)</f>
        <v>SOLID</v>
      </c>
      <c r="G57" s="32">
        <v>12</v>
      </c>
      <c r="H57" s="50" t="str">
        <f>テーブル26[[#This Row],[article_type_id]]&amp;"."&amp;テーブル26[[#This Row],[qt_condition_type_id]]&amp;"."&amp;テーブル26[[#This Row],[qt_condition_type_define_id]]</f>
        <v>-1.1.12</v>
      </c>
      <c r="I57" s="33" t="str">
        <f>VLOOKUP(テーブル26[[#This Row],['#unique_id]],見積条件マスタ[['#unique_id]:[name]],2,0)</f>
        <v>DAC_DC_3</v>
      </c>
      <c r="J57" s="33" t="str">
        <f>VLOOKUP(テーブル26[[#This Row],['#unique_id]],見積条件マスタ[['#unique_id]:[name]],3,0)</f>
        <v>46_48</v>
      </c>
      <c r="K57" s="33" t="str">
        <f>VLOOKUP(テーブル26[[#This Row],['#unique_id]],見積条件マスタ[['#unique_id]:[name]],4,0)</f>
        <v>DAC (46～48HRC) 鋳抜きピン用</v>
      </c>
      <c r="L57" s="32">
        <v>2</v>
      </c>
      <c r="M57" s="32" t="s">
        <v>464</v>
      </c>
      <c r="N57" s="32" t="s">
        <v>35</v>
      </c>
      <c r="O57" s="32"/>
      <c r="P57" s="32" t="s">
        <v>611</v>
      </c>
      <c r="Q57" s="38"/>
    </row>
    <row r="58" spans="2:17" x14ac:dyDescent="0.25">
      <c r="B58" s="52">
        <v>-1</v>
      </c>
      <c r="C58" s="50" t="str">
        <f>VLOOKUP(テーブル26[[#This Row],[article_type_id]],品名マスタ[#All],5,0)</f>
        <v>その他</v>
      </c>
      <c r="D58" s="32">
        <v>1</v>
      </c>
      <c r="E58" s="50" t="str">
        <f>VLOOKUP(テーブル26[[#This Row],[qt_condition_type_id]],見積条件タイプマスタ[#All],5,0)</f>
        <v>材質</v>
      </c>
      <c r="F58" s="50" t="str">
        <f>VLOOKUP(テーブル26[[#This Row],[qt_condition_type_id]],見積条件タイプマスタ[#All],4,0)</f>
        <v>SOLID</v>
      </c>
      <c r="G58" s="32">
        <v>12</v>
      </c>
      <c r="H58" s="50" t="str">
        <f>テーブル26[[#This Row],[article_type_id]]&amp;"."&amp;テーブル26[[#This Row],[qt_condition_type_id]]&amp;"."&amp;テーブル26[[#This Row],[qt_condition_type_define_id]]</f>
        <v>-1.1.12</v>
      </c>
      <c r="I58" s="33" t="str">
        <f>VLOOKUP(テーブル26[[#This Row],['#unique_id]],見積条件マスタ[['#unique_id]:[name]],2,0)</f>
        <v>DAC_DC_3</v>
      </c>
      <c r="J58" s="33" t="str">
        <f>VLOOKUP(テーブル26[[#This Row],['#unique_id]],見積条件マスタ[['#unique_id]:[name]],3,0)</f>
        <v>46_48</v>
      </c>
      <c r="K58" s="33" t="str">
        <f>VLOOKUP(テーブル26[[#This Row],['#unique_id]],見積条件マスタ[['#unique_id]:[name]],4,0)</f>
        <v>DAC (46～48HRC) 鋳抜きピン用</v>
      </c>
      <c r="L58" s="32">
        <v>3</v>
      </c>
      <c r="M58" s="32" t="s">
        <v>464</v>
      </c>
      <c r="N58" s="32" t="s">
        <v>34</v>
      </c>
      <c r="O58" s="32"/>
      <c r="P58" s="32" t="s">
        <v>611</v>
      </c>
      <c r="Q58" s="38"/>
    </row>
    <row r="59" spans="2:17" x14ac:dyDescent="0.25">
      <c r="B59" s="52">
        <v>-1</v>
      </c>
      <c r="C59" s="50" t="str">
        <f>VLOOKUP(テーブル26[[#This Row],[article_type_id]],品名マスタ[#All],5,0)</f>
        <v>その他</v>
      </c>
      <c r="D59" s="32">
        <v>1</v>
      </c>
      <c r="E59" s="50" t="str">
        <f>VLOOKUP(テーブル26[[#This Row],[qt_condition_type_id]],見積条件タイプマスタ[#All],5,0)</f>
        <v>材質</v>
      </c>
      <c r="F59" s="50" t="str">
        <f>VLOOKUP(テーブル26[[#This Row],[qt_condition_type_id]],見積条件タイプマスタ[#All],4,0)</f>
        <v>SOLID</v>
      </c>
      <c r="G59" s="32">
        <v>12</v>
      </c>
      <c r="H59" s="50" t="str">
        <f>テーブル26[[#This Row],[article_type_id]]&amp;"."&amp;テーブル26[[#This Row],[qt_condition_type_id]]&amp;"."&amp;テーブル26[[#This Row],[qt_condition_type_define_id]]</f>
        <v>-1.1.12</v>
      </c>
      <c r="I59" s="33" t="str">
        <f>VLOOKUP(テーブル26[[#This Row],['#unique_id]],見積条件マスタ[['#unique_id]:[name]],2,0)</f>
        <v>DAC_DC_3</v>
      </c>
      <c r="J59" s="33" t="str">
        <f>VLOOKUP(テーブル26[[#This Row],['#unique_id]],見積条件マスタ[['#unique_id]:[name]],3,0)</f>
        <v>46_48</v>
      </c>
      <c r="K59" s="33" t="str">
        <f>VLOOKUP(テーブル26[[#This Row],['#unique_id]],見積条件マスタ[['#unique_id]:[name]],4,0)</f>
        <v>DAC (46～48HRC) 鋳抜きピン用</v>
      </c>
      <c r="L59" s="32">
        <v>4</v>
      </c>
      <c r="M59" s="32" t="s">
        <v>464</v>
      </c>
      <c r="N59" s="32" t="s">
        <v>166</v>
      </c>
      <c r="O59" s="32"/>
      <c r="P59" s="32" t="s">
        <v>612</v>
      </c>
      <c r="Q59" s="38"/>
    </row>
    <row r="60" spans="2:17" x14ac:dyDescent="0.25">
      <c r="B60" s="52">
        <v>-1</v>
      </c>
      <c r="C60" s="50" t="str">
        <f>VLOOKUP(テーブル26[[#This Row],[article_type_id]],品名マスタ[#All],5,0)</f>
        <v>その他</v>
      </c>
      <c r="D60" s="32">
        <v>1</v>
      </c>
      <c r="E60" s="50" t="str">
        <f>VLOOKUP(テーブル26[[#This Row],[qt_condition_type_id]],見積条件タイプマスタ[#All],5,0)</f>
        <v>材質</v>
      </c>
      <c r="F60" s="50" t="str">
        <f>VLOOKUP(テーブル26[[#This Row],[qt_condition_type_id]],見積条件タイプマスタ[#All],4,0)</f>
        <v>SOLID</v>
      </c>
      <c r="G60" s="32">
        <v>12</v>
      </c>
      <c r="H60" s="50" t="str">
        <f>テーブル26[[#This Row],[article_type_id]]&amp;"."&amp;テーブル26[[#This Row],[qt_condition_type_id]]&amp;"."&amp;テーブル26[[#This Row],[qt_condition_type_define_id]]</f>
        <v>-1.1.12</v>
      </c>
      <c r="I60" s="33" t="str">
        <f>VLOOKUP(テーブル26[[#This Row],['#unique_id]],見積条件マスタ[['#unique_id]:[name]],2,0)</f>
        <v>DAC_DC_3</v>
      </c>
      <c r="J60" s="33" t="str">
        <f>VLOOKUP(テーブル26[[#This Row],['#unique_id]],見積条件マスタ[['#unique_id]:[name]],3,0)</f>
        <v>46_48</v>
      </c>
      <c r="K60" s="33" t="str">
        <f>VLOOKUP(テーブル26[[#This Row],['#unique_id]],見積条件マスタ[['#unique_id]:[name]],4,0)</f>
        <v>DAC (46～48HRC) 鋳抜きピン用</v>
      </c>
      <c r="L60" s="32">
        <v>5</v>
      </c>
      <c r="M60" s="32" t="s">
        <v>464</v>
      </c>
      <c r="N60" s="32" t="s">
        <v>167</v>
      </c>
      <c r="O60" s="32"/>
      <c r="P60" s="32" t="s">
        <v>612</v>
      </c>
      <c r="Q60" s="38"/>
    </row>
    <row r="61" spans="2:17" x14ac:dyDescent="0.25">
      <c r="B61" s="52">
        <v>-1</v>
      </c>
      <c r="C61" s="50" t="str">
        <f>VLOOKUP(テーブル26[[#This Row],[article_type_id]],品名マスタ[#All],5,0)</f>
        <v>その他</v>
      </c>
      <c r="D61" s="32">
        <v>1</v>
      </c>
      <c r="E61" s="50" t="str">
        <f>VLOOKUP(テーブル26[[#This Row],[qt_condition_type_id]],見積条件タイプマスタ[#All],5,0)</f>
        <v>材質</v>
      </c>
      <c r="F61" s="50" t="str">
        <f>VLOOKUP(テーブル26[[#This Row],[qt_condition_type_id]],見積条件タイプマスタ[#All],4,0)</f>
        <v>SOLID</v>
      </c>
      <c r="G61" s="32">
        <v>12</v>
      </c>
      <c r="H61" s="50" t="str">
        <f>テーブル26[[#This Row],[article_type_id]]&amp;"."&amp;テーブル26[[#This Row],[qt_condition_type_id]]&amp;"."&amp;テーブル26[[#This Row],[qt_condition_type_define_id]]</f>
        <v>-1.1.12</v>
      </c>
      <c r="I61" s="33" t="str">
        <f>VLOOKUP(テーブル26[[#This Row],['#unique_id]],見積条件マスタ[['#unique_id]:[name]],2,0)</f>
        <v>DAC_DC_3</v>
      </c>
      <c r="J61" s="33" t="str">
        <f>VLOOKUP(テーブル26[[#This Row],['#unique_id]],見積条件マスタ[['#unique_id]:[name]],3,0)</f>
        <v>46_48</v>
      </c>
      <c r="K61" s="33" t="str">
        <f>VLOOKUP(テーブル26[[#This Row],['#unique_id]],見積条件マスタ[['#unique_id]:[name]],4,0)</f>
        <v>DAC (46～48HRC) 鋳抜きピン用</v>
      </c>
      <c r="L61" s="32">
        <v>6</v>
      </c>
      <c r="M61" s="32" t="s">
        <v>464</v>
      </c>
      <c r="N61" s="32" t="s">
        <v>168</v>
      </c>
      <c r="O61" s="32"/>
      <c r="P61" s="32" t="s">
        <v>612</v>
      </c>
      <c r="Q61" s="38"/>
    </row>
    <row r="62" spans="2:17" x14ac:dyDescent="0.25">
      <c r="B62" s="52">
        <v>-1</v>
      </c>
      <c r="C62" s="50" t="str">
        <f>VLOOKUP(テーブル26[[#This Row],[article_type_id]],品名マスタ[#All],5,0)</f>
        <v>その他</v>
      </c>
      <c r="D62" s="32">
        <v>1</v>
      </c>
      <c r="E62" s="50" t="str">
        <f>VLOOKUP(テーブル26[[#This Row],[qt_condition_type_id]],見積条件タイプマスタ[#All],5,0)</f>
        <v>材質</v>
      </c>
      <c r="F62" s="50" t="str">
        <f>VLOOKUP(テーブル26[[#This Row],[qt_condition_type_id]],見積条件タイプマスタ[#All],4,0)</f>
        <v>SOLID</v>
      </c>
      <c r="G62" s="32">
        <v>12</v>
      </c>
      <c r="H62" s="50" t="str">
        <f>テーブル26[[#This Row],[article_type_id]]&amp;"."&amp;テーブル26[[#This Row],[qt_condition_type_id]]&amp;"."&amp;テーブル26[[#This Row],[qt_condition_type_define_id]]</f>
        <v>-1.1.12</v>
      </c>
      <c r="I62" s="33" t="str">
        <f>VLOOKUP(テーブル26[[#This Row],['#unique_id]],見積条件マスタ[['#unique_id]:[name]],2,0)</f>
        <v>DAC_DC_3</v>
      </c>
      <c r="J62" s="33" t="str">
        <f>VLOOKUP(テーブル26[[#This Row],['#unique_id]],見積条件マスタ[['#unique_id]:[name]],3,0)</f>
        <v>46_48</v>
      </c>
      <c r="K62" s="33" t="str">
        <f>VLOOKUP(テーブル26[[#This Row],['#unique_id]],見積条件マスタ[['#unique_id]:[name]],4,0)</f>
        <v>DAC (46～48HRC) 鋳抜きピン用</v>
      </c>
      <c r="L62" s="32">
        <v>7</v>
      </c>
      <c r="M62" s="32" t="s">
        <v>464</v>
      </c>
      <c r="N62" s="32" t="s">
        <v>169</v>
      </c>
      <c r="O62" s="32"/>
      <c r="P62" s="32" t="s">
        <v>612</v>
      </c>
      <c r="Q62" s="38"/>
    </row>
    <row r="63" spans="2:17" x14ac:dyDescent="0.25">
      <c r="B63" s="52">
        <v>-1</v>
      </c>
      <c r="C63" s="50" t="str">
        <f>VLOOKUP(テーブル26[[#This Row],[article_type_id]],品名マスタ[#All],5,0)</f>
        <v>その他</v>
      </c>
      <c r="D63" s="32">
        <v>1</v>
      </c>
      <c r="E63" s="50" t="str">
        <f>VLOOKUP(テーブル26[[#This Row],[qt_condition_type_id]],見積条件タイプマスタ[#All],5,0)</f>
        <v>材質</v>
      </c>
      <c r="F63" s="50" t="str">
        <f>VLOOKUP(テーブル26[[#This Row],[qt_condition_type_id]],見積条件タイプマスタ[#All],4,0)</f>
        <v>SOLID</v>
      </c>
      <c r="G63" s="32">
        <v>12</v>
      </c>
      <c r="H63" s="50" t="str">
        <f>テーブル26[[#This Row],[article_type_id]]&amp;"."&amp;テーブル26[[#This Row],[qt_condition_type_id]]&amp;"."&amp;テーブル26[[#This Row],[qt_condition_type_define_id]]</f>
        <v>-1.1.12</v>
      </c>
      <c r="I63" s="33" t="str">
        <f>VLOOKUP(テーブル26[[#This Row],['#unique_id]],見積条件マスタ[['#unique_id]:[name]],2,0)</f>
        <v>DAC_DC_3</v>
      </c>
      <c r="J63" s="33" t="str">
        <f>VLOOKUP(テーブル26[[#This Row],['#unique_id]],見積条件マスタ[['#unique_id]:[name]],3,0)</f>
        <v>46_48</v>
      </c>
      <c r="K63" s="33" t="str">
        <f>VLOOKUP(テーブル26[[#This Row],['#unique_id]],見積条件マスタ[['#unique_id]:[name]],4,0)</f>
        <v>DAC (46～48HRC) 鋳抜きピン用</v>
      </c>
      <c r="L63" s="32">
        <v>8</v>
      </c>
      <c r="M63" s="32" t="s">
        <v>464</v>
      </c>
      <c r="N63" s="32" t="s">
        <v>170</v>
      </c>
      <c r="O63" s="32"/>
      <c r="P63" s="32" t="s">
        <v>612</v>
      </c>
      <c r="Q63" s="38"/>
    </row>
    <row r="64" spans="2:17" x14ac:dyDescent="0.25">
      <c r="B64" s="52">
        <v>-1</v>
      </c>
      <c r="C64" s="50" t="str">
        <f>VLOOKUP(テーブル26[[#This Row],[article_type_id]],品名マスタ[#All],5,0)</f>
        <v>その他</v>
      </c>
      <c r="D64" s="32">
        <v>1</v>
      </c>
      <c r="E64" s="50" t="str">
        <f>VLOOKUP(テーブル26[[#This Row],[qt_condition_type_id]],見積条件タイプマスタ[#All],5,0)</f>
        <v>材質</v>
      </c>
      <c r="F64" s="50" t="str">
        <f>VLOOKUP(テーブル26[[#This Row],[qt_condition_type_id]],見積条件タイプマスタ[#All],4,0)</f>
        <v>SOLID</v>
      </c>
      <c r="G64" s="32">
        <v>12</v>
      </c>
      <c r="H64" s="50" t="str">
        <f>テーブル26[[#This Row],[article_type_id]]&amp;"."&amp;テーブル26[[#This Row],[qt_condition_type_id]]&amp;"."&amp;テーブル26[[#This Row],[qt_condition_type_define_id]]</f>
        <v>-1.1.12</v>
      </c>
      <c r="I64" s="33" t="str">
        <f>VLOOKUP(テーブル26[[#This Row],['#unique_id]],見積条件マスタ[['#unique_id]:[name]],2,0)</f>
        <v>DAC_DC_3</v>
      </c>
      <c r="J64" s="33" t="str">
        <f>VLOOKUP(テーブル26[[#This Row],['#unique_id]],見積条件マスタ[['#unique_id]:[name]],3,0)</f>
        <v>46_48</v>
      </c>
      <c r="K64" s="33" t="str">
        <f>VLOOKUP(テーブル26[[#This Row],['#unique_id]],見積条件マスタ[['#unique_id]:[name]],4,0)</f>
        <v>DAC (46～48HRC) 鋳抜きピン用</v>
      </c>
      <c r="L64" s="32">
        <v>9</v>
      </c>
      <c r="M64" s="32" t="s">
        <v>464</v>
      </c>
      <c r="N64" s="32" t="s">
        <v>171</v>
      </c>
      <c r="O64" s="32"/>
      <c r="P64" s="32" t="s">
        <v>612</v>
      </c>
      <c r="Q64" s="38"/>
    </row>
    <row r="65" spans="2:17" x14ac:dyDescent="0.25">
      <c r="B65" s="52">
        <v>-1</v>
      </c>
      <c r="C65" s="50" t="str">
        <f>VLOOKUP(テーブル26[[#This Row],[article_type_id]],品名マスタ[#All],5,0)</f>
        <v>その他</v>
      </c>
      <c r="D65" s="32">
        <v>1</v>
      </c>
      <c r="E65" s="50" t="str">
        <f>VLOOKUP(テーブル26[[#This Row],[qt_condition_type_id]],見積条件タイプマスタ[#All],5,0)</f>
        <v>材質</v>
      </c>
      <c r="F65" s="50" t="str">
        <f>VLOOKUP(テーブル26[[#This Row],[qt_condition_type_id]],見積条件タイプマスタ[#All],4,0)</f>
        <v>SOLID</v>
      </c>
      <c r="G65" s="32">
        <v>12</v>
      </c>
      <c r="H65" s="50" t="str">
        <f>テーブル26[[#This Row],[article_type_id]]&amp;"."&amp;テーブル26[[#This Row],[qt_condition_type_id]]&amp;"."&amp;テーブル26[[#This Row],[qt_condition_type_define_id]]</f>
        <v>-1.1.12</v>
      </c>
      <c r="I65" s="33" t="str">
        <f>VLOOKUP(テーブル26[[#This Row],['#unique_id]],見積条件マスタ[['#unique_id]:[name]],2,0)</f>
        <v>DAC_DC_3</v>
      </c>
      <c r="J65" s="33" t="str">
        <f>VLOOKUP(テーブル26[[#This Row],['#unique_id]],見積条件マスタ[['#unique_id]:[name]],3,0)</f>
        <v>46_48</v>
      </c>
      <c r="K65" s="33" t="str">
        <f>VLOOKUP(テーブル26[[#This Row],['#unique_id]],見積条件マスタ[['#unique_id]:[name]],4,0)</f>
        <v>DAC (46～48HRC) 鋳抜きピン用</v>
      </c>
      <c r="L65" s="32">
        <v>10</v>
      </c>
      <c r="M65" s="32" t="s">
        <v>464</v>
      </c>
      <c r="N65" s="32" t="s">
        <v>172</v>
      </c>
      <c r="O65" s="32"/>
      <c r="P65" s="32" t="s">
        <v>612</v>
      </c>
      <c r="Q65" s="38"/>
    </row>
    <row r="66" spans="2:17" x14ac:dyDescent="0.25">
      <c r="B66" s="52">
        <v>-1</v>
      </c>
      <c r="C66" s="50" t="str">
        <f>VLOOKUP(テーブル26[[#This Row],[article_type_id]],品名マスタ[#All],5,0)</f>
        <v>その他</v>
      </c>
      <c r="D66" s="32">
        <v>1</v>
      </c>
      <c r="E66" s="50" t="str">
        <f>VLOOKUP(テーブル26[[#This Row],[qt_condition_type_id]],見積条件タイプマスタ[#All],5,0)</f>
        <v>材質</v>
      </c>
      <c r="F66" s="50" t="str">
        <f>VLOOKUP(テーブル26[[#This Row],[qt_condition_type_id]],見積条件タイプマスタ[#All],4,0)</f>
        <v>SOLID</v>
      </c>
      <c r="G66" s="32">
        <v>12</v>
      </c>
      <c r="H66" s="50" t="str">
        <f>テーブル26[[#This Row],[article_type_id]]&amp;"."&amp;テーブル26[[#This Row],[qt_condition_type_id]]&amp;"."&amp;テーブル26[[#This Row],[qt_condition_type_define_id]]</f>
        <v>-1.1.12</v>
      </c>
      <c r="I66" s="33" t="str">
        <f>VLOOKUP(テーブル26[[#This Row],['#unique_id]],見積条件マスタ[['#unique_id]:[name]],2,0)</f>
        <v>DAC_DC_3</v>
      </c>
      <c r="J66" s="33" t="str">
        <f>VLOOKUP(テーブル26[[#This Row],['#unique_id]],見積条件マスタ[['#unique_id]:[name]],3,0)</f>
        <v>46_48</v>
      </c>
      <c r="K66" s="33" t="str">
        <f>VLOOKUP(テーブル26[[#This Row],['#unique_id]],見積条件マスタ[['#unique_id]:[name]],4,0)</f>
        <v>DAC (46～48HRC) 鋳抜きピン用</v>
      </c>
      <c r="L66" s="32">
        <v>11</v>
      </c>
      <c r="M66" s="32" t="s">
        <v>464</v>
      </c>
      <c r="N66" s="32" t="s">
        <v>173</v>
      </c>
      <c r="O66" s="32"/>
      <c r="P66" s="32" t="s">
        <v>612</v>
      </c>
      <c r="Q66" s="38"/>
    </row>
    <row r="67" spans="2:17" x14ac:dyDescent="0.25">
      <c r="B67" s="52">
        <v>-1</v>
      </c>
      <c r="C67" s="50" t="str">
        <f>VLOOKUP(テーブル26[[#This Row],[article_type_id]],品名マスタ[#All],5,0)</f>
        <v>その他</v>
      </c>
      <c r="D67" s="32">
        <v>1</v>
      </c>
      <c r="E67" s="50" t="str">
        <f>VLOOKUP(テーブル26[[#This Row],[qt_condition_type_id]],見積条件タイプマスタ[#All],5,0)</f>
        <v>材質</v>
      </c>
      <c r="F67" s="50" t="str">
        <f>VLOOKUP(テーブル26[[#This Row],[qt_condition_type_id]],見積条件タイプマスタ[#All],4,0)</f>
        <v>SOLID</v>
      </c>
      <c r="G67" s="32">
        <v>12</v>
      </c>
      <c r="H67" s="50" t="str">
        <f>テーブル26[[#This Row],[article_type_id]]&amp;"."&amp;テーブル26[[#This Row],[qt_condition_type_id]]&amp;"."&amp;テーブル26[[#This Row],[qt_condition_type_define_id]]</f>
        <v>-1.1.12</v>
      </c>
      <c r="I67" s="33" t="str">
        <f>VLOOKUP(テーブル26[[#This Row],['#unique_id]],見積条件マスタ[['#unique_id]:[name]],2,0)</f>
        <v>DAC_DC_3</v>
      </c>
      <c r="J67" s="33" t="str">
        <f>VLOOKUP(テーブル26[[#This Row],['#unique_id]],見積条件マスタ[['#unique_id]:[name]],3,0)</f>
        <v>46_48</v>
      </c>
      <c r="K67" s="33" t="str">
        <f>VLOOKUP(テーブル26[[#This Row],['#unique_id]],見積条件マスタ[['#unique_id]:[name]],4,0)</f>
        <v>DAC (46～48HRC) 鋳抜きピン用</v>
      </c>
      <c r="L67" s="32">
        <v>12</v>
      </c>
      <c r="M67" s="32" t="s">
        <v>464</v>
      </c>
      <c r="N67" s="32" t="s">
        <v>174</v>
      </c>
      <c r="O67" s="32"/>
      <c r="P67" s="32" t="s">
        <v>612</v>
      </c>
      <c r="Q67" s="38"/>
    </row>
    <row r="68" spans="2:17" x14ac:dyDescent="0.25">
      <c r="B68" s="52">
        <v>-1</v>
      </c>
      <c r="C68" s="50" t="str">
        <f>VLOOKUP(テーブル26[[#This Row],[article_type_id]],品名マスタ[#All],5,0)</f>
        <v>その他</v>
      </c>
      <c r="D68" s="32">
        <v>1</v>
      </c>
      <c r="E68" s="50" t="str">
        <f>VLOOKUP(テーブル26[[#This Row],[qt_condition_type_id]],見積条件タイプマスタ[#All],5,0)</f>
        <v>材質</v>
      </c>
      <c r="F68" s="50" t="str">
        <f>VLOOKUP(テーブル26[[#This Row],[qt_condition_type_id]],見積条件タイプマスタ[#All],4,0)</f>
        <v>SOLID</v>
      </c>
      <c r="G68" s="32">
        <v>12</v>
      </c>
      <c r="H68" s="50" t="str">
        <f>テーブル26[[#This Row],[article_type_id]]&amp;"."&amp;テーブル26[[#This Row],[qt_condition_type_id]]&amp;"."&amp;テーブル26[[#This Row],[qt_condition_type_define_id]]</f>
        <v>-1.1.12</v>
      </c>
      <c r="I68" s="33" t="str">
        <f>VLOOKUP(テーブル26[[#This Row],['#unique_id]],見積条件マスタ[['#unique_id]:[name]],2,0)</f>
        <v>DAC_DC_3</v>
      </c>
      <c r="J68" s="33" t="str">
        <f>VLOOKUP(テーブル26[[#This Row],['#unique_id]],見積条件マスタ[['#unique_id]:[name]],3,0)</f>
        <v>46_48</v>
      </c>
      <c r="K68" s="33" t="str">
        <f>VLOOKUP(テーブル26[[#This Row],['#unique_id]],見積条件マスタ[['#unique_id]:[name]],4,0)</f>
        <v>DAC (46～48HRC) 鋳抜きピン用</v>
      </c>
      <c r="L68" s="32">
        <v>13</v>
      </c>
      <c r="M68" s="32" t="s">
        <v>464</v>
      </c>
      <c r="N68" s="32" t="s">
        <v>175</v>
      </c>
      <c r="O68" s="32"/>
      <c r="P68" s="32" t="s">
        <v>612</v>
      </c>
      <c r="Q68" s="38"/>
    </row>
    <row r="69" spans="2:17" x14ac:dyDescent="0.25">
      <c r="B69" s="52">
        <v>-1</v>
      </c>
      <c r="C69" s="50" t="str">
        <f>VLOOKUP(テーブル26[[#This Row],[article_type_id]],品名マスタ[#All],5,0)</f>
        <v>その他</v>
      </c>
      <c r="D69" s="32">
        <v>2</v>
      </c>
      <c r="E69" s="50" t="str">
        <f>VLOOKUP(テーブル26[[#This Row],[qt_condition_type_id]],見積条件タイプマスタ[#All],5,0)</f>
        <v>表面処理</v>
      </c>
      <c r="F69" s="50" t="str">
        <f>VLOOKUP(テーブル26[[#This Row],[qt_condition_type_id]],見積条件タイプマスタ[#All],4,0)</f>
        <v>SOLID</v>
      </c>
      <c r="G69" s="32">
        <v>1</v>
      </c>
      <c r="H69" s="50" t="str">
        <f>テーブル26[[#This Row],[article_type_id]]&amp;"."&amp;テーブル26[[#This Row],[qt_condition_type_id]]&amp;"."&amp;テーブル26[[#This Row],[qt_condition_type_define_id]]</f>
        <v>-1.2.1</v>
      </c>
      <c r="I69" s="33" t="str">
        <f>VLOOKUP(テーブル26[[#This Row],['#unique_id]],見積条件マスタ[['#unique_id]:[name]],2,0)</f>
        <v>NO_TREATMENT</v>
      </c>
      <c r="J69" s="33">
        <f>VLOOKUP(テーブル26[[#This Row],['#unique_id]],見積条件マスタ[['#unique_id]:[name]],3,0)</f>
        <v>0</v>
      </c>
      <c r="K69" s="33" t="str">
        <f>VLOOKUP(テーブル26[[#This Row],['#unique_id]],見積条件マスタ[['#unique_id]:[name]],4,0)</f>
        <v>なし</v>
      </c>
      <c r="L69" s="32">
        <v>1</v>
      </c>
      <c r="M69" s="32" t="s">
        <v>465</v>
      </c>
      <c r="N69" s="32" t="s">
        <v>609</v>
      </c>
      <c r="O69" s="32"/>
      <c r="P69" s="32" t="s">
        <v>612</v>
      </c>
      <c r="Q69" s="38"/>
    </row>
    <row r="70" spans="2:17" x14ac:dyDescent="0.25">
      <c r="B70" s="52">
        <v>-1</v>
      </c>
      <c r="C70" s="50" t="str">
        <f>VLOOKUP(テーブル26[[#This Row],[article_type_id]],品名マスタ[#All],5,0)</f>
        <v>その他</v>
      </c>
      <c r="D70" s="32">
        <v>2</v>
      </c>
      <c r="E70" s="50" t="str">
        <f>VLOOKUP(テーブル26[[#This Row],[qt_condition_type_id]],見積条件タイプマスタ[#All],5,0)</f>
        <v>表面処理</v>
      </c>
      <c r="F70" s="50" t="str">
        <f>VLOOKUP(テーブル26[[#This Row],[qt_condition_type_id]],見積条件タイプマスタ[#All],4,0)</f>
        <v>SOLID</v>
      </c>
      <c r="G70" s="32">
        <v>2</v>
      </c>
      <c r="H70" s="50" t="str">
        <f>テーブル26[[#This Row],[article_type_id]]&amp;"."&amp;テーブル26[[#This Row],[qt_condition_type_id]]&amp;"."&amp;テーブル26[[#This Row],[qt_condition_type_define_id]]</f>
        <v>-1.2.2</v>
      </c>
      <c r="I70" s="33" t="str">
        <f>VLOOKUP(テーブル26[[#This Row],['#unique_id]],見積条件マスタ[['#unique_id]:[name]],2,0)</f>
        <v>NITRIDING</v>
      </c>
      <c r="J70" s="33">
        <f>VLOOKUP(テーブル26[[#This Row],['#unique_id]],見積条件マスタ[['#unique_id]:[name]],3,0)</f>
        <v>0</v>
      </c>
      <c r="K70" s="33" t="str">
        <f>VLOOKUP(テーブル26[[#This Row],['#unique_id]],見積条件マスタ[['#unique_id]:[name]],4,0)</f>
        <v>窒化処理</v>
      </c>
      <c r="L70" s="32">
        <v>1</v>
      </c>
      <c r="M70" s="32" t="s">
        <v>587</v>
      </c>
      <c r="N70" s="32" t="s">
        <v>609</v>
      </c>
      <c r="O70" s="32"/>
      <c r="P70" s="32" t="s">
        <v>612</v>
      </c>
      <c r="Q70" s="38"/>
    </row>
    <row r="71" spans="2:17" x14ac:dyDescent="0.25">
      <c r="B71" s="52">
        <v>-1</v>
      </c>
      <c r="C71" s="50" t="str">
        <f>VLOOKUP(テーブル26[[#This Row],[article_type_id]],品名マスタ[#All],5,0)</f>
        <v>その他</v>
      </c>
      <c r="D71" s="32">
        <v>2</v>
      </c>
      <c r="E71" s="50" t="str">
        <f>VLOOKUP(テーブル26[[#This Row],[qt_condition_type_id]],見積条件タイプマスタ[#All],5,0)</f>
        <v>表面処理</v>
      </c>
      <c r="F71" s="50" t="str">
        <f>VLOOKUP(テーブル26[[#This Row],[qt_condition_type_id]],見積条件タイプマスタ[#All],4,0)</f>
        <v>SOLID</v>
      </c>
      <c r="G71" s="32">
        <v>2</v>
      </c>
      <c r="H71" s="50" t="str">
        <f>テーブル26[[#This Row],[article_type_id]]&amp;"."&amp;テーブル26[[#This Row],[qt_condition_type_id]]&amp;"."&amp;テーブル26[[#This Row],[qt_condition_type_define_id]]</f>
        <v>-1.2.2</v>
      </c>
      <c r="I71" s="33" t="str">
        <f>VLOOKUP(テーブル26[[#This Row],['#unique_id]],見積条件マスタ[['#unique_id]:[name]],2,0)</f>
        <v>NITRIDING</v>
      </c>
      <c r="J71" s="33">
        <f>VLOOKUP(テーブル26[[#This Row],['#unique_id]],見積条件マスタ[['#unique_id]:[name]],3,0)</f>
        <v>0</v>
      </c>
      <c r="K71" s="33" t="str">
        <f>VLOOKUP(テーブル26[[#This Row],['#unique_id]],見積条件マスタ[['#unique_id]:[name]],4,0)</f>
        <v>窒化処理</v>
      </c>
      <c r="L71" s="32">
        <v>2</v>
      </c>
      <c r="M71" s="32" t="s">
        <v>602</v>
      </c>
      <c r="N71" s="32" t="s">
        <v>609</v>
      </c>
      <c r="O71" s="32"/>
      <c r="P71" s="32" t="s">
        <v>612</v>
      </c>
      <c r="Q71" s="38"/>
    </row>
    <row r="72" spans="2:17" x14ac:dyDescent="0.25">
      <c r="B72" s="52">
        <v>-1</v>
      </c>
      <c r="C72" s="50" t="str">
        <f>VLOOKUP(テーブル26[[#This Row],[article_type_id]],品名マスタ[#All],5,0)</f>
        <v>その他</v>
      </c>
      <c r="D72" s="32">
        <v>2</v>
      </c>
      <c r="E72" s="50" t="str">
        <f>VLOOKUP(テーブル26[[#This Row],[qt_condition_type_id]],見積条件タイプマスタ[#All],5,0)</f>
        <v>表面処理</v>
      </c>
      <c r="F72" s="50" t="str">
        <f>VLOOKUP(テーブル26[[#This Row],[qt_condition_type_id]],見積条件タイプマスタ[#All],4,0)</f>
        <v>SOLID</v>
      </c>
      <c r="G72" s="32">
        <v>2</v>
      </c>
      <c r="H72" s="50" t="str">
        <f>テーブル26[[#This Row],[article_type_id]]&amp;"."&amp;テーブル26[[#This Row],[qt_condition_type_id]]&amp;"."&amp;テーブル26[[#This Row],[qt_condition_type_define_id]]</f>
        <v>-1.2.2</v>
      </c>
      <c r="I72" s="33" t="str">
        <f>VLOOKUP(テーブル26[[#This Row],['#unique_id]],見積条件マスタ[['#unique_id]:[name]],2,0)</f>
        <v>NITRIDING</v>
      </c>
      <c r="J72" s="33">
        <f>VLOOKUP(テーブル26[[#This Row],['#unique_id]],見積条件マスタ[['#unique_id]:[name]],3,0)</f>
        <v>0</v>
      </c>
      <c r="K72" s="33" t="str">
        <f>VLOOKUP(テーブル26[[#This Row],['#unique_id]],見積条件マスタ[['#unique_id]:[name]],4,0)</f>
        <v>窒化処理</v>
      </c>
      <c r="L72" s="32">
        <v>3</v>
      </c>
      <c r="M72" s="32" t="s">
        <v>603</v>
      </c>
      <c r="N72" s="32" t="s">
        <v>609</v>
      </c>
      <c r="O72" s="32"/>
      <c r="P72" s="32" t="s">
        <v>615</v>
      </c>
      <c r="Q72" s="38"/>
    </row>
    <row r="73" spans="2:17" x14ac:dyDescent="0.25">
      <c r="B73" s="52">
        <v>-1</v>
      </c>
      <c r="C73" s="50" t="str">
        <f>VLOOKUP(テーブル26[[#This Row],[article_type_id]],品名マスタ[#All],5,0)</f>
        <v>その他</v>
      </c>
      <c r="D73" s="32">
        <v>2</v>
      </c>
      <c r="E73" s="50" t="str">
        <f>VLOOKUP(テーブル26[[#This Row],[qt_condition_type_id]],見積条件タイプマスタ[#All],5,0)</f>
        <v>表面処理</v>
      </c>
      <c r="F73" s="50" t="str">
        <f>VLOOKUP(テーブル26[[#This Row],[qt_condition_type_id]],見積条件タイプマスタ[#All],4,0)</f>
        <v>SOLID</v>
      </c>
      <c r="G73" s="32">
        <v>2</v>
      </c>
      <c r="H73" s="50" t="str">
        <f>テーブル26[[#This Row],[article_type_id]]&amp;"."&amp;テーブル26[[#This Row],[qt_condition_type_id]]&amp;"."&amp;テーブル26[[#This Row],[qt_condition_type_define_id]]</f>
        <v>-1.2.2</v>
      </c>
      <c r="I73" s="33" t="str">
        <f>VLOOKUP(テーブル26[[#This Row],['#unique_id]],見積条件マスタ[['#unique_id]:[name]],2,0)</f>
        <v>NITRIDING</v>
      </c>
      <c r="J73" s="33">
        <f>VLOOKUP(テーブル26[[#This Row],['#unique_id]],見積条件マスタ[['#unique_id]:[name]],3,0)</f>
        <v>0</v>
      </c>
      <c r="K73" s="33" t="str">
        <f>VLOOKUP(テーブル26[[#This Row],['#unique_id]],見積条件マスタ[['#unique_id]:[name]],4,0)</f>
        <v>窒化処理</v>
      </c>
      <c r="L73" s="32">
        <v>4</v>
      </c>
      <c r="M73" s="32" t="s">
        <v>385</v>
      </c>
      <c r="N73" s="32" t="s">
        <v>609</v>
      </c>
      <c r="O73" s="32"/>
      <c r="P73" s="32" t="s">
        <v>612</v>
      </c>
      <c r="Q73" s="38"/>
    </row>
    <row r="74" spans="2:17" x14ac:dyDescent="0.25">
      <c r="B74" s="52">
        <v>-1</v>
      </c>
      <c r="C74" s="50" t="str">
        <f>VLOOKUP(テーブル26[[#This Row],[article_type_id]],品名マスタ[#All],5,0)</f>
        <v>その他</v>
      </c>
      <c r="D74" s="32">
        <v>2</v>
      </c>
      <c r="E74" s="50" t="str">
        <f>VLOOKUP(テーブル26[[#This Row],[qt_condition_type_id]],見積条件タイプマスタ[#All],5,0)</f>
        <v>表面処理</v>
      </c>
      <c r="F74" s="50" t="str">
        <f>VLOOKUP(テーブル26[[#This Row],[qt_condition_type_id]],見積条件タイプマスタ[#All],4,0)</f>
        <v>SOLID</v>
      </c>
      <c r="G74" s="32">
        <v>2</v>
      </c>
      <c r="H74" s="50" t="str">
        <f>テーブル26[[#This Row],[article_type_id]]&amp;"."&amp;テーブル26[[#This Row],[qt_condition_type_id]]&amp;"."&amp;テーブル26[[#This Row],[qt_condition_type_define_id]]</f>
        <v>-1.2.2</v>
      </c>
      <c r="I74" s="33" t="str">
        <f>VLOOKUP(テーブル26[[#This Row],['#unique_id]],見積条件マスタ[['#unique_id]:[name]],2,0)</f>
        <v>NITRIDING</v>
      </c>
      <c r="J74" s="33">
        <f>VLOOKUP(テーブル26[[#This Row],['#unique_id]],見積条件マスタ[['#unique_id]:[name]],3,0)</f>
        <v>0</v>
      </c>
      <c r="K74" s="33" t="str">
        <f>VLOOKUP(テーブル26[[#This Row],['#unique_id]],見積条件マスタ[['#unique_id]:[name]],4,0)</f>
        <v>窒化処理</v>
      </c>
      <c r="L74" s="32">
        <v>5</v>
      </c>
      <c r="M74" s="32" t="s">
        <v>588</v>
      </c>
      <c r="N74" s="32" t="s">
        <v>609</v>
      </c>
      <c r="O74" s="32"/>
      <c r="P74" s="32" t="s">
        <v>613</v>
      </c>
      <c r="Q74" s="38"/>
    </row>
    <row r="75" spans="2:17" x14ac:dyDescent="0.25">
      <c r="B75" s="52">
        <v>-1</v>
      </c>
      <c r="C75" s="50" t="str">
        <f>VLOOKUP(テーブル26[[#This Row],[article_type_id]],品名マスタ[#All],5,0)</f>
        <v>その他</v>
      </c>
      <c r="D75" s="32">
        <v>2</v>
      </c>
      <c r="E75" s="50" t="str">
        <f>VLOOKUP(テーブル26[[#This Row],[qt_condition_type_id]],見積条件タイプマスタ[#All],5,0)</f>
        <v>表面処理</v>
      </c>
      <c r="F75" s="50" t="str">
        <f>VLOOKUP(テーブル26[[#This Row],[qt_condition_type_id]],見積条件タイプマスタ[#All],4,0)</f>
        <v>SOLID</v>
      </c>
      <c r="G75" s="32">
        <v>2</v>
      </c>
      <c r="H75" s="50" t="str">
        <f>テーブル26[[#This Row],[article_type_id]]&amp;"."&amp;テーブル26[[#This Row],[qt_condition_type_id]]&amp;"."&amp;テーブル26[[#This Row],[qt_condition_type_define_id]]</f>
        <v>-1.2.2</v>
      </c>
      <c r="I75" s="33" t="str">
        <f>VLOOKUP(テーブル26[[#This Row],['#unique_id]],見積条件マスタ[['#unique_id]:[name]],2,0)</f>
        <v>NITRIDING</v>
      </c>
      <c r="J75" s="33">
        <f>VLOOKUP(テーブル26[[#This Row],['#unique_id]],見積条件マスタ[['#unique_id]:[name]],3,0)</f>
        <v>0</v>
      </c>
      <c r="K75" s="33" t="str">
        <f>VLOOKUP(テーブル26[[#This Row],['#unique_id]],見積条件マスタ[['#unique_id]:[name]],4,0)</f>
        <v>窒化処理</v>
      </c>
      <c r="L75" s="32">
        <v>6</v>
      </c>
      <c r="M75" s="32" t="s">
        <v>589</v>
      </c>
      <c r="N75" s="32" t="s">
        <v>609</v>
      </c>
      <c r="O75" s="32"/>
      <c r="P75" s="32" t="s">
        <v>613</v>
      </c>
      <c r="Q75" s="38"/>
    </row>
    <row r="76" spans="2:17" x14ac:dyDescent="0.25">
      <c r="B76" s="52">
        <v>-1</v>
      </c>
      <c r="C76" s="50" t="str">
        <f>VLOOKUP(テーブル26[[#This Row],[article_type_id]],品名マスタ[#All],5,0)</f>
        <v>その他</v>
      </c>
      <c r="D76" s="32">
        <v>2</v>
      </c>
      <c r="E76" s="50" t="str">
        <f>VLOOKUP(テーブル26[[#This Row],[qt_condition_type_id]],見積条件タイプマスタ[#All],5,0)</f>
        <v>表面処理</v>
      </c>
      <c r="F76" s="50" t="str">
        <f>VLOOKUP(テーブル26[[#This Row],[qt_condition_type_id]],見積条件タイプマスタ[#All],4,0)</f>
        <v>SOLID</v>
      </c>
      <c r="G76" s="32">
        <v>2</v>
      </c>
      <c r="H76" s="50" t="str">
        <f>テーブル26[[#This Row],[article_type_id]]&amp;"."&amp;テーブル26[[#This Row],[qt_condition_type_id]]&amp;"."&amp;テーブル26[[#This Row],[qt_condition_type_define_id]]</f>
        <v>-1.2.2</v>
      </c>
      <c r="I76" s="33" t="str">
        <f>VLOOKUP(テーブル26[[#This Row],['#unique_id]],見積条件マスタ[['#unique_id]:[name]],2,0)</f>
        <v>NITRIDING</v>
      </c>
      <c r="J76" s="33">
        <f>VLOOKUP(テーブル26[[#This Row],['#unique_id]],見積条件マスタ[['#unique_id]:[name]],3,0)</f>
        <v>0</v>
      </c>
      <c r="K76" s="33" t="str">
        <f>VLOOKUP(テーブル26[[#This Row],['#unique_id]],見積条件マスタ[['#unique_id]:[name]],4,0)</f>
        <v>窒化処理</v>
      </c>
      <c r="L76" s="32">
        <v>7</v>
      </c>
      <c r="M76" s="32" t="s">
        <v>609</v>
      </c>
      <c r="N76" s="32" t="s">
        <v>609</v>
      </c>
      <c r="O76" s="32"/>
      <c r="P76" s="32" t="s">
        <v>611</v>
      </c>
      <c r="Q76" s="38"/>
    </row>
    <row r="77" spans="2:17" x14ac:dyDescent="0.25">
      <c r="B77" s="52">
        <v>-1</v>
      </c>
      <c r="C77" s="50" t="str">
        <f>VLOOKUP(テーブル26[[#This Row],[article_type_id]],品名マスタ[#All],5,0)</f>
        <v>その他</v>
      </c>
      <c r="D77" s="32">
        <v>2</v>
      </c>
      <c r="E77" s="50" t="str">
        <f>VLOOKUP(テーブル26[[#This Row],[qt_condition_type_id]],見積条件タイプマスタ[#All],5,0)</f>
        <v>表面処理</v>
      </c>
      <c r="F77" s="50" t="str">
        <f>VLOOKUP(テーブル26[[#This Row],[qt_condition_type_id]],見積条件タイプマスタ[#All],4,0)</f>
        <v>SOLID</v>
      </c>
      <c r="G77" s="32">
        <v>3</v>
      </c>
      <c r="H77" s="50" t="str">
        <f>テーブル26[[#This Row],[article_type_id]]&amp;"."&amp;テーブル26[[#This Row],[qt_condition_type_id]]&amp;"."&amp;テーブル26[[#This Row],[qt_condition_type_define_id]]</f>
        <v>-1.2.3</v>
      </c>
      <c r="I77" s="33" t="str">
        <f>VLOOKUP(テーブル26[[#This Row],['#unique_id]],見積条件マスタ[['#unique_id]:[name]],2,0)</f>
        <v>HARD_CHROME_PLATING</v>
      </c>
      <c r="J77" s="33">
        <f>VLOOKUP(テーブル26[[#This Row],['#unique_id]],見積条件マスタ[['#unique_id]:[name]],3,0)</f>
        <v>0</v>
      </c>
      <c r="K77" s="33" t="str">
        <f>VLOOKUP(テーブル26[[#This Row],['#unique_id]],見積条件マスタ[['#unique_id]:[name]],4,0)</f>
        <v>硬質クロムメッキ</v>
      </c>
      <c r="L77" s="32">
        <v>1</v>
      </c>
      <c r="M77" s="32" t="s">
        <v>384</v>
      </c>
      <c r="N77" s="32" t="s">
        <v>609</v>
      </c>
      <c r="O77" s="32"/>
      <c r="P77" s="32" t="s">
        <v>612</v>
      </c>
      <c r="Q77" s="38"/>
    </row>
    <row r="78" spans="2:17" x14ac:dyDescent="0.25">
      <c r="B78" s="52">
        <v>-1</v>
      </c>
      <c r="C78" s="50" t="str">
        <f>VLOOKUP(テーブル26[[#This Row],[article_type_id]],品名マスタ[#All],5,0)</f>
        <v>その他</v>
      </c>
      <c r="D78" s="32">
        <v>2</v>
      </c>
      <c r="E78" s="50" t="str">
        <f>VLOOKUP(テーブル26[[#This Row],[qt_condition_type_id]],見積条件タイプマスタ[#All],5,0)</f>
        <v>表面処理</v>
      </c>
      <c r="F78" s="50" t="str">
        <f>VLOOKUP(テーブル26[[#This Row],[qt_condition_type_id]],見積条件タイプマスタ[#All],4,0)</f>
        <v>SOLID</v>
      </c>
      <c r="G78" s="32">
        <v>3</v>
      </c>
      <c r="H78" s="50" t="str">
        <f>テーブル26[[#This Row],[article_type_id]]&amp;"."&amp;テーブル26[[#This Row],[qt_condition_type_id]]&amp;"."&amp;テーブル26[[#This Row],[qt_condition_type_define_id]]</f>
        <v>-1.2.3</v>
      </c>
      <c r="I78" s="33" t="str">
        <f>VLOOKUP(テーブル26[[#This Row],['#unique_id]],見積条件マスタ[['#unique_id]:[name]],2,0)</f>
        <v>HARD_CHROME_PLATING</v>
      </c>
      <c r="J78" s="33">
        <f>VLOOKUP(テーブル26[[#This Row],['#unique_id]],見積条件マスタ[['#unique_id]:[name]],3,0)</f>
        <v>0</v>
      </c>
      <c r="K78" s="33" t="str">
        <f>VLOOKUP(テーブル26[[#This Row],['#unique_id]],見積条件マスタ[['#unique_id]:[name]],4,0)</f>
        <v>硬質クロムメッキ</v>
      </c>
      <c r="L78" s="32">
        <v>2</v>
      </c>
      <c r="M78" s="32" t="s">
        <v>609</v>
      </c>
      <c r="N78" s="32" t="s">
        <v>609</v>
      </c>
      <c r="O78" s="32"/>
      <c r="P78" s="32" t="s">
        <v>611</v>
      </c>
      <c r="Q78" s="38"/>
    </row>
    <row r="79" spans="2:17" x14ac:dyDescent="0.25">
      <c r="B79" s="52">
        <v>-1</v>
      </c>
      <c r="C79" s="50" t="str">
        <f>VLOOKUP(テーブル26[[#This Row],[article_type_id]],品名マスタ[#All],5,0)</f>
        <v>その他</v>
      </c>
      <c r="D79" s="32">
        <v>2</v>
      </c>
      <c r="E79" s="50" t="str">
        <f>VLOOKUP(テーブル26[[#This Row],[qt_condition_type_id]],見積条件タイプマスタ[#All],5,0)</f>
        <v>表面処理</v>
      </c>
      <c r="F79" s="50" t="str">
        <f>VLOOKUP(テーブル26[[#This Row],[qt_condition_type_id]],見積条件タイプマスタ[#All],4,0)</f>
        <v>SOLID</v>
      </c>
      <c r="G79" s="32">
        <v>4</v>
      </c>
      <c r="H79" s="50" t="str">
        <f>テーブル26[[#This Row],[article_type_id]]&amp;"."&amp;テーブル26[[#This Row],[qt_condition_type_id]]&amp;"."&amp;テーブル26[[#This Row],[qt_condition_type_define_id]]</f>
        <v>-1.2.4</v>
      </c>
      <c r="I79" s="33" t="str">
        <f>VLOOKUP(テーブル26[[#This Row],['#unique_id]],見積条件マスタ[['#unique_id]:[name]],2,0)</f>
        <v>TUFFTRIDE</v>
      </c>
      <c r="J79" s="33">
        <f>VLOOKUP(テーブル26[[#This Row],['#unique_id]],見積条件マスタ[['#unique_id]:[name]],3,0)</f>
        <v>0</v>
      </c>
      <c r="K79" s="33" t="str">
        <f>VLOOKUP(テーブル26[[#This Row],['#unique_id]],見積条件マスタ[['#unique_id]:[name]],4,0)</f>
        <v>タフトライド (鋳抜きピン用)</v>
      </c>
      <c r="L79" s="32">
        <v>1</v>
      </c>
      <c r="M79" s="32" t="s">
        <v>28</v>
      </c>
      <c r="N79" s="32" t="s">
        <v>609</v>
      </c>
      <c r="O79" s="32"/>
      <c r="P79" s="32" t="s">
        <v>612</v>
      </c>
      <c r="Q79" s="38"/>
    </row>
    <row r="80" spans="2:17" x14ac:dyDescent="0.25">
      <c r="B80" s="52">
        <v>-1</v>
      </c>
      <c r="C80" s="50" t="str">
        <f>VLOOKUP(テーブル26[[#This Row],[article_type_id]],品名マスタ[#All],5,0)</f>
        <v>その他</v>
      </c>
      <c r="D80" s="32">
        <v>2</v>
      </c>
      <c r="E80" s="50" t="str">
        <f>VLOOKUP(テーブル26[[#This Row],[qt_condition_type_id]],見積条件タイプマスタ[#All],5,0)</f>
        <v>表面処理</v>
      </c>
      <c r="F80" s="50" t="str">
        <f>VLOOKUP(テーブル26[[#This Row],[qt_condition_type_id]],見積条件タイプマスタ[#All],4,0)</f>
        <v>SOLID</v>
      </c>
      <c r="G80" s="32">
        <v>4</v>
      </c>
      <c r="H80" s="50" t="str">
        <f>テーブル26[[#This Row],[article_type_id]]&amp;"."&amp;テーブル26[[#This Row],[qt_condition_type_id]]&amp;"."&amp;テーブル26[[#This Row],[qt_condition_type_define_id]]</f>
        <v>-1.2.4</v>
      </c>
      <c r="I80" s="33" t="str">
        <f>VLOOKUP(テーブル26[[#This Row],['#unique_id]],見積条件マスタ[['#unique_id]:[name]],2,0)</f>
        <v>TUFFTRIDE</v>
      </c>
      <c r="J80" s="33">
        <f>VLOOKUP(テーブル26[[#This Row],['#unique_id]],見積条件マスタ[['#unique_id]:[name]],3,0)</f>
        <v>0</v>
      </c>
      <c r="K80" s="33" t="str">
        <f>VLOOKUP(テーブル26[[#This Row],['#unique_id]],見積条件マスタ[['#unique_id]:[name]],4,0)</f>
        <v>タフトライド (鋳抜きピン用)</v>
      </c>
      <c r="L80" s="32">
        <v>2</v>
      </c>
      <c r="M80" s="32" t="s">
        <v>30</v>
      </c>
      <c r="N80" s="32" t="s">
        <v>609</v>
      </c>
      <c r="O80" s="32"/>
      <c r="P80" s="32" t="s">
        <v>612</v>
      </c>
      <c r="Q80" s="38"/>
    </row>
    <row r="81" spans="2:17" x14ac:dyDescent="0.25">
      <c r="B81" s="52">
        <v>-1</v>
      </c>
      <c r="C81" s="50" t="str">
        <f>VLOOKUP(テーブル26[[#This Row],[article_type_id]],品名マスタ[#All],5,0)</f>
        <v>その他</v>
      </c>
      <c r="D81" s="32">
        <v>2</v>
      </c>
      <c r="E81" s="50" t="str">
        <f>VLOOKUP(テーブル26[[#This Row],[qt_condition_type_id]],見積条件タイプマスタ[#All],5,0)</f>
        <v>表面処理</v>
      </c>
      <c r="F81" s="50" t="str">
        <f>VLOOKUP(テーブル26[[#This Row],[qt_condition_type_id]],見積条件タイプマスタ[#All],4,0)</f>
        <v>SOLID</v>
      </c>
      <c r="G81" s="32">
        <v>4</v>
      </c>
      <c r="H81" s="50" t="str">
        <f>テーブル26[[#This Row],[article_type_id]]&amp;"."&amp;テーブル26[[#This Row],[qt_condition_type_id]]&amp;"."&amp;テーブル26[[#This Row],[qt_condition_type_define_id]]</f>
        <v>-1.2.4</v>
      </c>
      <c r="I81" s="33" t="str">
        <f>VLOOKUP(テーブル26[[#This Row],['#unique_id]],見積条件マスタ[['#unique_id]:[name]],2,0)</f>
        <v>TUFFTRIDE</v>
      </c>
      <c r="J81" s="33">
        <f>VLOOKUP(テーブル26[[#This Row],['#unique_id]],見積条件マスタ[['#unique_id]:[name]],3,0)</f>
        <v>0</v>
      </c>
      <c r="K81" s="33" t="str">
        <f>VLOOKUP(テーブル26[[#This Row],['#unique_id]],見積条件マスタ[['#unique_id]:[name]],4,0)</f>
        <v>タフトライド (鋳抜きピン用)</v>
      </c>
      <c r="L81" s="32">
        <v>3</v>
      </c>
      <c r="M81" s="32" t="s">
        <v>32</v>
      </c>
      <c r="N81" s="32" t="s">
        <v>609</v>
      </c>
      <c r="O81" s="32"/>
      <c r="P81" s="32" t="s">
        <v>612</v>
      </c>
      <c r="Q81" s="38"/>
    </row>
    <row r="82" spans="2:17" x14ac:dyDescent="0.25">
      <c r="B82" s="52">
        <v>-1</v>
      </c>
      <c r="C82" s="50" t="str">
        <f>VLOOKUP(テーブル26[[#This Row],[article_type_id]],品名マスタ[#All],5,0)</f>
        <v>その他</v>
      </c>
      <c r="D82" s="32">
        <v>2</v>
      </c>
      <c r="E82" s="50" t="str">
        <f>VLOOKUP(テーブル26[[#This Row],[qt_condition_type_id]],見積条件タイプマスタ[#All],5,0)</f>
        <v>表面処理</v>
      </c>
      <c r="F82" s="50" t="str">
        <f>VLOOKUP(テーブル26[[#This Row],[qt_condition_type_id]],見積条件タイプマスタ[#All],4,0)</f>
        <v>SOLID</v>
      </c>
      <c r="G82" s="32">
        <v>4</v>
      </c>
      <c r="H82" s="50" t="str">
        <f>テーブル26[[#This Row],[article_type_id]]&amp;"."&amp;テーブル26[[#This Row],[qt_condition_type_id]]&amp;"."&amp;テーブル26[[#This Row],[qt_condition_type_define_id]]</f>
        <v>-1.2.4</v>
      </c>
      <c r="I82" s="33" t="str">
        <f>VLOOKUP(テーブル26[[#This Row],['#unique_id]],見積条件マスタ[['#unique_id]:[name]],2,0)</f>
        <v>TUFFTRIDE</v>
      </c>
      <c r="J82" s="33">
        <f>VLOOKUP(テーブル26[[#This Row],['#unique_id]],見積条件マスタ[['#unique_id]:[name]],3,0)</f>
        <v>0</v>
      </c>
      <c r="K82" s="33" t="str">
        <f>VLOOKUP(テーブル26[[#This Row],['#unique_id]],見積条件マスタ[['#unique_id]:[name]],4,0)</f>
        <v>タフトライド (鋳抜きピン用)</v>
      </c>
      <c r="L82" s="32">
        <v>4</v>
      </c>
      <c r="M82" s="32" t="s">
        <v>609</v>
      </c>
      <c r="N82" s="32" t="s">
        <v>609</v>
      </c>
      <c r="O82" s="32"/>
      <c r="P82" s="32" t="s">
        <v>611</v>
      </c>
      <c r="Q82" s="38"/>
    </row>
    <row r="83" spans="2:17" x14ac:dyDescent="0.25">
      <c r="B83" s="52">
        <v>-1</v>
      </c>
      <c r="C83" s="50" t="str">
        <f>VLOOKUP(テーブル26[[#This Row],[article_type_id]],品名マスタ[#All],5,0)</f>
        <v>その他</v>
      </c>
      <c r="D83" s="32">
        <v>2</v>
      </c>
      <c r="E83" s="50" t="str">
        <f>VLOOKUP(テーブル26[[#This Row],[qt_condition_type_id]],見積条件タイプマスタ[#All],5,0)</f>
        <v>表面処理</v>
      </c>
      <c r="F83" s="50" t="str">
        <f>VLOOKUP(テーブル26[[#This Row],[qt_condition_type_id]],見積条件タイプマスタ[#All],4,0)</f>
        <v>SOLID</v>
      </c>
      <c r="G83" s="32">
        <v>5</v>
      </c>
      <c r="H83" s="50" t="str">
        <f>テーブル26[[#This Row],[article_type_id]]&amp;"."&amp;テーブル26[[#This Row],[qt_condition_type_id]]&amp;"."&amp;テーブル26[[#This Row],[qt_condition_type_define_id]]</f>
        <v>-1.2.5</v>
      </c>
      <c r="I83" s="33" t="str">
        <f>VLOOKUP(テーブル26[[#This Row],['#unique_id]],見積条件マスタ[['#unique_id]:[name]],2,0)</f>
        <v>GAS_SOFT_NITRIDING</v>
      </c>
      <c r="J83" s="33">
        <f>VLOOKUP(テーブル26[[#This Row],['#unique_id]],見積条件マスタ[['#unique_id]:[name]],3,0)</f>
        <v>0</v>
      </c>
      <c r="K83" s="33" t="str">
        <f>VLOOKUP(テーブル26[[#This Row],['#unique_id]],見積条件マスタ[['#unique_id]:[name]],4,0)</f>
        <v>ガス軟窒化 (鋳抜きピン用)</v>
      </c>
      <c r="L83" s="32">
        <v>1</v>
      </c>
      <c r="M83" s="32" t="s">
        <v>28</v>
      </c>
      <c r="N83" s="32" t="s">
        <v>609</v>
      </c>
      <c r="O83" s="32"/>
      <c r="P83" s="32" t="s">
        <v>612</v>
      </c>
      <c r="Q83" s="38"/>
    </row>
    <row r="84" spans="2:17" x14ac:dyDescent="0.25">
      <c r="B84" s="52">
        <v>-1</v>
      </c>
      <c r="C84" s="50" t="str">
        <f>VLOOKUP(テーブル26[[#This Row],[article_type_id]],品名マスタ[#All],5,0)</f>
        <v>その他</v>
      </c>
      <c r="D84" s="32">
        <v>2</v>
      </c>
      <c r="E84" s="50" t="str">
        <f>VLOOKUP(テーブル26[[#This Row],[qt_condition_type_id]],見積条件タイプマスタ[#All],5,0)</f>
        <v>表面処理</v>
      </c>
      <c r="F84" s="50" t="str">
        <f>VLOOKUP(テーブル26[[#This Row],[qt_condition_type_id]],見積条件タイプマスタ[#All],4,0)</f>
        <v>SOLID</v>
      </c>
      <c r="G84" s="32">
        <v>5</v>
      </c>
      <c r="H84" s="50" t="str">
        <f>テーブル26[[#This Row],[article_type_id]]&amp;"."&amp;テーブル26[[#This Row],[qt_condition_type_id]]&amp;"."&amp;テーブル26[[#This Row],[qt_condition_type_define_id]]</f>
        <v>-1.2.5</v>
      </c>
      <c r="I84" s="33" t="str">
        <f>VLOOKUP(テーブル26[[#This Row],['#unique_id]],見積条件マスタ[['#unique_id]:[name]],2,0)</f>
        <v>GAS_SOFT_NITRIDING</v>
      </c>
      <c r="J84" s="33">
        <f>VLOOKUP(テーブル26[[#This Row],['#unique_id]],見積条件マスタ[['#unique_id]:[name]],3,0)</f>
        <v>0</v>
      </c>
      <c r="K84" s="33" t="str">
        <f>VLOOKUP(テーブル26[[#This Row],['#unique_id]],見積条件マスタ[['#unique_id]:[name]],4,0)</f>
        <v>ガス軟窒化 (鋳抜きピン用)</v>
      </c>
      <c r="L84" s="32">
        <v>2</v>
      </c>
      <c r="M84" s="32" t="s">
        <v>30</v>
      </c>
      <c r="N84" s="32" t="s">
        <v>609</v>
      </c>
      <c r="O84" s="32"/>
      <c r="P84" s="32" t="s">
        <v>612</v>
      </c>
      <c r="Q84" s="38"/>
    </row>
    <row r="85" spans="2:17" x14ac:dyDescent="0.25">
      <c r="B85" s="52">
        <v>-1</v>
      </c>
      <c r="C85" s="50" t="str">
        <f>VLOOKUP(テーブル26[[#This Row],[article_type_id]],品名マスタ[#All],5,0)</f>
        <v>その他</v>
      </c>
      <c r="D85" s="32">
        <v>2</v>
      </c>
      <c r="E85" s="50" t="str">
        <f>VLOOKUP(テーブル26[[#This Row],[qt_condition_type_id]],見積条件タイプマスタ[#All],5,0)</f>
        <v>表面処理</v>
      </c>
      <c r="F85" s="50" t="str">
        <f>VLOOKUP(テーブル26[[#This Row],[qt_condition_type_id]],見積条件タイプマスタ[#All],4,0)</f>
        <v>SOLID</v>
      </c>
      <c r="G85" s="32">
        <v>5</v>
      </c>
      <c r="H85" s="50" t="str">
        <f>テーブル26[[#This Row],[article_type_id]]&amp;"."&amp;テーブル26[[#This Row],[qt_condition_type_id]]&amp;"."&amp;テーブル26[[#This Row],[qt_condition_type_define_id]]</f>
        <v>-1.2.5</v>
      </c>
      <c r="I85" s="33" t="str">
        <f>VLOOKUP(テーブル26[[#This Row],['#unique_id]],見積条件マスタ[['#unique_id]:[name]],2,0)</f>
        <v>GAS_SOFT_NITRIDING</v>
      </c>
      <c r="J85" s="33">
        <f>VLOOKUP(テーブル26[[#This Row],['#unique_id]],見積条件マスタ[['#unique_id]:[name]],3,0)</f>
        <v>0</v>
      </c>
      <c r="K85" s="33" t="str">
        <f>VLOOKUP(テーブル26[[#This Row],['#unique_id]],見積条件マスタ[['#unique_id]:[name]],4,0)</f>
        <v>ガス軟窒化 (鋳抜きピン用)</v>
      </c>
      <c r="L85" s="32">
        <v>3</v>
      </c>
      <c r="M85" s="32" t="s">
        <v>32</v>
      </c>
      <c r="N85" s="32" t="s">
        <v>609</v>
      </c>
      <c r="O85" s="32"/>
      <c r="P85" s="32" t="s">
        <v>612</v>
      </c>
      <c r="Q85" s="38"/>
    </row>
    <row r="86" spans="2:17" x14ac:dyDescent="0.25">
      <c r="B86" s="52">
        <v>-1</v>
      </c>
      <c r="C86" s="50" t="str">
        <f>VLOOKUP(テーブル26[[#This Row],[article_type_id]],品名マスタ[#All],5,0)</f>
        <v>その他</v>
      </c>
      <c r="D86" s="32">
        <v>2</v>
      </c>
      <c r="E86" s="50" t="str">
        <f>VLOOKUP(テーブル26[[#This Row],[qt_condition_type_id]],見積条件タイプマスタ[#All],5,0)</f>
        <v>表面処理</v>
      </c>
      <c r="F86" s="50" t="str">
        <f>VLOOKUP(テーブル26[[#This Row],[qt_condition_type_id]],見積条件タイプマスタ[#All],4,0)</f>
        <v>SOLID</v>
      </c>
      <c r="G86" s="32">
        <v>5</v>
      </c>
      <c r="H86" s="50" t="str">
        <f>テーブル26[[#This Row],[article_type_id]]&amp;"."&amp;テーブル26[[#This Row],[qt_condition_type_id]]&amp;"."&amp;テーブル26[[#This Row],[qt_condition_type_define_id]]</f>
        <v>-1.2.5</v>
      </c>
      <c r="I86" s="33" t="str">
        <f>VLOOKUP(テーブル26[[#This Row],['#unique_id]],見積条件マスタ[['#unique_id]:[name]],2,0)</f>
        <v>GAS_SOFT_NITRIDING</v>
      </c>
      <c r="J86" s="33">
        <f>VLOOKUP(テーブル26[[#This Row],['#unique_id]],見積条件マスタ[['#unique_id]:[name]],3,0)</f>
        <v>0</v>
      </c>
      <c r="K86" s="33" t="str">
        <f>VLOOKUP(テーブル26[[#This Row],['#unique_id]],見積条件マスタ[['#unique_id]:[name]],4,0)</f>
        <v>ガス軟窒化 (鋳抜きピン用)</v>
      </c>
      <c r="L86" s="32">
        <v>4</v>
      </c>
      <c r="M86" s="32" t="s">
        <v>609</v>
      </c>
      <c r="N86" s="32" t="s">
        <v>609</v>
      </c>
      <c r="O86" s="32"/>
      <c r="P86" s="32" t="s">
        <v>611</v>
      </c>
      <c r="Q86" s="38"/>
    </row>
    <row r="87" spans="2:17" x14ac:dyDescent="0.25">
      <c r="B87" s="52">
        <v>-1</v>
      </c>
      <c r="C87" s="50" t="str">
        <f>VLOOKUP(テーブル26[[#This Row],[article_type_id]],品名マスタ[#All],5,0)</f>
        <v>その他</v>
      </c>
      <c r="D87" s="32">
        <v>2</v>
      </c>
      <c r="E87" s="50" t="str">
        <f>VLOOKUP(テーブル26[[#This Row],[qt_condition_type_id]],見積条件タイプマスタ[#All],5,0)</f>
        <v>表面処理</v>
      </c>
      <c r="F87" s="50" t="str">
        <f>VLOOKUP(テーブル26[[#This Row],[qt_condition_type_id]],見積条件タイプマスタ[#All],4,0)</f>
        <v>SOLID</v>
      </c>
      <c r="G87" s="32">
        <v>6</v>
      </c>
      <c r="H87" s="50" t="str">
        <f>テーブル26[[#This Row],[article_type_id]]&amp;"."&amp;テーブル26[[#This Row],[qt_condition_type_id]]&amp;"."&amp;テーブル26[[#This Row],[qt_condition_type_define_id]]</f>
        <v>-1.2.6</v>
      </c>
      <c r="I87" s="33" t="str">
        <f>VLOOKUP(テーブル26[[#This Row],['#unique_id]],見積条件マスタ[['#unique_id]:[name]],2,0)</f>
        <v>NEW_KANUC</v>
      </c>
      <c r="J87" s="33">
        <f>VLOOKUP(テーブル26[[#This Row],['#unique_id]],見積条件マスタ[['#unique_id]:[name]],3,0)</f>
        <v>0</v>
      </c>
      <c r="K87" s="33" t="str">
        <f>VLOOKUP(テーブル26[[#This Row],['#unique_id]],見積条件マスタ[['#unique_id]:[name]],4,0)</f>
        <v>ニューカナック (鋳抜きピン用)</v>
      </c>
      <c r="L87" s="32">
        <v>1</v>
      </c>
      <c r="M87" s="32" t="s">
        <v>28</v>
      </c>
      <c r="N87" s="32" t="s">
        <v>609</v>
      </c>
      <c r="O87" s="32"/>
      <c r="P87" s="32" t="s">
        <v>612</v>
      </c>
      <c r="Q87" s="38"/>
    </row>
    <row r="88" spans="2:17" x14ac:dyDescent="0.25">
      <c r="B88" s="52">
        <v>-1</v>
      </c>
      <c r="C88" s="50" t="str">
        <f>VLOOKUP(テーブル26[[#This Row],[article_type_id]],品名マスタ[#All],5,0)</f>
        <v>その他</v>
      </c>
      <c r="D88" s="32">
        <v>2</v>
      </c>
      <c r="E88" s="50" t="str">
        <f>VLOOKUP(テーブル26[[#This Row],[qt_condition_type_id]],見積条件タイプマスタ[#All],5,0)</f>
        <v>表面処理</v>
      </c>
      <c r="F88" s="50" t="str">
        <f>VLOOKUP(テーブル26[[#This Row],[qt_condition_type_id]],見積条件タイプマスタ[#All],4,0)</f>
        <v>SOLID</v>
      </c>
      <c r="G88" s="32">
        <v>6</v>
      </c>
      <c r="H88" s="50" t="str">
        <f>テーブル26[[#This Row],[article_type_id]]&amp;"."&amp;テーブル26[[#This Row],[qt_condition_type_id]]&amp;"."&amp;テーブル26[[#This Row],[qt_condition_type_define_id]]</f>
        <v>-1.2.6</v>
      </c>
      <c r="I88" s="33" t="str">
        <f>VLOOKUP(テーブル26[[#This Row],['#unique_id]],見積条件マスタ[['#unique_id]:[name]],2,0)</f>
        <v>NEW_KANUC</v>
      </c>
      <c r="J88" s="33">
        <f>VLOOKUP(テーブル26[[#This Row],['#unique_id]],見積条件マスタ[['#unique_id]:[name]],3,0)</f>
        <v>0</v>
      </c>
      <c r="K88" s="33" t="str">
        <f>VLOOKUP(テーブル26[[#This Row],['#unique_id]],見積条件マスタ[['#unique_id]:[name]],4,0)</f>
        <v>ニューカナック (鋳抜きピン用)</v>
      </c>
      <c r="L88" s="32">
        <v>2</v>
      </c>
      <c r="M88" s="32" t="s">
        <v>30</v>
      </c>
      <c r="N88" s="32" t="s">
        <v>609</v>
      </c>
      <c r="O88" s="32"/>
      <c r="P88" s="32" t="s">
        <v>612</v>
      </c>
      <c r="Q88" s="38"/>
    </row>
    <row r="89" spans="2:17" x14ac:dyDescent="0.25">
      <c r="B89" s="52">
        <v>-1</v>
      </c>
      <c r="C89" s="50" t="str">
        <f>VLOOKUP(テーブル26[[#This Row],[article_type_id]],品名マスタ[#All],5,0)</f>
        <v>その他</v>
      </c>
      <c r="D89" s="32">
        <v>2</v>
      </c>
      <c r="E89" s="50" t="str">
        <f>VLOOKUP(テーブル26[[#This Row],[qt_condition_type_id]],見積条件タイプマスタ[#All],5,0)</f>
        <v>表面処理</v>
      </c>
      <c r="F89" s="50" t="str">
        <f>VLOOKUP(テーブル26[[#This Row],[qt_condition_type_id]],見積条件タイプマスタ[#All],4,0)</f>
        <v>SOLID</v>
      </c>
      <c r="G89" s="32">
        <v>6</v>
      </c>
      <c r="H89" s="50" t="str">
        <f>テーブル26[[#This Row],[article_type_id]]&amp;"."&amp;テーブル26[[#This Row],[qt_condition_type_id]]&amp;"."&amp;テーブル26[[#This Row],[qt_condition_type_define_id]]</f>
        <v>-1.2.6</v>
      </c>
      <c r="I89" s="33" t="str">
        <f>VLOOKUP(テーブル26[[#This Row],['#unique_id]],見積条件マスタ[['#unique_id]:[name]],2,0)</f>
        <v>NEW_KANUC</v>
      </c>
      <c r="J89" s="33">
        <f>VLOOKUP(テーブル26[[#This Row],['#unique_id]],見積条件マスタ[['#unique_id]:[name]],3,0)</f>
        <v>0</v>
      </c>
      <c r="K89" s="33" t="str">
        <f>VLOOKUP(テーブル26[[#This Row],['#unique_id]],見積条件マスタ[['#unique_id]:[name]],4,0)</f>
        <v>ニューカナック (鋳抜きピン用)</v>
      </c>
      <c r="L89" s="32">
        <v>3</v>
      </c>
      <c r="M89" s="32" t="s">
        <v>32</v>
      </c>
      <c r="N89" s="32" t="s">
        <v>609</v>
      </c>
      <c r="O89" s="32"/>
      <c r="P89" s="32" t="s">
        <v>612</v>
      </c>
      <c r="Q89" s="38"/>
    </row>
    <row r="90" spans="2:17" x14ac:dyDescent="0.25">
      <c r="B90" s="52">
        <v>-1</v>
      </c>
      <c r="C90" s="50" t="str">
        <f>VLOOKUP(テーブル26[[#This Row],[article_type_id]],品名マスタ[#All],5,0)</f>
        <v>その他</v>
      </c>
      <c r="D90" s="32">
        <v>2</v>
      </c>
      <c r="E90" s="50" t="str">
        <f>VLOOKUP(テーブル26[[#This Row],[qt_condition_type_id]],見積条件タイプマスタ[#All],5,0)</f>
        <v>表面処理</v>
      </c>
      <c r="F90" s="50" t="str">
        <f>VLOOKUP(テーブル26[[#This Row],[qt_condition_type_id]],見積条件タイプマスタ[#All],4,0)</f>
        <v>SOLID</v>
      </c>
      <c r="G90" s="32">
        <v>6</v>
      </c>
      <c r="H90" s="50" t="str">
        <f>テーブル26[[#This Row],[article_type_id]]&amp;"."&amp;テーブル26[[#This Row],[qt_condition_type_id]]&amp;"."&amp;テーブル26[[#This Row],[qt_condition_type_define_id]]</f>
        <v>-1.2.6</v>
      </c>
      <c r="I90" s="33" t="str">
        <f>VLOOKUP(テーブル26[[#This Row],['#unique_id]],見積条件マスタ[['#unique_id]:[name]],2,0)</f>
        <v>NEW_KANUC</v>
      </c>
      <c r="J90" s="33">
        <f>VLOOKUP(テーブル26[[#This Row],['#unique_id]],見積条件マスタ[['#unique_id]:[name]],3,0)</f>
        <v>0</v>
      </c>
      <c r="K90" s="33" t="str">
        <f>VLOOKUP(テーブル26[[#This Row],['#unique_id]],見積条件マスタ[['#unique_id]:[name]],4,0)</f>
        <v>ニューカナック (鋳抜きピン用)</v>
      </c>
      <c r="L90" s="32">
        <v>4</v>
      </c>
      <c r="M90" s="32" t="s">
        <v>609</v>
      </c>
      <c r="N90" s="32" t="s">
        <v>609</v>
      </c>
      <c r="O90" s="32"/>
      <c r="P90" s="32" t="s">
        <v>611</v>
      </c>
      <c r="Q90" s="38"/>
    </row>
    <row r="91" spans="2:17" x14ac:dyDescent="0.25">
      <c r="B91" s="52">
        <v>-1</v>
      </c>
      <c r="C91" s="50" t="str">
        <f>VLOOKUP(テーブル26[[#This Row],[article_type_id]],品名マスタ[#All],5,0)</f>
        <v>その他</v>
      </c>
      <c r="D91" s="32">
        <v>2</v>
      </c>
      <c r="E91" s="50" t="str">
        <f>VLOOKUP(テーブル26[[#This Row],[qt_condition_type_id]],見積条件タイプマスタ[#All],5,0)</f>
        <v>表面処理</v>
      </c>
      <c r="F91" s="50" t="str">
        <f>VLOOKUP(テーブル26[[#This Row],[qt_condition_type_id]],見積条件タイプマスタ[#All],4,0)</f>
        <v>SOLID</v>
      </c>
      <c r="G91" s="32">
        <v>7</v>
      </c>
      <c r="H91" s="50" t="str">
        <f>テーブル26[[#This Row],[article_type_id]]&amp;"."&amp;テーブル26[[#This Row],[qt_condition_type_id]]&amp;"."&amp;テーブル26[[#This Row],[qt_condition_type_define_id]]</f>
        <v>-1.2.7</v>
      </c>
      <c r="I91" s="33" t="str">
        <f>VLOOKUP(テーブル26[[#This Row],['#unique_id]],見積条件マスタ[['#unique_id]:[name]],2,0)</f>
        <v>ALCRONA PRO</v>
      </c>
      <c r="J91" s="33">
        <f>VLOOKUP(テーブル26[[#This Row],['#unique_id]],見積条件マスタ[['#unique_id]:[name]],3,0)</f>
        <v>0</v>
      </c>
      <c r="K91" s="33" t="str">
        <f>VLOOKUP(テーブル26[[#This Row],['#unique_id]],見積条件マスタ[['#unique_id]:[name]],4,0)</f>
        <v>ALCRONA PRO (鋳抜きピン用)</v>
      </c>
      <c r="L91" s="32">
        <v>1</v>
      </c>
      <c r="M91" s="32" t="s">
        <v>28</v>
      </c>
      <c r="N91" s="32" t="s">
        <v>609</v>
      </c>
      <c r="O91" s="32"/>
      <c r="P91" s="32" t="s">
        <v>612</v>
      </c>
      <c r="Q91" s="38"/>
    </row>
    <row r="92" spans="2:17" x14ac:dyDescent="0.25">
      <c r="B92" s="52">
        <v>-1</v>
      </c>
      <c r="C92" s="50" t="str">
        <f>VLOOKUP(テーブル26[[#This Row],[article_type_id]],品名マスタ[#All],5,0)</f>
        <v>その他</v>
      </c>
      <c r="D92" s="32">
        <v>2</v>
      </c>
      <c r="E92" s="50" t="str">
        <f>VLOOKUP(テーブル26[[#This Row],[qt_condition_type_id]],見積条件タイプマスタ[#All],5,0)</f>
        <v>表面処理</v>
      </c>
      <c r="F92" s="50" t="str">
        <f>VLOOKUP(テーブル26[[#This Row],[qt_condition_type_id]],見積条件タイプマスタ[#All],4,0)</f>
        <v>SOLID</v>
      </c>
      <c r="G92" s="32">
        <v>7</v>
      </c>
      <c r="H92" s="50" t="str">
        <f>テーブル26[[#This Row],[article_type_id]]&amp;"."&amp;テーブル26[[#This Row],[qt_condition_type_id]]&amp;"."&amp;テーブル26[[#This Row],[qt_condition_type_define_id]]</f>
        <v>-1.2.7</v>
      </c>
      <c r="I92" s="33" t="str">
        <f>VLOOKUP(テーブル26[[#This Row],['#unique_id]],見積条件マスタ[['#unique_id]:[name]],2,0)</f>
        <v>ALCRONA PRO</v>
      </c>
      <c r="J92" s="33">
        <f>VLOOKUP(テーブル26[[#This Row],['#unique_id]],見積条件マスタ[['#unique_id]:[name]],3,0)</f>
        <v>0</v>
      </c>
      <c r="K92" s="33" t="str">
        <f>VLOOKUP(テーブル26[[#This Row],['#unique_id]],見積条件マスタ[['#unique_id]:[name]],4,0)</f>
        <v>ALCRONA PRO (鋳抜きピン用)</v>
      </c>
      <c r="L92" s="32">
        <v>2</v>
      </c>
      <c r="M92" s="32" t="s">
        <v>30</v>
      </c>
      <c r="N92" s="32" t="s">
        <v>609</v>
      </c>
      <c r="O92" s="32"/>
      <c r="P92" s="32" t="s">
        <v>612</v>
      </c>
      <c r="Q92" s="38"/>
    </row>
    <row r="93" spans="2:17" x14ac:dyDescent="0.25">
      <c r="B93" s="52">
        <v>-1</v>
      </c>
      <c r="C93" s="50" t="str">
        <f>VLOOKUP(テーブル26[[#This Row],[article_type_id]],品名マスタ[#All],5,0)</f>
        <v>その他</v>
      </c>
      <c r="D93" s="32">
        <v>2</v>
      </c>
      <c r="E93" s="50" t="str">
        <f>VLOOKUP(テーブル26[[#This Row],[qt_condition_type_id]],見積条件タイプマスタ[#All],5,0)</f>
        <v>表面処理</v>
      </c>
      <c r="F93" s="50" t="str">
        <f>VLOOKUP(テーブル26[[#This Row],[qt_condition_type_id]],見積条件タイプマスタ[#All],4,0)</f>
        <v>SOLID</v>
      </c>
      <c r="G93" s="32">
        <v>7</v>
      </c>
      <c r="H93" s="50" t="str">
        <f>テーブル26[[#This Row],[article_type_id]]&amp;"."&amp;テーブル26[[#This Row],[qt_condition_type_id]]&amp;"."&amp;テーブル26[[#This Row],[qt_condition_type_define_id]]</f>
        <v>-1.2.7</v>
      </c>
      <c r="I93" s="33" t="str">
        <f>VLOOKUP(テーブル26[[#This Row],['#unique_id]],見積条件マスタ[['#unique_id]:[name]],2,0)</f>
        <v>ALCRONA PRO</v>
      </c>
      <c r="J93" s="33">
        <f>VLOOKUP(テーブル26[[#This Row],['#unique_id]],見積条件マスタ[['#unique_id]:[name]],3,0)</f>
        <v>0</v>
      </c>
      <c r="K93" s="33" t="str">
        <f>VLOOKUP(テーブル26[[#This Row],['#unique_id]],見積条件マスタ[['#unique_id]:[name]],4,0)</f>
        <v>ALCRONA PRO (鋳抜きピン用)</v>
      </c>
      <c r="L93" s="32">
        <v>3</v>
      </c>
      <c r="M93" s="32" t="s">
        <v>32</v>
      </c>
      <c r="N93" s="32" t="s">
        <v>609</v>
      </c>
      <c r="O93" s="32"/>
      <c r="P93" s="32" t="s">
        <v>612</v>
      </c>
      <c r="Q93" s="38"/>
    </row>
    <row r="94" spans="2:17" x14ac:dyDescent="0.25">
      <c r="B94" s="52">
        <v>-1</v>
      </c>
      <c r="C94" s="50" t="str">
        <f>VLOOKUP(テーブル26[[#This Row],[article_type_id]],品名マスタ[#All],5,0)</f>
        <v>その他</v>
      </c>
      <c r="D94" s="32">
        <v>2</v>
      </c>
      <c r="E94" s="50" t="str">
        <f>VLOOKUP(テーブル26[[#This Row],[qt_condition_type_id]],見積条件タイプマスタ[#All],5,0)</f>
        <v>表面処理</v>
      </c>
      <c r="F94" s="50" t="str">
        <f>VLOOKUP(テーブル26[[#This Row],[qt_condition_type_id]],見積条件タイプマスタ[#All],4,0)</f>
        <v>SOLID</v>
      </c>
      <c r="G94" s="32">
        <v>7</v>
      </c>
      <c r="H94" s="50" t="str">
        <f>テーブル26[[#This Row],[article_type_id]]&amp;"."&amp;テーブル26[[#This Row],[qt_condition_type_id]]&amp;"."&amp;テーブル26[[#This Row],[qt_condition_type_define_id]]</f>
        <v>-1.2.7</v>
      </c>
      <c r="I94" s="33" t="str">
        <f>VLOOKUP(テーブル26[[#This Row],['#unique_id]],見積条件マスタ[['#unique_id]:[name]],2,0)</f>
        <v>ALCRONA PRO</v>
      </c>
      <c r="J94" s="33">
        <f>VLOOKUP(テーブル26[[#This Row],['#unique_id]],見積条件マスタ[['#unique_id]:[name]],3,0)</f>
        <v>0</v>
      </c>
      <c r="K94" s="33" t="str">
        <f>VLOOKUP(テーブル26[[#This Row],['#unique_id]],見積条件マスタ[['#unique_id]:[name]],4,0)</f>
        <v>ALCRONA PRO (鋳抜きピン用)</v>
      </c>
      <c r="L94" s="32">
        <v>4</v>
      </c>
      <c r="M94" s="32" t="s">
        <v>609</v>
      </c>
      <c r="N94" s="32" t="s">
        <v>609</v>
      </c>
      <c r="O94" s="32"/>
      <c r="P94" s="32" t="s">
        <v>611</v>
      </c>
      <c r="Q94" s="38"/>
    </row>
    <row r="95" spans="2:17" x14ac:dyDescent="0.25">
      <c r="B95" s="52">
        <v>-1</v>
      </c>
      <c r="C95" s="50" t="str">
        <f>VLOOKUP(テーブル26[[#This Row],[article_type_id]],品名マスタ[#All],5,0)</f>
        <v>その他</v>
      </c>
      <c r="D95" s="32">
        <v>2</v>
      </c>
      <c r="E95" s="50" t="str">
        <f>VLOOKUP(テーブル26[[#This Row],[qt_condition_type_id]],見積条件タイプマスタ[#All],5,0)</f>
        <v>表面処理</v>
      </c>
      <c r="F95" s="50" t="str">
        <f>VLOOKUP(テーブル26[[#This Row],[qt_condition_type_id]],見積条件タイプマスタ[#All],4,0)</f>
        <v>SOLID</v>
      </c>
      <c r="G95" s="32">
        <v>8</v>
      </c>
      <c r="H95" s="50" t="str">
        <f>テーブル26[[#This Row],[article_type_id]]&amp;"."&amp;テーブル26[[#This Row],[qt_condition_type_id]]&amp;"."&amp;テーブル26[[#This Row],[qt_condition_type_define_id]]</f>
        <v>-1.2.8</v>
      </c>
      <c r="I95" s="33" t="str">
        <f>VLOOKUP(テーブル26[[#This Row],['#unique_id]],見積条件マスタ[['#unique_id]:[name]],2,0)</f>
        <v>ALCRONA PRO DUPLEX</v>
      </c>
      <c r="J95" s="33">
        <f>VLOOKUP(テーブル26[[#This Row],['#unique_id]],見積条件マスタ[['#unique_id]:[name]],3,0)</f>
        <v>0</v>
      </c>
      <c r="K95" s="33" t="str">
        <f>VLOOKUP(テーブル26[[#This Row],['#unique_id]],見積条件マスタ[['#unique_id]:[name]],4,0)</f>
        <v>ALCRONA PRO DUPLEX【窒化+ ALCRONA】 (鋳抜きピン用)</v>
      </c>
      <c r="L95" s="32">
        <v>1</v>
      </c>
      <c r="M95" s="32" t="s">
        <v>28</v>
      </c>
      <c r="N95" s="32" t="s">
        <v>609</v>
      </c>
      <c r="O95" s="32"/>
      <c r="P95" s="32" t="s">
        <v>612</v>
      </c>
      <c r="Q95" s="38"/>
    </row>
    <row r="96" spans="2:17" x14ac:dyDescent="0.25">
      <c r="B96" s="52">
        <v>-1</v>
      </c>
      <c r="C96" s="50" t="str">
        <f>VLOOKUP(テーブル26[[#This Row],[article_type_id]],品名マスタ[#All],5,0)</f>
        <v>その他</v>
      </c>
      <c r="D96" s="32">
        <v>2</v>
      </c>
      <c r="E96" s="50" t="str">
        <f>VLOOKUP(テーブル26[[#This Row],[qt_condition_type_id]],見積条件タイプマスタ[#All],5,0)</f>
        <v>表面処理</v>
      </c>
      <c r="F96" s="50" t="str">
        <f>VLOOKUP(テーブル26[[#This Row],[qt_condition_type_id]],見積条件タイプマスタ[#All],4,0)</f>
        <v>SOLID</v>
      </c>
      <c r="G96" s="32">
        <v>8</v>
      </c>
      <c r="H96" s="50" t="str">
        <f>テーブル26[[#This Row],[article_type_id]]&amp;"."&amp;テーブル26[[#This Row],[qt_condition_type_id]]&amp;"."&amp;テーブル26[[#This Row],[qt_condition_type_define_id]]</f>
        <v>-1.2.8</v>
      </c>
      <c r="I96" s="33" t="str">
        <f>VLOOKUP(テーブル26[[#This Row],['#unique_id]],見積条件マスタ[['#unique_id]:[name]],2,0)</f>
        <v>ALCRONA PRO DUPLEX</v>
      </c>
      <c r="J96" s="33">
        <f>VLOOKUP(テーブル26[[#This Row],['#unique_id]],見積条件マスタ[['#unique_id]:[name]],3,0)</f>
        <v>0</v>
      </c>
      <c r="K96" s="33" t="str">
        <f>VLOOKUP(テーブル26[[#This Row],['#unique_id]],見積条件マスタ[['#unique_id]:[name]],4,0)</f>
        <v>ALCRONA PRO DUPLEX【窒化+ ALCRONA】 (鋳抜きピン用)</v>
      </c>
      <c r="L96" s="32">
        <v>2</v>
      </c>
      <c r="M96" s="32" t="s">
        <v>30</v>
      </c>
      <c r="N96" s="32" t="s">
        <v>609</v>
      </c>
      <c r="O96" s="32"/>
      <c r="P96" s="32" t="s">
        <v>612</v>
      </c>
      <c r="Q96" s="38"/>
    </row>
    <row r="97" spans="2:17" x14ac:dyDescent="0.25">
      <c r="B97" s="52">
        <v>-1</v>
      </c>
      <c r="C97" s="50" t="str">
        <f>VLOOKUP(テーブル26[[#This Row],[article_type_id]],品名マスタ[#All],5,0)</f>
        <v>その他</v>
      </c>
      <c r="D97" s="32">
        <v>2</v>
      </c>
      <c r="E97" s="50" t="str">
        <f>VLOOKUP(テーブル26[[#This Row],[qt_condition_type_id]],見積条件タイプマスタ[#All],5,0)</f>
        <v>表面処理</v>
      </c>
      <c r="F97" s="50" t="str">
        <f>VLOOKUP(テーブル26[[#This Row],[qt_condition_type_id]],見積条件タイプマスタ[#All],4,0)</f>
        <v>SOLID</v>
      </c>
      <c r="G97" s="32">
        <v>8</v>
      </c>
      <c r="H97" s="50" t="str">
        <f>テーブル26[[#This Row],[article_type_id]]&amp;"."&amp;テーブル26[[#This Row],[qt_condition_type_id]]&amp;"."&amp;テーブル26[[#This Row],[qt_condition_type_define_id]]</f>
        <v>-1.2.8</v>
      </c>
      <c r="I97" s="33" t="str">
        <f>VLOOKUP(テーブル26[[#This Row],['#unique_id]],見積条件マスタ[['#unique_id]:[name]],2,0)</f>
        <v>ALCRONA PRO DUPLEX</v>
      </c>
      <c r="J97" s="33">
        <f>VLOOKUP(テーブル26[[#This Row],['#unique_id]],見積条件マスタ[['#unique_id]:[name]],3,0)</f>
        <v>0</v>
      </c>
      <c r="K97" s="33" t="str">
        <f>VLOOKUP(テーブル26[[#This Row],['#unique_id]],見積条件マスタ[['#unique_id]:[name]],4,0)</f>
        <v>ALCRONA PRO DUPLEX【窒化+ ALCRONA】 (鋳抜きピン用)</v>
      </c>
      <c r="L97" s="32">
        <v>3</v>
      </c>
      <c r="M97" s="32" t="s">
        <v>32</v>
      </c>
      <c r="N97" s="32" t="s">
        <v>609</v>
      </c>
      <c r="O97" s="32"/>
      <c r="P97" s="32" t="s">
        <v>612</v>
      </c>
      <c r="Q97" s="38"/>
    </row>
    <row r="98" spans="2:17" x14ac:dyDescent="0.25">
      <c r="B98" s="52">
        <v>-1</v>
      </c>
      <c r="C98" s="50" t="str">
        <f>VLOOKUP(テーブル26[[#This Row],[article_type_id]],品名マスタ[#All],5,0)</f>
        <v>その他</v>
      </c>
      <c r="D98" s="32">
        <v>2</v>
      </c>
      <c r="E98" s="50" t="str">
        <f>VLOOKUP(テーブル26[[#This Row],[qt_condition_type_id]],見積条件タイプマスタ[#All],5,0)</f>
        <v>表面処理</v>
      </c>
      <c r="F98" s="50" t="str">
        <f>VLOOKUP(テーブル26[[#This Row],[qt_condition_type_id]],見積条件タイプマスタ[#All],4,0)</f>
        <v>SOLID</v>
      </c>
      <c r="G98" s="32">
        <v>8</v>
      </c>
      <c r="H98" s="50" t="str">
        <f>テーブル26[[#This Row],[article_type_id]]&amp;"."&amp;テーブル26[[#This Row],[qt_condition_type_id]]&amp;"."&amp;テーブル26[[#This Row],[qt_condition_type_define_id]]</f>
        <v>-1.2.8</v>
      </c>
      <c r="I98" s="33" t="str">
        <f>VLOOKUP(テーブル26[[#This Row],['#unique_id]],見積条件マスタ[['#unique_id]:[name]],2,0)</f>
        <v>ALCRONA PRO DUPLEX</v>
      </c>
      <c r="J98" s="33">
        <f>VLOOKUP(テーブル26[[#This Row],['#unique_id]],見積条件マスタ[['#unique_id]:[name]],3,0)</f>
        <v>0</v>
      </c>
      <c r="K98" s="33" t="str">
        <f>VLOOKUP(テーブル26[[#This Row],['#unique_id]],見積条件マスタ[['#unique_id]:[name]],4,0)</f>
        <v>ALCRONA PRO DUPLEX【窒化+ ALCRONA】 (鋳抜きピン用)</v>
      </c>
      <c r="L98" s="32">
        <v>4</v>
      </c>
      <c r="M98" s="32" t="s">
        <v>609</v>
      </c>
      <c r="N98" s="32" t="s">
        <v>609</v>
      </c>
      <c r="O98" s="32"/>
      <c r="P98" s="32" t="s">
        <v>611</v>
      </c>
      <c r="Q98" s="38"/>
    </row>
    <row r="99" spans="2:17" x14ac:dyDescent="0.25">
      <c r="B99" s="52">
        <v>-1</v>
      </c>
      <c r="C99" s="50" t="str">
        <f>VLOOKUP(テーブル26[[#This Row],[article_type_id]],品名マスタ[#All],5,0)</f>
        <v>その他</v>
      </c>
      <c r="D99" s="32">
        <v>2</v>
      </c>
      <c r="E99" s="50" t="str">
        <f>VLOOKUP(テーブル26[[#This Row],[qt_condition_type_id]],見積条件タイプマスタ[#All],5,0)</f>
        <v>表面処理</v>
      </c>
      <c r="F99" s="50" t="str">
        <f>VLOOKUP(テーブル26[[#This Row],[qt_condition_type_id]],見積条件タイプマスタ[#All],4,0)</f>
        <v>SOLID</v>
      </c>
      <c r="G99" s="32">
        <v>9</v>
      </c>
      <c r="H99" s="50" t="str">
        <f>テーブル26[[#This Row],[article_type_id]]&amp;"."&amp;テーブル26[[#This Row],[qt_condition_type_id]]&amp;"."&amp;テーブル26[[#This Row],[qt_condition_type_define_id]]</f>
        <v>-1.2.9</v>
      </c>
      <c r="I99" s="33" t="str">
        <f>VLOOKUP(テーブル26[[#This Row],['#unique_id]],見積条件マスタ[['#unique_id]:[name]],2,0)</f>
        <v>LUMENA</v>
      </c>
      <c r="J99" s="33">
        <f>VLOOKUP(テーブル26[[#This Row],['#unique_id]],見積条件マスタ[['#unique_id]:[name]],3,0)</f>
        <v>0</v>
      </c>
      <c r="K99" s="33" t="str">
        <f>VLOOKUP(テーブル26[[#This Row],['#unique_id]],見積条件マスタ[['#unique_id]:[name]],4,0)</f>
        <v>LUMENA (鋳抜きピン用)</v>
      </c>
      <c r="L99" s="32">
        <v>1</v>
      </c>
      <c r="M99" s="32" t="s">
        <v>28</v>
      </c>
      <c r="N99" s="32" t="s">
        <v>609</v>
      </c>
      <c r="O99" s="32"/>
      <c r="P99" s="32" t="s">
        <v>612</v>
      </c>
      <c r="Q99" s="38"/>
    </row>
    <row r="100" spans="2:17" x14ac:dyDescent="0.25">
      <c r="B100" s="52">
        <v>-1</v>
      </c>
      <c r="C100" s="50" t="str">
        <f>VLOOKUP(テーブル26[[#This Row],[article_type_id]],品名マスタ[#All],5,0)</f>
        <v>その他</v>
      </c>
      <c r="D100" s="32">
        <v>2</v>
      </c>
      <c r="E100" s="50" t="str">
        <f>VLOOKUP(テーブル26[[#This Row],[qt_condition_type_id]],見積条件タイプマスタ[#All],5,0)</f>
        <v>表面処理</v>
      </c>
      <c r="F100" s="50" t="str">
        <f>VLOOKUP(テーブル26[[#This Row],[qt_condition_type_id]],見積条件タイプマスタ[#All],4,0)</f>
        <v>SOLID</v>
      </c>
      <c r="G100" s="32">
        <v>9</v>
      </c>
      <c r="H100" s="50" t="str">
        <f>テーブル26[[#This Row],[article_type_id]]&amp;"."&amp;テーブル26[[#This Row],[qt_condition_type_id]]&amp;"."&amp;テーブル26[[#This Row],[qt_condition_type_define_id]]</f>
        <v>-1.2.9</v>
      </c>
      <c r="I100" s="33" t="str">
        <f>VLOOKUP(テーブル26[[#This Row],['#unique_id]],見積条件マスタ[['#unique_id]:[name]],2,0)</f>
        <v>LUMENA</v>
      </c>
      <c r="J100" s="33">
        <f>VLOOKUP(テーブル26[[#This Row],['#unique_id]],見積条件マスタ[['#unique_id]:[name]],3,0)</f>
        <v>0</v>
      </c>
      <c r="K100" s="33" t="str">
        <f>VLOOKUP(テーブル26[[#This Row],['#unique_id]],見積条件マスタ[['#unique_id]:[name]],4,0)</f>
        <v>LUMENA (鋳抜きピン用)</v>
      </c>
      <c r="L100" s="32">
        <v>2</v>
      </c>
      <c r="M100" s="32" t="s">
        <v>30</v>
      </c>
      <c r="N100" s="32" t="s">
        <v>609</v>
      </c>
      <c r="O100" s="32"/>
      <c r="P100" s="32" t="s">
        <v>612</v>
      </c>
      <c r="Q100" s="38"/>
    </row>
    <row r="101" spans="2:17" x14ac:dyDescent="0.25">
      <c r="B101" s="52">
        <v>-1</v>
      </c>
      <c r="C101" s="50" t="str">
        <f>VLOOKUP(テーブル26[[#This Row],[article_type_id]],品名マスタ[#All],5,0)</f>
        <v>その他</v>
      </c>
      <c r="D101" s="32">
        <v>2</v>
      </c>
      <c r="E101" s="50" t="str">
        <f>VLOOKUP(テーブル26[[#This Row],[qt_condition_type_id]],見積条件タイプマスタ[#All],5,0)</f>
        <v>表面処理</v>
      </c>
      <c r="F101" s="50" t="str">
        <f>VLOOKUP(テーブル26[[#This Row],[qt_condition_type_id]],見積条件タイプマスタ[#All],4,0)</f>
        <v>SOLID</v>
      </c>
      <c r="G101" s="32">
        <v>9</v>
      </c>
      <c r="H101" s="50" t="str">
        <f>テーブル26[[#This Row],[article_type_id]]&amp;"."&amp;テーブル26[[#This Row],[qt_condition_type_id]]&amp;"."&amp;テーブル26[[#This Row],[qt_condition_type_define_id]]</f>
        <v>-1.2.9</v>
      </c>
      <c r="I101" s="33" t="str">
        <f>VLOOKUP(テーブル26[[#This Row],['#unique_id]],見積条件マスタ[['#unique_id]:[name]],2,0)</f>
        <v>LUMENA</v>
      </c>
      <c r="J101" s="33">
        <f>VLOOKUP(テーブル26[[#This Row],['#unique_id]],見積条件マスタ[['#unique_id]:[name]],3,0)</f>
        <v>0</v>
      </c>
      <c r="K101" s="33" t="str">
        <f>VLOOKUP(テーブル26[[#This Row],['#unique_id]],見積条件マスタ[['#unique_id]:[name]],4,0)</f>
        <v>LUMENA (鋳抜きピン用)</v>
      </c>
      <c r="L101" s="32">
        <v>3</v>
      </c>
      <c r="M101" s="32" t="s">
        <v>32</v>
      </c>
      <c r="N101" s="32" t="s">
        <v>609</v>
      </c>
      <c r="O101" s="32"/>
      <c r="P101" s="32" t="s">
        <v>612</v>
      </c>
      <c r="Q101" s="38"/>
    </row>
    <row r="102" spans="2:17" x14ac:dyDescent="0.25">
      <c r="B102" s="52">
        <v>-1</v>
      </c>
      <c r="C102" s="50" t="str">
        <f>VLOOKUP(テーブル26[[#This Row],[article_type_id]],品名マスタ[#All],5,0)</f>
        <v>その他</v>
      </c>
      <c r="D102" s="32">
        <v>2</v>
      </c>
      <c r="E102" s="50" t="str">
        <f>VLOOKUP(テーブル26[[#This Row],[qt_condition_type_id]],見積条件タイプマスタ[#All],5,0)</f>
        <v>表面処理</v>
      </c>
      <c r="F102" s="50" t="str">
        <f>VLOOKUP(テーブル26[[#This Row],[qt_condition_type_id]],見積条件タイプマスタ[#All],4,0)</f>
        <v>SOLID</v>
      </c>
      <c r="G102" s="32">
        <v>9</v>
      </c>
      <c r="H102" s="50" t="str">
        <f>テーブル26[[#This Row],[article_type_id]]&amp;"."&amp;テーブル26[[#This Row],[qt_condition_type_id]]&amp;"."&amp;テーブル26[[#This Row],[qt_condition_type_define_id]]</f>
        <v>-1.2.9</v>
      </c>
      <c r="I102" s="33" t="str">
        <f>VLOOKUP(テーブル26[[#This Row],['#unique_id]],見積条件マスタ[['#unique_id]:[name]],2,0)</f>
        <v>LUMENA</v>
      </c>
      <c r="J102" s="33">
        <f>VLOOKUP(テーブル26[[#This Row],['#unique_id]],見積条件マスタ[['#unique_id]:[name]],3,0)</f>
        <v>0</v>
      </c>
      <c r="K102" s="33" t="str">
        <f>VLOOKUP(テーブル26[[#This Row],['#unique_id]],見積条件マスタ[['#unique_id]:[name]],4,0)</f>
        <v>LUMENA (鋳抜きピン用)</v>
      </c>
      <c r="L102" s="32">
        <v>4</v>
      </c>
      <c r="M102" s="32" t="s">
        <v>609</v>
      </c>
      <c r="N102" s="32" t="s">
        <v>609</v>
      </c>
      <c r="O102" s="32"/>
      <c r="P102" s="32" t="s">
        <v>611</v>
      </c>
      <c r="Q102" s="38"/>
    </row>
    <row r="103" spans="2:17" x14ac:dyDescent="0.25">
      <c r="B103" s="52">
        <v>-1</v>
      </c>
      <c r="C103" s="50" t="str">
        <f>VLOOKUP(テーブル26[[#This Row],[article_type_id]],品名マスタ[#All],5,0)</f>
        <v>その他</v>
      </c>
      <c r="D103" s="32">
        <v>2</v>
      </c>
      <c r="E103" s="50" t="str">
        <f>VLOOKUP(テーブル26[[#This Row],[qt_condition_type_id]],見積条件タイプマスタ[#All],5,0)</f>
        <v>表面処理</v>
      </c>
      <c r="F103" s="50" t="str">
        <f>VLOOKUP(テーブル26[[#This Row],[qt_condition_type_id]],見積条件タイプマスタ[#All],4,0)</f>
        <v>SOLID</v>
      </c>
      <c r="G103" s="32">
        <v>10</v>
      </c>
      <c r="H103" s="50" t="str">
        <f>テーブル26[[#This Row],[article_type_id]]&amp;"."&amp;テーブル26[[#This Row],[qt_condition_type_id]]&amp;"."&amp;テーブル26[[#This Row],[qt_condition_type_define_id]]</f>
        <v>-1.2.10</v>
      </c>
      <c r="I103" s="33" t="str">
        <f>VLOOKUP(テーブル26[[#This Row],['#unique_id]],見積条件マスタ[['#unique_id]:[name]],2,0)</f>
        <v>LUMENA DUPLEX</v>
      </c>
      <c r="J103" s="33">
        <f>VLOOKUP(テーブル26[[#This Row],['#unique_id]],見積条件マスタ[['#unique_id]:[name]],3,0)</f>
        <v>0</v>
      </c>
      <c r="K103" s="33" t="str">
        <f>VLOOKUP(テーブル26[[#This Row],['#unique_id]],見積条件マスタ[['#unique_id]:[name]],4,0)</f>
        <v>LUMENA DUPLEX 【窒化+ LUMENA】 (鋳抜きピン用)</v>
      </c>
      <c r="L103" s="32">
        <v>1</v>
      </c>
      <c r="M103" s="32" t="s">
        <v>28</v>
      </c>
      <c r="N103" s="32" t="s">
        <v>609</v>
      </c>
      <c r="O103" s="32"/>
      <c r="P103" s="32" t="s">
        <v>612</v>
      </c>
      <c r="Q103" s="38"/>
    </row>
    <row r="104" spans="2:17" x14ac:dyDescent="0.25">
      <c r="B104" s="52">
        <v>-1</v>
      </c>
      <c r="C104" s="50" t="str">
        <f>VLOOKUP(テーブル26[[#This Row],[article_type_id]],品名マスタ[#All],5,0)</f>
        <v>その他</v>
      </c>
      <c r="D104" s="32">
        <v>2</v>
      </c>
      <c r="E104" s="50" t="str">
        <f>VLOOKUP(テーブル26[[#This Row],[qt_condition_type_id]],見積条件タイプマスタ[#All],5,0)</f>
        <v>表面処理</v>
      </c>
      <c r="F104" s="50" t="str">
        <f>VLOOKUP(テーブル26[[#This Row],[qt_condition_type_id]],見積条件タイプマスタ[#All],4,0)</f>
        <v>SOLID</v>
      </c>
      <c r="G104" s="32">
        <v>10</v>
      </c>
      <c r="H104" s="50" t="str">
        <f>テーブル26[[#This Row],[article_type_id]]&amp;"."&amp;テーブル26[[#This Row],[qt_condition_type_id]]&amp;"."&amp;テーブル26[[#This Row],[qt_condition_type_define_id]]</f>
        <v>-1.2.10</v>
      </c>
      <c r="I104" s="33" t="str">
        <f>VLOOKUP(テーブル26[[#This Row],['#unique_id]],見積条件マスタ[['#unique_id]:[name]],2,0)</f>
        <v>LUMENA DUPLEX</v>
      </c>
      <c r="J104" s="33">
        <f>VLOOKUP(テーブル26[[#This Row],['#unique_id]],見積条件マスタ[['#unique_id]:[name]],3,0)</f>
        <v>0</v>
      </c>
      <c r="K104" s="33" t="str">
        <f>VLOOKUP(テーブル26[[#This Row],['#unique_id]],見積条件マスタ[['#unique_id]:[name]],4,0)</f>
        <v>LUMENA DUPLEX 【窒化+ LUMENA】 (鋳抜きピン用)</v>
      </c>
      <c r="L104" s="32">
        <v>2</v>
      </c>
      <c r="M104" s="32" t="s">
        <v>30</v>
      </c>
      <c r="N104" s="32" t="s">
        <v>609</v>
      </c>
      <c r="O104" s="32"/>
      <c r="P104" s="32" t="s">
        <v>612</v>
      </c>
      <c r="Q104" s="38"/>
    </row>
    <row r="105" spans="2:17" x14ac:dyDescent="0.25">
      <c r="B105" s="52">
        <v>-1</v>
      </c>
      <c r="C105" s="50" t="str">
        <f>VLOOKUP(テーブル26[[#This Row],[article_type_id]],品名マスタ[#All],5,0)</f>
        <v>その他</v>
      </c>
      <c r="D105" s="32">
        <v>2</v>
      </c>
      <c r="E105" s="50" t="str">
        <f>VLOOKUP(テーブル26[[#This Row],[qt_condition_type_id]],見積条件タイプマスタ[#All],5,0)</f>
        <v>表面処理</v>
      </c>
      <c r="F105" s="50" t="str">
        <f>VLOOKUP(テーブル26[[#This Row],[qt_condition_type_id]],見積条件タイプマスタ[#All],4,0)</f>
        <v>SOLID</v>
      </c>
      <c r="G105" s="32">
        <v>10</v>
      </c>
      <c r="H105" s="50" t="str">
        <f>テーブル26[[#This Row],[article_type_id]]&amp;"."&amp;テーブル26[[#This Row],[qt_condition_type_id]]&amp;"."&amp;テーブル26[[#This Row],[qt_condition_type_define_id]]</f>
        <v>-1.2.10</v>
      </c>
      <c r="I105" s="33" t="str">
        <f>VLOOKUP(テーブル26[[#This Row],['#unique_id]],見積条件マスタ[['#unique_id]:[name]],2,0)</f>
        <v>LUMENA DUPLEX</v>
      </c>
      <c r="J105" s="33">
        <f>VLOOKUP(テーブル26[[#This Row],['#unique_id]],見積条件マスタ[['#unique_id]:[name]],3,0)</f>
        <v>0</v>
      </c>
      <c r="K105" s="33" t="str">
        <f>VLOOKUP(テーブル26[[#This Row],['#unique_id]],見積条件マスタ[['#unique_id]:[name]],4,0)</f>
        <v>LUMENA DUPLEX 【窒化+ LUMENA】 (鋳抜きピン用)</v>
      </c>
      <c r="L105" s="32">
        <v>3</v>
      </c>
      <c r="M105" s="32" t="s">
        <v>32</v>
      </c>
      <c r="N105" s="32" t="s">
        <v>609</v>
      </c>
      <c r="O105" s="32"/>
      <c r="P105" s="32" t="s">
        <v>612</v>
      </c>
      <c r="Q105" s="38"/>
    </row>
    <row r="106" spans="2:17" x14ac:dyDescent="0.25">
      <c r="B106" s="52">
        <v>-1</v>
      </c>
      <c r="C106" s="50" t="str">
        <f>VLOOKUP(テーブル26[[#This Row],[article_type_id]],品名マスタ[#All],5,0)</f>
        <v>その他</v>
      </c>
      <c r="D106" s="32">
        <v>2</v>
      </c>
      <c r="E106" s="50" t="str">
        <f>VLOOKUP(テーブル26[[#This Row],[qt_condition_type_id]],見積条件タイプマスタ[#All],5,0)</f>
        <v>表面処理</v>
      </c>
      <c r="F106" s="50" t="str">
        <f>VLOOKUP(テーブル26[[#This Row],[qt_condition_type_id]],見積条件タイプマスタ[#All],4,0)</f>
        <v>SOLID</v>
      </c>
      <c r="G106" s="32">
        <v>10</v>
      </c>
      <c r="H106" s="50" t="str">
        <f>テーブル26[[#This Row],[article_type_id]]&amp;"."&amp;テーブル26[[#This Row],[qt_condition_type_id]]&amp;"."&amp;テーブル26[[#This Row],[qt_condition_type_define_id]]</f>
        <v>-1.2.10</v>
      </c>
      <c r="I106" s="33" t="str">
        <f>VLOOKUP(テーブル26[[#This Row],['#unique_id]],見積条件マスタ[['#unique_id]:[name]],2,0)</f>
        <v>LUMENA DUPLEX</v>
      </c>
      <c r="J106" s="33">
        <f>VLOOKUP(テーブル26[[#This Row],['#unique_id]],見積条件マスタ[['#unique_id]:[name]],3,0)</f>
        <v>0</v>
      </c>
      <c r="K106" s="33" t="str">
        <f>VLOOKUP(テーブル26[[#This Row],['#unique_id]],見積条件マスタ[['#unique_id]:[name]],4,0)</f>
        <v>LUMENA DUPLEX 【窒化+ LUMENA】 (鋳抜きピン用)</v>
      </c>
      <c r="L106" s="32">
        <v>4</v>
      </c>
      <c r="M106" s="32" t="s">
        <v>609</v>
      </c>
      <c r="N106" s="32" t="s">
        <v>609</v>
      </c>
      <c r="O106" s="32"/>
      <c r="P106" s="32" t="s">
        <v>611</v>
      </c>
      <c r="Q106" s="38"/>
    </row>
    <row r="107" spans="2:17" x14ac:dyDescent="0.25">
      <c r="B107" s="52">
        <v>-1</v>
      </c>
      <c r="C107" s="50" t="str">
        <f>VLOOKUP(テーブル26[[#This Row],[article_type_id]],品名マスタ[#All],5,0)</f>
        <v>その他</v>
      </c>
      <c r="D107" s="32">
        <v>2</v>
      </c>
      <c r="E107" s="50" t="str">
        <f>VLOOKUP(テーブル26[[#This Row],[qt_condition_type_id]],見積条件タイプマスタ[#All],5,0)</f>
        <v>表面処理</v>
      </c>
      <c r="F107" s="50" t="str">
        <f>VLOOKUP(テーブル26[[#This Row],[qt_condition_type_id]],見積条件タイプマスタ[#All],4,0)</f>
        <v>SOLID</v>
      </c>
      <c r="G107" s="32">
        <v>11</v>
      </c>
      <c r="H107" s="50" t="str">
        <f>テーブル26[[#This Row],[article_type_id]]&amp;"."&amp;テーブル26[[#This Row],[qt_condition_type_id]]&amp;"."&amp;テーブル26[[#This Row],[qt_condition_type_define_id]]</f>
        <v>-1.2.11</v>
      </c>
      <c r="I107" s="33" t="str">
        <f>VLOOKUP(テーブル26[[#This Row],['#unique_id]],見積条件マスタ[['#unique_id]:[name]],2,0)</f>
        <v>CrN</v>
      </c>
      <c r="J107" s="33">
        <f>VLOOKUP(テーブル26[[#This Row],['#unique_id]],見積条件マスタ[['#unique_id]:[name]],3,0)</f>
        <v>0</v>
      </c>
      <c r="K107" s="33" t="str">
        <f>VLOOKUP(テーブル26[[#This Row],['#unique_id]],見積条件マスタ[['#unique_id]:[name]],4,0)</f>
        <v>CrN (鋳抜きピン用)</v>
      </c>
      <c r="L107" s="32">
        <v>1</v>
      </c>
      <c r="M107" s="32" t="s">
        <v>28</v>
      </c>
      <c r="N107" s="32" t="s">
        <v>609</v>
      </c>
      <c r="O107" s="32"/>
      <c r="P107" s="32" t="s">
        <v>612</v>
      </c>
      <c r="Q107" s="38"/>
    </row>
    <row r="108" spans="2:17" x14ac:dyDescent="0.25">
      <c r="B108" s="52">
        <v>-1</v>
      </c>
      <c r="C108" s="50" t="str">
        <f>VLOOKUP(テーブル26[[#This Row],[article_type_id]],品名マスタ[#All],5,0)</f>
        <v>その他</v>
      </c>
      <c r="D108" s="32">
        <v>2</v>
      </c>
      <c r="E108" s="50" t="str">
        <f>VLOOKUP(テーブル26[[#This Row],[qt_condition_type_id]],見積条件タイプマスタ[#All],5,0)</f>
        <v>表面処理</v>
      </c>
      <c r="F108" s="50" t="str">
        <f>VLOOKUP(テーブル26[[#This Row],[qt_condition_type_id]],見積条件タイプマスタ[#All],4,0)</f>
        <v>SOLID</v>
      </c>
      <c r="G108" s="32">
        <v>11</v>
      </c>
      <c r="H108" s="50" t="str">
        <f>テーブル26[[#This Row],[article_type_id]]&amp;"."&amp;テーブル26[[#This Row],[qt_condition_type_id]]&amp;"."&amp;テーブル26[[#This Row],[qt_condition_type_define_id]]</f>
        <v>-1.2.11</v>
      </c>
      <c r="I108" s="33" t="str">
        <f>VLOOKUP(テーブル26[[#This Row],['#unique_id]],見積条件マスタ[['#unique_id]:[name]],2,0)</f>
        <v>CrN</v>
      </c>
      <c r="J108" s="33">
        <f>VLOOKUP(テーブル26[[#This Row],['#unique_id]],見積条件マスタ[['#unique_id]:[name]],3,0)</f>
        <v>0</v>
      </c>
      <c r="K108" s="33" t="str">
        <f>VLOOKUP(テーブル26[[#This Row],['#unique_id]],見積条件マスタ[['#unique_id]:[name]],4,0)</f>
        <v>CrN (鋳抜きピン用)</v>
      </c>
      <c r="L108" s="32">
        <v>2</v>
      </c>
      <c r="M108" s="32" t="s">
        <v>30</v>
      </c>
      <c r="N108" s="32" t="s">
        <v>609</v>
      </c>
      <c r="O108" s="32"/>
      <c r="P108" s="32" t="s">
        <v>612</v>
      </c>
      <c r="Q108" s="38"/>
    </row>
    <row r="109" spans="2:17" x14ac:dyDescent="0.25">
      <c r="B109" s="52">
        <v>-1</v>
      </c>
      <c r="C109" s="50" t="str">
        <f>VLOOKUP(テーブル26[[#This Row],[article_type_id]],品名マスタ[#All],5,0)</f>
        <v>その他</v>
      </c>
      <c r="D109" s="32">
        <v>2</v>
      </c>
      <c r="E109" s="50" t="str">
        <f>VLOOKUP(テーブル26[[#This Row],[qt_condition_type_id]],見積条件タイプマスタ[#All],5,0)</f>
        <v>表面処理</v>
      </c>
      <c r="F109" s="50" t="str">
        <f>VLOOKUP(テーブル26[[#This Row],[qt_condition_type_id]],見積条件タイプマスタ[#All],4,0)</f>
        <v>SOLID</v>
      </c>
      <c r="G109" s="32">
        <v>11</v>
      </c>
      <c r="H109" s="50" t="str">
        <f>テーブル26[[#This Row],[article_type_id]]&amp;"."&amp;テーブル26[[#This Row],[qt_condition_type_id]]&amp;"."&amp;テーブル26[[#This Row],[qt_condition_type_define_id]]</f>
        <v>-1.2.11</v>
      </c>
      <c r="I109" s="33" t="str">
        <f>VLOOKUP(テーブル26[[#This Row],['#unique_id]],見積条件マスタ[['#unique_id]:[name]],2,0)</f>
        <v>CrN</v>
      </c>
      <c r="J109" s="33">
        <f>VLOOKUP(テーブル26[[#This Row],['#unique_id]],見積条件マスタ[['#unique_id]:[name]],3,0)</f>
        <v>0</v>
      </c>
      <c r="K109" s="33" t="str">
        <f>VLOOKUP(テーブル26[[#This Row],['#unique_id]],見積条件マスタ[['#unique_id]:[name]],4,0)</f>
        <v>CrN (鋳抜きピン用)</v>
      </c>
      <c r="L109" s="32">
        <v>3</v>
      </c>
      <c r="M109" s="32" t="s">
        <v>32</v>
      </c>
      <c r="N109" s="32" t="s">
        <v>609</v>
      </c>
      <c r="O109" s="32"/>
      <c r="P109" s="32" t="s">
        <v>612</v>
      </c>
      <c r="Q109" s="38"/>
    </row>
    <row r="110" spans="2:17" x14ac:dyDescent="0.25">
      <c r="B110" s="52">
        <v>-1</v>
      </c>
      <c r="C110" s="50" t="str">
        <f>VLOOKUP(テーブル26[[#This Row],[article_type_id]],品名マスタ[#All],5,0)</f>
        <v>その他</v>
      </c>
      <c r="D110" s="32">
        <v>2</v>
      </c>
      <c r="E110" s="50" t="str">
        <f>VLOOKUP(テーブル26[[#This Row],[qt_condition_type_id]],見積条件タイプマスタ[#All],5,0)</f>
        <v>表面処理</v>
      </c>
      <c r="F110" s="50" t="str">
        <f>VLOOKUP(テーブル26[[#This Row],[qt_condition_type_id]],見積条件タイプマスタ[#All],4,0)</f>
        <v>SOLID</v>
      </c>
      <c r="G110" s="32">
        <v>11</v>
      </c>
      <c r="H110" s="50" t="str">
        <f>テーブル26[[#This Row],[article_type_id]]&amp;"."&amp;テーブル26[[#This Row],[qt_condition_type_id]]&amp;"."&amp;テーブル26[[#This Row],[qt_condition_type_define_id]]</f>
        <v>-1.2.11</v>
      </c>
      <c r="I110" s="33" t="str">
        <f>VLOOKUP(テーブル26[[#This Row],['#unique_id]],見積条件マスタ[['#unique_id]:[name]],2,0)</f>
        <v>CrN</v>
      </c>
      <c r="J110" s="33">
        <f>VLOOKUP(テーブル26[[#This Row],['#unique_id]],見積条件マスタ[['#unique_id]:[name]],3,0)</f>
        <v>0</v>
      </c>
      <c r="K110" s="33" t="str">
        <f>VLOOKUP(テーブル26[[#This Row],['#unique_id]],見積条件マスタ[['#unique_id]:[name]],4,0)</f>
        <v>CrN (鋳抜きピン用)</v>
      </c>
      <c r="L110" s="32">
        <v>4</v>
      </c>
      <c r="M110" s="32" t="s">
        <v>609</v>
      </c>
      <c r="N110" s="32" t="s">
        <v>609</v>
      </c>
      <c r="O110" s="32"/>
      <c r="P110" s="32" t="s">
        <v>611</v>
      </c>
      <c r="Q110" s="38"/>
    </row>
    <row r="111" spans="2:17" x14ac:dyDescent="0.25">
      <c r="B111" s="52">
        <v>-1</v>
      </c>
      <c r="C111" s="50" t="str">
        <f>VLOOKUP(テーブル26[[#This Row],[article_type_id]],品名マスタ[#All],5,0)</f>
        <v>その他</v>
      </c>
      <c r="D111" s="32">
        <v>2</v>
      </c>
      <c r="E111" s="50" t="str">
        <f>VLOOKUP(テーブル26[[#This Row],[qt_condition_type_id]],見積条件タイプマスタ[#All],5,0)</f>
        <v>表面処理</v>
      </c>
      <c r="F111" s="50" t="str">
        <f>VLOOKUP(テーブル26[[#This Row],[qt_condition_type_id]],見積条件タイプマスタ[#All],4,0)</f>
        <v>SOLID</v>
      </c>
      <c r="G111" s="32">
        <v>12</v>
      </c>
      <c r="H111" s="50" t="str">
        <f>テーブル26[[#This Row],[article_type_id]]&amp;"."&amp;テーブル26[[#This Row],[qt_condition_type_id]]&amp;"."&amp;テーブル26[[#This Row],[qt_condition_type_define_id]]</f>
        <v>-1.2.12</v>
      </c>
      <c r="I111" s="33" t="str">
        <f>VLOOKUP(テーブル26[[#This Row],['#unique_id]],見積条件マスタ[['#unique_id]:[name]],2,0)</f>
        <v>TiN</v>
      </c>
      <c r="J111" s="33">
        <f>VLOOKUP(テーブル26[[#This Row],['#unique_id]],見積条件マスタ[['#unique_id]:[name]],3,0)</f>
        <v>0</v>
      </c>
      <c r="K111" s="33" t="str">
        <f>VLOOKUP(テーブル26[[#This Row],['#unique_id]],見積条件マスタ[['#unique_id]:[name]],4,0)</f>
        <v>TiN (鋳抜きピン用)</v>
      </c>
      <c r="L111" s="32">
        <v>1</v>
      </c>
      <c r="M111" s="32" t="s">
        <v>28</v>
      </c>
      <c r="N111" s="32" t="s">
        <v>609</v>
      </c>
      <c r="O111" s="32"/>
      <c r="P111" s="32" t="s">
        <v>612</v>
      </c>
      <c r="Q111" s="38"/>
    </row>
    <row r="112" spans="2:17" x14ac:dyDescent="0.25">
      <c r="B112" s="52">
        <v>-1</v>
      </c>
      <c r="C112" s="50" t="str">
        <f>VLOOKUP(テーブル26[[#This Row],[article_type_id]],品名マスタ[#All],5,0)</f>
        <v>その他</v>
      </c>
      <c r="D112" s="32">
        <v>2</v>
      </c>
      <c r="E112" s="50" t="str">
        <f>VLOOKUP(テーブル26[[#This Row],[qt_condition_type_id]],見積条件タイプマスタ[#All],5,0)</f>
        <v>表面処理</v>
      </c>
      <c r="F112" s="50" t="str">
        <f>VLOOKUP(テーブル26[[#This Row],[qt_condition_type_id]],見積条件タイプマスタ[#All],4,0)</f>
        <v>SOLID</v>
      </c>
      <c r="G112" s="32">
        <v>12</v>
      </c>
      <c r="H112" s="50" t="str">
        <f>テーブル26[[#This Row],[article_type_id]]&amp;"."&amp;テーブル26[[#This Row],[qt_condition_type_id]]&amp;"."&amp;テーブル26[[#This Row],[qt_condition_type_define_id]]</f>
        <v>-1.2.12</v>
      </c>
      <c r="I112" s="33" t="str">
        <f>VLOOKUP(テーブル26[[#This Row],['#unique_id]],見積条件マスタ[['#unique_id]:[name]],2,0)</f>
        <v>TiN</v>
      </c>
      <c r="J112" s="33">
        <f>VLOOKUP(テーブル26[[#This Row],['#unique_id]],見積条件マスタ[['#unique_id]:[name]],3,0)</f>
        <v>0</v>
      </c>
      <c r="K112" s="33" t="str">
        <f>VLOOKUP(テーブル26[[#This Row],['#unique_id]],見積条件マスタ[['#unique_id]:[name]],4,0)</f>
        <v>TiN (鋳抜きピン用)</v>
      </c>
      <c r="L112" s="32">
        <v>2</v>
      </c>
      <c r="M112" s="32" t="s">
        <v>30</v>
      </c>
      <c r="N112" s="32" t="s">
        <v>609</v>
      </c>
      <c r="O112" s="32"/>
      <c r="P112" s="32" t="s">
        <v>612</v>
      </c>
      <c r="Q112" s="38"/>
    </row>
    <row r="113" spans="2:17" x14ac:dyDescent="0.25">
      <c r="B113" s="52">
        <v>-1</v>
      </c>
      <c r="C113" s="50" t="str">
        <f>VLOOKUP(テーブル26[[#This Row],[article_type_id]],品名マスタ[#All],5,0)</f>
        <v>その他</v>
      </c>
      <c r="D113" s="32">
        <v>2</v>
      </c>
      <c r="E113" s="50" t="str">
        <f>VLOOKUP(テーブル26[[#This Row],[qt_condition_type_id]],見積条件タイプマスタ[#All],5,0)</f>
        <v>表面処理</v>
      </c>
      <c r="F113" s="50" t="str">
        <f>VLOOKUP(テーブル26[[#This Row],[qt_condition_type_id]],見積条件タイプマスタ[#All],4,0)</f>
        <v>SOLID</v>
      </c>
      <c r="G113" s="32">
        <v>12</v>
      </c>
      <c r="H113" s="50" t="str">
        <f>テーブル26[[#This Row],[article_type_id]]&amp;"."&amp;テーブル26[[#This Row],[qt_condition_type_id]]&amp;"."&amp;テーブル26[[#This Row],[qt_condition_type_define_id]]</f>
        <v>-1.2.12</v>
      </c>
      <c r="I113" s="33" t="str">
        <f>VLOOKUP(テーブル26[[#This Row],['#unique_id]],見積条件マスタ[['#unique_id]:[name]],2,0)</f>
        <v>TiN</v>
      </c>
      <c r="J113" s="33">
        <f>VLOOKUP(テーブル26[[#This Row],['#unique_id]],見積条件マスタ[['#unique_id]:[name]],3,0)</f>
        <v>0</v>
      </c>
      <c r="K113" s="33" t="str">
        <f>VLOOKUP(テーブル26[[#This Row],['#unique_id]],見積条件マスタ[['#unique_id]:[name]],4,0)</f>
        <v>TiN (鋳抜きピン用)</v>
      </c>
      <c r="L113" s="32">
        <v>3</v>
      </c>
      <c r="M113" s="32" t="s">
        <v>32</v>
      </c>
      <c r="N113" s="32" t="s">
        <v>609</v>
      </c>
      <c r="O113" s="32"/>
      <c r="P113" s="32" t="s">
        <v>612</v>
      </c>
      <c r="Q113" s="38"/>
    </row>
    <row r="114" spans="2:17" x14ac:dyDescent="0.25">
      <c r="B114" s="52">
        <v>-1</v>
      </c>
      <c r="C114" s="50" t="str">
        <f>VLOOKUP(テーブル26[[#This Row],[article_type_id]],品名マスタ[#All],5,0)</f>
        <v>その他</v>
      </c>
      <c r="D114" s="32">
        <v>2</v>
      </c>
      <c r="E114" s="50" t="str">
        <f>VLOOKUP(テーブル26[[#This Row],[qt_condition_type_id]],見積条件タイプマスタ[#All],5,0)</f>
        <v>表面処理</v>
      </c>
      <c r="F114" s="50" t="str">
        <f>VLOOKUP(テーブル26[[#This Row],[qt_condition_type_id]],見積条件タイプマスタ[#All],4,0)</f>
        <v>SOLID</v>
      </c>
      <c r="G114" s="32">
        <v>12</v>
      </c>
      <c r="H114" s="50" t="str">
        <f>テーブル26[[#This Row],[article_type_id]]&amp;"."&amp;テーブル26[[#This Row],[qt_condition_type_id]]&amp;"."&amp;テーブル26[[#This Row],[qt_condition_type_define_id]]</f>
        <v>-1.2.12</v>
      </c>
      <c r="I114" s="33" t="str">
        <f>VLOOKUP(テーブル26[[#This Row],['#unique_id]],見積条件マスタ[['#unique_id]:[name]],2,0)</f>
        <v>TiN</v>
      </c>
      <c r="J114" s="33">
        <f>VLOOKUP(テーブル26[[#This Row],['#unique_id]],見積条件マスタ[['#unique_id]:[name]],3,0)</f>
        <v>0</v>
      </c>
      <c r="K114" s="33" t="str">
        <f>VLOOKUP(テーブル26[[#This Row],['#unique_id]],見積条件マスタ[['#unique_id]:[name]],4,0)</f>
        <v>TiN (鋳抜きピン用)</v>
      </c>
      <c r="L114" s="32">
        <v>4</v>
      </c>
      <c r="M114" s="32" t="s">
        <v>609</v>
      </c>
      <c r="N114" s="32" t="s">
        <v>609</v>
      </c>
      <c r="O114" s="32"/>
      <c r="P114" s="32" t="s">
        <v>611</v>
      </c>
      <c r="Q114" s="38"/>
    </row>
    <row r="115" spans="2:17" x14ac:dyDescent="0.25">
      <c r="B115" s="52">
        <v>-1</v>
      </c>
      <c r="C115" s="50" t="str">
        <f>VLOOKUP(テーブル26[[#This Row],[article_type_id]],品名マスタ[#All],5,0)</f>
        <v>その他</v>
      </c>
      <c r="D115" s="32">
        <v>2</v>
      </c>
      <c r="E115" s="50" t="str">
        <f>VLOOKUP(テーブル26[[#This Row],[qt_condition_type_id]],見積条件タイプマスタ[#All],5,0)</f>
        <v>表面処理</v>
      </c>
      <c r="F115" s="50" t="str">
        <f>VLOOKUP(テーブル26[[#This Row],[qt_condition_type_id]],見積条件タイプマスタ[#All],4,0)</f>
        <v>SOLID</v>
      </c>
      <c r="G115" s="32">
        <v>13</v>
      </c>
      <c r="H115" s="50" t="str">
        <f>テーブル26[[#This Row],[article_type_id]]&amp;"."&amp;テーブル26[[#This Row],[qt_condition_type_id]]&amp;"."&amp;テーブル26[[#This Row],[qt_condition_type_define_id]]</f>
        <v>-1.2.13</v>
      </c>
      <c r="I115" s="33" t="str">
        <f>VLOOKUP(テーブル26[[#This Row],['#unique_id]],見積条件マスタ[['#unique_id]:[name]],2,0)</f>
        <v>TiALN</v>
      </c>
      <c r="J115" s="33">
        <f>VLOOKUP(テーブル26[[#This Row],['#unique_id]],見積条件マスタ[['#unique_id]:[name]],3,0)</f>
        <v>0</v>
      </c>
      <c r="K115" s="33" t="str">
        <f>VLOOKUP(テーブル26[[#This Row],['#unique_id]],見積条件マスタ[['#unique_id]:[name]],4,0)</f>
        <v>TiALN【PVD】 (鋳抜きピン用)</v>
      </c>
      <c r="L115" s="32">
        <v>1</v>
      </c>
      <c r="M115" s="32" t="s">
        <v>28</v>
      </c>
      <c r="N115" s="32" t="s">
        <v>609</v>
      </c>
      <c r="O115" s="32"/>
      <c r="P115" s="32" t="s">
        <v>612</v>
      </c>
      <c r="Q115" s="38"/>
    </row>
    <row r="116" spans="2:17" x14ac:dyDescent="0.25">
      <c r="B116" s="52">
        <v>-1</v>
      </c>
      <c r="C116" s="50" t="str">
        <f>VLOOKUP(テーブル26[[#This Row],[article_type_id]],品名マスタ[#All],5,0)</f>
        <v>その他</v>
      </c>
      <c r="D116" s="32">
        <v>2</v>
      </c>
      <c r="E116" s="50" t="str">
        <f>VLOOKUP(テーブル26[[#This Row],[qt_condition_type_id]],見積条件タイプマスタ[#All],5,0)</f>
        <v>表面処理</v>
      </c>
      <c r="F116" s="50" t="str">
        <f>VLOOKUP(テーブル26[[#This Row],[qt_condition_type_id]],見積条件タイプマスタ[#All],4,0)</f>
        <v>SOLID</v>
      </c>
      <c r="G116" s="32">
        <v>13</v>
      </c>
      <c r="H116" s="50" t="str">
        <f>テーブル26[[#This Row],[article_type_id]]&amp;"."&amp;テーブル26[[#This Row],[qt_condition_type_id]]&amp;"."&amp;テーブル26[[#This Row],[qt_condition_type_define_id]]</f>
        <v>-1.2.13</v>
      </c>
      <c r="I116" s="33" t="str">
        <f>VLOOKUP(テーブル26[[#This Row],['#unique_id]],見積条件マスタ[['#unique_id]:[name]],2,0)</f>
        <v>TiALN</v>
      </c>
      <c r="J116" s="33">
        <f>VLOOKUP(テーブル26[[#This Row],['#unique_id]],見積条件マスタ[['#unique_id]:[name]],3,0)</f>
        <v>0</v>
      </c>
      <c r="K116" s="33" t="str">
        <f>VLOOKUP(テーブル26[[#This Row],['#unique_id]],見積条件マスタ[['#unique_id]:[name]],4,0)</f>
        <v>TiALN【PVD】 (鋳抜きピン用)</v>
      </c>
      <c r="L116" s="32">
        <v>2</v>
      </c>
      <c r="M116" s="32" t="s">
        <v>30</v>
      </c>
      <c r="N116" s="32" t="s">
        <v>609</v>
      </c>
      <c r="O116" s="32"/>
      <c r="P116" s="32" t="s">
        <v>612</v>
      </c>
      <c r="Q116" s="38"/>
    </row>
    <row r="117" spans="2:17" x14ac:dyDescent="0.25">
      <c r="B117" s="52">
        <v>-1</v>
      </c>
      <c r="C117" s="50" t="str">
        <f>VLOOKUP(テーブル26[[#This Row],[article_type_id]],品名マスタ[#All],5,0)</f>
        <v>その他</v>
      </c>
      <c r="D117" s="32">
        <v>2</v>
      </c>
      <c r="E117" s="50" t="str">
        <f>VLOOKUP(テーブル26[[#This Row],[qt_condition_type_id]],見積条件タイプマスタ[#All],5,0)</f>
        <v>表面処理</v>
      </c>
      <c r="F117" s="50" t="str">
        <f>VLOOKUP(テーブル26[[#This Row],[qt_condition_type_id]],見積条件タイプマスタ[#All],4,0)</f>
        <v>SOLID</v>
      </c>
      <c r="G117" s="32">
        <v>13</v>
      </c>
      <c r="H117" s="50" t="str">
        <f>テーブル26[[#This Row],[article_type_id]]&amp;"."&amp;テーブル26[[#This Row],[qt_condition_type_id]]&amp;"."&amp;テーブル26[[#This Row],[qt_condition_type_define_id]]</f>
        <v>-1.2.13</v>
      </c>
      <c r="I117" s="33" t="str">
        <f>VLOOKUP(テーブル26[[#This Row],['#unique_id]],見積条件マスタ[['#unique_id]:[name]],2,0)</f>
        <v>TiALN</v>
      </c>
      <c r="J117" s="33">
        <f>VLOOKUP(テーブル26[[#This Row],['#unique_id]],見積条件マスタ[['#unique_id]:[name]],3,0)</f>
        <v>0</v>
      </c>
      <c r="K117" s="33" t="str">
        <f>VLOOKUP(テーブル26[[#This Row],['#unique_id]],見積条件マスタ[['#unique_id]:[name]],4,0)</f>
        <v>TiALN【PVD】 (鋳抜きピン用)</v>
      </c>
      <c r="L117" s="32">
        <v>3</v>
      </c>
      <c r="M117" s="32" t="s">
        <v>32</v>
      </c>
      <c r="N117" s="32" t="s">
        <v>609</v>
      </c>
      <c r="O117" s="32"/>
      <c r="P117" s="32" t="s">
        <v>612</v>
      </c>
      <c r="Q117" s="38"/>
    </row>
    <row r="118" spans="2:17" x14ac:dyDescent="0.25">
      <c r="B118" s="52">
        <v>-1</v>
      </c>
      <c r="C118" s="50" t="str">
        <f>VLOOKUP(テーブル26[[#This Row],[article_type_id]],品名マスタ[#All],5,0)</f>
        <v>その他</v>
      </c>
      <c r="D118" s="32">
        <v>2</v>
      </c>
      <c r="E118" s="50" t="str">
        <f>VLOOKUP(テーブル26[[#This Row],[qt_condition_type_id]],見積条件タイプマスタ[#All],5,0)</f>
        <v>表面処理</v>
      </c>
      <c r="F118" s="50" t="str">
        <f>VLOOKUP(テーブル26[[#This Row],[qt_condition_type_id]],見積条件タイプマスタ[#All],4,0)</f>
        <v>SOLID</v>
      </c>
      <c r="G118" s="32">
        <v>13</v>
      </c>
      <c r="H118" s="50" t="str">
        <f>テーブル26[[#This Row],[article_type_id]]&amp;"."&amp;テーブル26[[#This Row],[qt_condition_type_id]]&amp;"."&amp;テーブル26[[#This Row],[qt_condition_type_define_id]]</f>
        <v>-1.2.13</v>
      </c>
      <c r="I118" s="33" t="str">
        <f>VLOOKUP(テーブル26[[#This Row],['#unique_id]],見積条件マスタ[['#unique_id]:[name]],2,0)</f>
        <v>TiALN</v>
      </c>
      <c r="J118" s="33">
        <f>VLOOKUP(テーブル26[[#This Row],['#unique_id]],見積条件マスタ[['#unique_id]:[name]],3,0)</f>
        <v>0</v>
      </c>
      <c r="K118" s="33" t="str">
        <f>VLOOKUP(テーブル26[[#This Row],['#unique_id]],見積条件マスタ[['#unique_id]:[name]],4,0)</f>
        <v>TiALN【PVD】 (鋳抜きピン用)</v>
      </c>
      <c r="L118" s="32">
        <v>4</v>
      </c>
      <c r="M118" s="32" t="s">
        <v>609</v>
      </c>
      <c r="N118" s="32" t="s">
        <v>609</v>
      </c>
      <c r="O118" s="32"/>
      <c r="P118" s="32" t="s">
        <v>611</v>
      </c>
      <c r="Q118" s="38"/>
    </row>
    <row r="119" spans="2:17" x14ac:dyDescent="0.25">
      <c r="B119" s="52">
        <v>0</v>
      </c>
      <c r="C119" s="50" t="str">
        <f>VLOOKUP([1]!テーブル26[[#This Row],[article_type_id]],[1]!品名マスタ[#All],5,0)</f>
        <v>コアピン</v>
      </c>
      <c r="D119" s="32">
        <v>1</v>
      </c>
      <c r="E119" s="50" t="str">
        <f>VLOOKUP([1]!テーブル26[[#This Row],[qt_condition_type_id]],[1]!見積条件タイプマスタ[#All],5,0)</f>
        <v>材質</v>
      </c>
      <c r="F119" s="50" t="str">
        <f>VLOOKUP([1]!テーブル26[[#This Row],[qt_condition_type_id]],[1]!見積条件タイプマスタ[#All],4,0)</f>
        <v>SOLID</v>
      </c>
      <c r="G119" s="32">
        <v>1</v>
      </c>
      <c r="H119" s="50" t="str">
        <f>[1]!テーブル26[[#This Row],[article_type_id]]&amp;"."&amp;[1]!テーブル26[[#This Row],[qt_condition_type_id]]&amp;"."&amp;[1]!テーブル26[[#This Row],[qt_condition_type_define_id]]</f>
        <v>0.1.1</v>
      </c>
      <c r="I119" s="33" t="str">
        <f>VLOOKUP([1]!テーブル26[[#This Row],['#unique_id]],[1]!見積条件マスタ[['#unique_id]:[name]],2,0)</f>
        <v>SKH51</v>
      </c>
      <c r="J119" s="33" t="str">
        <f>VLOOKUP([1]!テーブル26[[#This Row],['#unique_id]],[1]!見積条件マスタ[['#unique_id]:[name]],3,0)</f>
        <v>58_60</v>
      </c>
      <c r="K119" s="33" t="str">
        <f>VLOOKUP([1]!テーブル26[[#This Row],['#unique_id]],[1]!見積条件マスタ[['#unique_id]:[name]],4,0)</f>
        <v>SKH51 (58～60HRC)</v>
      </c>
      <c r="L119" s="32">
        <v>1</v>
      </c>
      <c r="M119" s="32" t="s">
        <v>924</v>
      </c>
      <c r="N119" s="32" t="s">
        <v>926</v>
      </c>
      <c r="O119" s="32"/>
      <c r="P119" s="32" t="s">
        <v>612</v>
      </c>
      <c r="Q119" s="38"/>
    </row>
    <row r="120" spans="2:17" x14ac:dyDescent="0.25">
      <c r="B120" s="52">
        <v>0</v>
      </c>
      <c r="C120" s="50" t="str">
        <f>VLOOKUP([1]!テーブル26[[#This Row],[article_type_id]],[1]!品名マスタ[#All],5,0)</f>
        <v>コアピン</v>
      </c>
      <c r="D120" s="32">
        <v>1</v>
      </c>
      <c r="E120" s="50" t="str">
        <f>VLOOKUP([1]!テーブル26[[#This Row],[qt_condition_type_id]],[1]!見積条件タイプマスタ[#All],5,0)</f>
        <v>材質</v>
      </c>
      <c r="F120" s="50" t="str">
        <f>VLOOKUP([1]!テーブル26[[#This Row],[qt_condition_type_id]],[1]!見積条件タイプマスタ[#All],4,0)</f>
        <v>SOLID</v>
      </c>
      <c r="G120" s="32">
        <v>1</v>
      </c>
      <c r="H120" s="50" t="str">
        <f>[1]!テーブル26[[#This Row],[article_type_id]]&amp;"."&amp;[1]!テーブル26[[#This Row],[qt_condition_type_id]]&amp;"."&amp;[1]!テーブル26[[#This Row],[qt_condition_type_define_id]]</f>
        <v>0.1.1</v>
      </c>
      <c r="I120" s="33" t="str">
        <f>VLOOKUP([1]!テーブル26[[#This Row],['#unique_id]],[1]!見積条件マスタ[['#unique_id]:[name]],2,0)</f>
        <v>SKH51</v>
      </c>
      <c r="J120" s="33" t="str">
        <f>VLOOKUP([1]!テーブル26[[#This Row],['#unique_id]],[1]!見積条件マスタ[['#unique_id]:[name]],3,0)</f>
        <v>58_60</v>
      </c>
      <c r="K120" s="33" t="str">
        <f>VLOOKUP([1]!テーブル26[[#This Row],['#unique_id]],[1]!見積条件マスタ[['#unique_id]:[name]],4,0)</f>
        <v>SKH51 (58～60HRC)</v>
      </c>
      <c r="L120" s="32">
        <v>2</v>
      </c>
      <c r="M120" s="32" t="s">
        <v>864</v>
      </c>
      <c r="N120" s="32" t="s">
        <v>874</v>
      </c>
      <c r="O120" s="32"/>
      <c r="P120" s="71" t="s">
        <v>613</v>
      </c>
      <c r="Q120" s="38"/>
    </row>
    <row r="121" spans="2:17" x14ac:dyDescent="0.25">
      <c r="B121" s="72">
        <v>0</v>
      </c>
      <c r="C121" s="73" t="str">
        <f>VLOOKUP([1]!テーブル26[[#This Row],[article_type_id]],[1]!品名マスタ[#All],5,0)</f>
        <v>コアピン</v>
      </c>
      <c r="D121" s="74">
        <v>1</v>
      </c>
      <c r="E121" s="73" t="str">
        <f>VLOOKUP([1]!テーブル26[[#This Row],[qt_condition_type_id]],[1]!見積条件タイプマスタ[#All],5,0)</f>
        <v>材質</v>
      </c>
      <c r="F121" s="73" t="str">
        <f>VLOOKUP([1]!テーブル26[[#This Row],[qt_condition_type_id]],[1]!見積条件タイプマスタ[#All],4,0)</f>
        <v>SOLID</v>
      </c>
      <c r="G121" s="74">
        <v>1</v>
      </c>
      <c r="H121" s="73" t="str">
        <f>[1]!テーブル26[[#This Row],[article_type_id]]&amp;"."&amp;[1]!テーブル26[[#This Row],[qt_condition_type_id]]&amp;"."&amp;[1]!テーブル26[[#This Row],[qt_condition_type_define_id]]</f>
        <v>0.1.1</v>
      </c>
      <c r="I121" s="75" t="str">
        <f>VLOOKUP([1]!テーブル26[[#This Row],['#unique_id]],[1]!見積条件マスタ[['#unique_id]:[name]],2,0)</f>
        <v>SKH51</v>
      </c>
      <c r="J121" s="75" t="str">
        <f>VLOOKUP([1]!テーブル26[[#This Row],['#unique_id]],[1]!見積条件マスタ[['#unique_id]:[name]],3,0)</f>
        <v>58_60</v>
      </c>
      <c r="K121" s="75" t="str">
        <f>VLOOKUP([1]!テーブル26[[#This Row],['#unique_id]],[1]!見積条件マスタ[['#unique_id]:[name]],4,0)</f>
        <v>SKH51 (58～60HRC)</v>
      </c>
      <c r="L121" s="74">
        <v>3</v>
      </c>
      <c r="M121" s="74" t="s">
        <v>927</v>
      </c>
      <c r="N121" s="74" t="s">
        <v>927</v>
      </c>
      <c r="O121" s="74"/>
      <c r="P121" s="74" t="s">
        <v>928</v>
      </c>
      <c r="Q121" s="76" t="s">
        <v>835</v>
      </c>
    </row>
    <row r="122" spans="2:17" x14ac:dyDescent="0.25">
      <c r="B122" s="52">
        <v>0</v>
      </c>
      <c r="C122" s="50" t="str">
        <f>VLOOKUP([1]!テーブル26[[#This Row],[article_type_id]],[1]!品名マスタ[#All],5,0)</f>
        <v>コアピン</v>
      </c>
      <c r="D122" s="32">
        <v>1</v>
      </c>
      <c r="E122" s="50" t="str">
        <f>VLOOKUP([1]!テーブル26[[#This Row],[qt_condition_type_id]],[1]!見積条件タイプマスタ[#All],5,0)</f>
        <v>材質</v>
      </c>
      <c r="F122" s="50" t="str">
        <f>VLOOKUP([1]!テーブル26[[#This Row],[qt_condition_type_id]],[1]!見積条件タイプマスタ[#All],4,0)</f>
        <v>SOLID</v>
      </c>
      <c r="G122" s="32">
        <v>2</v>
      </c>
      <c r="H122" s="50" t="str">
        <f>[1]!テーブル26[[#This Row],[article_type_id]]&amp;"."&amp;[1]!テーブル26[[#This Row],[qt_condition_type_id]]&amp;"."&amp;[1]!テーブル26[[#This Row],[qt_condition_type_define_id]]</f>
        <v>0.1.2</v>
      </c>
      <c r="I122" s="33" t="str">
        <f>VLOOKUP([1]!テーブル26[[#This Row],['#unique_id]],[1]!見積条件マスタ[['#unique_id]:[name]],2,0)</f>
        <v>SKD61</v>
      </c>
      <c r="J122" s="33" t="str">
        <f>VLOOKUP([1]!テーブル26[[#This Row],['#unique_id]],[1]!見積条件マスタ[['#unique_id]:[name]],3,0)</f>
        <v>48_52</v>
      </c>
      <c r="K122" s="33" t="str">
        <f>VLOOKUP([1]!テーブル26[[#This Row],['#unique_id]],[1]!見積条件マスタ[['#unique_id]:[name]],4,0)</f>
        <v>SKD61 (48～52HRC)</v>
      </c>
      <c r="L122" s="32">
        <v>1</v>
      </c>
      <c r="M122" s="32" t="s">
        <v>929</v>
      </c>
      <c r="N122" s="32" t="s">
        <v>930</v>
      </c>
      <c r="O122" s="32"/>
      <c r="P122" s="32" t="s">
        <v>612</v>
      </c>
      <c r="Q122" s="38"/>
    </row>
    <row r="123" spans="2:17" x14ac:dyDescent="0.25">
      <c r="B123" s="52">
        <v>0</v>
      </c>
      <c r="C123" s="50" t="str">
        <f>VLOOKUP([1]!テーブル26[[#This Row],[article_type_id]],[1]!品名マスタ[#All],5,0)</f>
        <v>コアピン</v>
      </c>
      <c r="D123" s="32">
        <v>1</v>
      </c>
      <c r="E123" s="50" t="str">
        <f>VLOOKUP([1]!テーブル26[[#This Row],[qt_condition_type_id]],[1]!見積条件タイプマスタ[#All],5,0)</f>
        <v>材質</v>
      </c>
      <c r="F123" s="50" t="str">
        <f>VLOOKUP([1]!テーブル26[[#This Row],[qt_condition_type_id]],[1]!見積条件タイプマスタ[#All],4,0)</f>
        <v>SOLID</v>
      </c>
      <c r="G123" s="32">
        <v>2</v>
      </c>
      <c r="H123" s="50" t="str">
        <f>[1]!テーブル26[[#This Row],[article_type_id]]&amp;"."&amp;[1]!テーブル26[[#This Row],[qt_condition_type_id]]&amp;"."&amp;[1]!テーブル26[[#This Row],[qt_condition_type_define_id]]</f>
        <v>0.1.2</v>
      </c>
      <c r="I123" s="33" t="str">
        <f>VLOOKUP([1]!テーブル26[[#This Row],['#unique_id]],[1]!見積条件マスタ[['#unique_id]:[name]],2,0)</f>
        <v>SKD61</v>
      </c>
      <c r="J123" s="33" t="str">
        <f>VLOOKUP([1]!テーブル26[[#This Row],['#unique_id]],[1]!見積条件マスタ[['#unique_id]:[name]],3,0)</f>
        <v>48_52</v>
      </c>
      <c r="K123" s="33" t="str">
        <f>VLOOKUP([1]!テーブル26[[#This Row],['#unique_id]],[1]!見積条件マスタ[['#unique_id]:[name]],4,0)</f>
        <v>SKD61 (48～52HRC)</v>
      </c>
      <c r="L123" s="32">
        <v>2</v>
      </c>
      <c r="M123" s="32" t="s">
        <v>931</v>
      </c>
      <c r="N123" s="32" t="s">
        <v>932</v>
      </c>
      <c r="O123" s="32"/>
      <c r="P123" s="71" t="s">
        <v>613</v>
      </c>
      <c r="Q123" s="38" t="s">
        <v>836</v>
      </c>
    </row>
    <row r="124" spans="2:17" x14ac:dyDescent="0.25">
      <c r="B124" s="72">
        <v>0</v>
      </c>
      <c r="C124" s="73" t="str">
        <f>VLOOKUP([1]!テーブル26[[#This Row],[article_type_id]],[1]!品名マスタ[#All],5,0)</f>
        <v>コアピン</v>
      </c>
      <c r="D124" s="74">
        <v>1</v>
      </c>
      <c r="E124" s="73" t="str">
        <f>VLOOKUP([1]!テーブル26[[#This Row],[qt_condition_type_id]],[1]!見積条件タイプマスタ[#All],5,0)</f>
        <v>材質</v>
      </c>
      <c r="F124" s="73" t="str">
        <f>VLOOKUP([1]!テーブル26[[#This Row],[qt_condition_type_id]],[1]!見積条件タイプマスタ[#All],4,0)</f>
        <v>SOLID</v>
      </c>
      <c r="G124" s="74">
        <v>2</v>
      </c>
      <c r="H124" s="73" t="str">
        <f>[1]!テーブル26[[#This Row],[article_type_id]]&amp;"."&amp;[1]!テーブル26[[#This Row],[qt_condition_type_id]]&amp;"."&amp;[1]!テーブル26[[#This Row],[qt_condition_type_define_id]]</f>
        <v>0.1.2</v>
      </c>
      <c r="I124" s="75" t="str">
        <f>VLOOKUP([1]!テーブル26[[#This Row],['#unique_id]],[1]!見積条件マスタ[['#unique_id]:[name]],2,0)</f>
        <v>SKD61</v>
      </c>
      <c r="J124" s="75" t="str">
        <f>VLOOKUP([1]!テーブル26[[#This Row],['#unique_id]],[1]!見積条件マスタ[['#unique_id]:[name]],3,0)</f>
        <v>48_52</v>
      </c>
      <c r="K124" s="75" t="str">
        <f>VLOOKUP([1]!テーブル26[[#This Row],['#unique_id]],[1]!見積条件マスタ[['#unique_id]:[name]],4,0)</f>
        <v>SKD61 (48～52HRC)</v>
      </c>
      <c r="L124" s="74">
        <v>3</v>
      </c>
      <c r="M124" s="74" t="s">
        <v>933</v>
      </c>
      <c r="N124" s="74" t="s">
        <v>933</v>
      </c>
      <c r="O124" s="74"/>
      <c r="P124" s="74" t="s">
        <v>903</v>
      </c>
      <c r="Q124" s="76" t="s">
        <v>835</v>
      </c>
    </row>
    <row r="125" spans="2:17" x14ac:dyDescent="0.25">
      <c r="B125" s="52">
        <v>0</v>
      </c>
      <c r="C125" s="50" t="str">
        <f>VLOOKUP([1]!テーブル26[[#This Row],[article_type_id]],[1]!品名マスタ[#All],5,0)</f>
        <v>コアピン</v>
      </c>
      <c r="D125" s="32">
        <v>1</v>
      </c>
      <c r="E125" s="50" t="str">
        <f>VLOOKUP([1]!テーブル26[[#This Row],[qt_condition_type_id]],[1]!見積条件タイプマスタ[#All],5,0)</f>
        <v>材質</v>
      </c>
      <c r="F125" s="50" t="str">
        <f>VLOOKUP([1]!テーブル26[[#This Row],[qt_condition_type_id]],[1]!見積条件タイプマスタ[#All],4,0)</f>
        <v>SOLID</v>
      </c>
      <c r="G125" s="32">
        <v>3</v>
      </c>
      <c r="H125" s="50" t="str">
        <f>[1]!テーブル26[[#This Row],[article_type_id]]&amp;"."&amp;[1]!テーブル26[[#This Row],[qt_condition_type_id]]&amp;"."&amp;[1]!テーブル26[[#This Row],[qt_condition_type_define_id]]</f>
        <v>0.1.3</v>
      </c>
      <c r="I125" s="33" t="str">
        <f>VLOOKUP([1]!テーブル26[[#This Row],['#unique_id]],[1]!見積条件マスタ[['#unique_id]:[name]],2,0)</f>
        <v>NAK80</v>
      </c>
      <c r="J125" s="33" t="str">
        <f>VLOOKUP([1]!テーブル26[[#This Row],['#unique_id]],[1]!見積条件マスタ[['#unique_id]:[name]],3,0)</f>
        <v>37_43</v>
      </c>
      <c r="K125" s="33" t="str">
        <f>VLOOKUP([1]!テーブル26[[#This Row],['#unique_id]],[1]!見積条件マスタ[['#unique_id]:[name]],4,0)</f>
        <v>NAK80 (37～43HRC)</v>
      </c>
      <c r="L125" s="32">
        <v>1</v>
      </c>
      <c r="M125" s="32" t="s">
        <v>864</v>
      </c>
      <c r="N125" s="32" t="s">
        <v>925</v>
      </c>
      <c r="O125" s="32"/>
      <c r="P125" s="32" t="s">
        <v>612</v>
      </c>
      <c r="Q125" s="38"/>
    </row>
    <row r="126" spans="2:17" x14ac:dyDescent="0.25">
      <c r="B126" s="52">
        <v>0</v>
      </c>
      <c r="C126" s="50" t="str">
        <f>VLOOKUP([1]!テーブル26[[#This Row],[article_type_id]],[1]!品名マスタ[#All],5,0)</f>
        <v>コアピン</v>
      </c>
      <c r="D126" s="32">
        <v>1</v>
      </c>
      <c r="E126" s="50" t="str">
        <f>VLOOKUP([1]!テーブル26[[#This Row],[qt_condition_type_id]],[1]!見積条件タイプマスタ[#All],5,0)</f>
        <v>材質</v>
      </c>
      <c r="F126" s="50" t="str">
        <f>VLOOKUP([1]!テーブル26[[#This Row],[qt_condition_type_id]],[1]!見積条件タイプマスタ[#All],4,0)</f>
        <v>SOLID</v>
      </c>
      <c r="G126" s="32">
        <v>3</v>
      </c>
      <c r="H126" s="50" t="str">
        <f>[1]!テーブル26[[#This Row],[article_type_id]]&amp;"."&amp;[1]!テーブル26[[#This Row],[qt_condition_type_id]]&amp;"."&amp;[1]!テーブル26[[#This Row],[qt_condition_type_define_id]]</f>
        <v>0.1.3</v>
      </c>
      <c r="I126" s="33" t="str">
        <f>VLOOKUP([1]!テーブル26[[#This Row],['#unique_id]],[1]!見積条件マスタ[['#unique_id]:[name]],2,0)</f>
        <v>NAK80</v>
      </c>
      <c r="J126" s="33" t="str">
        <f>VLOOKUP([1]!テーブル26[[#This Row],['#unique_id]],[1]!見積条件マスタ[['#unique_id]:[name]],3,0)</f>
        <v>37_43</v>
      </c>
      <c r="K126" s="33" t="str">
        <f>VLOOKUP([1]!テーブル26[[#This Row],['#unique_id]],[1]!見積条件マスタ[['#unique_id]:[name]],4,0)</f>
        <v>NAK80 (37～43HRC)</v>
      </c>
      <c r="L126" s="32">
        <v>2</v>
      </c>
      <c r="M126" s="32" t="s">
        <v>864</v>
      </c>
      <c r="N126" s="32" t="s">
        <v>874</v>
      </c>
      <c r="O126" s="32"/>
      <c r="P126" s="32" t="s">
        <v>613</v>
      </c>
      <c r="Q126" s="38"/>
    </row>
    <row r="127" spans="2:17" x14ac:dyDescent="0.25">
      <c r="B127" s="72">
        <v>0</v>
      </c>
      <c r="C127" s="73" t="str">
        <f>VLOOKUP([1]!テーブル26[[#This Row],[article_type_id]],[1]!品名マスタ[#All],5,0)</f>
        <v>コアピン</v>
      </c>
      <c r="D127" s="74">
        <v>1</v>
      </c>
      <c r="E127" s="73" t="str">
        <f>VLOOKUP([1]!テーブル26[[#This Row],[qt_condition_type_id]],[1]!見積条件タイプマスタ[#All],5,0)</f>
        <v>材質</v>
      </c>
      <c r="F127" s="73" t="str">
        <f>VLOOKUP([1]!テーブル26[[#This Row],[qt_condition_type_id]],[1]!見積条件タイプマスタ[#All],4,0)</f>
        <v>SOLID</v>
      </c>
      <c r="G127" s="74">
        <v>3</v>
      </c>
      <c r="H127" s="73" t="str">
        <f>[1]!テーブル26[[#This Row],[article_type_id]]&amp;"."&amp;[1]!テーブル26[[#This Row],[qt_condition_type_id]]&amp;"."&amp;[1]!テーブル26[[#This Row],[qt_condition_type_define_id]]</f>
        <v>0.1.3</v>
      </c>
      <c r="I127" s="75" t="str">
        <f>VLOOKUP([1]!テーブル26[[#This Row],['#unique_id]],[1]!見積条件マスタ[['#unique_id]:[name]],2,0)</f>
        <v>NAK80</v>
      </c>
      <c r="J127" s="75" t="str">
        <f>VLOOKUP([1]!テーブル26[[#This Row],['#unique_id]],[1]!見積条件マスタ[['#unique_id]:[name]],3,0)</f>
        <v>37_43</v>
      </c>
      <c r="K127" s="75" t="str">
        <f>VLOOKUP([1]!テーブル26[[#This Row],['#unique_id]],[1]!見積条件マスタ[['#unique_id]:[name]],4,0)</f>
        <v>NAK80 (37～43HRC)</v>
      </c>
      <c r="L127" s="74">
        <v>3</v>
      </c>
      <c r="M127" s="74" t="s">
        <v>933</v>
      </c>
      <c r="N127" s="74" t="s">
        <v>933</v>
      </c>
      <c r="O127" s="74"/>
      <c r="P127" s="74" t="s">
        <v>903</v>
      </c>
      <c r="Q127" s="76" t="s">
        <v>835</v>
      </c>
    </row>
    <row r="128" spans="2:17" x14ac:dyDescent="0.25">
      <c r="B128" s="52">
        <v>0</v>
      </c>
      <c r="C128" s="50" t="str">
        <f>VLOOKUP([1]!テーブル26[[#This Row],[article_type_id]],[1]!品名マスタ[#All],5,0)</f>
        <v>コアピン</v>
      </c>
      <c r="D128" s="32">
        <v>1</v>
      </c>
      <c r="E128" s="50" t="str">
        <f>VLOOKUP([1]!テーブル26[[#This Row],[qt_condition_type_id]],[1]!見積条件タイプマスタ[#All],5,0)</f>
        <v>材質</v>
      </c>
      <c r="F128" s="50" t="str">
        <f>VLOOKUP([1]!テーブル26[[#This Row],[qt_condition_type_id]],[1]!見積条件タイプマスタ[#All],4,0)</f>
        <v>SOLID</v>
      </c>
      <c r="G128" s="32">
        <v>4</v>
      </c>
      <c r="H128" s="50" t="str">
        <f>[1]!テーブル26[[#This Row],[article_type_id]]&amp;"."&amp;[1]!テーブル26[[#This Row],[qt_condition_type_id]]&amp;"."&amp;[1]!テーブル26[[#This Row],[qt_condition_type_define_id]]</f>
        <v>0.1.4</v>
      </c>
      <c r="I128" s="33" t="str">
        <f>VLOOKUP([1]!テーブル26[[#This Row],['#unique_id]],[1]!見積条件マスタ[['#unique_id]:[name]],2,0)</f>
        <v>DH2F</v>
      </c>
      <c r="J128" s="33" t="str">
        <f>VLOOKUP([1]!テーブル26[[#This Row],['#unique_id]],[1]!見積条件マスタ[['#unique_id]:[name]],3,0)</f>
        <v>38_42</v>
      </c>
      <c r="K128" s="33" t="str">
        <f>VLOOKUP([1]!テーブル26[[#This Row],['#unique_id]],[1]!見積条件マスタ[['#unique_id]:[name]],4,0)</f>
        <v>DH2F(SKD61系プリハードン鋼) (38～42HRC)</v>
      </c>
      <c r="L128" s="32">
        <v>1</v>
      </c>
      <c r="M128" s="32" t="s">
        <v>934</v>
      </c>
      <c r="N128" s="32" t="s">
        <v>935</v>
      </c>
      <c r="O128" s="32"/>
      <c r="P128" s="32" t="s">
        <v>612</v>
      </c>
      <c r="Q128" s="38"/>
    </row>
    <row r="129" spans="2:17" x14ac:dyDescent="0.25">
      <c r="B129" s="52">
        <v>0</v>
      </c>
      <c r="C129" s="50" t="str">
        <f>VLOOKUP([1]!テーブル26[[#This Row],[article_type_id]],[1]!品名マスタ[#All],5,0)</f>
        <v>コアピン</v>
      </c>
      <c r="D129" s="32">
        <v>1</v>
      </c>
      <c r="E129" s="50" t="str">
        <f>VLOOKUP([1]!テーブル26[[#This Row],[qt_condition_type_id]],[1]!見積条件タイプマスタ[#All],5,0)</f>
        <v>材質</v>
      </c>
      <c r="F129" s="50" t="str">
        <f>VLOOKUP([1]!テーブル26[[#This Row],[qt_condition_type_id]],[1]!見積条件タイプマスタ[#All],4,0)</f>
        <v>SOLID</v>
      </c>
      <c r="G129" s="32">
        <v>4</v>
      </c>
      <c r="H129" s="50" t="str">
        <f>[1]!テーブル26[[#This Row],[article_type_id]]&amp;"."&amp;[1]!テーブル26[[#This Row],[qt_condition_type_id]]&amp;"."&amp;[1]!テーブル26[[#This Row],[qt_condition_type_define_id]]</f>
        <v>0.1.4</v>
      </c>
      <c r="I129" s="33" t="str">
        <f>VLOOKUP([1]!テーブル26[[#This Row],['#unique_id]],[1]!見積条件マスタ[['#unique_id]:[name]],2,0)</f>
        <v>DH2F</v>
      </c>
      <c r="J129" s="33" t="str">
        <f>VLOOKUP([1]!テーブル26[[#This Row],['#unique_id]],[1]!見積条件マスタ[['#unique_id]:[name]],3,0)</f>
        <v>38_42</v>
      </c>
      <c r="K129" s="33" t="str">
        <f>VLOOKUP([1]!テーブル26[[#This Row],['#unique_id]],[1]!見積条件マスタ[['#unique_id]:[name]],4,0)</f>
        <v>DH2F(SKD61系プリハードン鋼) (38～42HRC)</v>
      </c>
      <c r="L129" s="32">
        <v>2</v>
      </c>
      <c r="M129" s="32" t="s">
        <v>936</v>
      </c>
      <c r="N129" s="32" t="s">
        <v>937</v>
      </c>
      <c r="O129" s="32"/>
      <c r="P129" s="32" t="s">
        <v>613</v>
      </c>
      <c r="Q129" s="38"/>
    </row>
    <row r="130" spans="2:17" x14ac:dyDescent="0.25">
      <c r="B130" s="72">
        <v>0</v>
      </c>
      <c r="C130" s="73" t="str">
        <f>VLOOKUP([1]!テーブル26[[#This Row],[article_type_id]],[1]!品名マスタ[#All],5,0)</f>
        <v>コアピン</v>
      </c>
      <c r="D130" s="74">
        <v>1</v>
      </c>
      <c r="E130" s="73" t="str">
        <f>VLOOKUP([1]!テーブル26[[#This Row],[qt_condition_type_id]],[1]!見積条件タイプマスタ[#All],5,0)</f>
        <v>材質</v>
      </c>
      <c r="F130" s="73" t="str">
        <f>VLOOKUP([1]!テーブル26[[#This Row],[qt_condition_type_id]],[1]!見積条件タイプマスタ[#All],4,0)</f>
        <v>SOLID</v>
      </c>
      <c r="G130" s="74">
        <v>4</v>
      </c>
      <c r="H130" s="73" t="str">
        <f>[1]!テーブル26[[#This Row],[article_type_id]]&amp;"."&amp;[1]!テーブル26[[#This Row],[qt_condition_type_id]]&amp;"."&amp;[1]!テーブル26[[#This Row],[qt_condition_type_define_id]]</f>
        <v>0.1.4</v>
      </c>
      <c r="I130" s="75" t="str">
        <f>VLOOKUP([1]!テーブル26[[#This Row],['#unique_id]],[1]!見積条件マスタ[['#unique_id]:[name]],2,0)</f>
        <v>DH2F</v>
      </c>
      <c r="J130" s="75" t="str">
        <f>VLOOKUP([1]!テーブル26[[#This Row],['#unique_id]],[1]!見積条件マスタ[['#unique_id]:[name]],3,0)</f>
        <v>38_42</v>
      </c>
      <c r="K130" s="75" t="str">
        <f>VLOOKUP([1]!テーブル26[[#This Row],['#unique_id]],[1]!見積条件マスタ[['#unique_id]:[name]],4,0)</f>
        <v>DH2F(SKD61系プリハードン鋼) (38～42HRC)</v>
      </c>
      <c r="L130" s="74">
        <v>3</v>
      </c>
      <c r="M130" s="74" t="s">
        <v>936</v>
      </c>
      <c r="N130" s="74" t="s">
        <v>936</v>
      </c>
      <c r="O130" s="74"/>
      <c r="P130" s="74" t="s">
        <v>938</v>
      </c>
      <c r="Q130" s="76" t="s">
        <v>835</v>
      </c>
    </row>
    <row r="131" spans="2:17" x14ac:dyDescent="0.25">
      <c r="B131" s="52">
        <v>0</v>
      </c>
      <c r="C131" s="50" t="str">
        <f>VLOOKUP([1]!テーブル26[[#This Row],[article_type_id]],[1]!品名マスタ[#All],5,0)</f>
        <v>コアピン</v>
      </c>
      <c r="D131" s="32">
        <v>1</v>
      </c>
      <c r="E131" s="50" t="str">
        <f>VLOOKUP([1]!テーブル26[[#This Row],[qt_condition_type_id]],[1]!見積条件タイプマスタ[#All],5,0)</f>
        <v>材質</v>
      </c>
      <c r="F131" s="50" t="str">
        <f>VLOOKUP([1]!テーブル26[[#This Row],[qt_condition_type_id]],[1]!見積条件タイプマスタ[#All],4,0)</f>
        <v>SOLID</v>
      </c>
      <c r="G131" s="32">
        <v>5</v>
      </c>
      <c r="H131" s="50" t="str">
        <f>[1]!テーブル26[[#This Row],[article_type_id]]&amp;"."&amp;[1]!テーブル26[[#This Row],[qt_condition_type_id]]&amp;"."&amp;[1]!テーブル26[[#This Row],[qt_condition_type_define_id]]</f>
        <v>0.1.5</v>
      </c>
      <c r="I131" s="33" t="str">
        <f>VLOOKUP([1]!テーブル26[[#This Row],['#unique_id]],[1]!見積条件マスタ[['#unique_id]:[name]],2,0)</f>
        <v>STAVAX</v>
      </c>
      <c r="J131" s="33" t="str">
        <f>VLOOKUP([1]!テーブル26[[#This Row],['#unique_id]],[1]!見積条件マスタ[['#unique_id]:[name]],3,0)</f>
        <v>50_54</v>
      </c>
      <c r="K131" s="33" t="str">
        <f>VLOOKUP([1]!テーブル26[[#This Row],['#unique_id]],[1]!見積条件マスタ[['#unique_id]:[name]],4,0)</f>
        <v>STAVAX ESR 焼入鋼 (50～54HRC)</v>
      </c>
      <c r="L131" s="32">
        <v>1</v>
      </c>
      <c r="M131" s="32" t="s">
        <v>939</v>
      </c>
      <c r="N131" s="32" t="s">
        <v>940</v>
      </c>
      <c r="O131" s="32"/>
      <c r="P131" s="32" t="s">
        <v>612</v>
      </c>
      <c r="Q131" s="38"/>
    </row>
    <row r="132" spans="2:17" x14ac:dyDescent="0.25">
      <c r="B132" s="52">
        <v>0</v>
      </c>
      <c r="C132" s="50" t="str">
        <f>VLOOKUP([1]!テーブル26[[#This Row],[article_type_id]],[1]!品名マスタ[#All],5,0)</f>
        <v>コアピン</v>
      </c>
      <c r="D132" s="32">
        <v>1</v>
      </c>
      <c r="E132" s="50" t="str">
        <f>VLOOKUP([1]!テーブル26[[#This Row],[qt_condition_type_id]],[1]!見積条件タイプマスタ[#All],5,0)</f>
        <v>材質</v>
      </c>
      <c r="F132" s="50" t="str">
        <f>VLOOKUP([1]!テーブル26[[#This Row],[qt_condition_type_id]],[1]!見積条件タイプマスタ[#All],4,0)</f>
        <v>SOLID</v>
      </c>
      <c r="G132" s="32">
        <v>5</v>
      </c>
      <c r="H132" s="50" t="str">
        <f>[1]!テーブル26[[#This Row],[article_type_id]]&amp;"."&amp;[1]!テーブル26[[#This Row],[qt_condition_type_id]]&amp;"."&amp;[1]!テーブル26[[#This Row],[qt_condition_type_define_id]]</f>
        <v>0.1.5</v>
      </c>
      <c r="I132" s="33" t="str">
        <f>VLOOKUP([1]!テーブル26[[#This Row],['#unique_id]],[1]!見積条件マスタ[['#unique_id]:[name]],2,0)</f>
        <v>STAVAX</v>
      </c>
      <c r="J132" s="33" t="str">
        <f>VLOOKUP([1]!テーブル26[[#This Row],['#unique_id]],[1]!見積条件マスタ[['#unique_id]:[name]],3,0)</f>
        <v>50_54</v>
      </c>
      <c r="K132" s="33" t="str">
        <f>VLOOKUP([1]!テーブル26[[#This Row],['#unique_id]],[1]!見積条件マスタ[['#unique_id]:[name]],4,0)</f>
        <v>STAVAX ESR 焼入鋼 (50～54HRC)</v>
      </c>
      <c r="L132" s="32">
        <v>2</v>
      </c>
      <c r="M132" s="32" t="s">
        <v>936</v>
      </c>
      <c r="N132" s="32" t="s">
        <v>937</v>
      </c>
      <c r="O132" s="32"/>
      <c r="P132" s="71" t="s">
        <v>613</v>
      </c>
      <c r="Q132" s="38"/>
    </row>
    <row r="133" spans="2:17" x14ac:dyDescent="0.25">
      <c r="B133" s="72">
        <v>0</v>
      </c>
      <c r="C133" s="73" t="str">
        <f>VLOOKUP([1]!テーブル26[[#This Row],[article_type_id]],[1]!品名マスタ[#All],5,0)</f>
        <v>コアピン</v>
      </c>
      <c r="D133" s="74">
        <v>1</v>
      </c>
      <c r="E133" s="73" t="str">
        <f>VLOOKUP([1]!テーブル26[[#This Row],[qt_condition_type_id]],[1]!見積条件タイプマスタ[#All],5,0)</f>
        <v>材質</v>
      </c>
      <c r="F133" s="73" t="str">
        <f>VLOOKUP([1]!テーブル26[[#This Row],[qt_condition_type_id]],[1]!見積条件タイプマスタ[#All],4,0)</f>
        <v>SOLID</v>
      </c>
      <c r="G133" s="74">
        <v>5</v>
      </c>
      <c r="H133" s="73" t="str">
        <f>[1]!テーブル26[[#This Row],[article_type_id]]&amp;"."&amp;[1]!テーブル26[[#This Row],[qt_condition_type_id]]&amp;"."&amp;[1]!テーブル26[[#This Row],[qt_condition_type_define_id]]</f>
        <v>0.1.5</v>
      </c>
      <c r="I133" s="75" t="str">
        <f>VLOOKUP([1]!テーブル26[[#This Row],['#unique_id]],[1]!見積条件マスタ[['#unique_id]:[name]],2,0)</f>
        <v>STAVAX</v>
      </c>
      <c r="J133" s="75" t="str">
        <f>VLOOKUP([1]!テーブル26[[#This Row],['#unique_id]],[1]!見積条件マスタ[['#unique_id]:[name]],3,0)</f>
        <v>50_54</v>
      </c>
      <c r="K133" s="75" t="str">
        <f>VLOOKUP([1]!テーブル26[[#This Row],['#unique_id]],[1]!見積条件マスタ[['#unique_id]:[name]],4,0)</f>
        <v>STAVAX ESR 焼入鋼 (50～54HRC)</v>
      </c>
      <c r="L133" s="74">
        <v>3</v>
      </c>
      <c r="M133" s="74" t="s">
        <v>936</v>
      </c>
      <c r="N133" s="74" t="s">
        <v>936</v>
      </c>
      <c r="O133" s="74"/>
      <c r="P133" s="74" t="s">
        <v>938</v>
      </c>
      <c r="Q133" s="76" t="s">
        <v>835</v>
      </c>
    </row>
    <row r="134" spans="2:17" x14ac:dyDescent="0.25">
      <c r="B134" s="52">
        <v>0</v>
      </c>
      <c r="C134" s="50" t="str">
        <f>VLOOKUP([1]!テーブル26[[#This Row],[article_type_id]],[1]!品名マスタ[#All],5,0)</f>
        <v>コアピン</v>
      </c>
      <c r="D134" s="32">
        <v>1</v>
      </c>
      <c r="E134" s="50" t="str">
        <f>VLOOKUP([1]!テーブル26[[#This Row],[qt_condition_type_id]],[1]!見積条件タイプマスタ[#All],5,0)</f>
        <v>材質</v>
      </c>
      <c r="F134" s="50" t="str">
        <f>VLOOKUP([1]!テーブル26[[#This Row],[qt_condition_type_id]],[1]!見積条件タイプマスタ[#All],4,0)</f>
        <v>SOLID</v>
      </c>
      <c r="G134" s="32">
        <v>6</v>
      </c>
      <c r="H134" s="50" t="str">
        <f>[1]!テーブル26[[#This Row],[article_type_id]]&amp;"."&amp;[1]!テーブル26[[#This Row],[qt_condition_type_id]]&amp;"."&amp;[1]!テーブル26[[#This Row],[qt_condition_type_define_id]]</f>
        <v>0.1.6</v>
      </c>
      <c r="I134" s="33" t="str">
        <f>VLOOKUP([1]!テーブル26[[#This Row],['#unique_id]],[1]!見積条件マスタ[['#unique_id]:[name]],2,0)</f>
        <v>C1720</v>
      </c>
      <c r="J134" s="33" t="str">
        <f>VLOOKUP([1]!テーブル26[[#This Row],['#unique_id]],[1]!見積条件マスタ[['#unique_id]:[name]],3,0)</f>
        <v>38_45</v>
      </c>
      <c r="K134" s="33" t="str">
        <f>VLOOKUP([1]!テーブル26[[#This Row],['#unique_id]],[1]!見積条件マスタ[['#unique_id]:[name]],4,0)</f>
        <v>ベリリウム銅(C1720) (38～45HRC)</v>
      </c>
      <c r="L134" s="32">
        <v>1</v>
      </c>
      <c r="M134" s="32" t="s">
        <v>934</v>
      </c>
      <c r="N134" s="32" t="s">
        <v>935</v>
      </c>
      <c r="O134" s="32"/>
      <c r="P134" s="32" t="s">
        <v>612</v>
      </c>
      <c r="Q134" s="38"/>
    </row>
    <row r="135" spans="2:17" x14ac:dyDescent="0.25">
      <c r="B135" s="52">
        <v>0</v>
      </c>
      <c r="C135" s="50" t="str">
        <f>VLOOKUP([1]!テーブル26[[#This Row],[article_type_id]],[1]!品名マスタ[#All],5,0)</f>
        <v>コアピン</v>
      </c>
      <c r="D135" s="32">
        <v>1</v>
      </c>
      <c r="E135" s="50" t="str">
        <f>VLOOKUP([1]!テーブル26[[#This Row],[qt_condition_type_id]],[1]!見積条件タイプマスタ[#All],5,0)</f>
        <v>材質</v>
      </c>
      <c r="F135" s="50" t="str">
        <f>VLOOKUP([1]!テーブル26[[#This Row],[qt_condition_type_id]],[1]!見積条件タイプマスタ[#All],4,0)</f>
        <v>SOLID</v>
      </c>
      <c r="G135" s="32">
        <v>6</v>
      </c>
      <c r="H135" s="50" t="str">
        <f>[1]!テーブル26[[#This Row],[article_type_id]]&amp;"."&amp;[1]!テーブル26[[#This Row],[qt_condition_type_id]]&amp;"."&amp;[1]!テーブル26[[#This Row],[qt_condition_type_define_id]]</f>
        <v>0.1.6</v>
      </c>
      <c r="I135" s="33" t="str">
        <f>VLOOKUP([1]!テーブル26[[#This Row],['#unique_id]],[1]!見積条件マスタ[['#unique_id]:[name]],2,0)</f>
        <v>C1720</v>
      </c>
      <c r="J135" s="33" t="str">
        <f>VLOOKUP([1]!テーブル26[[#This Row],['#unique_id]],[1]!見積条件マスタ[['#unique_id]:[name]],3,0)</f>
        <v>38_45</v>
      </c>
      <c r="K135" s="33" t="str">
        <f>VLOOKUP([1]!テーブル26[[#This Row],['#unique_id]],[1]!見積条件マスタ[['#unique_id]:[name]],4,0)</f>
        <v>ベリリウム銅(C1720) (38～45HRC)</v>
      </c>
      <c r="L135" s="32">
        <v>2</v>
      </c>
      <c r="M135" s="32" t="s">
        <v>933</v>
      </c>
      <c r="N135" s="32" t="s">
        <v>941</v>
      </c>
      <c r="O135" s="32"/>
      <c r="P135" s="71" t="s">
        <v>613</v>
      </c>
      <c r="Q135" s="38"/>
    </row>
    <row r="136" spans="2:17" x14ac:dyDescent="0.25">
      <c r="B136" s="72">
        <v>0</v>
      </c>
      <c r="C136" s="73" t="str">
        <f>VLOOKUP([1]!テーブル26[[#This Row],[article_type_id]],[1]!品名マスタ[#All],5,0)</f>
        <v>コアピン</v>
      </c>
      <c r="D136" s="74">
        <v>1</v>
      </c>
      <c r="E136" s="73" t="str">
        <f>VLOOKUP([1]!テーブル26[[#This Row],[qt_condition_type_id]],[1]!見積条件タイプマスタ[#All],5,0)</f>
        <v>材質</v>
      </c>
      <c r="F136" s="73" t="str">
        <f>VLOOKUP([1]!テーブル26[[#This Row],[qt_condition_type_id]],[1]!見積条件タイプマスタ[#All],4,0)</f>
        <v>SOLID</v>
      </c>
      <c r="G136" s="74">
        <v>6</v>
      </c>
      <c r="H136" s="73" t="str">
        <f>[1]!テーブル26[[#This Row],[article_type_id]]&amp;"."&amp;[1]!テーブル26[[#This Row],[qt_condition_type_id]]&amp;"."&amp;[1]!テーブル26[[#This Row],[qt_condition_type_define_id]]</f>
        <v>0.1.6</v>
      </c>
      <c r="I136" s="75" t="str">
        <f>VLOOKUP([1]!テーブル26[[#This Row],['#unique_id]],[1]!見積条件マスタ[['#unique_id]:[name]],2,0)</f>
        <v>C1720</v>
      </c>
      <c r="J136" s="75" t="str">
        <f>VLOOKUP([1]!テーブル26[[#This Row],['#unique_id]],[1]!見積条件マスタ[['#unique_id]:[name]],3,0)</f>
        <v>38_45</v>
      </c>
      <c r="K136" s="75" t="str">
        <f>VLOOKUP([1]!テーブル26[[#This Row],['#unique_id]],[1]!見積条件マスタ[['#unique_id]:[name]],4,0)</f>
        <v>ベリリウム銅(C1720) (38～45HRC)</v>
      </c>
      <c r="L136" s="74">
        <v>3</v>
      </c>
      <c r="M136" s="74" t="s">
        <v>936</v>
      </c>
      <c r="N136" s="74" t="s">
        <v>936</v>
      </c>
      <c r="O136" s="74"/>
      <c r="P136" s="74" t="s">
        <v>938</v>
      </c>
      <c r="Q136" s="76" t="s">
        <v>835</v>
      </c>
    </row>
    <row r="137" spans="2:17" x14ac:dyDescent="0.25">
      <c r="B137" s="52">
        <v>0</v>
      </c>
      <c r="C137" s="50" t="str">
        <f>VLOOKUP([1]!テーブル26[[#This Row],[article_type_id]],[1]!品名マスタ[#All],5,0)</f>
        <v>コアピン</v>
      </c>
      <c r="D137" s="32">
        <v>2</v>
      </c>
      <c r="E137" s="50" t="str">
        <f>VLOOKUP([1]!テーブル26[[#This Row],[qt_condition_type_id]],[1]!見積条件タイプマスタ[#All],5,0)</f>
        <v>表面処理</v>
      </c>
      <c r="F137" s="50" t="str">
        <f>VLOOKUP([1]!テーブル26[[#This Row],[qt_condition_type_id]],[1]!見積条件タイプマスタ[#All],4,0)</f>
        <v>SOLID</v>
      </c>
      <c r="G137" s="32">
        <v>1</v>
      </c>
      <c r="H137" s="50" t="str">
        <f>[1]!テーブル26[[#This Row],[article_type_id]]&amp;"."&amp;[1]!テーブル26[[#This Row],[qt_condition_type_id]]&amp;"."&amp;[1]!テーブル26[[#This Row],[qt_condition_type_define_id]]</f>
        <v>0.2.1</v>
      </c>
      <c r="I137" s="33" t="str">
        <f>VLOOKUP([1]!テーブル26[[#This Row],['#unique_id]],[1]!見積条件マスタ[['#unique_id]:[name]],2,0)</f>
        <v>NO_TREATMENT</v>
      </c>
      <c r="J137" s="33">
        <f>VLOOKUP([1]!テーブル26[[#This Row],['#unique_id]],[1]!見積条件マスタ[['#unique_id]:[name]],3,0)</f>
        <v>0</v>
      </c>
      <c r="K137" s="33" t="str">
        <f>VLOOKUP([1]!テーブル26[[#This Row],['#unique_id]],[1]!見積条件マスタ[['#unique_id]:[name]],4,0)</f>
        <v>なし</v>
      </c>
      <c r="L137" s="32">
        <v>1</v>
      </c>
      <c r="M137" s="32" t="s">
        <v>942</v>
      </c>
      <c r="N137" s="32" t="s">
        <v>933</v>
      </c>
      <c r="O137" s="32"/>
      <c r="P137" s="32" t="s">
        <v>612</v>
      </c>
      <c r="Q137" s="38"/>
    </row>
    <row r="138" spans="2:17" x14ac:dyDescent="0.25">
      <c r="B138" s="52">
        <v>0</v>
      </c>
      <c r="C138" s="50" t="str">
        <f>VLOOKUP([1]!テーブル26[[#This Row],[article_type_id]],[1]!品名マスタ[#All],5,0)</f>
        <v>コアピン</v>
      </c>
      <c r="D138" s="32">
        <v>2</v>
      </c>
      <c r="E138" s="50" t="str">
        <f>VLOOKUP([1]!テーブル26[[#This Row],[qt_condition_type_id]],[1]!見積条件タイプマスタ[#All],5,0)</f>
        <v>表面処理</v>
      </c>
      <c r="F138" s="50" t="str">
        <f>VLOOKUP([1]!テーブル26[[#This Row],[qt_condition_type_id]],[1]!見積条件タイプマスタ[#All],4,0)</f>
        <v>SOLID</v>
      </c>
      <c r="G138" s="32">
        <v>1</v>
      </c>
      <c r="H138" s="50" t="str">
        <f>[1]!テーブル26[[#This Row],[article_type_id]]&amp;"."&amp;[1]!テーブル26[[#This Row],[qt_condition_type_id]]&amp;"."&amp;[1]!テーブル26[[#This Row],[qt_condition_type_define_id]]</f>
        <v>0.2.1</v>
      </c>
      <c r="I138" s="33" t="str">
        <f>VLOOKUP([1]!テーブル26[[#This Row],['#unique_id]],[1]!見積条件マスタ[['#unique_id]:[name]],2,0)</f>
        <v>NO_TREATMENT</v>
      </c>
      <c r="J138" s="33">
        <f>VLOOKUP([1]!テーブル26[[#This Row],['#unique_id]],[1]!見積条件マスタ[['#unique_id]:[name]],3,0)</f>
        <v>0</v>
      </c>
      <c r="K138" s="33" t="str">
        <f>VLOOKUP([1]!テーブル26[[#This Row],['#unique_id]],[1]!見積条件マスタ[['#unique_id]:[name]],4,0)</f>
        <v>なし</v>
      </c>
      <c r="L138" s="32">
        <v>2</v>
      </c>
      <c r="M138" s="32" t="s">
        <v>943</v>
      </c>
      <c r="N138" s="32" t="s">
        <v>939</v>
      </c>
      <c r="O138" s="32"/>
      <c r="P138" s="32" t="s">
        <v>612</v>
      </c>
      <c r="Q138" s="38"/>
    </row>
    <row r="139" spans="2:17" x14ac:dyDescent="0.25">
      <c r="B139" s="52">
        <v>0</v>
      </c>
      <c r="C139" s="50" t="str">
        <f>VLOOKUP([1]!テーブル26[[#This Row],[article_type_id]],[1]!品名マスタ[#All],5,0)</f>
        <v>コアピン</v>
      </c>
      <c r="D139" s="32">
        <v>2</v>
      </c>
      <c r="E139" s="50" t="str">
        <f>VLOOKUP([1]!テーブル26[[#This Row],[qt_condition_type_id]],[1]!見積条件タイプマスタ[#All],5,0)</f>
        <v>表面処理</v>
      </c>
      <c r="F139" s="50" t="str">
        <f>VLOOKUP([1]!テーブル26[[#This Row],[qt_condition_type_id]],[1]!見積条件タイプマスタ[#All],4,0)</f>
        <v>SOLID</v>
      </c>
      <c r="G139" s="32">
        <v>1</v>
      </c>
      <c r="H139" s="50" t="str">
        <f>[1]!テーブル26[[#This Row],[article_type_id]]&amp;"."&amp;[1]!テーブル26[[#This Row],[qt_condition_type_id]]&amp;"."&amp;[1]!テーブル26[[#This Row],[qt_condition_type_define_id]]</f>
        <v>0.2.1</v>
      </c>
      <c r="I139" s="33" t="str">
        <f>VLOOKUP([1]!テーブル26[[#This Row],['#unique_id]],[1]!見積条件マスタ[['#unique_id]:[name]],2,0)</f>
        <v>NO_TREATMENT</v>
      </c>
      <c r="J139" s="33">
        <f>VLOOKUP([1]!テーブル26[[#This Row],['#unique_id]],[1]!見積条件マスタ[['#unique_id]:[name]],3,0)</f>
        <v>0</v>
      </c>
      <c r="K139" s="33" t="str">
        <f>VLOOKUP([1]!テーブル26[[#This Row],['#unique_id]],[1]!見積条件マスタ[['#unique_id]:[name]],4,0)</f>
        <v>なし</v>
      </c>
      <c r="L139" s="32">
        <v>3</v>
      </c>
      <c r="M139" s="32" t="s">
        <v>944</v>
      </c>
      <c r="N139" s="32" t="s">
        <v>945</v>
      </c>
      <c r="O139" s="32"/>
      <c r="P139" s="32" t="s">
        <v>612</v>
      </c>
      <c r="Q139" s="38"/>
    </row>
    <row r="140" spans="2:17" x14ac:dyDescent="0.25">
      <c r="B140" s="52">
        <v>0</v>
      </c>
      <c r="C140" s="50" t="str">
        <f>VLOOKUP([1]!テーブル26[[#This Row],[article_type_id]],[1]!品名マスタ[#All],5,0)</f>
        <v>コアピン</v>
      </c>
      <c r="D140" s="32">
        <v>2</v>
      </c>
      <c r="E140" s="50" t="str">
        <f>VLOOKUP([1]!テーブル26[[#This Row],[qt_condition_type_id]],[1]!見積条件タイプマスタ[#All],5,0)</f>
        <v>表面処理</v>
      </c>
      <c r="F140" s="50" t="str">
        <f>VLOOKUP([1]!テーブル26[[#This Row],[qt_condition_type_id]],[1]!見積条件タイプマスタ[#All],4,0)</f>
        <v>SOLID</v>
      </c>
      <c r="G140" s="32">
        <v>1</v>
      </c>
      <c r="H140" s="50" t="str">
        <f>[1]!テーブル26[[#This Row],[article_type_id]]&amp;"."&amp;[1]!テーブル26[[#This Row],[qt_condition_type_id]]&amp;"."&amp;[1]!テーブル26[[#This Row],[qt_condition_type_define_id]]</f>
        <v>0.2.1</v>
      </c>
      <c r="I140" s="33" t="str">
        <f>VLOOKUP([1]!テーブル26[[#This Row],['#unique_id]],[1]!見積条件マスタ[['#unique_id]:[name]],2,0)</f>
        <v>NO_TREATMENT</v>
      </c>
      <c r="J140" s="33">
        <f>VLOOKUP([1]!テーブル26[[#This Row],['#unique_id]],[1]!見積条件マスタ[['#unique_id]:[name]],3,0)</f>
        <v>0</v>
      </c>
      <c r="K140" s="33" t="str">
        <f>VLOOKUP([1]!テーブル26[[#This Row],['#unique_id]],[1]!見積条件マスタ[['#unique_id]:[name]],4,0)</f>
        <v>なし</v>
      </c>
      <c r="L140" s="32">
        <v>4</v>
      </c>
      <c r="M140" s="32" t="s">
        <v>946</v>
      </c>
      <c r="N140" s="32" t="s">
        <v>947</v>
      </c>
      <c r="O140" s="32"/>
      <c r="P140" s="32" t="s">
        <v>612</v>
      </c>
      <c r="Q140" s="38"/>
    </row>
    <row r="141" spans="2:17" x14ac:dyDescent="0.25">
      <c r="B141" s="52">
        <v>0</v>
      </c>
      <c r="C141" s="50" t="str">
        <f>VLOOKUP([1]!テーブル26[[#This Row],[article_type_id]],[1]!品名マスタ[#All],5,0)</f>
        <v>コアピン</v>
      </c>
      <c r="D141" s="32">
        <v>2</v>
      </c>
      <c r="E141" s="50" t="str">
        <f>VLOOKUP([1]!テーブル26[[#This Row],[qt_condition_type_id]],[1]!見積条件タイプマスタ[#All],5,0)</f>
        <v>表面処理</v>
      </c>
      <c r="F141" s="50" t="str">
        <f>VLOOKUP([1]!テーブル26[[#This Row],[qt_condition_type_id]],[1]!見積条件タイプマスタ[#All],4,0)</f>
        <v>SOLID</v>
      </c>
      <c r="G141" s="32">
        <v>1</v>
      </c>
      <c r="H141" s="50" t="str">
        <f>[1]!テーブル26[[#This Row],[article_type_id]]&amp;"."&amp;[1]!テーブル26[[#This Row],[qt_condition_type_id]]&amp;"."&amp;[1]!テーブル26[[#This Row],[qt_condition_type_define_id]]</f>
        <v>0.2.1</v>
      </c>
      <c r="I141" s="33" t="str">
        <f>VLOOKUP([1]!テーブル26[[#This Row],['#unique_id]],[1]!見積条件マスタ[['#unique_id]:[name]],2,0)</f>
        <v>NO_TREATMENT</v>
      </c>
      <c r="J141" s="33">
        <f>VLOOKUP([1]!テーブル26[[#This Row],['#unique_id]],[1]!見積条件マスタ[['#unique_id]:[name]],3,0)</f>
        <v>0</v>
      </c>
      <c r="K141" s="33" t="str">
        <f>VLOOKUP([1]!テーブル26[[#This Row],['#unique_id]],[1]!見積条件マスタ[['#unique_id]:[name]],4,0)</f>
        <v>なし</v>
      </c>
      <c r="L141" s="32">
        <v>5</v>
      </c>
      <c r="M141" s="32" t="s">
        <v>948</v>
      </c>
      <c r="N141" s="32" t="s">
        <v>947</v>
      </c>
      <c r="O141" s="32"/>
      <c r="P141" s="32" t="s">
        <v>612</v>
      </c>
      <c r="Q141" s="38"/>
    </row>
    <row r="142" spans="2:17" x14ac:dyDescent="0.25">
      <c r="B142" s="52">
        <v>0</v>
      </c>
      <c r="C142" s="50" t="str">
        <f>VLOOKUP([1]!テーブル26[[#This Row],[article_type_id]],[1]!品名マスタ[#All],5,0)</f>
        <v>コアピン</v>
      </c>
      <c r="D142" s="32">
        <v>2</v>
      </c>
      <c r="E142" s="50" t="str">
        <f>VLOOKUP([1]!テーブル26[[#This Row],[qt_condition_type_id]],[1]!見積条件タイプマスタ[#All],5,0)</f>
        <v>表面処理</v>
      </c>
      <c r="F142" s="50" t="str">
        <f>VLOOKUP([1]!テーブル26[[#This Row],[qt_condition_type_id]],[1]!見積条件タイプマスタ[#All],4,0)</f>
        <v>SOLID</v>
      </c>
      <c r="G142" s="32">
        <v>1</v>
      </c>
      <c r="H142" s="50" t="str">
        <f>[1]!テーブル26[[#This Row],[article_type_id]]&amp;"."&amp;[1]!テーブル26[[#This Row],[qt_condition_type_id]]&amp;"."&amp;[1]!テーブル26[[#This Row],[qt_condition_type_define_id]]</f>
        <v>0.2.1</v>
      </c>
      <c r="I142" s="33" t="str">
        <f>VLOOKUP([1]!テーブル26[[#This Row],['#unique_id]],[1]!見積条件マスタ[['#unique_id]:[name]],2,0)</f>
        <v>NO_TREATMENT</v>
      </c>
      <c r="J142" s="33">
        <f>VLOOKUP([1]!テーブル26[[#This Row],['#unique_id]],[1]!見積条件マスタ[['#unique_id]:[name]],3,0)</f>
        <v>0</v>
      </c>
      <c r="K142" s="33" t="str">
        <f>VLOOKUP([1]!テーブル26[[#This Row],['#unique_id]],[1]!見積条件マスタ[['#unique_id]:[name]],4,0)</f>
        <v>なし</v>
      </c>
      <c r="L142" s="32">
        <v>6</v>
      </c>
      <c r="M142" s="32" t="s">
        <v>949</v>
      </c>
      <c r="N142" s="32" t="s">
        <v>947</v>
      </c>
      <c r="O142" s="32"/>
      <c r="P142" s="32" t="s">
        <v>612</v>
      </c>
      <c r="Q142" s="38"/>
    </row>
    <row r="143" spans="2:17" x14ac:dyDescent="0.25">
      <c r="B143" s="72">
        <v>0</v>
      </c>
      <c r="C143" s="73" t="str">
        <f>VLOOKUP([1]!テーブル26[[#This Row],[article_type_id]],[1]!品名マスタ[#All],5,0)</f>
        <v>コアピン</v>
      </c>
      <c r="D143" s="74">
        <v>2</v>
      </c>
      <c r="E143" s="73" t="str">
        <f>VLOOKUP([1]!テーブル26[[#This Row],[qt_condition_type_id]],[1]!見積条件タイプマスタ[#All],5,0)</f>
        <v>表面処理</v>
      </c>
      <c r="F143" s="73" t="str">
        <f>VLOOKUP([1]!テーブル26[[#This Row],[qt_condition_type_id]],[1]!見積条件タイプマスタ[#All],4,0)</f>
        <v>SOLID</v>
      </c>
      <c r="G143" s="74">
        <v>1</v>
      </c>
      <c r="H143" s="73" t="str">
        <f>[1]!テーブル26[[#This Row],[article_type_id]]&amp;"."&amp;[1]!テーブル26[[#This Row],[qt_condition_type_id]]&amp;"."&amp;[1]!テーブル26[[#This Row],[qt_condition_type_define_id]]</f>
        <v>0.2.1</v>
      </c>
      <c r="I143" s="75" t="str">
        <f>VLOOKUP([1]!テーブル26[[#This Row],['#unique_id]],[1]!見積条件マスタ[['#unique_id]:[name]],2,0)</f>
        <v>NO_TREATMENT</v>
      </c>
      <c r="J143" s="75">
        <f>VLOOKUP([1]!テーブル26[[#This Row],['#unique_id]],[1]!見積条件マスタ[['#unique_id]:[name]],3,0)</f>
        <v>0</v>
      </c>
      <c r="K143" s="75" t="str">
        <f>VLOOKUP([1]!テーブル26[[#This Row],['#unique_id]],[1]!見積条件マスタ[['#unique_id]:[name]],4,0)</f>
        <v>なし</v>
      </c>
      <c r="L143" s="74">
        <v>7</v>
      </c>
      <c r="M143" s="74" t="s">
        <v>947</v>
      </c>
      <c r="N143" s="74" t="s">
        <v>947</v>
      </c>
      <c r="O143" s="74"/>
      <c r="P143" s="74" t="s">
        <v>950</v>
      </c>
      <c r="Q143" s="76" t="s">
        <v>835</v>
      </c>
    </row>
    <row r="144" spans="2:17" x14ac:dyDescent="0.25">
      <c r="B144" s="52">
        <v>0</v>
      </c>
      <c r="C144" s="50" t="str">
        <f>VLOOKUP([1]!テーブル26[[#This Row],[article_type_id]],[1]!品名マスタ[#All],5,0)</f>
        <v>コアピン</v>
      </c>
      <c r="D144" s="32">
        <v>2</v>
      </c>
      <c r="E144" s="50" t="str">
        <f>VLOOKUP([1]!テーブル26[[#This Row],[qt_condition_type_id]],[1]!見積条件タイプマスタ[#All],5,0)</f>
        <v>表面処理</v>
      </c>
      <c r="F144" s="50" t="str">
        <f>VLOOKUP([1]!テーブル26[[#This Row],[qt_condition_type_id]],[1]!見積条件タイプマスタ[#All],4,0)</f>
        <v>SOLID</v>
      </c>
      <c r="G144" s="32">
        <v>2</v>
      </c>
      <c r="H144" s="50" t="str">
        <f>[1]!テーブル26[[#This Row],[article_type_id]]&amp;"."&amp;[1]!テーブル26[[#This Row],[qt_condition_type_id]]&amp;"."&amp;[1]!テーブル26[[#This Row],[qt_condition_type_define_id]]</f>
        <v>0.2.2</v>
      </c>
      <c r="I144" s="33" t="str">
        <f>VLOOKUP([1]!テーブル26[[#This Row],['#unique_id]],[1]!見積条件マスタ[['#unique_id]:[name]],2,0)</f>
        <v>NITRIDING</v>
      </c>
      <c r="J144" s="33">
        <f>VLOOKUP([1]!テーブル26[[#This Row],['#unique_id]],[1]!見積条件マスタ[['#unique_id]:[name]],3,0)</f>
        <v>0</v>
      </c>
      <c r="K144" s="33" t="str">
        <f>VLOOKUP([1]!テーブル26[[#This Row],['#unique_id]],[1]!見積条件マスタ[['#unique_id]:[name]],4,0)</f>
        <v>窒化処理</v>
      </c>
      <c r="L144" s="32">
        <v>1</v>
      </c>
      <c r="M144" s="32" t="s">
        <v>951</v>
      </c>
      <c r="N144" s="32" t="s">
        <v>947</v>
      </c>
      <c r="O144" s="32"/>
      <c r="P144" s="71" t="s">
        <v>613</v>
      </c>
      <c r="Q144" s="38"/>
    </row>
    <row r="145" spans="2:17" x14ac:dyDescent="0.25">
      <c r="B145" s="52">
        <v>0</v>
      </c>
      <c r="C145" s="50" t="str">
        <f>VLOOKUP([1]!テーブル26[[#This Row],[article_type_id]],[1]!品名マスタ[#All],5,0)</f>
        <v>コアピン</v>
      </c>
      <c r="D145" s="32">
        <v>2</v>
      </c>
      <c r="E145" s="50" t="str">
        <f>VLOOKUP([1]!テーブル26[[#This Row],[qt_condition_type_id]],[1]!見積条件タイプマスタ[#All],5,0)</f>
        <v>表面処理</v>
      </c>
      <c r="F145" s="50" t="str">
        <f>VLOOKUP([1]!テーブル26[[#This Row],[qt_condition_type_id]],[1]!見積条件タイプマスタ[#All],4,0)</f>
        <v>SOLID</v>
      </c>
      <c r="G145" s="32">
        <v>2</v>
      </c>
      <c r="H145" s="50" t="str">
        <f>[1]!テーブル26[[#This Row],[article_type_id]]&amp;"."&amp;[1]!テーブル26[[#This Row],[qt_condition_type_id]]&amp;"."&amp;[1]!テーブル26[[#This Row],[qt_condition_type_define_id]]</f>
        <v>0.2.2</v>
      </c>
      <c r="I145" s="33" t="str">
        <f>VLOOKUP([1]!テーブル26[[#This Row],['#unique_id]],[1]!見積条件マスタ[['#unique_id]:[name]],2,0)</f>
        <v>NITRIDING</v>
      </c>
      <c r="J145" s="33">
        <f>VLOOKUP([1]!テーブル26[[#This Row],['#unique_id]],[1]!見積条件マスタ[['#unique_id]:[name]],3,0)</f>
        <v>0</v>
      </c>
      <c r="K145" s="33" t="str">
        <f>VLOOKUP([1]!テーブル26[[#This Row],['#unique_id]],[1]!見積条件マスタ[['#unique_id]:[name]],4,0)</f>
        <v>窒化処理</v>
      </c>
      <c r="L145" s="32">
        <v>2</v>
      </c>
      <c r="M145" s="32" t="s">
        <v>952</v>
      </c>
      <c r="N145" s="32" t="s">
        <v>947</v>
      </c>
      <c r="O145" s="32"/>
      <c r="P145" s="71" t="s">
        <v>613</v>
      </c>
      <c r="Q145" s="38"/>
    </row>
    <row r="146" spans="2:17" x14ac:dyDescent="0.25">
      <c r="B146" s="52">
        <v>0</v>
      </c>
      <c r="C146" s="50" t="str">
        <f>VLOOKUP([1]!テーブル26[[#This Row],[article_type_id]],[1]!品名マスタ[#All],5,0)</f>
        <v>コアピン</v>
      </c>
      <c r="D146" s="32">
        <v>2</v>
      </c>
      <c r="E146" s="50" t="str">
        <f>VLOOKUP([1]!テーブル26[[#This Row],[qt_condition_type_id]],[1]!見積条件タイプマスタ[#All],5,0)</f>
        <v>表面処理</v>
      </c>
      <c r="F146" s="50" t="str">
        <f>VLOOKUP([1]!テーブル26[[#This Row],[qt_condition_type_id]],[1]!見積条件タイプマスタ[#All],4,0)</f>
        <v>SOLID</v>
      </c>
      <c r="G146" s="32">
        <v>2</v>
      </c>
      <c r="H146" s="50" t="str">
        <f>[1]!テーブル26[[#This Row],[article_type_id]]&amp;"."&amp;[1]!テーブル26[[#This Row],[qt_condition_type_id]]&amp;"."&amp;[1]!テーブル26[[#This Row],[qt_condition_type_define_id]]</f>
        <v>0.2.2</v>
      </c>
      <c r="I146" s="33" t="str">
        <f>VLOOKUP([1]!テーブル26[[#This Row],['#unique_id]],[1]!見積条件マスタ[['#unique_id]:[name]],2,0)</f>
        <v>NITRIDING</v>
      </c>
      <c r="J146" s="33">
        <f>VLOOKUP([1]!テーブル26[[#This Row],['#unique_id]],[1]!見積条件マスタ[['#unique_id]:[name]],3,0)</f>
        <v>0</v>
      </c>
      <c r="K146" s="33" t="str">
        <f>VLOOKUP([1]!テーブル26[[#This Row],['#unique_id]],[1]!見積条件マスタ[['#unique_id]:[name]],4,0)</f>
        <v>窒化処理</v>
      </c>
      <c r="L146" s="32">
        <v>3</v>
      </c>
      <c r="M146" s="32" t="s">
        <v>953</v>
      </c>
      <c r="N146" s="32" t="s">
        <v>947</v>
      </c>
      <c r="O146" s="32"/>
      <c r="P146" s="32" t="s">
        <v>613</v>
      </c>
      <c r="Q146" s="38"/>
    </row>
    <row r="147" spans="2:17" x14ac:dyDescent="0.25">
      <c r="B147" s="52">
        <v>0</v>
      </c>
      <c r="C147" s="50" t="str">
        <f>VLOOKUP([1]!テーブル26[[#This Row],[article_type_id]],[1]!品名マスタ[#All],5,0)</f>
        <v>コアピン</v>
      </c>
      <c r="D147" s="32">
        <v>2</v>
      </c>
      <c r="E147" s="50" t="str">
        <f>VLOOKUP([1]!テーブル26[[#This Row],[qt_condition_type_id]],[1]!見積条件タイプマスタ[#All],5,0)</f>
        <v>表面処理</v>
      </c>
      <c r="F147" s="50" t="str">
        <f>VLOOKUP([1]!テーブル26[[#This Row],[qt_condition_type_id]],[1]!見積条件タイプマスタ[#All],4,0)</f>
        <v>SOLID</v>
      </c>
      <c r="G147" s="32">
        <v>2</v>
      </c>
      <c r="H147" s="50" t="str">
        <f>[1]!テーブル26[[#This Row],[article_type_id]]&amp;"."&amp;[1]!テーブル26[[#This Row],[qt_condition_type_id]]&amp;"."&amp;[1]!テーブル26[[#This Row],[qt_condition_type_define_id]]</f>
        <v>0.2.2</v>
      </c>
      <c r="I147" s="33" t="str">
        <f>VLOOKUP([1]!テーブル26[[#This Row],['#unique_id]],[1]!見積条件マスタ[['#unique_id]:[name]],2,0)</f>
        <v>NITRIDING</v>
      </c>
      <c r="J147" s="33">
        <f>VLOOKUP([1]!テーブル26[[#This Row],['#unique_id]],[1]!見積条件マスタ[['#unique_id]:[name]],3,0)</f>
        <v>0</v>
      </c>
      <c r="K147" s="33" t="str">
        <f>VLOOKUP([1]!テーブル26[[#This Row],['#unique_id]],[1]!見積条件マスタ[['#unique_id]:[name]],4,0)</f>
        <v>窒化処理</v>
      </c>
      <c r="L147" s="32">
        <v>4</v>
      </c>
      <c r="M147" s="32" t="s">
        <v>946</v>
      </c>
      <c r="N147" s="32" t="s">
        <v>947</v>
      </c>
      <c r="O147" s="32"/>
      <c r="P147" s="32" t="s">
        <v>613</v>
      </c>
      <c r="Q147" s="38"/>
    </row>
    <row r="148" spans="2:17" x14ac:dyDescent="0.25">
      <c r="B148" s="52">
        <v>0</v>
      </c>
      <c r="C148" s="50" t="str">
        <f>VLOOKUP([1]!テーブル26[[#This Row],[article_type_id]],[1]!品名マスタ[#All],5,0)</f>
        <v>コアピン</v>
      </c>
      <c r="D148" s="32">
        <v>2</v>
      </c>
      <c r="E148" s="50" t="str">
        <f>VLOOKUP([1]!テーブル26[[#This Row],[qt_condition_type_id]],[1]!見積条件タイプマスタ[#All],5,0)</f>
        <v>表面処理</v>
      </c>
      <c r="F148" s="50" t="str">
        <f>VLOOKUP([1]!テーブル26[[#This Row],[qt_condition_type_id]],[1]!見積条件タイプマスタ[#All],4,0)</f>
        <v>SOLID</v>
      </c>
      <c r="G148" s="32">
        <v>2</v>
      </c>
      <c r="H148" s="50" t="str">
        <f>[1]!テーブル26[[#This Row],[article_type_id]]&amp;"."&amp;[1]!テーブル26[[#This Row],[qt_condition_type_id]]&amp;"."&amp;[1]!テーブル26[[#This Row],[qt_condition_type_define_id]]</f>
        <v>0.2.2</v>
      </c>
      <c r="I148" s="33" t="str">
        <f>VLOOKUP([1]!テーブル26[[#This Row],['#unique_id]],[1]!見積条件マスタ[['#unique_id]:[name]],2,0)</f>
        <v>NITRIDING</v>
      </c>
      <c r="J148" s="33">
        <f>VLOOKUP([1]!テーブル26[[#This Row],['#unique_id]],[1]!見積条件マスタ[['#unique_id]:[name]],3,0)</f>
        <v>0</v>
      </c>
      <c r="K148" s="33" t="str">
        <f>VLOOKUP([1]!テーブル26[[#This Row],['#unique_id]],[1]!見積条件マスタ[['#unique_id]:[name]],4,0)</f>
        <v>窒化処理</v>
      </c>
      <c r="L148" s="32">
        <v>5</v>
      </c>
      <c r="M148" s="32" t="s">
        <v>948</v>
      </c>
      <c r="N148" s="32" t="s">
        <v>947</v>
      </c>
      <c r="O148" s="32"/>
      <c r="P148" s="71" t="s">
        <v>613</v>
      </c>
      <c r="Q148" s="38"/>
    </row>
    <row r="149" spans="2:17" x14ac:dyDescent="0.25">
      <c r="B149" s="52">
        <v>0</v>
      </c>
      <c r="C149" s="50" t="str">
        <f>VLOOKUP([1]!テーブル26[[#This Row],[article_type_id]],[1]!品名マスタ[#All],5,0)</f>
        <v>コアピン</v>
      </c>
      <c r="D149" s="32">
        <v>2</v>
      </c>
      <c r="E149" s="50" t="str">
        <f>VLOOKUP([1]!テーブル26[[#This Row],[qt_condition_type_id]],[1]!見積条件タイプマスタ[#All],5,0)</f>
        <v>表面処理</v>
      </c>
      <c r="F149" s="50" t="str">
        <f>VLOOKUP([1]!テーブル26[[#This Row],[qt_condition_type_id]],[1]!見積条件タイプマスタ[#All],4,0)</f>
        <v>SOLID</v>
      </c>
      <c r="G149" s="32">
        <v>2</v>
      </c>
      <c r="H149" s="50" t="str">
        <f>[1]!テーブル26[[#This Row],[article_type_id]]&amp;"."&amp;[1]!テーブル26[[#This Row],[qt_condition_type_id]]&amp;"."&amp;[1]!テーブル26[[#This Row],[qt_condition_type_define_id]]</f>
        <v>0.2.2</v>
      </c>
      <c r="I149" s="33" t="str">
        <f>VLOOKUP([1]!テーブル26[[#This Row],['#unique_id]],[1]!見積条件マスタ[['#unique_id]:[name]],2,0)</f>
        <v>NITRIDING</v>
      </c>
      <c r="J149" s="33">
        <f>VLOOKUP([1]!テーブル26[[#This Row],['#unique_id]],[1]!見積条件マスタ[['#unique_id]:[name]],3,0)</f>
        <v>0</v>
      </c>
      <c r="K149" s="33" t="str">
        <f>VLOOKUP([1]!テーブル26[[#This Row],['#unique_id]],[1]!見積条件マスタ[['#unique_id]:[name]],4,0)</f>
        <v>窒化処理</v>
      </c>
      <c r="L149" s="32">
        <v>6</v>
      </c>
      <c r="M149" s="32" t="s">
        <v>949</v>
      </c>
      <c r="N149" s="32" t="s">
        <v>947</v>
      </c>
      <c r="O149" s="32"/>
      <c r="P149" s="71" t="s">
        <v>613</v>
      </c>
      <c r="Q149" s="38"/>
    </row>
    <row r="150" spans="2:17" x14ac:dyDescent="0.25">
      <c r="B150" s="72">
        <v>0</v>
      </c>
      <c r="C150" s="73" t="str">
        <f>VLOOKUP([1]!テーブル26[[#This Row],[article_type_id]],[1]!品名マスタ[#All],5,0)</f>
        <v>コアピン</v>
      </c>
      <c r="D150" s="74">
        <v>2</v>
      </c>
      <c r="E150" s="73" t="str">
        <f>VLOOKUP([1]!テーブル26[[#This Row],[qt_condition_type_id]],[1]!見積条件タイプマスタ[#All],5,0)</f>
        <v>表面処理</v>
      </c>
      <c r="F150" s="73" t="str">
        <f>VLOOKUP([1]!テーブル26[[#This Row],[qt_condition_type_id]],[1]!見積条件タイプマスタ[#All],4,0)</f>
        <v>SOLID</v>
      </c>
      <c r="G150" s="74">
        <v>2</v>
      </c>
      <c r="H150" s="73" t="str">
        <f>[1]!テーブル26[[#This Row],[article_type_id]]&amp;"."&amp;[1]!テーブル26[[#This Row],[qt_condition_type_id]]&amp;"."&amp;[1]!テーブル26[[#This Row],[qt_condition_type_define_id]]</f>
        <v>0.2.2</v>
      </c>
      <c r="I150" s="75" t="str">
        <f>VLOOKUP([1]!テーブル26[[#This Row],['#unique_id]],[1]!見積条件マスタ[['#unique_id]:[name]],2,0)</f>
        <v>NITRIDING</v>
      </c>
      <c r="J150" s="75">
        <f>VLOOKUP([1]!テーブル26[[#This Row],['#unique_id]],[1]!見積条件マスタ[['#unique_id]:[name]],3,0)</f>
        <v>0</v>
      </c>
      <c r="K150" s="75" t="str">
        <f>VLOOKUP([1]!テーブル26[[#This Row],['#unique_id]],[1]!見積条件マスタ[['#unique_id]:[name]],4,0)</f>
        <v>窒化処理</v>
      </c>
      <c r="L150" s="74">
        <v>7</v>
      </c>
      <c r="M150" s="74" t="s">
        <v>947</v>
      </c>
      <c r="N150" s="74" t="s">
        <v>947</v>
      </c>
      <c r="O150" s="74"/>
      <c r="P150" s="74" t="s">
        <v>950</v>
      </c>
      <c r="Q150" s="76" t="s">
        <v>835</v>
      </c>
    </row>
    <row r="151" spans="2:17" x14ac:dyDescent="0.25">
      <c r="B151" s="52">
        <v>0</v>
      </c>
      <c r="C151" s="50" t="str">
        <f>VLOOKUP([1]!テーブル26[[#This Row],[article_type_id]],[1]!品名マスタ[#All],5,0)</f>
        <v>コアピン</v>
      </c>
      <c r="D151" s="32">
        <v>10003</v>
      </c>
      <c r="E151" s="50" t="str">
        <f>VLOOKUP([1]!テーブル26[[#This Row],[qt_condition_type_id]],[1]!見積条件タイプマスタ[#All],5,0)</f>
        <v>全長公差</v>
      </c>
      <c r="F151" s="50" t="str">
        <f>VLOOKUP([1]!テーブル26[[#This Row],[qt_condition_type_id]],[1]!見積条件タイプマスタ[#All],4,0)</f>
        <v>SOLID_FEATURE</v>
      </c>
      <c r="G151" s="32">
        <v>1</v>
      </c>
      <c r="H151" s="50" t="str">
        <f>[1]!テーブル26[[#This Row],[article_type_id]]&amp;"."&amp;[1]!テーブル26[[#This Row],[qt_condition_type_id]]&amp;"."&amp;[1]!テーブル26[[#This Row],[qt_condition_type_define_id]]</f>
        <v>0.10003.1</v>
      </c>
      <c r="I151" s="33" t="str">
        <f>VLOOKUP([1]!テーブル26[[#This Row],['#unique_id]],[1]!見積条件マスタ[['#unique_id]:[name]],2,0)</f>
        <v>0.02/0</v>
      </c>
      <c r="J151" s="33">
        <f>VLOOKUP([1]!テーブル26[[#This Row],['#unique_id]],[1]!見積条件マスタ[['#unique_id]:[name]],3,0)</f>
        <v>0</v>
      </c>
      <c r="K151" s="33" t="str">
        <f>VLOOKUP([1]!テーブル26[[#This Row],['#unique_id]],[1]!見積条件マスタ[['#unique_id]:[name]],4,0)</f>
        <v>+0.02/0</v>
      </c>
      <c r="L151" s="32">
        <v>1</v>
      </c>
      <c r="M151" s="32" t="s">
        <v>947</v>
      </c>
      <c r="N151" s="32" t="s">
        <v>947</v>
      </c>
      <c r="O151" s="32" t="s">
        <v>954</v>
      </c>
      <c r="P151" s="32" t="s">
        <v>612</v>
      </c>
      <c r="Q151" s="38"/>
    </row>
    <row r="152" spans="2:17" x14ac:dyDescent="0.25">
      <c r="B152" s="52">
        <v>0</v>
      </c>
      <c r="C152" s="50" t="str">
        <f>VLOOKUP([1]!テーブル26[[#This Row],[article_type_id]],[1]!品名マスタ[#All],5,0)</f>
        <v>コアピン</v>
      </c>
      <c r="D152" s="32">
        <v>10003</v>
      </c>
      <c r="E152" s="50" t="str">
        <f>VLOOKUP([1]!テーブル26[[#This Row],[qt_condition_type_id]],[1]!見積条件タイプマスタ[#All],5,0)</f>
        <v>全長公差</v>
      </c>
      <c r="F152" s="50" t="str">
        <f>VLOOKUP([1]!テーブル26[[#This Row],[qt_condition_type_id]],[1]!見積条件タイプマスタ[#All],4,0)</f>
        <v>SOLID_FEATURE</v>
      </c>
      <c r="G152" s="32">
        <v>1</v>
      </c>
      <c r="H152" s="50" t="str">
        <f>[1]!テーブル26[[#This Row],[article_type_id]]&amp;"."&amp;[1]!テーブル26[[#This Row],[qt_condition_type_id]]&amp;"."&amp;[1]!テーブル26[[#This Row],[qt_condition_type_define_id]]</f>
        <v>0.10003.1</v>
      </c>
      <c r="I152" s="33" t="str">
        <f>VLOOKUP([1]!テーブル26[[#This Row],['#unique_id]],[1]!見積条件マスタ[['#unique_id]:[name]],2,0)</f>
        <v>0.02/0</v>
      </c>
      <c r="J152" s="33">
        <f>VLOOKUP([1]!テーブル26[[#This Row],['#unique_id]],[1]!見積条件マスタ[['#unique_id]:[name]],3,0)</f>
        <v>0</v>
      </c>
      <c r="K152" s="33" t="str">
        <f>VLOOKUP([1]!テーブル26[[#This Row],['#unique_id]],[1]!見積条件マスタ[['#unique_id]:[name]],4,0)</f>
        <v>+0.02/0</v>
      </c>
      <c r="L152" s="32">
        <v>2</v>
      </c>
      <c r="M152" s="32" t="s">
        <v>947</v>
      </c>
      <c r="N152" s="32" t="s">
        <v>947</v>
      </c>
      <c r="O152" s="32" t="s">
        <v>955</v>
      </c>
      <c r="P152" s="32" t="s">
        <v>613</v>
      </c>
      <c r="Q152" s="38"/>
    </row>
    <row r="153" spans="2:17" x14ac:dyDescent="0.25">
      <c r="B153" s="52">
        <v>0</v>
      </c>
      <c r="C153" s="50" t="str">
        <f>VLOOKUP([1]!テーブル26[[#This Row],[article_type_id]],[1]!品名マスタ[#All],5,0)</f>
        <v>コアピン</v>
      </c>
      <c r="D153" s="32">
        <v>10003</v>
      </c>
      <c r="E153" s="50" t="str">
        <f>VLOOKUP([1]!テーブル26[[#This Row],[qt_condition_type_id]],[1]!見積条件タイプマスタ[#All],5,0)</f>
        <v>全長公差</v>
      </c>
      <c r="F153" s="50" t="str">
        <f>VLOOKUP([1]!テーブル26[[#This Row],[qt_condition_type_id]],[1]!見積条件タイプマスタ[#All],4,0)</f>
        <v>SOLID_FEATURE</v>
      </c>
      <c r="G153" s="32">
        <v>2</v>
      </c>
      <c r="H153" s="50" t="str">
        <f>[1]!テーブル26[[#This Row],[article_type_id]]&amp;"."&amp;[1]!テーブル26[[#This Row],[qt_condition_type_id]]&amp;"."&amp;[1]!テーブル26[[#This Row],[qt_condition_type_define_id]]</f>
        <v>0.10003.2</v>
      </c>
      <c r="I153" s="33" t="str">
        <f>VLOOKUP([1]!テーブル26[[#This Row],['#unique_id]],[1]!見積条件マスタ[['#unique_id]:[name]],2,0)</f>
        <v>0.05/0</v>
      </c>
      <c r="J153" s="33">
        <f>VLOOKUP([1]!テーブル26[[#This Row],['#unique_id]],[1]!見積条件マスタ[['#unique_id]:[name]],3,0)</f>
        <v>0</v>
      </c>
      <c r="K153" s="33" t="str">
        <f>VLOOKUP([1]!テーブル26[[#This Row],['#unique_id]],[1]!見積条件マスタ[['#unique_id]:[name]],4,0)</f>
        <v>+0.05/0</v>
      </c>
      <c r="L153" s="32">
        <v>1</v>
      </c>
      <c r="M153" s="32" t="s">
        <v>947</v>
      </c>
      <c r="N153" s="32" t="s">
        <v>947</v>
      </c>
      <c r="O153" s="32"/>
      <c r="P153" s="32" t="s">
        <v>612</v>
      </c>
      <c r="Q153" s="38"/>
    </row>
    <row r="154" spans="2:17" x14ac:dyDescent="0.25">
      <c r="B154" s="52">
        <v>0</v>
      </c>
      <c r="C154" s="50" t="str">
        <f>VLOOKUP([1]!テーブル26[[#This Row],[article_type_id]],[1]!品名マスタ[#All],5,0)</f>
        <v>コアピン</v>
      </c>
      <c r="D154" s="32">
        <v>10003</v>
      </c>
      <c r="E154" s="50" t="str">
        <f>VLOOKUP([1]!テーブル26[[#This Row],[qt_condition_type_id]],[1]!見積条件タイプマスタ[#All],5,0)</f>
        <v>全長公差</v>
      </c>
      <c r="F154" s="50" t="str">
        <f>VLOOKUP([1]!テーブル26[[#This Row],[qt_condition_type_id]],[1]!見積条件タイプマスタ[#All],4,0)</f>
        <v>SOLID_FEATURE</v>
      </c>
      <c r="G154" s="32">
        <v>3</v>
      </c>
      <c r="H154" s="50" t="str">
        <f>[1]!テーブル26[[#This Row],[article_type_id]]&amp;"."&amp;[1]!テーブル26[[#This Row],[qt_condition_type_id]]&amp;"."&amp;[1]!テーブル26[[#This Row],[qt_condition_type_define_id]]</f>
        <v>0.10003.3</v>
      </c>
      <c r="I154" s="33" t="str">
        <f>VLOOKUP([1]!テーブル26[[#This Row],['#unique_id]],[1]!見積条件マスタ[['#unique_id]:[name]],2,0)</f>
        <v>0.01/0</v>
      </c>
      <c r="J154" s="33">
        <f>VLOOKUP([1]!テーブル26[[#This Row],['#unique_id]],[1]!見積条件マスタ[['#unique_id]:[name]],3,0)</f>
        <v>0</v>
      </c>
      <c r="K154" s="33" t="str">
        <f>VLOOKUP([1]!テーブル26[[#This Row],['#unique_id]],[1]!見積条件マスタ[['#unique_id]:[name]],4,0)</f>
        <v>+0.01/0</v>
      </c>
      <c r="L154" s="32">
        <v>1</v>
      </c>
      <c r="M154" s="32" t="s">
        <v>947</v>
      </c>
      <c r="N154" s="32" t="s">
        <v>947</v>
      </c>
      <c r="O154" s="32" t="s">
        <v>954</v>
      </c>
      <c r="P154" s="32" t="s">
        <v>612</v>
      </c>
      <c r="Q154" s="38"/>
    </row>
    <row r="155" spans="2:17" x14ac:dyDescent="0.25">
      <c r="B155" s="52">
        <v>0</v>
      </c>
      <c r="C155" s="50" t="str">
        <f>VLOOKUP([1]!テーブル26[[#This Row],[article_type_id]],[1]!品名マスタ[#All],5,0)</f>
        <v>コアピン</v>
      </c>
      <c r="D155" s="32">
        <v>10003</v>
      </c>
      <c r="E155" s="50" t="str">
        <f>VLOOKUP([1]!テーブル26[[#This Row],[qt_condition_type_id]],[1]!見積条件タイプマスタ[#All],5,0)</f>
        <v>全長公差</v>
      </c>
      <c r="F155" s="50" t="str">
        <f>VLOOKUP([1]!テーブル26[[#This Row],[qt_condition_type_id]],[1]!見積条件タイプマスタ[#All],4,0)</f>
        <v>SOLID_FEATURE</v>
      </c>
      <c r="G155" s="32">
        <v>3</v>
      </c>
      <c r="H155" s="50" t="str">
        <f>[1]!テーブル26[[#This Row],[article_type_id]]&amp;"."&amp;[1]!テーブル26[[#This Row],[qt_condition_type_id]]&amp;"."&amp;[1]!テーブル26[[#This Row],[qt_condition_type_define_id]]</f>
        <v>0.10003.3</v>
      </c>
      <c r="I155" s="33" t="str">
        <f>VLOOKUP([1]!テーブル26[[#This Row],['#unique_id]],[1]!見積条件マスタ[['#unique_id]:[name]],2,0)</f>
        <v>0.01/0</v>
      </c>
      <c r="J155" s="33">
        <f>VLOOKUP([1]!テーブル26[[#This Row],['#unique_id]],[1]!見積条件マスタ[['#unique_id]:[name]],3,0)</f>
        <v>0</v>
      </c>
      <c r="K155" s="33" t="str">
        <f>VLOOKUP([1]!テーブル26[[#This Row],['#unique_id]],[1]!見積条件マスタ[['#unique_id]:[name]],4,0)</f>
        <v>+0.01/0</v>
      </c>
      <c r="L155" s="32">
        <v>2</v>
      </c>
      <c r="M155" s="32" t="s">
        <v>947</v>
      </c>
      <c r="N155" s="32" t="s">
        <v>947</v>
      </c>
      <c r="O155" s="32" t="s">
        <v>955</v>
      </c>
      <c r="P155" s="32" t="s">
        <v>613</v>
      </c>
      <c r="Q155" s="38"/>
    </row>
    <row r="156" spans="2:17" x14ac:dyDescent="0.25">
      <c r="B156" s="87">
        <v>0</v>
      </c>
      <c r="C156" s="89" t="str">
        <f>VLOOKUP([1]!テーブル26[[#This Row],[article_type_id]],[1]!品名マスタ[#All],5,0)</f>
        <v>コアピン</v>
      </c>
      <c r="D156" s="87">
        <v>10003</v>
      </c>
      <c r="E156" s="89" t="str">
        <f>VLOOKUP([1]!テーブル26[[#This Row],[qt_condition_type_id]],[1]!見積条件タイプマスタ[#All],5,0)</f>
        <v>全長公差</v>
      </c>
      <c r="F156" s="89" t="str">
        <f>VLOOKUP([1]!テーブル26[[#This Row],[qt_condition_type_id]],[1]!見積条件タイプマスタ[#All],4,0)</f>
        <v>SOLID_FEATURE</v>
      </c>
      <c r="G156" s="87">
        <v>4</v>
      </c>
      <c r="H156" s="89" t="str">
        <f>[1]!テーブル26[[#This Row],[article_type_id]]&amp;"."&amp;[1]!テーブル26[[#This Row],[qt_condition_type_id]]&amp;"."&amp;[1]!テーブル26[[#This Row],[qt_condition_type_define_id]]</f>
        <v>0.10003.4</v>
      </c>
      <c r="I156" s="87" t="str">
        <f>VLOOKUP([1]!テーブル26[[#This Row],['#unique_id]],[1]!見積条件マスタ[['#unique_id]:[name]],2,0)</f>
        <v>0.02/-0.02</v>
      </c>
      <c r="J156" s="87">
        <f>VLOOKUP([1]!テーブル26[[#This Row],['#unique_id]],[1]!見積条件マスタ[['#unique_id]:[name]],3,0)</f>
        <v>0</v>
      </c>
      <c r="K156" s="87" t="str">
        <f>VLOOKUP([1]!テーブル26[[#This Row],['#unique_id]],[1]!見積条件マスタ[['#unique_id]:[name]],4,0)</f>
        <v>±0.02</v>
      </c>
      <c r="L156" s="87">
        <v>1</v>
      </c>
      <c r="M156" s="87" t="s">
        <v>947</v>
      </c>
      <c r="N156" s="87" t="s">
        <v>947</v>
      </c>
      <c r="O156" s="87"/>
      <c r="P156" s="87" t="s">
        <v>612</v>
      </c>
      <c r="Q156" s="38"/>
    </row>
    <row r="157" spans="2:17" x14ac:dyDescent="0.25">
      <c r="B157" s="87">
        <v>0</v>
      </c>
      <c r="C157" s="89" t="str">
        <f>VLOOKUP([1]!テーブル26[[#This Row],[article_type_id]],[1]!品名マスタ[#All],5,0)</f>
        <v>コアピン</v>
      </c>
      <c r="D157" s="87">
        <v>10003</v>
      </c>
      <c r="E157" s="89" t="str">
        <f>VLOOKUP([1]!テーブル26[[#This Row],[qt_condition_type_id]],[1]!見積条件タイプマスタ[#All],5,0)</f>
        <v>全長公差</v>
      </c>
      <c r="F157" s="89" t="str">
        <f>VLOOKUP([1]!テーブル26[[#This Row],[qt_condition_type_id]],[1]!見積条件タイプマスタ[#All],4,0)</f>
        <v>SOLID_FEATURE</v>
      </c>
      <c r="G157" s="87">
        <v>5</v>
      </c>
      <c r="H157" s="89" t="str">
        <f>[1]!テーブル26[[#This Row],[article_type_id]]&amp;"."&amp;[1]!テーブル26[[#This Row],[qt_condition_type_id]]&amp;"."&amp;[1]!テーブル26[[#This Row],[qt_condition_type_define_id]]</f>
        <v>0.10003.5</v>
      </c>
      <c r="I157" s="87" t="str">
        <f>VLOOKUP([1]!テーブル26[[#This Row],['#unique_id]],[1]!見積条件マスタ[['#unique_id]:[name]],2,0)</f>
        <v>0.01/-0.01</v>
      </c>
      <c r="J157" s="87">
        <f>VLOOKUP([1]!テーブル26[[#This Row],['#unique_id]],[1]!見積条件マスタ[['#unique_id]:[name]],3,0)</f>
        <v>0</v>
      </c>
      <c r="K157" s="87" t="str">
        <f>VLOOKUP([1]!テーブル26[[#This Row],['#unique_id]],[1]!見積条件マスタ[['#unique_id]:[name]],4,0)</f>
        <v>±0.01</v>
      </c>
      <c r="L157" s="87">
        <v>1</v>
      </c>
      <c r="M157" s="87" t="s">
        <v>947</v>
      </c>
      <c r="N157" s="87" t="s">
        <v>947</v>
      </c>
      <c r="O157" s="87" t="s">
        <v>954</v>
      </c>
      <c r="P157" s="87" t="s">
        <v>612</v>
      </c>
      <c r="Q157" s="38"/>
    </row>
    <row r="158" spans="2:17" x14ac:dyDescent="0.25">
      <c r="B158" s="87">
        <v>0</v>
      </c>
      <c r="C158" s="89" t="str">
        <f>VLOOKUP([1]!テーブル26[[#This Row],[article_type_id]],[1]!品名マスタ[#All],5,0)</f>
        <v>コアピン</v>
      </c>
      <c r="D158" s="87">
        <v>10003</v>
      </c>
      <c r="E158" s="89" t="str">
        <f>VLOOKUP([1]!テーブル26[[#This Row],[qt_condition_type_id]],[1]!見積条件タイプマスタ[#All],5,0)</f>
        <v>全長公差</v>
      </c>
      <c r="F158" s="89" t="str">
        <f>VLOOKUP([1]!テーブル26[[#This Row],[qt_condition_type_id]],[1]!見積条件タイプマスタ[#All],4,0)</f>
        <v>SOLID_FEATURE</v>
      </c>
      <c r="G158" s="87">
        <v>5</v>
      </c>
      <c r="H158" s="89" t="str">
        <f>[1]!テーブル26[[#This Row],[article_type_id]]&amp;"."&amp;[1]!テーブル26[[#This Row],[qt_condition_type_id]]&amp;"."&amp;[1]!テーブル26[[#This Row],[qt_condition_type_define_id]]</f>
        <v>0.10003.5</v>
      </c>
      <c r="I158" s="87" t="str">
        <f>VLOOKUP([1]!テーブル26[[#This Row],['#unique_id]],[1]!見積条件マスタ[['#unique_id]:[name]],2,0)</f>
        <v>0.01/-0.01</v>
      </c>
      <c r="J158" s="87">
        <f>VLOOKUP([1]!テーブル26[[#This Row],['#unique_id]],[1]!見積条件マスタ[['#unique_id]:[name]],3,0)</f>
        <v>0</v>
      </c>
      <c r="K158" s="87" t="str">
        <f>VLOOKUP([1]!テーブル26[[#This Row],['#unique_id]],[1]!見積条件マスタ[['#unique_id]:[name]],4,0)</f>
        <v>±0.01</v>
      </c>
      <c r="L158" s="87">
        <v>2</v>
      </c>
      <c r="M158" s="87" t="s">
        <v>947</v>
      </c>
      <c r="N158" s="87" t="s">
        <v>947</v>
      </c>
      <c r="O158" s="87" t="s">
        <v>840</v>
      </c>
      <c r="P158" s="87" t="s">
        <v>613</v>
      </c>
      <c r="Q158" s="38"/>
    </row>
    <row r="159" spans="2:17" x14ac:dyDescent="0.25">
      <c r="B159" s="87">
        <v>0</v>
      </c>
      <c r="C159" s="89" t="str">
        <f>VLOOKUP([1]!テーブル26[[#This Row],[article_type_id]],[1]!品名マスタ[#All],5,0)</f>
        <v>コアピン</v>
      </c>
      <c r="D159" s="87">
        <v>10006</v>
      </c>
      <c r="E159" s="89" t="str">
        <f>VLOOKUP([1]!テーブル26[[#This Row],[qt_condition_type_id]],[1]!見積条件タイプマスタ[#All],5,0)</f>
        <v>シャンク長公差</v>
      </c>
      <c r="F159" s="89" t="str">
        <f>VLOOKUP([1]!テーブル26[[#This Row],[qt_condition_type_id]],[1]!見積条件タイプマスタ[#All],4,0)</f>
        <v>SOLID_FEATURE</v>
      </c>
      <c r="G159" s="87">
        <v>1</v>
      </c>
      <c r="H159" s="89" t="str">
        <f>[1]!テーブル26[[#This Row],[article_type_id]]&amp;"."&amp;[1]!テーブル26[[#This Row],[qt_condition_type_id]]&amp;"."&amp;[1]!テーブル26[[#This Row],[qt_condition_type_define_id]]</f>
        <v>0.10006.1</v>
      </c>
      <c r="I159" s="87" t="str">
        <f>VLOOKUP([1]!テーブル26[[#This Row],['#unique_id]],[1]!見積条件マスタ[['#unique_id]:[name]],2,0)</f>
        <v>0.01/0</v>
      </c>
      <c r="J159" s="87">
        <f>VLOOKUP([1]!テーブル26[[#This Row],['#unique_id]],[1]!見積条件マスタ[['#unique_id]:[name]],3,0)</f>
        <v>0</v>
      </c>
      <c r="K159" s="87" t="str">
        <f>VLOOKUP([1]!テーブル26[[#This Row],['#unique_id]],[1]!見積条件マスタ[['#unique_id]:[name]],4,0)</f>
        <v>+0.01/0</v>
      </c>
      <c r="L159" s="87">
        <v>1</v>
      </c>
      <c r="M159" s="87" t="s">
        <v>947</v>
      </c>
      <c r="N159" s="87" t="s">
        <v>947</v>
      </c>
      <c r="O159" s="87" t="s">
        <v>954</v>
      </c>
      <c r="P159" s="87" t="s">
        <v>612</v>
      </c>
      <c r="Q159" s="38"/>
    </row>
    <row r="160" spans="2:17" x14ac:dyDescent="0.25">
      <c r="B160" s="87">
        <v>0</v>
      </c>
      <c r="C160" s="89" t="str">
        <f>VLOOKUP([1]!テーブル26[[#This Row],[article_type_id]],[1]!品名マスタ[#All],5,0)</f>
        <v>コアピン</v>
      </c>
      <c r="D160" s="87">
        <v>10006</v>
      </c>
      <c r="E160" s="89" t="str">
        <f>VLOOKUP([1]!テーブル26[[#This Row],[qt_condition_type_id]],[1]!見積条件タイプマスタ[#All],5,0)</f>
        <v>シャンク長公差</v>
      </c>
      <c r="F160" s="89" t="str">
        <f>VLOOKUP([1]!テーブル26[[#This Row],[qt_condition_type_id]],[1]!見積条件タイプマスタ[#All],4,0)</f>
        <v>SOLID_FEATURE</v>
      </c>
      <c r="G160" s="87">
        <v>1</v>
      </c>
      <c r="H160" s="89" t="str">
        <f>[1]!テーブル26[[#This Row],[article_type_id]]&amp;"."&amp;[1]!テーブル26[[#This Row],[qt_condition_type_id]]&amp;"."&amp;[1]!テーブル26[[#This Row],[qt_condition_type_define_id]]</f>
        <v>0.10006.1</v>
      </c>
      <c r="I160" s="87" t="str">
        <f>VLOOKUP([1]!テーブル26[[#This Row],['#unique_id]],[1]!見積条件マスタ[['#unique_id]:[name]],2,0)</f>
        <v>0.01/0</v>
      </c>
      <c r="J160" s="87">
        <f>VLOOKUP([1]!テーブル26[[#This Row],['#unique_id]],[1]!見積条件マスタ[['#unique_id]:[name]],3,0)</f>
        <v>0</v>
      </c>
      <c r="K160" s="87" t="str">
        <f>VLOOKUP([1]!テーブル26[[#This Row],['#unique_id]],[1]!見積条件マスタ[['#unique_id]:[name]],4,0)</f>
        <v>+0.01/0</v>
      </c>
      <c r="L160" s="87">
        <v>2</v>
      </c>
      <c r="M160" s="87" t="s">
        <v>947</v>
      </c>
      <c r="N160" s="87" t="s">
        <v>947</v>
      </c>
      <c r="O160" s="87" t="s">
        <v>840</v>
      </c>
      <c r="P160" s="87" t="s">
        <v>613</v>
      </c>
      <c r="Q160" s="38"/>
    </row>
    <row r="161" spans="2:17" x14ac:dyDescent="0.25">
      <c r="B161" s="87">
        <v>0</v>
      </c>
      <c r="C161" s="89" t="str">
        <f>VLOOKUP([1]!テーブル26[[#This Row],[article_type_id]],[1]!品名マスタ[#All],5,0)</f>
        <v>コアピン</v>
      </c>
      <c r="D161" s="87">
        <v>10006</v>
      </c>
      <c r="E161" s="89" t="str">
        <f>VLOOKUP([1]!テーブル26[[#This Row],[qt_condition_type_id]],[1]!見積条件タイプマスタ[#All],5,0)</f>
        <v>シャンク長公差</v>
      </c>
      <c r="F161" s="89" t="str">
        <f>VLOOKUP([1]!テーブル26[[#This Row],[qt_condition_type_id]],[1]!見積条件タイプマスタ[#All],4,0)</f>
        <v>SOLID_FEATURE</v>
      </c>
      <c r="G161" s="87">
        <v>2</v>
      </c>
      <c r="H161" s="89" t="str">
        <f>[1]!テーブル26[[#This Row],[article_type_id]]&amp;"."&amp;[1]!テーブル26[[#This Row],[qt_condition_type_id]]&amp;"."&amp;[1]!テーブル26[[#This Row],[qt_condition_type_define_id]]</f>
        <v>0.10006.2</v>
      </c>
      <c r="I161" s="87" t="str">
        <f>VLOOKUP([1]!テーブル26[[#This Row],['#unique_id]],[1]!見積条件マスタ[['#unique_id]:[name]],2,0)</f>
        <v>0.02/0</v>
      </c>
      <c r="J161" s="87">
        <f>VLOOKUP([1]!テーブル26[[#This Row],['#unique_id]],[1]!見積条件マスタ[['#unique_id]:[name]],3,0)</f>
        <v>0</v>
      </c>
      <c r="K161" s="87" t="str">
        <f>VLOOKUP([1]!テーブル26[[#This Row],['#unique_id]],[1]!見積条件マスタ[['#unique_id]:[name]],4,0)</f>
        <v>+0.02/0</v>
      </c>
      <c r="L161" s="87">
        <v>1</v>
      </c>
      <c r="M161" s="87" t="s">
        <v>947</v>
      </c>
      <c r="N161" s="87" t="s">
        <v>947</v>
      </c>
      <c r="O161" s="87" t="s">
        <v>954</v>
      </c>
      <c r="P161" s="87" t="s">
        <v>612</v>
      </c>
      <c r="Q161" s="38"/>
    </row>
    <row r="162" spans="2:17" x14ac:dyDescent="0.25">
      <c r="B162" s="87">
        <v>0</v>
      </c>
      <c r="C162" s="89" t="str">
        <f>VLOOKUP([1]!テーブル26[[#This Row],[article_type_id]],[1]!品名マスタ[#All],5,0)</f>
        <v>コアピン</v>
      </c>
      <c r="D162" s="87">
        <v>10006</v>
      </c>
      <c r="E162" s="89" t="str">
        <f>VLOOKUP([1]!テーブル26[[#This Row],[qt_condition_type_id]],[1]!見積条件タイプマスタ[#All],5,0)</f>
        <v>シャンク長公差</v>
      </c>
      <c r="F162" s="89" t="str">
        <f>VLOOKUP([1]!テーブル26[[#This Row],[qt_condition_type_id]],[1]!見積条件タイプマスタ[#All],4,0)</f>
        <v>SOLID_FEATURE</v>
      </c>
      <c r="G162" s="87">
        <v>2</v>
      </c>
      <c r="H162" s="89" t="str">
        <f>[1]!テーブル26[[#This Row],[article_type_id]]&amp;"."&amp;[1]!テーブル26[[#This Row],[qt_condition_type_id]]&amp;"."&amp;[1]!テーブル26[[#This Row],[qt_condition_type_define_id]]</f>
        <v>0.10006.2</v>
      </c>
      <c r="I162" s="87" t="str">
        <f>VLOOKUP([1]!テーブル26[[#This Row],['#unique_id]],[1]!見積条件マスタ[['#unique_id]:[name]],2,0)</f>
        <v>0.02/0</v>
      </c>
      <c r="J162" s="87">
        <f>VLOOKUP([1]!テーブル26[[#This Row],['#unique_id]],[1]!見積条件マスタ[['#unique_id]:[name]],3,0)</f>
        <v>0</v>
      </c>
      <c r="K162" s="87" t="str">
        <f>VLOOKUP([1]!テーブル26[[#This Row],['#unique_id]],[1]!見積条件マスタ[['#unique_id]:[name]],4,0)</f>
        <v>+0.02/0</v>
      </c>
      <c r="L162" s="87">
        <v>2</v>
      </c>
      <c r="M162" s="87" t="s">
        <v>947</v>
      </c>
      <c r="N162" s="87" t="s">
        <v>947</v>
      </c>
      <c r="O162" s="87" t="s">
        <v>840</v>
      </c>
      <c r="P162" s="87" t="s">
        <v>613</v>
      </c>
      <c r="Q162" s="38"/>
    </row>
    <row r="163" spans="2:17" x14ac:dyDescent="0.25">
      <c r="B163" s="87">
        <v>0</v>
      </c>
      <c r="C163" s="89" t="str">
        <f>VLOOKUP([1]!テーブル26[[#This Row],[article_type_id]],[1]!品名マスタ[#All],5,0)</f>
        <v>コアピン</v>
      </c>
      <c r="D163" s="87">
        <v>10006</v>
      </c>
      <c r="E163" s="89" t="str">
        <f>VLOOKUP([1]!テーブル26[[#This Row],[qt_condition_type_id]],[1]!見積条件タイプマスタ[#All],5,0)</f>
        <v>シャンク長公差</v>
      </c>
      <c r="F163" s="89" t="str">
        <f>VLOOKUP([1]!テーブル26[[#This Row],[qt_condition_type_id]],[1]!見積条件タイプマスタ[#All],4,0)</f>
        <v>SOLID_FEATURE</v>
      </c>
      <c r="G163" s="87">
        <v>3</v>
      </c>
      <c r="H163" s="89" t="str">
        <f>[1]!テーブル26[[#This Row],[article_type_id]]&amp;"."&amp;[1]!テーブル26[[#This Row],[qt_condition_type_id]]&amp;"."&amp;[1]!テーブル26[[#This Row],[qt_condition_type_define_id]]</f>
        <v>0.10006.3</v>
      </c>
      <c r="I163" s="87" t="str">
        <f>VLOOKUP([1]!テーブル26[[#This Row],['#unique_id]],[1]!見積条件マスタ[['#unique_id]:[name]],2,0)</f>
        <v>0.05/0</v>
      </c>
      <c r="J163" s="87">
        <f>VLOOKUP([1]!テーブル26[[#This Row],['#unique_id]],[1]!見積条件マスタ[['#unique_id]:[name]],3,0)</f>
        <v>0</v>
      </c>
      <c r="K163" s="87" t="str">
        <f>VLOOKUP([1]!テーブル26[[#This Row],['#unique_id]],[1]!見積条件マスタ[['#unique_id]:[name]],4,0)</f>
        <v>+0.05/0</v>
      </c>
      <c r="L163" s="87">
        <v>1</v>
      </c>
      <c r="M163" s="87" t="s">
        <v>947</v>
      </c>
      <c r="N163" s="87" t="s">
        <v>947</v>
      </c>
      <c r="O163" s="87"/>
      <c r="P163" s="87" t="s">
        <v>612</v>
      </c>
      <c r="Q163" s="38"/>
    </row>
    <row r="164" spans="2:17" x14ac:dyDescent="0.25">
      <c r="B164" s="87">
        <v>0</v>
      </c>
      <c r="C164" s="89" t="str">
        <f>VLOOKUP([1]!テーブル26[[#This Row],[article_type_id]],[1]!品名マスタ[#All],5,0)</f>
        <v>コアピン</v>
      </c>
      <c r="D164" s="87">
        <v>10006</v>
      </c>
      <c r="E164" s="89" t="str">
        <f>VLOOKUP([1]!テーブル26[[#This Row],[qt_condition_type_id]],[1]!見積条件タイプマスタ[#All],5,0)</f>
        <v>シャンク長公差</v>
      </c>
      <c r="F164" s="89" t="str">
        <f>VLOOKUP([1]!テーブル26[[#This Row],[qt_condition_type_id]],[1]!見積条件タイプマスタ[#All],4,0)</f>
        <v>SOLID_FEATURE</v>
      </c>
      <c r="G164" s="87">
        <v>4</v>
      </c>
      <c r="H164" s="89" t="str">
        <f>[1]!テーブル26[[#This Row],[article_type_id]]&amp;"."&amp;[1]!テーブル26[[#This Row],[qt_condition_type_id]]&amp;"."&amp;[1]!テーブル26[[#This Row],[qt_condition_type_define_id]]</f>
        <v>0.10006.4</v>
      </c>
      <c r="I164" s="87" t="str">
        <f>VLOOKUP([1]!テーブル26[[#This Row],['#unique_id]],[1]!見積条件マスタ[['#unique_id]:[name]],2,0)</f>
        <v>0.02/-0.02</v>
      </c>
      <c r="J164" s="87">
        <f>VLOOKUP([1]!テーブル26[[#This Row],['#unique_id]],[1]!見積条件マスタ[['#unique_id]:[name]],3,0)</f>
        <v>0</v>
      </c>
      <c r="K164" s="87" t="str">
        <f>VLOOKUP([1]!テーブル26[[#This Row],['#unique_id]],[1]!見積条件マスタ[['#unique_id]:[name]],4,0)</f>
        <v>±0.02</v>
      </c>
      <c r="L164" s="87">
        <v>1</v>
      </c>
      <c r="M164" s="87" t="s">
        <v>947</v>
      </c>
      <c r="N164" s="87" t="s">
        <v>947</v>
      </c>
      <c r="O164" s="87"/>
      <c r="P164" s="87" t="s">
        <v>612</v>
      </c>
      <c r="Q164" s="38"/>
    </row>
    <row r="165" spans="2:17" x14ac:dyDescent="0.25">
      <c r="B165" s="87">
        <v>0</v>
      </c>
      <c r="C165" s="89" t="str">
        <f>VLOOKUP([1]!テーブル26[[#This Row],[article_type_id]],[1]!品名マスタ[#All],5,0)</f>
        <v>コアピン</v>
      </c>
      <c r="D165" s="87">
        <v>10006</v>
      </c>
      <c r="E165" s="89" t="str">
        <f>VLOOKUP([1]!テーブル26[[#This Row],[qt_condition_type_id]],[1]!見積条件タイプマスタ[#All],5,0)</f>
        <v>シャンク長公差</v>
      </c>
      <c r="F165" s="89" t="str">
        <f>VLOOKUP([1]!テーブル26[[#This Row],[qt_condition_type_id]],[1]!見積条件タイプマスタ[#All],4,0)</f>
        <v>SOLID_FEATURE</v>
      </c>
      <c r="G165" s="87">
        <v>5</v>
      </c>
      <c r="H165" s="89" t="str">
        <f>[1]!テーブル26[[#This Row],[article_type_id]]&amp;"."&amp;[1]!テーブル26[[#This Row],[qt_condition_type_id]]&amp;"."&amp;[1]!テーブル26[[#This Row],[qt_condition_type_define_id]]</f>
        <v>0.10006.5</v>
      </c>
      <c r="I165" s="87" t="str">
        <f>VLOOKUP([1]!テーブル26[[#This Row],['#unique_id]],[1]!見積条件マスタ[['#unique_id]:[name]],2,0)</f>
        <v>0.01/-0.01</v>
      </c>
      <c r="J165" s="87">
        <f>VLOOKUP([1]!テーブル26[[#This Row],['#unique_id]],[1]!見積条件マスタ[['#unique_id]:[name]],3,0)</f>
        <v>0</v>
      </c>
      <c r="K165" s="87" t="str">
        <f>VLOOKUP([1]!テーブル26[[#This Row],['#unique_id]],[1]!見積条件マスタ[['#unique_id]:[name]],4,0)</f>
        <v>±0.01</v>
      </c>
      <c r="L165" s="87">
        <v>1</v>
      </c>
      <c r="M165" s="87" t="s">
        <v>947</v>
      </c>
      <c r="N165" s="87" t="s">
        <v>947</v>
      </c>
      <c r="O165" s="87" t="s">
        <v>954</v>
      </c>
      <c r="P165" s="87" t="s">
        <v>612</v>
      </c>
      <c r="Q165" s="38"/>
    </row>
    <row r="166" spans="2:17" x14ac:dyDescent="0.25">
      <c r="B166" s="87">
        <v>0</v>
      </c>
      <c r="C166" s="89" t="str">
        <f>VLOOKUP([1]!テーブル26[[#This Row],[article_type_id]],[1]!品名マスタ[#All],5,0)</f>
        <v>コアピン</v>
      </c>
      <c r="D166" s="87">
        <v>10006</v>
      </c>
      <c r="E166" s="89" t="str">
        <f>VLOOKUP([1]!テーブル26[[#This Row],[qt_condition_type_id]],[1]!見積条件タイプマスタ[#All],5,0)</f>
        <v>シャンク長公差</v>
      </c>
      <c r="F166" s="89" t="str">
        <f>VLOOKUP([1]!テーブル26[[#This Row],[qt_condition_type_id]],[1]!見積条件タイプマスタ[#All],4,0)</f>
        <v>SOLID_FEATURE</v>
      </c>
      <c r="G166" s="87">
        <v>5</v>
      </c>
      <c r="H166" s="89" t="str">
        <f>[1]!テーブル26[[#This Row],[article_type_id]]&amp;"."&amp;[1]!テーブル26[[#This Row],[qt_condition_type_id]]&amp;"."&amp;[1]!テーブル26[[#This Row],[qt_condition_type_define_id]]</f>
        <v>0.10006.5</v>
      </c>
      <c r="I166" s="87" t="str">
        <f>VLOOKUP([1]!テーブル26[[#This Row],['#unique_id]],[1]!見積条件マスタ[['#unique_id]:[name]],2,0)</f>
        <v>0.01/-0.01</v>
      </c>
      <c r="J166" s="87">
        <f>VLOOKUP([1]!テーブル26[[#This Row],['#unique_id]],[1]!見積条件マスタ[['#unique_id]:[name]],3,0)</f>
        <v>0</v>
      </c>
      <c r="K166" s="87" t="str">
        <f>VLOOKUP([1]!テーブル26[[#This Row],['#unique_id]],[1]!見積条件マスタ[['#unique_id]:[name]],4,0)</f>
        <v>±0.01</v>
      </c>
      <c r="L166" s="87">
        <v>2</v>
      </c>
      <c r="M166" s="87" t="s">
        <v>947</v>
      </c>
      <c r="N166" s="87" t="s">
        <v>947</v>
      </c>
      <c r="O166" s="87" t="s">
        <v>840</v>
      </c>
      <c r="P166" s="87" t="s">
        <v>613</v>
      </c>
      <c r="Q166" s="38"/>
    </row>
    <row r="167" spans="2:17" x14ac:dyDescent="0.25">
      <c r="B167" s="52">
        <v>0</v>
      </c>
      <c r="C167" s="50" t="str">
        <f>VLOOKUP([1]!テーブル26[[#This Row],[article_type_id]],[1]!品名マスタ[#All],5,0)</f>
        <v>コアピン</v>
      </c>
      <c r="D167" s="51">
        <v>10014</v>
      </c>
      <c r="E167" s="50" t="str">
        <f>VLOOKUP([1]!テーブル26[[#This Row],[qt_condition_type_id]],[1]!見積条件タイプマスタ[#All],5,0)</f>
        <v>先端カット 仕上げ面</v>
      </c>
      <c r="F167" s="50" t="str">
        <f>VLOOKUP([1]!テーブル26[[#This Row],[qt_condition_type_id]],[1]!見積条件タイプマスタ[#All],4,0)</f>
        <v>SOLID_FEATURE</v>
      </c>
      <c r="G167" s="32">
        <v>2</v>
      </c>
      <c r="H167" s="50" t="str">
        <f>[1]!テーブル26[[#This Row],[article_type_id]]&amp;"."&amp;[1]!テーブル26[[#This Row],[qt_condition_type_id]]&amp;"."&amp;[1]!テーブル26[[#This Row],[qt_condition_type_define_id]]</f>
        <v>0.10014.2</v>
      </c>
      <c r="I167" s="33" t="str">
        <f>VLOOKUP([1]!テーブル26[[#This Row],['#unique_id]],[1]!見積条件マスタ[['#unique_id]:[name]],2,0)</f>
        <v>GRINDING</v>
      </c>
      <c r="J167" s="33">
        <f>VLOOKUP([1]!テーブル26[[#This Row],['#unique_id]],[1]!見積条件マスタ[['#unique_id]:[name]],3,0)</f>
        <v>0</v>
      </c>
      <c r="K167" s="33" t="str">
        <f>VLOOKUP([1]!テーブル26[[#This Row],['#unique_id]],[1]!見積条件マスタ[['#unique_id]:[name]],4,0)</f>
        <v>研磨仕上</v>
      </c>
      <c r="L167" s="32">
        <v>1</v>
      </c>
      <c r="M167" s="32" t="s">
        <v>947</v>
      </c>
      <c r="N167" s="32" t="s">
        <v>947</v>
      </c>
      <c r="O167" s="51" t="s">
        <v>956</v>
      </c>
      <c r="P167" s="32" t="s">
        <v>612</v>
      </c>
      <c r="Q167" s="38"/>
    </row>
    <row r="168" spans="2:17" x14ac:dyDescent="0.25">
      <c r="B168" s="52">
        <v>0</v>
      </c>
      <c r="C168" s="50" t="str">
        <f>VLOOKUP([1]!テーブル26[[#This Row],[article_type_id]],[1]!品名マスタ[#All],5,0)</f>
        <v>コアピン</v>
      </c>
      <c r="D168" s="51">
        <v>10014</v>
      </c>
      <c r="E168" s="50" t="str">
        <f>VLOOKUP([1]!テーブル26[[#This Row],[qt_condition_type_id]],[1]!見積条件タイプマスタ[#All],5,0)</f>
        <v>先端カット 仕上げ面</v>
      </c>
      <c r="F168" s="50" t="str">
        <f>VLOOKUP([1]!テーブル26[[#This Row],[qt_condition_type_id]],[1]!見積条件タイプマスタ[#All],4,0)</f>
        <v>SOLID_FEATURE</v>
      </c>
      <c r="G168" s="32">
        <v>2</v>
      </c>
      <c r="H168" s="50" t="str">
        <f>[1]!テーブル26[[#This Row],[article_type_id]]&amp;"."&amp;[1]!テーブル26[[#This Row],[qt_condition_type_id]]&amp;"."&amp;[1]!テーブル26[[#This Row],[qt_condition_type_define_id]]</f>
        <v>0.10014.2</v>
      </c>
      <c r="I168" s="33" t="str">
        <f>VLOOKUP([1]!テーブル26[[#This Row],['#unique_id]],[1]!見積条件マスタ[['#unique_id]:[name]],2,0)</f>
        <v>GRINDING</v>
      </c>
      <c r="J168" s="33">
        <f>VLOOKUP([1]!テーブル26[[#This Row],['#unique_id]],[1]!見積条件マスタ[['#unique_id]:[name]],3,0)</f>
        <v>0</v>
      </c>
      <c r="K168" s="33" t="str">
        <f>VLOOKUP([1]!テーブル26[[#This Row],['#unique_id]],[1]!見積条件マスタ[['#unique_id]:[name]],4,0)</f>
        <v>研磨仕上</v>
      </c>
      <c r="L168" s="32">
        <v>2</v>
      </c>
      <c r="M168" s="32" t="s">
        <v>947</v>
      </c>
      <c r="N168" s="32" t="s">
        <v>947</v>
      </c>
      <c r="O168" s="51" t="s">
        <v>957</v>
      </c>
      <c r="P168" s="32" t="s">
        <v>612</v>
      </c>
      <c r="Q168" s="38"/>
    </row>
    <row r="169" spans="2:17" x14ac:dyDescent="0.25">
      <c r="B169" s="52">
        <v>0</v>
      </c>
      <c r="C169" s="50" t="str">
        <f>VLOOKUP([1]!テーブル26[[#This Row],[article_type_id]],[1]!品名マスタ[#All],5,0)</f>
        <v>コアピン</v>
      </c>
      <c r="D169" s="51">
        <v>10014</v>
      </c>
      <c r="E169" s="50" t="str">
        <f>VLOOKUP([1]!テーブル26[[#This Row],[qt_condition_type_id]],[1]!見積条件タイプマスタ[#All],5,0)</f>
        <v>先端カット 仕上げ面</v>
      </c>
      <c r="F169" s="50" t="str">
        <f>VLOOKUP([1]!テーブル26[[#This Row],[qt_condition_type_id]],[1]!見積条件タイプマスタ[#All],4,0)</f>
        <v>SOLID_FEATURE</v>
      </c>
      <c r="G169" s="32">
        <v>2</v>
      </c>
      <c r="H169" s="50" t="str">
        <f>[1]!テーブル26[[#This Row],[article_type_id]]&amp;"."&amp;[1]!テーブル26[[#This Row],[qt_condition_type_id]]&amp;"."&amp;[1]!テーブル26[[#This Row],[qt_condition_type_define_id]]</f>
        <v>0.10014.2</v>
      </c>
      <c r="I169" s="33" t="str">
        <f>VLOOKUP([1]!テーブル26[[#This Row],['#unique_id]],[1]!見積条件マスタ[['#unique_id]:[name]],2,0)</f>
        <v>GRINDING</v>
      </c>
      <c r="J169" s="33">
        <f>VLOOKUP([1]!テーブル26[[#This Row],['#unique_id]],[1]!見積条件マスタ[['#unique_id]:[name]],3,0)</f>
        <v>0</v>
      </c>
      <c r="K169" s="33" t="str">
        <f>VLOOKUP([1]!テーブル26[[#This Row],['#unique_id]],[1]!見積条件マスタ[['#unique_id]:[name]],4,0)</f>
        <v>研磨仕上</v>
      </c>
      <c r="L169" s="32">
        <v>3</v>
      </c>
      <c r="M169" s="32" t="s">
        <v>947</v>
      </c>
      <c r="N169" s="32" t="s">
        <v>947</v>
      </c>
      <c r="O169" s="51" t="s">
        <v>958</v>
      </c>
      <c r="P169" s="32" t="s">
        <v>612</v>
      </c>
      <c r="Q169" s="38"/>
    </row>
    <row r="170" spans="2:17" x14ac:dyDescent="0.25">
      <c r="B170" s="52">
        <v>0</v>
      </c>
      <c r="C170" s="50" t="str">
        <f>VLOOKUP([1]!テーブル26[[#This Row],[article_type_id]],[1]!品名マスタ[#All],5,0)</f>
        <v>コアピン</v>
      </c>
      <c r="D170" s="51">
        <v>10014</v>
      </c>
      <c r="E170" s="50" t="str">
        <f>VLOOKUP([1]!テーブル26[[#This Row],[qt_condition_type_id]],[1]!見積条件タイプマスタ[#All],5,0)</f>
        <v>先端カット 仕上げ面</v>
      </c>
      <c r="F170" s="50" t="str">
        <f>VLOOKUP([1]!テーブル26[[#This Row],[qt_condition_type_id]],[1]!見積条件タイプマスタ[#All],4,0)</f>
        <v>SOLID_FEATURE</v>
      </c>
      <c r="G170" s="32">
        <v>2</v>
      </c>
      <c r="H170" s="50" t="str">
        <f>[1]!テーブル26[[#This Row],[article_type_id]]&amp;"."&amp;[1]!テーブル26[[#This Row],[qt_condition_type_id]]&amp;"."&amp;[1]!テーブル26[[#This Row],[qt_condition_type_define_id]]</f>
        <v>0.10014.2</v>
      </c>
      <c r="I170" s="33" t="str">
        <f>VLOOKUP([1]!テーブル26[[#This Row],['#unique_id]],[1]!見積条件マスタ[['#unique_id]:[name]],2,0)</f>
        <v>GRINDING</v>
      </c>
      <c r="J170" s="33">
        <f>VLOOKUP([1]!テーブル26[[#This Row],['#unique_id]],[1]!見積条件マスタ[['#unique_id]:[name]],3,0)</f>
        <v>0</v>
      </c>
      <c r="K170" s="33" t="str">
        <f>VLOOKUP([1]!テーブル26[[#This Row],['#unique_id]],[1]!見積条件マスタ[['#unique_id]:[name]],4,0)</f>
        <v>研磨仕上</v>
      </c>
      <c r="L170" s="32">
        <v>4</v>
      </c>
      <c r="M170" s="32" t="s">
        <v>936</v>
      </c>
      <c r="N170" s="32" t="s">
        <v>936</v>
      </c>
      <c r="O170" s="51" t="s">
        <v>959</v>
      </c>
      <c r="P170" s="32" t="s">
        <v>611</v>
      </c>
      <c r="Q170" s="38"/>
    </row>
    <row r="171" spans="2:17" x14ac:dyDescent="0.25">
      <c r="B171" s="52">
        <v>0</v>
      </c>
      <c r="C171" s="50" t="str">
        <f>VLOOKUP([1]!テーブル26[[#This Row],[article_type_id]],[1]!品名マスタ[#All],5,0)</f>
        <v>コアピン</v>
      </c>
      <c r="D171" s="32">
        <v>10018</v>
      </c>
      <c r="E171" s="50" t="str">
        <f>VLOOKUP([1]!テーブル26[[#This Row],[qt_condition_type_id]],[1]!見積条件タイプマスタ[#All],5,0)</f>
        <v>先端異形状 仕上げ面</v>
      </c>
      <c r="F171" s="50" t="str">
        <f>VLOOKUP([1]!テーブル26[[#This Row],[qt_condition_type_id]],[1]!見積条件タイプマスタ[#All],4,0)</f>
        <v>SOLID_FEATURE</v>
      </c>
      <c r="G171" s="32">
        <v>2</v>
      </c>
      <c r="H171" s="50" t="str">
        <f>[1]!テーブル26[[#This Row],[article_type_id]]&amp;"."&amp;[1]!テーブル26[[#This Row],[qt_condition_type_id]]&amp;"."&amp;[1]!テーブル26[[#This Row],[qt_condition_type_define_id]]</f>
        <v>0.10018.2</v>
      </c>
      <c r="I171" s="33" t="str">
        <f>VLOOKUP([1]!テーブル26[[#This Row],['#unique_id]],[1]!見積条件マスタ[['#unique_id]:[name]],2,0)</f>
        <v>EDW_SIMPLIFIED_0.1</v>
      </c>
      <c r="J171" s="33">
        <f>VLOOKUP([1]!テーブル26[[#This Row],['#unique_id]],[1]!見積条件マスタ[['#unique_id]:[name]],3,0)</f>
        <v>0</v>
      </c>
      <c r="K171" s="33" t="str">
        <f>VLOOKUP([1]!テーブル26[[#This Row],['#unique_id]],[1]!見積条件マスタ[['#unique_id]:[name]],4,0)</f>
        <v>ワイヤー仕上(近似ギャップ値:0.1mm以内)</v>
      </c>
      <c r="L171" s="32">
        <v>1</v>
      </c>
      <c r="M171" s="32" t="s">
        <v>960</v>
      </c>
      <c r="N171" s="32" t="s">
        <v>960</v>
      </c>
      <c r="O171" s="32" t="s">
        <v>961</v>
      </c>
      <c r="P171" s="32" t="s">
        <v>612</v>
      </c>
      <c r="Q171" s="38"/>
    </row>
    <row r="172" spans="2:17" x14ac:dyDescent="0.25">
      <c r="B172" s="52">
        <v>0</v>
      </c>
      <c r="C172" s="50" t="str">
        <f>VLOOKUP([1]!テーブル26[[#This Row],[article_type_id]],[1]!品名マスタ[#All],5,0)</f>
        <v>コアピン</v>
      </c>
      <c r="D172" s="32">
        <v>10018</v>
      </c>
      <c r="E172" s="50" t="str">
        <f>VLOOKUP([1]!テーブル26[[#This Row],[qt_condition_type_id]],[1]!見積条件タイプマスタ[#All],5,0)</f>
        <v>先端異形状 仕上げ面</v>
      </c>
      <c r="F172" s="50" t="str">
        <f>VLOOKUP([1]!テーブル26[[#This Row],[qt_condition_type_id]],[1]!見積条件タイプマスタ[#All],4,0)</f>
        <v>SOLID_FEATURE</v>
      </c>
      <c r="G172" s="32">
        <v>3</v>
      </c>
      <c r="H172" s="50" t="str">
        <f>[1]!テーブル26[[#This Row],[article_type_id]]&amp;"."&amp;[1]!テーブル26[[#This Row],[qt_condition_type_id]]&amp;"."&amp;[1]!テーブル26[[#This Row],[qt_condition_type_define_id]]</f>
        <v>0.10018.3</v>
      </c>
      <c r="I172" s="33" t="str">
        <f>VLOOKUP([1]!テーブル26[[#This Row],['#unique_id]],[1]!見積条件マスタ[['#unique_id]:[name]],2,0)</f>
        <v>EDW_SIMPLIFIED_0.2</v>
      </c>
      <c r="J172" s="33">
        <f>VLOOKUP([1]!テーブル26[[#This Row],['#unique_id]],[1]!見積条件マスタ[['#unique_id]:[name]],3,0)</f>
        <v>0</v>
      </c>
      <c r="K172" s="33" t="str">
        <f>VLOOKUP([1]!テーブル26[[#This Row],['#unique_id]],[1]!見積条件マスタ[['#unique_id]:[name]],4,0)</f>
        <v>ワイヤー仕上(近似ギャップ値:0.2mm以内)</v>
      </c>
      <c r="L172" s="32">
        <v>1</v>
      </c>
      <c r="M172" s="32" t="s">
        <v>936</v>
      </c>
      <c r="N172" s="32" t="s">
        <v>936</v>
      </c>
      <c r="O172" s="32" t="s">
        <v>962</v>
      </c>
      <c r="P172" s="32" t="s">
        <v>612</v>
      </c>
      <c r="Q172" s="38"/>
    </row>
    <row r="173" spans="2:17" x14ac:dyDescent="0.25">
      <c r="B173" s="52">
        <v>0</v>
      </c>
      <c r="C173" s="50" t="str">
        <f>VLOOKUP([1]!テーブル26[[#This Row],[article_type_id]],[1]!品名マスタ[#All],5,0)</f>
        <v>コアピン</v>
      </c>
      <c r="D173" s="32">
        <v>10018</v>
      </c>
      <c r="E173" s="50" t="str">
        <f>VLOOKUP([1]!テーブル26[[#This Row],[qt_condition_type_id]],[1]!見積条件タイプマスタ[#All],5,0)</f>
        <v>先端異形状 仕上げ面</v>
      </c>
      <c r="F173" s="50" t="str">
        <f>VLOOKUP([1]!テーブル26[[#This Row],[qt_condition_type_id]],[1]!見積条件タイプマスタ[#All],4,0)</f>
        <v>SOLID_FEATURE</v>
      </c>
      <c r="G173" s="32">
        <v>4</v>
      </c>
      <c r="H173" s="50" t="str">
        <f>[1]!テーブル26[[#This Row],[article_type_id]]&amp;"."&amp;[1]!テーブル26[[#This Row],[qt_condition_type_id]]&amp;"."&amp;[1]!テーブル26[[#This Row],[qt_condition_type_define_id]]</f>
        <v>0.10018.4</v>
      </c>
      <c r="I173" s="33" t="str">
        <f>VLOOKUP([1]!テーブル26[[#This Row],['#unique_id]],[1]!見積条件マスタ[['#unique_id]:[name]],2,0)</f>
        <v>EDW_SIMPLIFIED_0.5</v>
      </c>
      <c r="J173" s="33">
        <f>VLOOKUP([1]!テーブル26[[#This Row],['#unique_id]],[1]!見積条件マスタ[['#unique_id]:[name]],3,0)</f>
        <v>0</v>
      </c>
      <c r="K173" s="33" t="str">
        <f>VLOOKUP([1]!テーブル26[[#This Row],['#unique_id]],[1]!見積条件マスタ[['#unique_id]:[name]],4,0)</f>
        <v>ワイヤー仕上(近似ギャップ値:0.5mm以内)</v>
      </c>
      <c r="L173" s="32">
        <v>1</v>
      </c>
      <c r="M173" s="32" t="s">
        <v>960</v>
      </c>
      <c r="N173" s="32" t="s">
        <v>960</v>
      </c>
      <c r="O173" s="32" t="s">
        <v>963</v>
      </c>
      <c r="P173" s="32" t="s">
        <v>612</v>
      </c>
      <c r="Q173" s="38"/>
    </row>
    <row r="174" spans="2:17" x14ac:dyDescent="0.25">
      <c r="B174" s="52">
        <v>0</v>
      </c>
      <c r="C174" s="50" t="str">
        <f>VLOOKUP([1]!テーブル26[[#This Row],[article_type_id]],[1]!品名マスタ[#All],5,0)</f>
        <v>コアピン</v>
      </c>
      <c r="D174" s="11">
        <v>10020</v>
      </c>
      <c r="E174" s="50" t="str">
        <f>VLOOKUP([1]!テーブル26[[#This Row],[qt_condition_type_id]],[1]!見積条件タイプマスタ[#All],5,0)</f>
        <v>エジェクタピン穴径公差</v>
      </c>
      <c r="F174" s="50" t="str">
        <f>VLOOKUP([1]!テーブル26[[#This Row],[qt_condition_type_id]],[1]!見積条件タイプマスタ[#All],4,0)</f>
        <v>SOLID_FEATURE</v>
      </c>
      <c r="G174" s="10">
        <v>3</v>
      </c>
      <c r="H174" s="50" t="str">
        <f>[1]!テーブル26[[#This Row],[article_type_id]]&amp;"."&amp;[1]!テーブル26[[#This Row],[qt_condition_type_id]]&amp;"."&amp;[1]!テーブル26[[#This Row],[qt_condition_type_define_id]]</f>
        <v>0.10020.3</v>
      </c>
      <c r="I174" s="33" t="str">
        <f>VLOOKUP([1]!テーブル26[[#This Row],['#unique_id]],[1]!見積条件マスタ[['#unique_id]:[name]],2,0)</f>
        <v>0.012/0</v>
      </c>
      <c r="J174" s="33">
        <f>VLOOKUP([1]!テーブル26[[#This Row],['#unique_id]],[1]!見積条件マスタ[['#unique_id]:[name]],3,0)</f>
        <v>0</v>
      </c>
      <c r="K174" s="33" t="str">
        <f>VLOOKUP([1]!テーブル26[[#This Row],['#unique_id]],[1]!見積条件マスタ[['#unique_id]:[name]],4,0)</f>
        <v>H7(+0.012/0)</v>
      </c>
      <c r="L174" s="38">
        <v>1</v>
      </c>
      <c r="M174" s="38" t="s">
        <v>960</v>
      </c>
      <c r="N174" s="38" t="s">
        <v>960</v>
      </c>
      <c r="O174" s="38" t="s">
        <v>964</v>
      </c>
      <c r="P174" s="39" t="s">
        <v>965</v>
      </c>
      <c r="Q174" s="38"/>
    </row>
    <row r="175" spans="2:17" x14ac:dyDescent="0.25">
      <c r="B175" s="52">
        <v>0</v>
      </c>
      <c r="C175" s="50" t="str">
        <f>VLOOKUP([1]!テーブル26[[#This Row],[article_type_id]],[1]!品名マスタ[#All],5,0)</f>
        <v>コアピン</v>
      </c>
      <c r="D175" s="11">
        <v>10020</v>
      </c>
      <c r="E175" s="50" t="str">
        <f>VLOOKUP([1]!テーブル26[[#This Row],[qt_condition_type_id]],[1]!見積条件タイプマスタ[#All],5,0)</f>
        <v>エジェクタピン穴径公差</v>
      </c>
      <c r="F175" s="50" t="str">
        <f>VLOOKUP([1]!テーブル26[[#This Row],[qt_condition_type_id]],[1]!見積条件タイプマスタ[#All],4,0)</f>
        <v>SOLID_FEATURE</v>
      </c>
      <c r="G175" s="10">
        <v>3</v>
      </c>
      <c r="H175" s="50" t="str">
        <f>[1]!テーブル26[[#This Row],[article_type_id]]&amp;"."&amp;[1]!テーブル26[[#This Row],[qt_condition_type_id]]&amp;"."&amp;[1]!テーブル26[[#This Row],[qt_condition_type_define_id]]</f>
        <v>0.10020.3</v>
      </c>
      <c r="I175" s="33" t="str">
        <f>VLOOKUP([1]!テーブル26[[#This Row],['#unique_id]],[1]!見積条件マスタ[['#unique_id]:[name]],2,0)</f>
        <v>0.012/0</v>
      </c>
      <c r="J175" s="33">
        <f>VLOOKUP([1]!テーブル26[[#This Row],['#unique_id]],[1]!見積条件マスタ[['#unique_id]:[name]],3,0)</f>
        <v>0</v>
      </c>
      <c r="K175" s="33" t="str">
        <f>VLOOKUP([1]!テーブル26[[#This Row],['#unique_id]],[1]!見積条件マスタ[['#unique_id]:[name]],4,0)</f>
        <v>H7(+0.012/0)</v>
      </c>
      <c r="L175" s="38">
        <v>2</v>
      </c>
      <c r="M175" s="38" t="s">
        <v>960</v>
      </c>
      <c r="N175" s="38" t="s">
        <v>960</v>
      </c>
      <c r="O175" s="38"/>
      <c r="P175" s="39" t="s">
        <v>966</v>
      </c>
      <c r="Q175" s="38"/>
    </row>
    <row r="176" spans="2:17" x14ac:dyDescent="0.25">
      <c r="B176" s="52">
        <v>0</v>
      </c>
      <c r="C176" s="50" t="str">
        <f>VLOOKUP([1]!テーブル26[[#This Row],[article_type_id]],[1]!品名マスタ[#All],5,0)</f>
        <v>コアピン</v>
      </c>
      <c r="D176" s="11">
        <v>10020</v>
      </c>
      <c r="E176" s="50" t="str">
        <f>VLOOKUP([1]!テーブル26[[#This Row],[qt_condition_type_id]],[1]!見積条件タイプマスタ[#All],5,0)</f>
        <v>エジェクタピン穴径公差</v>
      </c>
      <c r="F176" s="50" t="str">
        <f>VLOOKUP([1]!テーブル26[[#This Row],[qt_condition_type_id]],[1]!見積条件タイプマスタ[#All],4,0)</f>
        <v>SOLID_FEATURE</v>
      </c>
      <c r="G176" s="10">
        <v>4</v>
      </c>
      <c r="H176" s="50" t="str">
        <f>[1]!テーブル26[[#This Row],[article_type_id]]&amp;"."&amp;[1]!テーブル26[[#This Row],[qt_condition_type_id]]&amp;"."&amp;[1]!テーブル26[[#This Row],[qt_condition_type_define_id]]</f>
        <v>0.10020.4</v>
      </c>
      <c r="I176" s="33" t="str">
        <f>VLOOKUP([1]!テーブル26[[#This Row],['#unique_id]],[1]!見積条件マスタ[['#unique_id]:[name]],2,0)</f>
        <v>0.015/0</v>
      </c>
      <c r="J176" s="33">
        <f>VLOOKUP([1]!テーブル26[[#This Row],['#unique_id]],[1]!見積条件マスタ[['#unique_id]:[name]],3,0)</f>
        <v>0</v>
      </c>
      <c r="K176" s="33" t="str">
        <f>VLOOKUP([1]!テーブル26[[#This Row],['#unique_id]],[1]!見積条件マスタ[['#unique_id]:[name]],4,0)</f>
        <v>H7(+0.015/0)</v>
      </c>
      <c r="L176" s="38">
        <v>1</v>
      </c>
      <c r="M176" s="38" t="s">
        <v>960</v>
      </c>
      <c r="N176" s="38" t="s">
        <v>960</v>
      </c>
      <c r="O176" s="38" t="s">
        <v>967</v>
      </c>
      <c r="P176" s="39" t="s">
        <v>965</v>
      </c>
      <c r="Q176" s="38"/>
    </row>
    <row r="177" spans="2:17" x14ac:dyDescent="0.25">
      <c r="B177" s="52">
        <v>0</v>
      </c>
      <c r="C177" s="50" t="str">
        <f>VLOOKUP([1]!テーブル26[[#This Row],[article_type_id]],[1]!品名マスタ[#All],5,0)</f>
        <v>コアピン</v>
      </c>
      <c r="D177" s="11">
        <v>10020</v>
      </c>
      <c r="E177" s="50" t="str">
        <f>VLOOKUP([1]!テーブル26[[#This Row],[qt_condition_type_id]],[1]!見積条件タイプマスタ[#All],5,0)</f>
        <v>エジェクタピン穴径公差</v>
      </c>
      <c r="F177" s="50" t="str">
        <f>VLOOKUP([1]!テーブル26[[#This Row],[qt_condition_type_id]],[1]!見積条件タイプマスタ[#All],4,0)</f>
        <v>SOLID_FEATURE</v>
      </c>
      <c r="G177" s="10">
        <v>4</v>
      </c>
      <c r="H177" s="50" t="str">
        <f>[1]!テーブル26[[#This Row],[article_type_id]]&amp;"."&amp;[1]!テーブル26[[#This Row],[qt_condition_type_id]]&amp;"."&amp;[1]!テーブル26[[#This Row],[qt_condition_type_define_id]]</f>
        <v>0.10020.4</v>
      </c>
      <c r="I177" s="33" t="str">
        <f>VLOOKUP([1]!テーブル26[[#This Row],['#unique_id]],[1]!見積条件マスタ[['#unique_id]:[name]],2,0)</f>
        <v>0.015/0</v>
      </c>
      <c r="J177" s="33">
        <f>VLOOKUP([1]!テーブル26[[#This Row],['#unique_id]],[1]!見積条件マスタ[['#unique_id]:[name]],3,0)</f>
        <v>0</v>
      </c>
      <c r="K177" s="33" t="str">
        <f>VLOOKUP([1]!テーブル26[[#This Row],['#unique_id]],[1]!見積条件マスタ[['#unique_id]:[name]],4,0)</f>
        <v>H7(+0.015/0)</v>
      </c>
      <c r="L177" s="38">
        <v>2</v>
      </c>
      <c r="M177" s="38" t="s">
        <v>960</v>
      </c>
      <c r="N177" s="38" t="s">
        <v>960</v>
      </c>
      <c r="O177" s="38"/>
      <c r="P177" s="39" t="s">
        <v>966</v>
      </c>
      <c r="Q177" s="38"/>
    </row>
    <row r="178" spans="2:17" x14ac:dyDescent="0.25">
      <c r="B178" s="52">
        <v>0</v>
      </c>
      <c r="C178" s="50" t="str">
        <f>VLOOKUP([1]!テーブル26[[#This Row],[article_type_id]],[1]!品名マスタ[#All],5,0)</f>
        <v>コアピン</v>
      </c>
      <c r="D178" s="11">
        <v>10020</v>
      </c>
      <c r="E178" s="50" t="str">
        <f>VLOOKUP([1]!テーブル26[[#This Row],[qt_condition_type_id]],[1]!見積条件タイプマスタ[#All],5,0)</f>
        <v>エジェクタピン穴径公差</v>
      </c>
      <c r="F178" s="50" t="str">
        <f>VLOOKUP([1]!テーブル26[[#This Row],[qt_condition_type_id]],[1]!見積条件タイプマスタ[#All],4,0)</f>
        <v>SOLID_FEATURE</v>
      </c>
      <c r="G178" s="10">
        <v>5</v>
      </c>
      <c r="H178" s="50" t="str">
        <f>[1]!テーブル26[[#This Row],[article_type_id]]&amp;"."&amp;[1]!テーブル26[[#This Row],[qt_condition_type_id]]&amp;"."&amp;[1]!テーブル26[[#This Row],[qt_condition_type_define_id]]</f>
        <v>0.10020.5</v>
      </c>
      <c r="I178" s="33" t="str">
        <f>VLOOKUP([1]!テーブル26[[#This Row],['#unique_id]],[1]!見積条件マスタ[['#unique_id]:[name]],2,0)</f>
        <v>0.018/0</v>
      </c>
      <c r="J178" s="33">
        <f>VLOOKUP([1]!テーブル26[[#This Row],['#unique_id]],[1]!見積条件マスタ[['#unique_id]:[name]],3,0)</f>
        <v>0</v>
      </c>
      <c r="K178" s="33" t="str">
        <f>VLOOKUP([1]!テーブル26[[#This Row],['#unique_id]],[1]!見積条件マスタ[['#unique_id]:[name]],4,0)</f>
        <v>H7(+0.018/0)</v>
      </c>
      <c r="L178" s="38">
        <v>1</v>
      </c>
      <c r="M178" s="38" t="s">
        <v>960</v>
      </c>
      <c r="N178" s="38" t="s">
        <v>960</v>
      </c>
      <c r="O178" s="38" t="s">
        <v>968</v>
      </c>
      <c r="P178" s="39" t="s">
        <v>965</v>
      </c>
      <c r="Q178" s="38"/>
    </row>
    <row r="179" spans="2:17" x14ac:dyDescent="0.25">
      <c r="B179" s="52">
        <v>0</v>
      </c>
      <c r="C179" s="50" t="str">
        <f>VLOOKUP([1]!テーブル26[[#This Row],[article_type_id]],[1]!品名マスタ[#All],5,0)</f>
        <v>コアピン</v>
      </c>
      <c r="D179" s="11">
        <v>10020</v>
      </c>
      <c r="E179" s="50" t="str">
        <f>VLOOKUP([1]!テーブル26[[#This Row],[qt_condition_type_id]],[1]!見積条件タイプマスタ[#All],5,0)</f>
        <v>エジェクタピン穴径公差</v>
      </c>
      <c r="F179" s="50" t="str">
        <f>VLOOKUP([1]!テーブル26[[#This Row],[qt_condition_type_id]],[1]!見積条件タイプマスタ[#All],4,0)</f>
        <v>SOLID_FEATURE</v>
      </c>
      <c r="G179" s="10">
        <v>5</v>
      </c>
      <c r="H179" s="50" t="str">
        <f>[1]!テーブル26[[#This Row],[article_type_id]]&amp;"."&amp;[1]!テーブル26[[#This Row],[qt_condition_type_id]]&amp;"."&amp;[1]!テーブル26[[#This Row],[qt_condition_type_define_id]]</f>
        <v>0.10020.5</v>
      </c>
      <c r="I179" s="33" t="str">
        <f>VLOOKUP([1]!テーブル26[[#This Row],['#unique_id]],[1]!見積条件マスタ[['#unique_id]:[name]],2,0)</f>
        <v>0.018/0</v>
      </c>
      <c r="J179" s="33">
        <f>VLOOKUP([1]!テーブル26[[#This Row],['#unique_id]],[1]!見積条件マスタ[['#unique_id]:[name]],3,0)</f>
        <v>0</v>
      </c>
      <c r="K179" s="33" t="str">
        <f>VLOOKUP([1]!テーブル26[[#This Row],['#unique_id]],[1]!見積条件マスタ[['#unique_id]:[name]],4,0)</f>
        <v>H7(+0.018/0)</v>
      </c>
      <c r="L179" s="38">
        <v>2</v>
      </c>
      <c r="M179" s="38" t="s">
        <v>960</v>
      </c>
      <c r="N179" s="38" t="s">
        <v>960</v>
      </c>
      <c r="O179" s="38"/>
      <c r="P179" s="39" t="s">
        <v>966</v>
      </c>
      <c r="Q179" s="38"/>
    </row>
    <row r="180" spans="2:17" x14ac:dyDescent="0.25">
      <c r="B180" s="52">
        <v>0</v>
      </c>
      <c r="C180" s="50" t="str">
        <f>VLOOKUP([1]!テーブル26[[#This Row],[article_type_id]],[1]!品名マスタ[#All],5,0)</f>
        <v>コアピン</v>
      </c>
      <c r="D180" s="11">
        <v>10020</v>
      </c>
      <c r="E180" s="50" t="str">
        <f>VLOOKUP([1]!テーブル26[[#This Row],[qt_condition_type_id]],[1]!見積条件タイプマスタ[#All],5,0)</f>
        <v>エジェクタピン穴径公差</v>
      </c>
      <c r="F180" s="50" t="str">
        <f>VLOOKUP([1]!テーブル26[[#This Row],[qt_condition_type_id]],[1]!見積条件タイプマスタ[#All],4,0)</f>
        <v>SOLID_FEATURE</v>
      </c>
      <c r="G180" s="10">
        <v>6</v>
      </c>
      <c r="H180" s="50" t="str">
        <f>[1]!テーブル26[[#This Row],[article_type_id]]&amp;"."&amp;[1]!テーブル26[[#This Row],[qt_condition_type_id]]&amp;"."&amp;[1]!テーブル26[[#This Row],[qt_condition_type_define_id]]</f>
        <v>0.10020.6</v>
      </c>
      <c r="I180" s="33" t="str">
        <f>VLOOKUP([1]!テーブル26[[#This Row],['#unique_id]],[1]!見積条件マスタ[['#unique_id]:[name]],2,0)</f>
        <v>0.021/0</v>
      </c>
      <c r="J180" s="33">
        <f>VLOOKUP([1]!テーブル26[[#This Row],['#unique_id]],[1]!見積条件マスタ[['#unique_id]:[name]],3,0)</f>
        <v>0</v>
      </c>
      <c r="K180" s="33" t="str">
        <f>VLOOKUP([1]!テーブル26[[#This Row],['#unique_id]],[1]!見積条件マスタ[['#unique_id]:[name]],4,0)</f>
        <v>H7(+0.021/0)</v>
      </c>
      <c r="L180" s="38">
        <v>1</v>
      </c>
      <c r="M180" s="38" t="s">
        <v>960</v>
      </c>
      <c r="N180" s="38" t="s">
        <v>960</v>
      </c>
      <c r="O180" s="38" t="s">
        <v>969</v>
      </c>
      <c r="P180" s="39" t="s">
        <v>965</v>
      </c>
      <c r="Q180" s="38"/>
    </row>
    <row r="181" spans="2:17" x14ac:dyDescent="0.25">
      <c r="B181" s="52">
        <v>0</v>
      </c>
      <c r="C181" s="50" t="str">
        <f>VLOOKUP([1]!テーブル26[[#This Row],[article_type_id]],[1]!品名マスタ[#All],5,0)</f>
        <v>コアピン</v>
      </c>
      <c r="D181" s="11">
        <v>10020</v>
      </c>
      <c r="E181" s="50" t="str">
        <f>VLOOKUP([1]!テーブル26[[#This Row],[qt_condition_type_id]],[1]!見積条件タイプマスタ[#All],5,0)</f>
        <v>エジェクタピン穴径公差</v>
      </c>
      <c r="F181" s="50" t="str">
        <f>VLOOKUP([1]!テーブル26[[#This Row],[qt_condition_type_id]],[1]!見積条件タイプマスタ[#All],4,0)</f>
        <v>SOLID_FEATURE</v>
      </c>
      <c r="G181" s="32">
        <v>6</v>
      </c>
      <c r="H181" s="50" t="str">
        <f>[1]!テーブル26[[#This Row],[article_type_id]]&amp;"."&amp;[1]!テーブル26[[#This Row],[qt_condition_type_id]]&amp;"."&amp;[1]!テーブル26[[#This Row],[qt_condition_type_define_id]]</f>
        <v>0.10020.6</v>
      </c>
      <c r="I181" s="33" t="str">
        <f>VLOOKUP([1]!テーブル26[[#This Row],['#unique_id]],[1]!見積条件マスタ[['#unique_id]:[name]],2,0)</f>
        <v>0.021/0</v>
      </c>
      <c r="J181" s="33">
        <f>VLOOKUP([1]!テーブル26[[#This Row],['#unique_id]],[1]!見積条件マスタ[['#unique_id]:[name]],3,0)</f>
        <v>0</v>
      </c>
      <c r="K181" s="33" t="str">
        <f>VLOOKUP([1]!テーブル26[[#This Row],['#unique_id]],[1]!見積条件マスタ[['#unique_id]:[name]],4,0)</f>
        <v>H7(+0.021/0)</v>
      </c>
      <c r="L181" s="32">
        <v>2</v>
      </c>
      <c r="M181" s="38" t="s">
        <v>960</v>
      </c>
      <c r="N181" s="38" t="s">
        <v>960</v>
      </c>
      <c r="O181" s="32"/>
      <c r="P181" s="39" t="s">
        <v>966</v>
      </c>
      <c r="Q181" s="38"/>
    </row>
    <row r="182" spans="2:17" x14ac:dyDescent="0.25">
      <c r="B182" s="5">
        <v>1</v>
      </c>
      <c r="C182" s="50" t="str">
        <f>VLOOKUP(テーブル26[[#This Row],[article_type_id]],品名マスタ[#All],5,0)</f>
        <v>エジェクタピン</v>
      </c>
      <c r="D182" s="9">
        <v>1</v>
      </c>
      <c r="E182" s="50" t="str">
        <f>VLOOKUP(テーブル26[[#This Row],[qt_condition_type_id]],見積条件タイプマスタ[#All],5,0)</f>
        <v>材質</v>
      </c>
      <c r="F182" s="50" t="str">
        <f>VLOOKUP(テーブル26[[#This Row],[qt_condition_type_id]],見積条件タイプマスタ[#All],4,0)</f>
        <v>SOLID</v>
      </c>
      <c r="G182" s="5">
        <v>1</v>
      </c>
      <c r="H182" s="50" t="str">
        <f>テーブル26[[#This Row],[article_type_id]]&amp;"."&amp;テーブル26[[#This Row],[qt_condition_type_id]]&amp;"."&amp;テーブル26[[#This Row],[qt_condition_type_define_id]]</f>
        <v>1.1.1</v>
      </c>
      <c r="I182" s="33" t="str">
        <f>VLOOKUP(テーブル26[[#This Row],['#unique_id]],見積条件マスタ[['#unique_id]:[name]],2,0)</f>
        <v>SKH51</v>
      </c>
      <c r="J182" s="33" t="str">
        <f>VLOOKUP(テーブル26[[#This Row],['#unique_id]],見積条件マスタ[['#unique_id]:[name]],3,0)</f>
        <v>58_60</v>
      </c>
      <c r="K182" s="33" t="str">
        <f>VLOOKUP(テーブル26[[#This Row],['#unique_id]],見積条件マスタ[['#unique_id]:[name]],4,0)</f>
        <v>SKH51 (58～60HRC)</v>
      </c>
      <c r="L182" s="32">
        <v>1</v>
      </c>
      <c r="M182" s="32" t="s">
        <v>465</v>
      </c>
      <c r="N182" s="32" t="s">
        <v>584</v>
      </c>
      <c r="O182" s="32"/>
      <c r="P182" s="37" t="s">
        <v>612</v>
      </c>
      <c r="Q182" s="38"/>
    </row>
    <row r="183" spans="2:17" x14ac:dyDescent="0.25">
      <c r="B183" s="5">
        <v>1</v>
      </c>
      <c r="C183" s="50" t="str">
        <f>VLOOKUP(テーブル26[[#This Row],[article_type_id]],品名マスタ[#All],5,0)</f>
        <v>エジェクタピン</v>
      </c>
      <c r="D183" s="9">
        <v>1</v>
      </c>
      <c r="E183" s="50" t="str">
        <f>VLOOKUP(テーブル26[[#This Row],[qt_condition_type_id]],見積条件タイプマスタ[#All],5,0)</f>
        <v>材質</v>
      </c>
      <c r="F183" s="50" t="str">
        <f>VLOOKUP(テーブル26[[#This Row],[qt_condition_type_id]],見積条件タイプマスタ[#All],4,0)</f>
        <v>SOLID</v>
      </c>
      <c r="G183" s="5">
        <v>1</v>
      </c>
      <c r="H183" s="50" t="str">
        <f>テーブル26[[#This Row],[article_type_id]]&amp;"."&amp;テーブル26[[#This Row],[qt_condition_type_id]]&amp;"."&amp;テーブル26[[#This Row],[qt_condition_type_define_id]]</f>
        <v>1.1.1</v>
      </c>
      <c r="I183" s="33" t="str">
        <f>VLOOKUP(テーブル26[[#This Row],['#unique_id]],見積条件マスタ[['#unique_id]:[name]],2,0)</f>
        <v>SKH51</v>
      </c>
      <c r="J183" s="33" t="str">
        <f>VLOOKUP(テーブル26[[#This Row],['#unique_id]],見積条件マスタ[['#unique_id]:[name]],3,0)</f>
        <v>58_60</v>
      </c>
      <c r="K183" s="33" t="str">
        <f>VLOOKUP(テーブル26[[#This Row],['#unique_id]],見積条件マスタ[['#unique_id]:[name]],4,0)</f>
        <v>SKH51 (58～60HRC)</v>
      </c>
      <c r="L183" s="32">
        <v>2</v>
      </c>
      <c r="M183" s="32" t="s">
        <v>465</v>
      </c>
      <c r="N183" s="32" t="s">
        <v>599</v>
      </c>
      <c r="O183" s="32"/>
      <c r="P183" s="37" t="s">
        <v>776</v>
      </c>
      <c r="Q183" s="38"/>
    </row>
    <row r="184" spans="2:17" x14ac:dyDescent="0.25">
      <c r="B184" s="77">
        <v>1</v>
      </c>
      <c r="C184" s="73" t="str">
        <f>VLOOKUP(テーブル26[[#This Row],[article_type_id]],品名マスタ[#All],5,0)</f>
        <v>エジェクタピン</v>
      </c>
      <c r="D184" s="78">
        <v>1</v>
      </c>
      <c r="E184" s="73" t="str">
        <f>VLOOKUP(テーブル26[[#This Row],[qt_condition_type_id]],見積条件タイプマスタ[#All],5,0)</f>
        <v>材質</v>
      </c>
      <c r="F184" s="73" t="str">
        <f>VLOOKUP(テーブル26[[#This Row],[qt_condition_type_id]],見積条件タイプマスタ[#All],4,0)</f>
        <v>SOLID</v>
      </c>
      <c r="G184" s="77">
        <v>1</v>
      </c>
      <c r="H184" s="73" t="str">
        <f>テーブル26[[#This Row],[article_type_id]]&amp;"."&amp;テーブル26[[#This Row],[qt_condition_type_id]]&amp;"."&amp;テーブル26[[#This Row],[qt_condition_type_define_id]]</f>
        <v>1.1.1</v>
      </c>
      <c r="I184" s="75" t="str">
        <f>VLOOKUP(テーブル26[[#This Row],['#unique_id]],見積条件マスタ[['#unique_id]:[name]],2,0)</f>
        <v>SKH51</v>
      </c>
      <c r="J184" s="75" t="str">
        <f>VLOOKUP(テーブル26[[#This Row],['#unique_id]],見積条件マスタ[['#unique_id]:[name]],3,0)</f>
        <v>58_60</v>
      </c>
      <c r="K184" s="75" t="str">
        <f>VLOOKUP(テーブル26[[#This Row],['#unique_id]],見積条件マスタ[['#unique_id]:[name]],4,0)</f>
        <v>SKH51 (58～60HRC)</v>
      </c>
      <c r="L184" s="74">
        <v>3</v>
      </c>
      <c r="M184" s="74" t="s">
        <v>465</v>
      </c>
      <c r="N184" s="74" t="s">
        <v>781</v>
      </c>
      <c r="O184" s="74"/>
      <c r="P184" s="74" t="s">
        <v>834</v>
      </c>
      <c r="Q184" s="76" t="s">
        <v>835</v>
      </c>
    </row>
    <row r="185" spans="2:17" x14ac:dyDescent="0.25">
      <c r="B185" s="5">
        <v>1</v>
      </c>
      <c r="C185" s="50" t="str">
        <f>VLOOKUP(テーブル26[[#This Row],[article_type_id]],品名マスタ[#All],5,0)</f>
        <v>エジェクタピン</v>
      </c>
      <c r="D185" s="9">
        <v>1</v>
      </c>
      <c r="E185" s="50" t="str">
        <f>VLOOKUP(テーブル26[[#This Row],[qt_condition_type_id]],見積条件タイプマスタ[#All],5,0)</f>
        <v>材質</v>
      </c>
      <c r="F185" s="50" t="str">
        <f>VLOOKUP(テーブル26[[#This Row],[qt_condition_type_id]],見積条件タイプマスタ[#All],4,0)</f>
        <v>SOLID</v>
      </c>
      <c r="G185" s="5">
        <v>7</v>
      </c>
      <c r="H185" s="50" t="str">
        <f>テーブル26[[#This Row],[article_type_id]]&amp;"."&amp;テーブル26[[#This Row],[qt_condition_type_id]]&amp;"."&amp;テーブル26[[#This Row],[qt_condition_type_define_id]]</f>
        <v>1.1.7</v>
      </c>
      <c r="I185" s="33" t="str">
        <f>VLOOKUP(テーブル26[[#This Row],['#unique_id]],見積条件マスタ[['#unique_id]:[name]],2,0)</f>
        <v>SKD61_PRE</v>
      </c>
      <c r="J185" s="33" t="str">
        <f>VLOOKUP(テーブル26[[#This Row],['#unique_id]],見積条件マスタ[['#unique_id]:[name]],3,0)</f>
        <v>40_45</v>
      </c>
      <c r="K185" s="33" t="str">
        <f>VLOOKUP(テーブル26[[#This Row],['#unique_id]],見積条件マスタ[['#unique_id]:[name]],4,0)</f>
        <v>SKD61プリハードン (40～45HRC)</v>
      </c>
      <c r="L185" s="32">
        <v>1</v>
      </c>
      <c r="M185" s="32" t="s">
        <v>465</v>
      </c>
      <c r="N185" s="32" t="s">
        <v>584</v>
      </c>
      <c r="O185" s="32"/>
      <c r="P185" s="37" t="s">
        <v>612</v>
      </c>
      <c r="Q185" s="38"/>
    </row>
    <row r="186" spans="2:17" x14ac:dyDescent="0.25">
      <c r="B186" s="5">
        <v>1</v>
      </c>
      <c r="C186" s="50" t="str">
        <f>VLOOKUP(テーブル26[[#This Row],[article_type_id]],品名マスタ[#All],5,0)</f>
        <v>エジェクタピン</v>
      </c>
      <c r="D186" s="9">
        <v>1</v>
      </c>
      <c r="E186" s="50" t="str">
        <f>VLOOKUP(テーブル26[[#This Row],[qt_condition_type_id]],見積条件タイプマスタ[#All],5,0)</f>
        <v>材質</v>
      </c>
      <c r="F186" s="50" t="str">
        <f>VLOOKUP(テーブル26[[#This Row],[qt_condition_type_id]],見積条件タイプマスタ[#All],4,0)</f>
        <v>SOLID</v>
      </c>
      <c r="G186" s="5">
        <v>7</v>
      </c>
      <c r="H186" s="50" t="str">
        <f>テーブル26[[#This Row],[article_type_id]]&amp;"."&amp;テーブル26[[#This Row],[qt_condition_type_id]]&amp;"."&amp;テーブル26[[#This Row],[qt_condition_type_define_id]]</f>
        <v>1.1.7</v>
      </c>
      <c r="I186" s="33" t="str">
        <f>VLOOKUP(テーブル26[[#This Row],['#unique_id]],見積条件マスタ[['#unique_id]:[name]],2,0)</f>
        <v>SKD61_PRE</v>
      </c>
      <c r="J186" s="33" t="str">
        <f>VLOOKUP(テーブル26[[#This Row],['#unique_id]],見積条件マスタ[['#unique_id]:[name]],3,0)</f>
        <v>40_45</v>
      </c>
      <c r="K186" s="33" t="str">
        <f>VLOOKUP(テーブル26[[#This Row],['#unique_id]],見積条件マスタ[['#unique_id]:[name]],4,0)</f>
        <v>SKD61プリハードン (40～45HRC)</v>
      </c>
      <c r="L186" s="32">
        <v>2</v>
      </c>
      <c r="M186" s="32" t="s">
        <v>465</v>
      </c>
      <c r="N186" s="32" t="s">
        <v>585</v>
      </c>
      <c r="O186" s="32"/>
      <c r="P186" s="37" t="s">
        <v>612</v>
      </c>
      <c r="Q186" s="38"/>
    </row>
    <row r="187" spans="2:17" x14ac:dyDescent="0.25">
      <c r="B187" s="77">
        <v>1</v>
      </c>
      <c r="C187" s="73" t="str">
        <f>VLOOKUP(テーブル26[[#This Row],[article_type_id]],品名マスタ[#All],5,0)</f>
        <v>エジェクタピン</v>
      </c>
      <c r="D187" s="78">
        <v>1</v>
      </c>
      <c r="E187" s="73" t="str">
        <f>VLOOKUP(テーブル26[[#This Row],[qt_condition_type_id]],見積条件タイプマスタ[#All],5,0)</f>
        <v>材質</v>
      </c>
      <c r="F187" s="73" t="str">
        <f>VLOOKUP(テーブル26[[#This Row],[qt_condition_type_id]],見積条件タイプマスタ[#All],4,0)</f>
        <v>SOLID</v>
      </c>
      <c r="G187" s="77">
        <v>7</v>
      </c>
      <c r="H187" s="73" t="str">
        <f>テーブル26[[#This Row],[article_type_id]]&amp;"."&amp;テーブル26[[#This Row],[qt_condition_type_id]]&amp;"."&amp;テーブル26[[#This Row],[qt_condition_type_define_id]]</f>
        <v>1.1.7</v>
      </c>
      <c r="I187" s="75" t="str">
        <f>VLOOKUP(テーブル26[[#This Row],['#unique_id]],見積条件マスタ[['#unique_id]:[name]],2,0)</f>
        <v>SKD61_PRE</v>
      </c>
      <c r="J187" s="75" t="str">
        <f>VLOOKUP(テーブル26[[#This Row],['#unique_id]],見積条件マスタ[['#unique_id]:[name]],3,0)</f>
        <v>40_45</v>
      </c>
      <c r="K187" s="75" t="str">
        <f>VLOOKUP(テーブル26[[#This Row],['#unique_id]],見積条件マスタ[['#unique_id]:[name]],4,0)</f>
        <v>SKD61プリハードン (40～45HRC)</v>
      </c>
      <c r="L187" s="74">
        <v>3</v>
      </c>
      <c r="M187" s="74" t="s">
        <v>465</v>
      </c>
      <c r="N187" s="74" t="s">
        <v>465</v>
      </c>
      <c r="O187" s="74"/>
      <c r="P187" s="74" t="s">
        <v>834</v>
      </c>
      <c r="Q187" s="76" t="s">
        <v>835</v>
      </c>
    </row>
    <row r="188" spans="2:17" x14ac:dyDescent="0.25">
      <c r="B188" s="5">
        <v>1</v>
      </c>
      <c r="C188" s="50" t="str">
        <f>VLOOKUP(テーブル26[[#This Row],[article_type_id]],品名マスタ[#All],5,0)</f>
        <v>エジェクタピン</v>
      </c>
      <c r="D188" s="9">
        <v>1</v>
      </c>
      <c r="E188" s="50" t="str">
        <f>VLOOKUP(テーブル26[[#This Row],[qt_condition_type_id]],見積条件タイプマスタ[#All],5,0)</f>
        <v>材質</v>
      </c>
      <c r="F188" s="50" t="str">
        <f>VLOOKUP(テーブル26[[#This Row],[qt_condition_type_id]],見積条件タイプマスタ[#All],4,0)</f>
        <v>SOLID</v>
      </c>
      <c r="G188" s="5">
        <v>8</v>
      </c>
      <c r="H188" s="50" t="str">
        <f>テーブル26[[#This Row],[article_type_id]]&amp;"."&amp;テーブル26[[#This Row],[qt_condition_type_id]]&amp;"."&amp;テーブル26[[#This Row],[qt_condition_type_define_id]]</f>
        <v>1.1.8</v>
      </c>
      <c r="I188" s="33" t="str">
        <f>VLOOKUP(テーブル26[[#This Row],['#unique_id]],見積条件マスタ[['#unique_id]:[name]],2,0)</f>
        <v>SKD61_EPP</v>
      </c>
      <c r="J188" s="33" t="str">
        <f>VLOOKUP(テーブル26[[#This Row],['#unique_id]],見積条件マスタ[['#unique_id]:[name]],3,0)</f>
        <v>50_55</v>
      </c>
      <c r="K188" s="33" t="str">
        <f>VLOOKUP(テーブル26[[#This Row],['#unique_id]],見積条件マスタ[['#unique_id]:[name]],4,0)</f>
        <v>SKD61 (50～55HRC)</v>
      </c>
      <c r="L188" s="32">
        <v>1</v>
      </c>
      <c r="M188" s="32" t="s">
        <v>464</v>
      </c>
      <c r="N188" s="32" t="s">
        <v>584</v>
      </c>
      <c r="O188" s="32"/>
      <c r="P188" s="37" t="s">
        <v>612</v>
      </c>
      <c r="Q188" s="38"/>
    </row>
    <row r="189" spans="2:17" x14ac:dyDescent="0.25">
      <c r="B189" s="77">
        <v>1</v>
      </c>
      <c r="C189" s="73" t="str">
        <f>VLOOKUP(テーブル26[[#This Row],[article_type_id]],品名マスタ[#All],5,0)</f>
        <v>エジェクタピン</v>
      </c>
      <c r="D189" s="78">
        <v>1</v>
      </c>
      <c r="E189" s="73" t="str">
        <f>VLOOKUP(テーブル26[[#This Row],[qt_condition_type_id]],見積条件タイプマスタ[#All],5,0)</f>
        <v>材質</v>
      </c>
      <c r="F189" s="73" t="str">
        <f>VLOOKUP(テーブル26[[#This Row],[qt_condition_type_id]],見積条件タイプマスタ[#All],4,0)</f>
        <v>SOLID</v>
      </c>
      <c r="G189" s="77">
        <v>8</v>
      </c>
      <c r="H189" s="73" t="str">
        <f>テーブル26[[#This Row],[article_type_id]]&amp;"."&amp;テーブル26[[#This Row],[qt_condition_type_id]]&amp;"."&amp;テーブル26[[#This Row],[qt_condition_type_define_id]]</f>
        <v>1.1.8</v>
      </c>
      <c r="I189" s="75" t="str">
        <f>VLOOKUP(テーブル26[[#This Row],['#unique_id]],見積条件マスタ[['#unique_id]:[name]],2,0)</f>
        <v>SKD61_EPP</v>
      </c>
      <c r="J189" s="75" t="str">
        <f>VLOOKUP(テーブル26[[#This Row],['#unique_id]],見積条件マスタ[['#unique_id]:[name]],3,0)</f>
        <v>50_55</v>
      </c>
      <c r="K189" s="75" t="str">
        <f>VLOOKUP(テーブル26[[#This Row],['#unique_id]],見積条件マスタ[['#unique_id]:[name]],4,0)</f>
        <v>SKD61 (50～55HRC)</v>
      </c>
      <c r="L189" s="74">
        <v>2</v>
      </c>
      <c r="M189" s="74" t="s">
        <v>464</v>
      </c>
      <c r="N189" s="74" t="s">
        <v>465</v>
      </c>
      <c r="O189" s="74"/>
      <c r="P189" s="74" t="s">
        <v>834</v>
      </c>
      <c r="Q189" s="76" t="s">
        <v>835</v>
      </c>
    </row>
    <row r="190" spans="2:17" x14ac:dyDescent="0.25">
      <c r="B190" s="5">
        <v>1</v>
      </c>
      <c r="C190" s="50" t="str">
        <f>VLOOKUP(テーブル26[[#This Row],[article_type_id]],品名マスタ[#All],5,0)</f>
        <v>エジェクタピン</v>
      </c>
      <c r="D190" s="9">
        <v>2</v>
      </c>
      <c r="E190" s="50" t="str">
        <f>VLOOKUP(テーブル26[[#This Row],[qt_condition_type_id]],見積条件タイプマスタ[#All],5,0)</f>
        <v>表面処理</v>
      </c>
      <c r="F190" s="50" t="str">
        <f>VLOOKUP(テーブル26[[#This Row],[qt_condition_type_id]],見積条件タイプマスタ[#All],4,0)</f>
        <v>SOLID</v>
      </c>
      <c r="G190" s="5">
        <v>1</v>
      </c>
      <c r="H190" s="50" t="str">
        <f>テーブル26[[#This Row],[article_type_id]]&amp;"."&amp;テーブル26[[#This Row],[qt_condition_type_id]]&amp;"."&amp;テーブル26[[#This Row],[qt_condition_type_define_id]]</f>
        <v>1.2.1</v>
      </c>
      <c r="I190" s="33" t="str">
        <f>VLOOKUP(テーブル26[[#This Row],['#unique_id]],見積条件マスタ[['#unique_id]:[name]],2,0)</f>
        <v>NO_TREATMENT</v>
      </c>
      <c r="J190" s="33">
        <f>VLOOKUP(テーブル26[[#This Row],['#unique_id]],見積条件マスタ[['#unique_id]:[name]],3,0)</f>
        <v>0</v>
      </c>
      <c r="K190" s="33" t="str">
        <f>VLOOKUP(テーブル26[[#This Row],['#unique_id]],見積条件マスタ[['#unique_id]:[name]],4,0)</f>
        <v>なし</v>
      </c>
      <c r="L190" s="32">
        <v>2</v>
      </c>
      <c r="M190" s="32" t="s">
        <v>784</v>
      </c>
      <c r="N190" s="32" t="s">
        <v>781</v>
      </c>
      <c r="O190" s="32"/>
      <c r="P190" s="37" t="s">
        <v>776</v>
      </c>
      <c r="Q190" s="38"/>
    </row>
    <row r="191" spans="2:17" x14ac:dyDescent="0.25">
      <c r="B191" s="77">
        <v>1</v>
      </c>
      <c r="C191" s="73" t="str">
        <f>VLOOKUP(テーブル26[[#This Row],[article_type_id]],品名マスタ[#All],5,0)</f>
        <v>エジェクタピン</v>
      </c>
      <c r="D191" s="78">
        <v>2</v>
      </c>
      <c r="E191" s="73" t="str">
        <f>VLOOKUP(テーブル26[[#This Row],[qt_condition_type_id]],見積条件タイプマスタ[#All],5,0)</f>
        <v>表面処理</v>
      </c>
      <c r="F191" s="73" t="str">
        <f>VLOOKUP(テーブル26[[#This Row],[qt_condition_type_id]],見積条件タイプマスタ[#All],4,0)</f>
        <v>SOLID</v>
      </c>
      <c r="G191" s="77">
        <v>1</v>
      </c>
      <c r="H191" s="73" t="str">
        <f>テーブル26[[#This Row],[article_type_id]]&amp;"."&amp;テーブル26[[#This Row],[qt_condition_type_id]]&amp;"."&amp;テーブル26[[#This Row],[qt_condition_type_define_id]]</f>
        <v>1.2.1</v>
      </c>
      <c r="I191" s="75" t="str">
        <f>VLOOKUP(テーブル26[[#This Row],['#unique_id]],見積条件マスタ[['#unique_id]:[name]],2,0)</f>
        <v>NO_TREATMENT</v>
      </c>
      <c r="J191" s="75">
        <f>VLOOKUP(テーブル26[[#This Row],['#unique_id]],見積条件マスタ[['#unique_id]:[name]],3,0)</f>
        <v>0</v>
      </c>
      <c r="K191" s="75" t="str">
        <f>VLOOKUP(テーブル26[[#This Row],['#unique_id]],見積条件マスタ[['#unique_id]:[name]],4,0)</f>
        <v>なし</v>
      </c>
      <c r="L191" s="74">
        <v>3</v>
      </c>
      <c r="M191" s="74" t="s">
        <v>781</v>
      </c>
      <c r="N191" s="74" t="s">
        <v>781</v>
      </c>
      <c r="O191" s="74"/>
      <c r="P191" s="74" t="s">
        <v>834</v>
      </c>
      <c r="Q191" s="76" t="s">
        <v>835</v>
      </c>
    </row>
    <row r="192" spans="2:17" x14ac:dyDescent="0.25">
      <c r="B192" s="5">
        <v>1</v>
      </c>
      <c r="C192" s="50" t="str">
        <f>VLOOKUP(テーブル26[[#This Row],[article_type_id]],品名マスタ[#All],5,0)</f>
        <v>エジェクタピン</v>
      </c>
      <c r="D192" s="9">
        <v>2</v>
      </c>
      <c r="E192" s="50" t="str">
        <f>VLOOKUP(テーブル26[[#This Row],[qt_condition_type_id]],見積条件タイプマスタ[#All],5,0)</f>
        <v>表面処理</v>
      </c>
      <c r="F192" s="50" t="str">
        <f>VLOOKUP(テーブル26[[#This Row],[qt_condition_type_id]],見積条件タイプマスタ[#All],4,0)</f>
        <v>SOLID</v>
      </c>
      <c r="G192" s="5">
        <v>2</v>
      </c>
      <c r="H192" s="50" t="str">
        <f>テーブル26[[#This Row],[article_type_id]]&amp;"."&amp;テーブル26[[#This Row],[qt_condition_type_id]]&amp;"."&amp;テーブル26[[#This Row],[qt_condition_type_define_id]]</f>
        <v>1.2.2</v>
      </c>
      <c r="I192" s="33" t="str">
        <f>VLOOKUP(テーブル26[[#This Row],['#unique_id]],見積条件マスタ[['#unique_id]:[name]],2,0)</f>
        <v>NITRIDING</v>
      </c>
      <c r="J192" s="33">
        <f>VLOOKUP(テーブル26[[#This Row],['#unique_id]],見積条件マスタ[['#unique_id]:[name]],3,0)</f>
        <v>0</v>
      </c>
      <c r="K192" s="33" t="str">
        <f>VLOOKUP(テーブル26[[#This Row],['#unique_id]],見積条件マスタ[['#unique_id]:[name]],4,0)</f>
        <v>窒化処理</v>
      </c>
      <c r="L192" s="32">
        <v>1</v>
      </c>
      <c r="M192" s="32" t="s">
        <v>783</v>
      </c>
      <c r="N192" s="32" t="s">
        <v>781</v>
      </c>
      <c r="O192" s="32"/>
      <c r="P192" s="37" t="s">
        <v>776</v>
      </c>
      <c r="Q192" s="38"/>
    </row>
    <row r="193" spans="2:17" x14ac:dyDescent="0.25">
      <c r="B193" s="77">
        <v>1</v>
      </c>
      <c r="C193" s="73" t="str">
        <f>VLOOKUP(テーブル26[[#This Row],[article_type_id]],品名マスタ[#All],5,0)</f>
        <v>エジェクタピン</v>
      </c>
      <c r="D193" s="78">
        <v>2</v>
      </c>
      <c r="E193" s="73" t="str">
        <f>VLOOKUP(テーブル26[[#This Row],[qt_condition_type_id]],見積条件タイプマスタ[#All],5,0)</f>
        <v>表面処理</v>
      </c>
      <c r="F193" s="73" t="str">
        <f>VLOOKUP(テーブル26[[#This Row],[qt_condition_type_id]],見積条件タイプマスタ[#All],4,0)</f>
        <v>SOLID</v>
      </c>
      <c r="G193" s="77">
        <v>2</v>
      </c>
      <c r="H193" s="73" t="str">
        <f>テーブル26[[#This Row],[article_type_id]]&amp;"."&amp;テーブル26[[#This Row],[qt_condition_type_id]]&amp;"."&amp;テーブル26[[#This Row],[qt_condition_type_define_id]]</f>
        <v>1.2.2</v>
      </c>
      <c r="I193" s="75" t="str">
        <f>VLOOKUP(テーブル26[[#This Row],['#unique_id]],見積条件マスタ[['#unique_id]:[name]],2,0)</f>
        <v>NITRIDING</v>
      </c>
      <c r="J193" s="75">
        <f>VLOOKUP(テーブル26[[#This Row],['#unique_id]],見積条件マスタ[['#unique_id]:[name]],3,0)</f>
        <v>0</v>
      </c>
      <c r="K193" s="75" t="str">
        <f>VLOOKUP(テーブル26[[#This Row],['#unique_id]],見積条件マスタ[['#unique_id]:[name]],4,0)</f>
        <v>窒化処理</v>
      </c>
      <c r="L193" s="74">
        <v>2</v>
      </c>
      <c r="M193" s="74" t="s">
        <v>465</v>
      </c>
      <c r="N193" s="74" t="s">
        <v>781</v>
      </c>
      <c r="O193" s="74"/>
      <c r="P193" s="74" t="s">
        <v>834</v>
      </c>
      <c r="Q193" s="76" t="s">
        <v>835</v>
      </c>
    </row>
    <row r="194" spans="2:17" x14ac:dyDescent="0.25">
      <c r="B194" s="5">
        <v>1</v>
      </c>
      <c r="C194" s="50" t="str">
        <f>VLOOKUP(テーブル26[[#This Row],[article_type_id]],品名マスタ[#All],5,0)</f>
        <v>エジェクタピン</v>
      </c>
      <c r="D194" s="9">
        <v>2</v>
      </c>
      <c r="E194" s="50" t="str">
        <f>VLOOKUP(テーブル26[[#This Row],[qt_condition_type_id]],見積条件タイプマスタ[#All],5,0)</f>
        <v>表面処理</v>
      </c>
      <c r="F194" s="50" t="str">
        <f>VLOOKUP(テーブル26[[#This Row],[qt_condition_type_id]],見積条件タイプマスタ[#All],4,0)</f>
        <v>SOLID</v>
      </c>
      <c r="G194" s="5">
        <v>3</v>
      </c>
      <c r="H194" s="50" t="str">
        <f>テーブル26[[#This Row],[article_type_id]]&amp;"."&amp;テーブル26[[#This Row],[qt_condition_type_id]]&amp;"."&amp;テーブル26[[#This Row],[qt_condition_type_define_id]]</f>
        <v>1.2.3</v>
      </c>
      <c r="I194" s="33" t="str">
        <f>VLOOKUP(テーブル26[[#This Row],['#unique_id]],見積条件マスタ[['#unique_id]:[name]],2,0)</f>
        <v>HARD_CHROME_PLATING</v>
      </c>
      <c r="J194" s="33">
        <f>VLOOKUP(テーブル26[[#This Row],['#unique_id]],見積条件マスタ[['#unique_id]:[name]],3,0)</f>
        <v>0</v>
      </c>
      <c r="K194" s="33" t="str">
        <f>VLOOKUP(テーブル26[[#This Row],['#unique_id]],見積条件マスタ[['#unique_id]:[name]],4,0)</f>
        <v>硬質クロムメッキ</v>
      </c>
      <c r="L194" s="32">
        <v>1</v>
      </c>
      <c r="M194" s="32" t="s">
        <v>384</v>
      </c>
      <c r="N194" s="32" t="s">
        <v>781</v>
      </c>
      <c r="O194" s="32"/>
      <c r="P194" s="37" t="s">
        <v>776</v>
      </c>
      <c r="Q194" s="38"/>
    </row>
    <row r="195" spans="2:17" x14ac:dyDescent="0.25">
      <c r="B195" s="77">
        <v>1</v>
      </c>
      <c r="C195" s="73" t="str">
        <f>VLOOKUP(テーブル26[[#This Row],[article_type_id]],品名マスタ[#All],5,0)</f>
        <v>エジェクタピン</v>
      </c>
      <c r="D195" s="78">
        <v>2</v>
      </c>
      <c r="E195" s="73" t="str">
        <f>VLOOKUP(テーブル26[[#This Row],[qt_condition_type_id]],見積条件タイプマスタ[#All],5,0)</f>
        <v>表面処理</v>
      </c>
      <c r="F195" s="73" t="str">
        <f>VLOOKUP(テーブル26[[#This Row],[qt_condition_type_id]],見積条件タイプマスタ[#All],4,0)</f>
        <v>SOLID</v>
      </c>
      <c r="G195" s="77">
        <v>3</v>
      </c>
      <c r="H195" s="73" t="str">
        <f>テーブル26[[#This Row],[article_type_id]]&amp;"."&amp;テーブル26[[#This Row],[qt_condition_type_id]]&amp;"."&amp;テーブル26[[#This Row],[qt_condition_type_define_id]]</f>
        <v>1.2.3</v>
      </c>
      <c r="I195" s="75" t="str">
        <f>VLOOKUP(テーブル26[[#This Row],['#unique_id]],見積条件マスタ[['#unique_id]:[name]],2,0)</f>
        <v>HARD_CHROME_PLATING</v>
      </c>
      <c r="J195" s="75">
        <f>VLOOKUP(テーブル26[[#This Row],['#unique_id]],見積条件マスタ[['#unique_id]:[name]],3,0)</f>
        <v>0</v>
      </c>
      <c r="K195" s="75" t="str">
        <f>VLOOKUP(テーブル26[[#This Row],['#unique_id]],見積条件マスタ[['#unique_id]:[name]],4,0)</f>
        <v>硬質クロムメッキ</v>
      </c>
      <c r="L195" s="74">
        <v>2</v>
      </c>
      <c r="M195" s="74" t="s">
        <v>781</v>
      </c>
      <c r="N195" s="74" t="s">
        <v>465</v>
      </c>
      <c r="O195" s="74"/>
      <c r="P195" s="74" t="s">
        <v>834</v>
      </c>
      <c r="Q195" s="76" t="s">
        <v>835</v>
      </c>
    </row>
    <row r="196" spans="2:17" x14ac:dyDescent="0.25">
      <c r="B196" s="5">
        <v>1</v>
      </c>
      <c r="C196" s="50" t="str">
        <f>VLOOKUP(テーブル26[[#This Row],[article_type_id]],品名マスタ[#All],5,0)</f>
        <v>エジェクタピン</v>
      </c>
      <c r="D196" s="65">
        <v>10002</v>
      </c>
      <c r="E196" s="50" t="str">
        <f>VLOOKUP(テーブル26[[#This Row],[qt_condition_type_id]],見積条件タイプマスタ[#All],5,0)</f>
        <v>ツバ厚公差</v>
      </c>
      <c r="F196" s="50" t="str">
        <f>VLOOKUP(テーブル26[[#This Row],[qt_condition_type_id]],見積条件タイプマスタ[#All],4,0)</f>
        <v>SOLID_FEATURE</v>
      </c>
      <c r="G196" s="23">
        <v>1</v>
      </c>
      <c r="H196" s="50" t="str">
        <f>テーブル26[[#This Row],[article_type_id]]&amp;"."&amp;テーブル26[[#This Row],[qt_condition_type_id]]&amp;"."&amp;テーブル26[[#This Row],[qt_condition_type_define_id]]</f>
        <v>1.10002.1</v>
      </c>
      <c r="I196" s="33" t="str">
        <f>VLOOKUP(テーブル26[[#This Row],['#unique_id]],見積条件マスタ[['#unique_id]:[name]],2,0)</f>
        <v>0/-0.02</v>
      </c>
      <c r="J196" s="33">
        <f>VLOOKUP(テーブル26[[#This Row],['#unique_id]],見積条件マスタ[['#unique_id]:[name]],3,0)</f>
        <v>0</v>
      </c>
      <c r="K196" s="33" t="str">
        <f>VLOOKUP(テーブル26[[#This Row],['#unique_id]],見積条件マスタ[['#unique_id]:[name]],4,0)</f>
        <v>0/-0.02</v>
      </c>
      <c r="L196" s="62">
        <v>1</v>
      </c>
      <c r="M196" s="62" t="s">
        <v>586</v>
      </c>
      <c r="N196" s="62" t="s">
        <v>465</v>
      </c>
      <c r="O196" s="64" t="s">
        <v>600</v>
      </c>
      <c r="P196" s="63" t="s">
        <v>612</v>
      </c>
      <c r="Q196" s="38"/>
    </row>
    <row r="197" spans="2:17" x14ac:dyDescent="0.25">
      <c r="B197" s="5">
        <v>1</v>
      </c>
      <c r="C197" s="50" t="str">
        <f>VLOOKUP(テーブル26[[#This Row],[article_type_id]],品名マスタ[#All],5,0)</f>
        <v>エジェクタピン</v>
      </c>
      <c r="D197" s="65">
        <v>10002</v>
      </c>
      <c r="E197" s="50" t="str">
        <f>VLOOKUP(テーブル26[[#This Row],[qt_condition_type_id]],見積条件タイプマスタ[#All],5,0)</f>
        <v>ツバ厚公差</v>
      </c>
      <c r="F197" s="50" t="str">
        <f>VLOOKUP(テーブル26[[#This Row],[qt_condition_type_id]],見積条件タイプマスタ[#All],4,0)</f>
        <v>SOLID_FEATURE</v>
      </c>
      <c r="G197" s="23">
        <v>1</v>
      </c>
      <c r="H197" s="50" t="str">
        <f>テーブル26[[#This Row],[article_type_id]]&amp;"."&amp;テーブル26[[#This Row],[qt_condition_type_id]]&amp;"."&amp;テーブル26[[#This Row],[qt_condition_type_define_id]]</f>
        <v>1.10002.1</v>
      </c>
      <c r="I197" s="33" t="str">
        <f>VLOOKUP(テーブル26[[#This Row],['#unique_id]],見積条件マスタ[['#unique_id]:[name]],2,0)</f>
        <v>0/-0.02</v>
      </c>
      <c r="J197" s="33">
        <f>VLOOKUP(テーブル26[[#This Row],['#unique_id]],見積条件マスタ[['#unique_id]:[name]],3,0)</f>
        <v>0</v>
      </c>
      <c r="K197" s="33" t="str">
        <f>VLOOKUP(テーブル26[[#This Row],['#unique_id]],見積条件マスタ[['#unique_id]:[name]],4,0)</f>
        <v>0/-0.02</v>
      </c>
      <c r="L197" s="62">
        <v>2</v>
      </c>
      <c r="M197" s="62" t="s">
        <v>586</v>
      </c>
      <c r="N197" s="62" t="s">
        <v>465</v>
      </c>
      <c r="O197" s="64" t="s">
        <v>601</v>
      </c>
      <c r="P197" s="63" t="s">
        <v>611</v>
      </c>
      <c r="Q197" s="38"/>
    </row>
    <row r="198" spans="2:17" x14ac:dyDescent="0.25">
      <c r="B198" s="5">
        <v>1</v>
      </c>
      <c r="C198" s="50" t="str">
        <f>VLOOKUP(テーブル26[[#This Row],[article_type_id]],品名マスタ[#All],5,0)</f>
        <v>エジェクタピン</v>
      </c>
      <c r="D198" s="65">
        <v>10002</v>
      </c>
      <c r="E198" s="50" t="str">
        <f>VLOOKUP(テーブル26[[#This Row],[qt_condition_type_id]],見積条件タイプマスタ[#All],5,0)</f>
        <v>ツバ厚公差</v>
      </c>
      <c r="F198" s="50" t="str">
        <f>VLOOKUP(テーブル26[[#This Row],[qt_condition_type_id]],見積条件タイプマスタ[#All],4,0)</f>
        <v>SOLID_FEATURE</v>
      </c>
      <c r="G198" s="23">
        <v>1</v>
      </c>
      <c r="H198" s="50" t="str">
        <f>テーブル26[[#This Row],[article_type_id]]&amp;"."&amp;テーブル26[[#This Row],[qt_condition_type_id]]&amp;"."&amp;テーブル26[[#This Row],[qt_condition_type_define_id]]</f>
        <v>1.10002.1</v>
      </c>
      <c r="I198" s="33" t="str">
        <f>VLOOKUP(テーブル26[[#This Row],['#unique_id]],見積条件マスタ[['#unique_id]:[name]],2,0)</f>
        <v>0/-0.02</v>
      </c>
      <c r="J198" s="33">
        <f>VLOOKUP(テーブル26[[#This Row],['#unique_id]],見積条件マスタ[['#unique_id]:[name]],3,0)</f>
        <v>0</v>
      </c>
      <c r="K198" s="33" t="str">
        <f>VLOOKUP(テーブル26[[#This Row],['#unique_id]],見積条件マスタ[['#unique_id]:[name]],4,0)</f>
        <v>0/-0.02</v>
      </c>
      <c r="L198" s="62">
        <v>3</v>
      </c>
      <c r="M198" s="62" t="s">
        <v>602</v>
      </c>
      <c r="N198" s="62" t="s">
        <v>585</v>
      </c>
      <c r="O198" s="64" t="s">
        <v>600</v>
      </c>
      <c r="P198" s="63" t="s">
        <v>612</v>
      </c>
      <c r="Q198" s="38"/>
    </row>
    <row r="199" spans="2:17" x14ac:dyDescent="0.25">
      <c r="B199" s="5">
        <v>1</v>
      </c>
      <c r="C199" s="50" t="str">
        <f>VLOOKUP(テーブル26[[#This Row],[article_type_id]],品名マスタ[#All],5,0)</f>
        <v>エジェクタピン</v>
      </c>
      <c r="D199" s="65">
        <v>10002</v>
      </c>
      <c r="E199" s="50" t="str">
        <f>VLOOKUP(テーブル26[[#This Row],[qt_condition_type_id]],見積条件タイプマスタ[#All],5,0)</f>
        <v>ツバ厚公差</v>
      </c>
      <c r="F199" s="50" t="str">
        <f>VLOOKUP(テーブル26[[#This Row],[qt_condition_type_id]],見積条件タイプマスタ[#All],4,0)</f>
        <v>SOLID_FEATURE</v>
      </c>
      <c r="G199" s="23">
        <v>1</v>
      </c>
      <c r="H199" s="50" t="str">
        <f>テーブル26[[#This Row],[article_type_id]]&amp;"."&amp;テーブル26[[#This Row],[qt_condition_type_id]]&amp;"."&amp;テーブル26[[#This Row],[qt_condition_type_define_id]]</f>
        <v>1.10002.1</v>
      </c>
      <c r="I199" s="33" t="str">
        <f>VLOOKUP(テーブル26[[#This Row],['#unique_id]],見積条件マスタ[['#unique_id]:[name]],2,0)</f>
        <v>0/-0.02</v>
      </c>
      <c r="J199" s="33">
        <f>VLOOKUP(テーブル26[[#This Row],['#unique_id]],見積条件マスタ[['#unique_id]:[name]],3,0)</f>
        <v>0</v>
      </c>
      <c r="K199" s="33" t="str">
        <f>VLOOKUP(テーブル26[[#This Row],['#unique_id]],見積条件マスタ[['#unique_id]:[name]],4,0)</f>
        <v>0/-0.02</v>
      </c>
      <c r="L199" s="62">
        <v>4</v>
      </c>
      <c r="M199" s="62" t="s">
        <v>602</v>
      </c>
      <c r="N199" s="62" t="s">
        <v>585</v>
      </c>
      <c r="O199" s="64" t="s">
        <v>601</v>
      </c>
      <c r="P199" s="63" t="s">
        <v>611</v>
      </c>
      <c r="Q199" s="38"/>
    </row>
    <row r="200" spans="2:17" x14ac:dyDescent="0.25">
      <c r="B200" s="5">
        <v>1</v>
      </c>
      <c r="C200" s="50" t="str">
        <f>VLOOKUP(テーブル26[[#This Row],[article_type_id]],品名マスタ[#All],5,0)</f>
        <v>エジェクタピン</v>
      </c>
      <c r="D200" s="65">
        <v>10002</v>
      </c>
      <c r="E200" s="50" t="str">
        <f>VLOOKUP(テーブル26[[#This Row],[qt_condition_type_id]],見積条件タイプマスタ[#All],5,0)</f>
        <v>ツバ厚公差</v>
      </c>
      <c r="F200" s="50" t="str">
        <f>VLOOKUP(テーブル26[[#This Row],[qt_condition_type_id]],見積条件タイプマスタ[#All],4,0)</f>
        <v>SOLID_FEATURE</v>
      </c>
      <c r="G200" s="23">
        <v>1</v>
      </c>
      <c r="H200" s="50" t="str">
        <f>テーブル26[[#This Row],[article_type_id]]&amp;"."&amp;テーブル26[[#This Row],[qt_condition_type_id]]&amp;"."&amp;テーブル26[[#This Row],[qt_condition_type_define_id]]</f>
        <v>1.10002.1</v>
      </c>
      <c r="I200" s="33" t="str">
        <f>VLOOKUP(テーブル26[[#This Row],['#unique_id]],見積条件マスタ[['#unique_id]:[name]],2,0)</f>
        <v>0/-0.02</v>
      </c>
      <c r="J200" s="33">
        <f>VLOOKUP(テーブル26[[#This Row],['#unique_id]],見積条件マスタ[['#unique_id]:[name]],3,0)</f>
        <v>0</v>
      </c>
      <c r="K200" s="33" t="str">
        <f>VLOOKUP(テーブル26[[#This Row],['#unique_id]],見積条件マスタ[['#unique_id]:[name]],4,0)</f>
        <v>0/-0.02</v>
      </c>
      <c r="L200" s="62">
        <v>5</v>
      </c>
      <c r="M200" s="62" t="s">
        <v>603</v>
      </c>
      <c r="N200" s="62" t="s">
        <v>465</v>
      </c>
      <c r="O200" s="64" t="s">
        <v>604</v>
      </c>
      <c r="P200" s="63" t="s">
        <v>612</v>
      </c>
      <c r="Q200" s="38"/>
    </row>
    <row r="201" spans="2:17" x14ac:dyDescent="0.25">
      <c r="B201" s="5">
        <v>1</v>
      </c>
      <c r="C201" s="50" t="str">
        <f>VLOOKUP(テーブル26[[#This Row],[article_type_id]],品名マスタ[#All],5,0)</f>
        <v>エジェクタピン</v>
      </c>
      <c r="D201" s="65">
        <v>10002</v>
      </c>
      <c r="E201" s="50" t="str">
        <f>VLOOKUP(テーブル26[[#This Row],[qt_condition_type_id]],見積条件タイプマスタ[#All],5,0)</f>
        <v>ツバ厚公差</v>
      </c>
      <c r="F201" s="50" t="str">
        <f>VLOOKUP(テーブル26[[#This Row],[qt_condition_type_id]],見積条件タイプマスタ[#All],4,0)</f>
        <v>SOLID_FEATURE</v>
      </c>
      <c r="G201" s="23">
        <v>1</v>
      </c>
      <c r="H201" s="50" t="str">
        <f>テーブル26[[#This Row],[article_type_id]]&amp;"."&amp;テーブル26[[#This Row],[qt_condition_type_id]]&amp;"."&amp;テーブル26[[#This Row],[qt_condition_type_define_id]]</f>
        <v>1.10002.1</v>
      </c>
      <c r="I201" s="33" t="str">
        <f>VLOOKUP(テーブル26[[#This Row],['#unique_id]],見積条件マスタ[['#unique_id]:[name]],2,0)</f>
        <v>0/-0.02</v>
      </c>
      <c r="J201" s="33">
        <f>VLOOKUP(テーブル26[[#This Row],['#unique_id]],見積条件マスタ[['#unique_id]:[name]],3,0)</f>
        <v>0</v>
      </c>
      <c r="K201" s="33" t="str">
        <f>VLOOKUP(テーブル26[[#This Row],['#unique_id]],見積条件マスタ[['#unique_id]:[name]],4,0)</f>
        <v>0/-0.02</v>
      </c>
      <c r="L201" s="62">
        <v>6</v>
      </c>
      <c r="M201" s="62" t="s">
        <v>603</v>
      </c>
      <c r="N201" s="62" t="s">
        <v>465</v>
      </c>
      <c r="O201" s="64" t="s">
        <v>605</v>
      </c>
      <c r="P201" s="63" t="s">
        <v>611</v>
      </c>
      <c r="Q201" s="38"/>
    </row>
    <row r="202" spans="2:17" x14ac:dyDescent="0.25">
      <c r="B202" s="5">
        <v>1</v>
      </c>
      <c r="C202" s="50" t="str">
        <f>VLOOKUP(テーブル26[[#This Row],[article_type_id]],品名マスタ[#All],5,0)</f>
        <v>エジェクタピン</v>
      </c>
      <c r="D202" s="65">
        <v>10002</v>
      </c>
      <c r="E202" s="50" t="str">
        <f>VLOOKUP(テーブル26[[#This Row],[qt_condition_type_id]],見積条件タイプマスタ[#All],5,0)</f>
        <v>ツバ厚公差</v>
      </c>
      <c r="F202" s="50" t="str">
        <f>VLOOKUP(テーブル26[[#This Row],[qt_condition_type_id]],見積条件タイプマスタ[#All],4,0)</f>
        <v>SOLID_FEATURE</v>
      </c>
      <c r="G202" s="23">
        <v>1</v>
      </c>
      <c r="H202" s="50" t="str">
        <f>テーブル26[[#This Row],[article_type_id]]&amp;"."&amp;テーブル26[[#This Row],[qt_condition_type_id]]&amp;"."&amp;テーブル26[[#This Row],[qt_condition_type_define_id]]</f>
        <v>1.10002.1</v>
      </c>
      <c r="I202" s="33" t="str">
        <f>VLOOKUP(テーブル26[[#This Row],['#unique_id]],見積条件マスタ[['#unique_id]:[name]],2,0)</f>
        <v>0/-0.02</v>
      </c>
      <c r="J202" s="33">
        <f>VLOOKUP(テーブル26[[#This Row],['#unique_id]],見積条件マスタ[['#unique_id]:[name]],3,0)</f>
        <v>0</v>
      </c>
      <c r="K202" s="33" t="str">
        <f>VLOOKUP(テーブル26[[#This Row],['#unique_id]],見積条件マスタ[['#unique_id]:[name]],4,0)</f>
        <v>0/-0.02</v>
      </c>
      <c r="L202" s="62">
        <v>7</v>
      </c>
      <c r="M202" s="23" t="s">
        <v>602</v>
      </c>
      <c r="N202" s="62" t="s">
        <v>584</v>
      </c>
      <c r="O202" s="64"/>
      <c r="P202" s="63" t="s">
        <v>611</v>
      </c>
      <c r="Q202" s="38"/>
    </row>
    <row r="203" spans="2:17" x14ac:dyDescent="0.25">
      <c r="B203" s="5">
        <v>1</v>
      </c>
      <c r="C203" s="50" t="str">
        <f>VLOOKUP(テーブル26[[#This Row],[article_type_id]],品名マスタ[#All],5,0)</f>
        <v>エジェクタピン</v>
      </c>
      <c r="D203" s="65">
        <v>10002</v>
      </c>
      <c r="E203" s="50" t="str">
        <f>VLOOKUP(テーブル26[[#This Row],[qt_condition_type_id]],見積条件タイプマスタ[#All],5,0)</f>
        <v>ツバ厚公差</v>
      </c>
      <c r="F203" s="50" t="str">
        <f>VLOOKUP(テーブル26[[#This Row],[qt_condition_type_id]],見積条件タイプマスタ[#All],4,0)</f>
        <v>SOLID_FEATURE</v>
      </c>
      <c r="G203" s="23">
        <v>2</v>
      </c>
      <c r="H203" s="50" t="str">
        <f>テーブル26[[#This Row],[article_type_id]]&amp;"."&amp;テーブル26[[#This Row],[qt_condition_type_id]]&amp;"."&amp;テーブル26[[#This Row],[qt_condition_type_define_id]]</f>
        <v>1.10002.2</v>
      </c>
      <c r="I203" s="33" t="str">
        <f>VLOOKUP(テーブル26[[#This Row],['#unique_id]],見積条件マスタ[['#unique_id]:[name]],2,0)</f>
        <v>0/-0.05</v>
      </c>
      <c r="J203" s="33">
        <f>VLOOKUP(テーブル26[[#This Row],['#unique_id]],見積条件マスタ[['#unique_id]:[name]],3,0)</f>
        <v>0</v>
      </c>
      <c r="K203" s="33" t="str">
        <f>VLOOKUP(テーブル26[[#This Row],['#unique_id]],見積条件マスタ[['#unique_id]:[name]],4,0)</f>
        <v>0/-0.05</v>
      </c>
      <c r="L203" s="62">
        <v>1</v>
      </c>
      <c r="M203" s="62" t="s">
        <v>586</v>
      </c>
      <c r="N203" s="62" t="s">
        <v>465</v>
      </c>
      <c r="O203" s="64" t="s">
        <v>600</v>
      </c>
      <c r="P203" s="63" t="s">
        <v>611</v>
      </c>
      <c r="Q203" s="38"/>
    </row>
    <row r="204" spans="2:17" x14ac:dyDescent="0.25">
      <c r="B204" s="5">
        <v>1</v>
      </c>
      <c r="C204" s="50" t="str">
        <f>VLOOKUP(テーブル26[[#This Row],[article_type_id]],品名マスタ[#All],5,0)</f>
        <v>エジェクタピン</v>
      </c>
      <c r="D204" s="65">
        <v>10002</v>
      </c>
      <c r="E204" s="50" t="str">
        <f>VLOOKUP(テーブル26[[#This Row],[qt_condition_type_id]],見積条件タイプマスタ[#All],5,0)</f>
        <v>ツバ厚公差</v>
      </c>
      <c r="F204" s="50" t="str">
        <f>VLOOKUP(テーブル26[[#This Row],[qt_condition_type_id]],見積条件タイプマスタ[#All],4,0)</f>
        <v>SOLID_FEATURE</v>
      </c>
      <c r="G204" s="23">
        <v>2</v>
      </c>
      <c r="H204" s="50" t="str">
        <f>テーブル26[[#This Row],[article_type_id]]&amp;"."&amp;テーブル26[[#This Row],[qt_condition_type_id]]&amp;"."&amp;テーブル26[[#This Row],[qt_condition_type_define_id]]</f>
        <v>1.10002.2</v>
      </c>
      <c r="I204" s="33" t="str">
        <f>VLOOKUP(テーブル26[[#This Row],['#unique_id]],見積条件マスタ[['#unique_id]:[name]],2,0)</f>
        <v>0/-0.05</v>
      </c>
      <c r="J204" s="33">
        <f>VLOOKUP(テーブル26[[#This Row],['#unique_id]],見積条件マスタ[['#unique_id]:[name]],3,0)</f>
        <v>0</v>
      </c>
      <c r="K204" s="33" t="str">
        <f>VLOOKUP(テーブル26[[#This Row],['#unique_id]],見積条件マスタ[['#unique_id]:[name]],4,0)</f>
        <v>0/-0.05</v>
      </c>
      <c r="L204" s="62">
        <v>2</v>
      </c>
      <c r="M204" s="62" t="s">
        <v>586</v>
      </c>
      <c r="N204" s="62" t="s">
        <v>465</v>
      </c>
      <c r="O204" s="64" t="s">
        <v>601</v>
      </c>
      <c r="P204" s="63" t="s">
        <v>612</v>
      </c>
      <c r="Q204" s="38"/>
    </row>
    <row r="205" spans="2:17" x14ac:dyDescent="0.25">
      <c r="B205" s="5">
        <v>1</v>
      </c>
      <c r="C205" s="50" t="str">
        <f>VLOOKUP(テーブル26[[#This Row],[article_type_id]],品名マスタ[#All],5,0)</f>
        <v>エジェクタピン</v>
      </c>
      <c r="D205" s="65">
        <v>10002</v>
      </c>
      <c r="E205" s="50" t="str">
        <f>VLOOKUP(テーブル26[[#This Row],[qt_condition_type_id]],見積条件タイプマスタ[#All],5,0)</f>
        <v>ツバ厚公差</v>
      </c>
      <c r="F205" s="50" t="str">
        <f>VLOOKUP(テーブル26[[#This Row],[qt_condition_type_id]],見積条件タイプマスタ[#All],4,0)</f>
        <v>SOLID_FEATURE</v>
      </c>
      <c r="G205" s="23">
        <v>2</v>
      </c>
      <c r="H205" s="50" t="str">
        <f>テーブル26[[#This Row],[article_type_id]]&amp;"."&amp;テーブル26[[#This Row],[qt_condition_type_id]]&amp;"."&amp;テーブル26[[#This Row],[qt_condition_type_define_id]]</f>
        <v>1.10002.2</v>
      </c>
      <c r="I205" s="33" t="str">
        <f>VLOOKUP(テーブル26[[#This Row],['#unique_id]],見積条件マスタ[['#unique_id]:[name]],2,0)</f>
        <v>0/-0.05</v>
      </c>
      <c r="J205" s="33">
        <f>VLOOKUP(テーブル26[[#This Row],['#unique_id]],見積条件マスタ[['#unique_id]:[name]],3,0)</f>
        <v>0</v>
      </c>
      <c r="K205" s="33" t="str">
        <f>VLOOKUP(テーブル26[[#This Row],['#unique_id]],見積条件マスタ[['#unique_id]:[name]],4,0)</f>
        <v>0/-0.05</v>
      </c>
      <c r="L205" s="62">
        <v>3</v>
      </c>
      <c r="M205" s="62" t="s">
        <v>602</v>
      </c>
      <c r="N205" s="62" t="s">
        <v>585</v>
      </c>
      <c r="O205" s="64" t="s">
        <v>600</v>
      </c>
      <c r="P205" s="63" t="s">
        <v>611</v>
      </c>
      <c r="Q205" s="38"/>
    </row>
    <row r="206" spans="2:17" x14ac:dyDescent="0.25">
      <c r="B206" s="5">
        <v>1</v>
      </c>
      <c r="C206" s="50" t="str">
        <f>VLOOKUP(テーブル26[[#This Row],[article_type_id]],品名マスタ[#All],5,0)</f>
        <v>エジェクタピン</v>
      </c>
      <c r="D206" s="65">
        <v>10002</v>
      </c>
      <c r="E206" s="50" t="str">
        <f>VLOOKUP(テーブル26[[#This Row],[qt_condition_type_id]],見積条件タイプマスタ[#All],5,0)</f>
        <v>ツバ厚公差</v>
      </c>
      <c r="F206" s="50" t="str">
        <f>VLOOKUP(テーブル26[[#This Row],[qt_condition_type_id]],見積条件タイプマスタ[#All],4,0)</f>
        <v>SOLID_FEATURE</v>
      </c>
      <c r="G206" s="23">
        <v>2</v>
      </c>
      <c r="H206" s="50" t="str">
        <f>テーブル26[[#This Row],[article_type_id]]&amp;"."&amp;テーブル26[[#This Row],[qt_condition_type_id]]&amp;"."&amp;テーブル26[[#This Row],[qt_condition_type_define_id]]</f>
        <v>1.10002.2</v>
      </c>
      <c r="I206" s="33" t="str">
        <f>VLOOKUP(テーブル26[[#This Row],['#unique_id]],見積条件マスタ[['#unique_id]:[name]],2,0)</f>
        <v>0/-0.05</v>
      </c>
      <c r="J206" s="33">
        <f>VLOOKUP(テーブル26[[#This Row],['#unique_id]],見積条件マスタ[['#unique_id]:[name]],3,0)</f>
        <v>0</v>
      </c>
      <c r="K206" s="33" t="str">
        <f>VLOOKUP(テーブル26[[#This Row],['#unique_id]],見積条件マスタ[['#unique_id]:[name]],4,0)</f>
        <v>0/-0.05</v>
      </c>
      <c r="L206" s="62">
        <v>4</v>
      </c>
      <c r="M206" s="62" t="s">
        <v>602</v>
      </c>
      <c r="N206" s="62" t="s">
        <v>585</v>
      </c>
      <c r="O206" s="64" t="s">
        <v>601</v>
      </c>
      <c r="P206" s="63" t="s">
        <v>612</v>
      </c>
      <c r="Q206" s="38"/>
    </row>
    <row r="207" spans="2:17" x14ac:dyDescent="0.25">
      <c r="B207" s="5">
        <v>1</v>
      </c>
      <c r="C207" s="50" t="str">
        <f>VLOOKUP(テーブル26[[#This Row],[article_type_id]],品名マスタ[#All],5,0)</f>
        <v>エジェクタピン</v>
      </c>
      <c r="D207" s="65">
        <v>10002</v>
      </c>
      <c r="E207" s="50" t="str">
        <f>VLOOKUP(テーブル26[[#This Row],[qt_condition_type_id]],見積条件タイプマスタ[#All],5,0)</f>
        <v>ツバ厚公差</v>
      </c>
      <c r="F207" s="50" t="str">
        <f>VLOOKUP(テーブル26[[#This Row],[qt_condition_type_id]],見積条件タイプマスタ[#All],4,0)</f>
        <v>SOLID_FEATURE</v>
      </c>
      <c r="G207" s="23">
        <v>2</v>
      </c>
      <c r="H207" s="50" t="str">
        <f>テーブル26[[#This Row],[article_type_id]]&amp;"."&amp;テーブル26[[#This Row],[qt_condition_type_id]]&amp;"."&amp;テーブル26[[#This Row],[qt_condition_type_define_id]]</f>
        <v>1.10002.2</v>
      </c>
      <c r="I207" s="33" t="str">
        <f>VLOOKUP(テーブル26[[#This Row],['#unique_id]],見積条件マスタ[['#unique_id]:[name]],2,0)</f>
        <v>0/-0.05</v>
      </c>
      <c r="J207" s="33">
        <f>VLOOKUP(テーブル26[[#This Row],['#unique_id]],見積条件マスタ[['#unique_id]:[name]],3,0)</f>
        <v>0</v>
      </c>
      <c r="K207" s="33" t="str">
        <f>VLOOKUP(テーブル26[[#This Row],['#unique_id]],見積条件マスタ[['#unique_id]:[name]],4,0)</f>
        <v>0/-0.05</v>
      </c>
      <c r="L207" s="62">
        <v>5</v>
      </c>
      <c r="M207" s="62" t="s">
        <v>603</v>
      </c>
      <c r="N207" s="62" t="s">
        <v>465</v>
      </c>
      <c r="O207" s="64" t="s">
        <v>604</v>
      </c>
      <c r="P207" s="63" t="s">
        <v>611</v>
      </c>
      <c r="Q207" s="38"/>
    </row>
    <row r="208" spans="2:17" x14ac:dyDescent="0.25">
      <c r="B208" s="5">
        <v>1</v>
      </c>
      <c r="C208" s="50" t="str">
        <f>VLOOKUP(テーブル26[[#This Row],[article_type_id]],品名マスタ[#All],5,0)</f>
        <v>エジェクタピン</v>
      </c>
      <c r="D208" s="65">
        <v>10002</v>
      </c>
      <c r="E208" s="50" t="str">
        <f>VLOOKUP(テーブル26[[#This Row],[qt_condition_type_id]],見積条件タイプマスタ[#All],5,0)</f>
        <v>ツバ厚公差</v>
      </c>
      <c r="F208" s="50" t="str">
        <f>VLOOKUP(テーブル26[[#This Row],[qt_condition_type_id]],見積条件タイプマスタ[#All],4,0)</f>
        <v>SOLID_FEATURE</v>
      </c>
      <c r="G208" s="23">
        <v>2</v>
      </c>
      <c r="H208" s="50" t="str">
        <f>テーブル26[[#This Row],[article_type_id]]&amp;"."&amp;テーブル26[[#This Row],[qt_condition_type_id]]&amp;"."&amp;テーブル26[[#This Row],[qt_condition_type_define_id]]</f>
        <v>1.10002.2</v>
      </c>
      <c r="I208" s="33" t="str">
        <f>VLOOKUP(テーブル26[[#This Row],['#unique_id]],見積条件マスタ[['#unique_id]:[name]],2,0)</f>
        <v>0/-0.05</v>
      </c>
      <c r="J208" s="33">
        <f>VLOOKUP(テーブル26[[#This Row],['#unique_id]],見積条件マスタ[['#unique_id]:[name]],3,0)</f>
        <v>0</v>
      </c>
      <c r="K208" s="33" t="str">
        <f>VLOOKUP(テーブル26[[#This Row],['#unique_id]],見積条件マスタ[['#unique_id]:[name]],4,0)</f>
        <v>0/-0.05</v>
      </c>
      <c r="L208" s="62">
        <v>6</v>
      </c>
      <c r="M208" s="62" t="s">
        <v>603</v>
      </c>
      <c r="N208" s="62" t="s">
        <v>465</v>
      </c>
      <c r="O208" s="64" t="s">
        <v>605</v>
      </c>
      <c r="P208" s="63" t="s">
        <v>612</v>
      </c>
      <c r="Q208" s="38"/>
    </row>
    <row r="209" spans="2:17" x14ac:dyDescent="0.25">
      <c r="B209" s="5">
        <v>1</v>
      </c>
      <c r="C209" s="50" t="str">
        <f>VLOOKUP(テーブル26[[#This Row],[article_type_id]],品名マスタ[#All],5,0)</f>
        <v>エジェクタピン</v>
      </c>
      <c r="D209" s="65">
        <v>10002</v>
      </c>
      <c r="E209" s="50" t="str">
        <f>VLOOKUP(テーブル26[[#This Row],[qt_condition_type_id]],見積条件タイプマスタ[#All],5,0)</f>
        <v>ツバ厚公差</v>
      </c>
      <c r="F209" s="50" t="str">
        <f>VLOOKUP(テーブル26[[#This Row],[qt_condition_type_id]],見積条件タイプマスタ[#All],4,0)</f>
        <v>SOLID_FEATURE</v>
      </c>
      <c r="G209" s="23">
        <v>2</v>
      </c>
      <c r="H209" s="50" t="str">
        <f>テーブル26[[#This Row],[article_type_id]]&amp;"."&amp;テーブル26[[#This Row],[qt_condition_type_id]]&amp;"."&amp;テーブル26[[#This Row],[qt_condition_type_define_id]]</f>
        <v>1.10002.2</v>
      </c>
      <c r="I209" s="33" t="str">
        <f>VLOOKUP(テーブル26[[#This Row],['#unique_id]],見積条件マスタ[['#unique_id]:[name]],2,0)</f>
        <v>0/-0.05</v>
      </c>
      <c r="J209" s="33">
        <f>VLOOKUP(テーブル26[[#This Row],['#unique_id]],見積条件マスタ[['#unique_id]:[name]],3,0)</f>
        <v>0</v>
      </c>
      <c r="K209" s="33" t="str">
        <f>VLOOKUP(テーブル26[[#This Row],['#unique_id]],見積条件マスタ[['#unique_id]:[name]],4,0)</f>
        <v>0/-0.05</v>
      </c>
      <c r="L209" s="62">
        <v>7</v>
      </c>
      <c r="M209" s="23" t="s">
        <v>602</v>
      </c>
      <c r="N209" s="62" t="s">
        <v>584</v>
      </c>
      <c r="O209" s="64"/>
      <c r="P209" s="63" t="s">
        <v>612</v>
      </c>
      <c r="Q209" s="38"/>
    </row>
    <row r="210" spans="2:17" x14ac:dyDescent="0.25">
      <c r="B210" s="5">
        <v>1</v>
      </c>
      <c r="C210" s="50" t="str">
        <f>VLOOKUP(テーブル26[[#This Row],[article_type_id]],品名マスタ[#All],5,0)</f>
        <v>エジェクタピン</v>
      </c>
      <c r="D210" s="32">
        <v>10003</v>
      </c>
      <c r="E210" s="50" t="str">
        <f>VLOOKUP(テーブル26[[#This Row],[qt_condition_type_id]],見積条件タイプマスタ[#All],5,0)</f>
        <v>全長公差</v>
      </c>
      <c r="F210" s="50" t="str">
        <f>VLOOKUP(テーブル26[[#This Row],[qt_condition_type_id]],見積条件タイプマスタ[#All],4,0)</f>
        <v>SOLID_FEATURE</v>
      </c>
      <c r="G210" s="32">
        <v>1</v>
      </c>
      <c r="H210" s="50" t="str">
        <f>テーブル26[[#This Row],[article_type_id]]&amp;"."&amp;テーブル26[[#This Row],[qt_condition_type_id]]&amp;"."&amp;テーブル26[[#This Row],[qt_condition_type_define_id]]</f>
        <v>1.10003.1</v>
      </c>
      <c r="I210" s="33" t="str">
        <f>VLOOKUP(テーブル26[[#This Row],['#unique_id]],見積条件マスタ[['#unique_id]:[name]],2,0)</f>
        <v>0.02/0</v>
      </c>
      <c r="J210" s="33">
        <f>VLOOKUP(テーブル26[[#This Row],['#unique_id]],見積条件マスタ[['#unique_id]:[name]],3,0)</f>
        <v>0</v>
      </c>
      <c r="K210" s="33" t="str">
        <f>VLOOKUP(テーブル26[[#This Row],['#unique_id]],見積条件マスタ[['#unique_id]:[name]],4,0)</f>
        <v>+0.02/0</v>
      </c>
      <c r="L210" s="32">
        <v>1</v>
      </c>
      <c r="M210" s="32" t="s">
        <v>0</v>
      </c>
      <c r="N210" s="32" t="s">
        <v>464</v>
      </c>
      <c r="O210" s="32" t="s">
        <v>842</v>
      </c>
      <c r="P210" s="32" t="s">
        <v>612</v>
      </c>
      <c r="Q210" s="38"/>
    </row>
    <row r="211" spans="2:17" x14ac:dyDescent="0.25">
      <c r="B211" s="5">
        <v>1</v>
      </c>
      <c r="C211" s="50" t="str">
        <f>VLOOKUP(テーブル26[[#This Row],[article_type_id]],品名マスタ[#All],5,0)</f>
        <v>エジェクタピン</v>
      </c>
      <c r="D211" s="32">
        <v>10003</v>
      </c>
      <c r="E211" s="50" t="str">
        <f>VLOOKUP(テーブル26[[#This Row],[qt_condition_type_id]],見積条件タイプマスタ[#All],5,0)</f>
        <v>全長公差</v>
      </c>
      <c r="F211" s="50" t="str">
        <f>VLOOKUP(テーブル26[[#This Row],[qt_condition_type_id]],見積条件タイプマスタ[#All],4,0)</f>
        <v>SOLID_FEATURE</v>
      </c>
      <c r="G211" s="32">
        <v>1</v>
      </c>
      <c r="H211" s="50" t="str">
        <f>テーブル26[[#This Row],[article_type_id]]&amp;"."&amp;テーブル26[[#This Row],[qt_condition_type_id]]&amp;"."&amp;テーブル26[[#This Row],[qt_condition_type_define_id]]</f>
        <v>1.10003.1</v>
      </c>
      <c r="I211" s="33" t="str">
        <f>VLOOKUP(テーブル26[[#This Row],['#unique_id]],見積条件マスタ[['#unique_id]:[name]],2,0)</f>
        <v>0.02/0</v>
      </c>
      <c r="J211" s="33">
        <f>VLOOKUP(テーブル26[[#This Row],['#unique_id]],見積条件マスタ[['#unique_id]:[name]],3,0)</f>
        <v>0</v>
      </c>
      <c r="K211" s="33" t="str">
        <f>VLOOKUP(テーブル26[[#This Row],['#unique_id]],見積条件マスタ[['#unique_id]:[name]],4,0)</f>
        <v>+0.02/0</v>
      </c>
      <c r="L211" s="32">
        <v>2</v>
      </c>
      <c r="M211" s="32" t="s">
        <v>0</v>
      </c>
      <c r="N211" s="32" t="s">
        <v>464</v>
      </c>
      <c r="O211" s="32" t="s">
        <v>843</v>
      </c>
      <c r="P211" s="32" t="s">
        <v>613</v>
      </c>
      <c r="Q211" s="38"/>
    </row>
    <row r="212" spans="2:17" x14ac:dyDescent="0.25">
      <c r="B212" s="5">
        <v>1</v>
      </c>
      <c r="C212" s="50" t="str">
        <f>VLOOKUP(テーブル26[[#This Row],[article_type_id]],品名マスタ[#All],5,0)</f>
        <v>エジェクタピン</v>
      </c>
      <c r="D212" s="32">
        <v>10003</v>
      </c>
      <c r="E212" s="50" t="str">
        <f>VLOOKUP(テーブル26[[#This Row],[qt_condition_type_id]],見積条件タイプマスタ[#All],5,0)</f>
        <v>全長公差</v>
      </c>
      <c r="F212" s="50" t="str">
        <f>VLOOKUP(テーブル26[[#This Row],[qt_condition_type_id]],見積条件タイプマスタ[#All],4,0)</f>
        <v>SOLID_FEATURE</v>
      </c>
      <c r="G212" s="32">
        <v>1</v>
      </c>
      <c r="H212" s="50" t="str">
        <f>テーブル26[[#This Row],[article_type_id]]&amp;"."&amp;テーブル26[[#This Row],[qt_condition_type_id]]&amp;"."&amp;テーブル26[[#This Row],[qt_condition_type_define_id]]</f>
        <v>1.10003.1</v>
      </c>
      <c r="I212" s="33" t="str">
        <f>VLOOKUP(テーブル26[[#This Row],['#unique_id]],見積条件マスタ[['#unique_id]:[name]],2,0)</f>
        <v>0.02/0</v>
      </c>
      <c r="J212" s="33">
        <f>VLOOKUP(テーブル26[[#This Row],['#unique_id]],見積条件マスタ[['#unique_id]:[name]],3,0)</f>
        <v>0</v>
      </c>
      <c r="K212" s="33" t="str">
        <f>VLOOKUP(テーブル26[[#This Row],['#unique_id]],見積条件マスタ[['#unique_id]:[name]],4,0)</f>
        <v>+0.02/0</v>
      </c>
      <c r="L212" s="32">
        <v>3</v>
      </c>
      <c r="M212" s="32" t="s">
        <v>0</v>
      </c>
      <c r="N212" s="32" t="s">
        <v>464</v>
      </c>
      <c r="O212" s="32" t="s">
        <v>841</v>
      </c>
      <c r="P212" s="32" t="s">
        <v>613</v>
      </c>
      <c r="Q212" s="38"/>
    </row>
    <row r="213" spans="2:17" x14ac:dyDescent="0.25">
      <c r="B213" s="5">
        <v>1</v>
      </c>
      <c r="C213" s="50" t="str">
        <f>VLOOKUP(テーブル26[[#This Row],[article_type_id]],品名マスタ[#All],5,0)</f>
        <v>エジェクタピン</v>
      </c>
      <c r="D213" s="32">
        <v>10003</v>
      </c>
      <c r="E213" s="50" t="str">
        <f>VLOOKUP(テーブル26[[#This Row],[qt_condition_type_id]],見積条件タイプマスタ[#All],5,0)</f>
        <v>全長公差</v>
      </c>
      <c r="F213" s="50" t="str">
        <f>VLOOKUP(テーブル26[[#This Row],[qt_condition_type_id]],見積条件タイプマスタ[#All],4,0)</f>
        <v>SOLID_FEATURE</v>
      </c>
      <c r="G213" s="32">
        <v>1</v>
      </c>
      <c r="H213" s="50" t="str">
        <f>テーブル26[[#This Row],[article_type_id]]&amp;"."&amp;テーブル26[[#This Row],[qt_condition_type_id]]&amp;"."&amp;テーブル26[[#This Row],[qt_condition_type_define_id]]</f>
        <v>1.10003.1</v>
      </c>
      <c r="I213" s="33" t="str">
        <f>VLOOKUP(テーブル26[[#This Row],['#unique_id]],見積条件マスタ[['#unique_id]:[name]],2,0)</f>
        <v>0.02/0</v>
      </c>
      <c r="J213" s="33">
        <f>VLOOKUP(テーブル26[[#This Row],['#unique_id]],見積条件マスタ[['#unique_id]:[name]],3,0)</f>
        <v>0</v>
      </c>
      <c r="K213" s="33" t="str">
        <f>VLOOKUP(テーブル26[[#This Row],['#unique_id]],見積条件マスタ[['#unique_id]:[name]],4,0)</f>
        <v>+0.02/0</v>
      </c>
      <c r="L213" s="32">
        <v>4</v>
      </c>
      <c r="M213" s="32" t="s">
        <v>25</v>
      </c>
      <c r="N213" s="32" t="s">
        <v>464</v>
      </c>
      <c r="O213" s="32" t="s">
        <v>842</v>
      </c>
      <c r="P213" s="32" t="s">
        <v>612</v>
      </c>
      <c r="Q213" s="38"/>
    </row>
    <row r="214" spans="2:17" x14ac:dyDescent="0.25">
      <c r="B214" s="5">
        <v>1</v>
      </c>
      <c r="C214" s="50" t="str">
        <f>VLOOKUP(テーブル26[[#This Row],[article_type_id]],品名マスタ[#All],5,0)</f>
        <v>エジェクタピン</v>
      </c>
      <c r="D214" s="32">
        <v>10003</v>
      </c>
      <c r="E214" s="50" t="str">
        <f>VLOOKUP(テーブル26[[#This Row],[qt_condition_type_id]],見積条件タイプマスタ[#All],5,0)</f>
        <v>全長公差</v>
      </c>
      <c r="F214" s="50" t="str">
        <f>VLOOKUP(テーブル26[[#This Row],[qt_condition_type_id]],見積条件タイプマスタ[#All],4,0)</f>
        <v>SOLID_FEATURE</v>
      </c>
      <c r="G214" s="32">
        <v>1</v>
      </c>
      <c r="H214" s="50" t="str">
        <f>テーブル26[[#This Row],[article_type_id]]&amp;"."&amp;テーブル26[[#This Row],[qt_condition_type_id]]&amp;"."&amp;テーブル26[[#This Row],[qt_condition_type_define_id]]</f>
        <v>1.10003.1</v>
      </c>
      <c r="I214" s="33" t="str">
        <f>VLOOKUP(テーブル26[[#This Row],['#unique_id]],見積条件マスタ[['#unique_id]:[name]],2,0)</f>
        <v>0.02/0</v>
      </c>
      <c r="J214" s="33">
        <f>VLOOKUP(テーブル26[[#This Row],['#unique_id]],見積条件マスタ[['#unique_id]:[name]],3,0)</f>
        <v>0</v>
      </c>
      <c r="K214" s="33" t="str">
        <f>VLOOKUP(テーブル26[[#This Row],['#unique_id]],見積条件マスタ[['#unique_id]:[name]],4,0)</f>
        <v>+0.02/0</v>
      </c>
      <c r="L214" s="32">
        <v>5</v>
      </c>
      <c r="M214" s="32" t="s">
        <v>25</v>
      </c>
      <c r="N214" s="32" t="s">
        <v>464</v>
      </c>
      <c r="O214" s="32" t="s">
        <v>843</v>
      </c>
      <c r="P214" s="32" t="s">
        <v>613</v>
      </c>
      <c r="Q214" s="38"/>
    </row>
    <row r="215" spans="2:17" x14ac:dyDescent="0.25">
      <c r="B215" s="5">
        <v>1</v>
      </c>
      <c r="C215" s="50" t="str">
        <f>VLOOKUP(テーブル26[[#This Row],[article_type_id]],品名マスタ[#All],5,0)</f>
        <v>エジェクタピン</v>
      </c>
      <c r="D215" s="9">
        <v>10003</v>
      </c>
      <c r="E215" s="50" t="str">
        <f>VLOOKUP(テーブル26[[#This Row],[qt_condition_type_id]],見積条件タイプマスタ[#All],5,0)</f>
        <v>全長公差</v>
      </c>
      <c r="F215" s="50" t="str">
        <f>VLOOKUP(テーブル26[[#This Row],[qt_condition_type_id]],見積条件タイプマスタ[#All],4,0)</f>
        <v>SOLID_FEATURE</v>
      </c>
      <c r="G215" s="5">
        <v>1</v>
      </c>
      <c r="H215" s="50" t="str">
        <f>テーブル26[[#This Row],[article_type_id]]&amp;"."&amp;テーブル26[[#This Row],[qt_condition_type_id]]&amp;"."&amp;テーブル26[[#This Row],[qt_condition_type_define_id]]</f>
        <v>1.10003.1</v>
      </c>
      <c r="I215" s="33" t="str">
        <f>VLOOKUP(テーブル26[[#This Row],['#unique_id]],見積条件マスタ[['#unique_id]:[name]],2,0)</f>
        <v>0.02/0</v>
      </c>
      <c r="J215" s="33">
        <f>VLOOKUP(テーブル26[[#This Row],['#unique_id]],見積条件マスタ[['#unique_id]:[name]],3,0)</f>
        <v>0</v>
      </c>
      <c r="K215" s="33" t="str">
        <f>VLOOKUP(テーブル26[[#This Row],['#unique_id]],見積条件マスタ[['#unique_id]:[name]],4,0)</f>
        <v>+0.02/0</v>
      </c>
      <c r="L215" s="32">
        <v>6</v>
      </c>
      <c r="M215" s="32" t="s">
        <v>25</v>
      </c>
      <c r="N215" s="32" t="s">
        <v>464</v>
      </c>
      <c r="O215" s="32" t="s">
        <v>841</v>
      </c>
      <c r="P215" s="37" t="s">
        <v>613</v>
      </c>
      <c r="Q215" s="38"/>
    </row>
    <row r="216" spans="2:17" x14ac:dyDescent="0.25">
      <c r="B216" s="5">
        <v>1</v>
      </c>
      <c r="C216" s="50" t="str">
        <f>VLOOKUP(テーブル26[[#This Row],[article_type_id]],品名マスタ[#All],5,0)</f>
        <v>エジェクタピン</v>
      </c>
      <c r="D216" s="9">
        <v>10003</v>
      </c>
      <c r="E216" s="50" t="str">
        <f>VLOOKUP(テーブル26[[#This Row],[qt_condition_type_id]],見積条件タイプマスタ[#All],5,0)</f>
        <v>全長公差</v>
      </c>
      <c r="F216" s="50" t="str">
        <f>VLOOKUP(テーブル26[[#This Row],[qt_condition_type_id]],見積条件タイプマスタ[#All],4,0)</f>
        <v>SOLID_FEATURE</v>
      </c>
      <c r="G216" s="5">
        <v>1</v>
      </c>
      <c r="H216" s="50" t="str">
        <f>テーブル26[[#This Row],[article_type_id]]&amp;"."&amp;テーブル26[[#This Row],[qt_condition_type_id]]&amp;"."&amp;テーブル26[[#This Row],[qt_condition_type_define_id]]</f>
        <v>1.10003.1</v>
      </c>
      <c r="I216" s="33" t="str">
        <f>VLOOKUP(テーブル26[[#This Row],['#unique_id]],見積条件マスタ[['#unique_id]:[name]],2,0)</f>
        <v>0.02/0</v>
      </c>
      <c r="J216" s="33">
        <f>VLOOKUP(テーブル26[[#This Row],['#unique_id]],見積条件マスタ[['#unique_id]:[name]],3,0)</f>
        <v>0</v>
      </c>
      <c r="K216" s="33" t="str">
        <f>VLOOKUP(テーブル26[[#This Row],['#unique_id]],見積条件マスタ[['#unique_id]:[name]],4,0)</f>
        <v>+0.02/0</v>
      </c>
      <c r="L216" s="32">
        <v>7</v>
      </c>
      <c r="M216" s="32" t="s">
        <v>22</v>
      </c>
      <c r="N216" s="32" t="s">
        <v>35</v>
      </c>
      <c r="O216" s="51" t="s">
        <v>845</v>
      </c>
      <c r="P216" s="37" t="s">
        <v>612</v>
      </c>
      <c r="Q216" s="38"/>
    </row>
    <row r="217" spans="2:17" x14ac:dyDescent="0.25">
      <c r="B217" s="5">
        <v>1</v>
      </c>
      <c r="C217" s="50" t="str">
        <f>VLOOKUP(テーブル26[[#This Row],[article_type_id]],品名マスタ[#All],5,0)</f>
        <v>エジェクタピン</v>
      </c>
      <c r="D217" s="9">
        <v>10003</v>
      </c>
      <c r="E217" s="50" t="str">
        <f>VLOOKUP(テーブル26[[#This Row],[qt_condition_type_id]],見積条件タイプマスタ[#All],5,0)</f>
        <v>全長公差</v>
      </c>
      <c r="F217" s="50" t="str">
        <f>VLOOKUP(テーブル26[[#This Row],[qt_condition_type_id]],見積条件タイプマスタ[#All],4,0)</f>
        <v>SOLID_FEATURE</v>
      </c>
      <c r="G217" s="5">
        <v>1</v>
      </c>
      <c r="H217" s="50" t="str">
        <f>テーブル26[[#This Row],[article_type_id]]&amp;"."&amp;テーブル26[[#This Row],[qt_condition_type_id]]&amp;"."&amp;テーブル26[[#This Row],[qt_condition_type_define_id]]</f>
        <v>1.10003.1</v>
      </c>
      <c r="I217" s="33" t="str">
        <f>VLOOKUP(テーブル26[[#This Row],['#unique_id]],見積条件マスタ[['#unique_id]:[name]],2,0)</f>
        <v>0.02/0</v>
      </c>
      <c r="J217" s="33">
        <f>VLOOKUP(テーブル26[[#This Row],['#unique_id]],見積条件マスタ[['#unique_id]:[name]],3,0)</f>
        <v>0</v>
      </c>
      <c r="K217" s="33" t="str">
        <f>VLOOKUP(テーブル26[[#This Row],['#unique_id]],見積条件マスタ[['#unique_id]:[name]],4,0)</f>
        <v>+0.02/0</v>
      </c>
      <c r="L217" s="32">
        <v>8</v>
      </c>
      <c r="M217" s="32" t="s">
        <v>22</v>
      </c>
      <c r="N217" s="32" t="s">
        <v>35</v>
      </c>
      <c r="O217" s="51" t="s">
        <v>847</v>
      </c>
      <c r="P217" s="37" t="s">
        <v>613</v>
      </c>
      <c r="Q217" s="38"/>
    </row>
    <row r="218" spans="2:17" x14ac:dyDescent="0.25">
      <c r="B218" s="5">
        <v>1</v>
      </c>
      <c r="C218" s="50" t="str">
        <f>VLOOKUP(テーブル26[[#This Row],[article_type_id]],品名マスタ[#All],5,0)</f>
        <v>エジェクタピン</v>
      </c>
      <c r="D218" s="9">
        <v>10003</v>
      </c>
      <c r="E218" s="50" t="str">
        <f>VLOOKUP(テーブル26[[#This Row],[qt_condition_type_id]],見積条件タイプマスタ[#All],5,0)</f>
        <v>全長公差</v>
      </c>
      <c r="F218" s="50" t="str">
        <f>VLOOKUP(テーブル26[[#This Row],[qt_condition_type_id]],見積条件タイプマスタ[#All],4,0)</f>
        <v>SOLID_FEATURE</v>
      </c>
      <c r="G218" s="5">
        <v>1</v>
      </c>
      <c r="H218" s="50" t="str">
        <f>テーブル26[[#This Row],[article_type_id]]&amp;"."&amp;テーブル26[[#This Row],[qt_condition_type_id]]&amp;"."&amp;テーブル26[[#This Row],[qt_condition_type_define_id]]</f>
        <v>1.10003.1</v>
      </c>
      <c r="I218" s="33" t="str">
        <f>VLOOKUP(テーブル26[[#This Row],['#unique_id]],見積条件マスタ[['#unique_id]:[name]],2,0)</f>
        <v>0.02/0</v>
      </c>
      <c r="J218" s="33">
        <f>VLOOKUP(テーブル26[[#This Row],['#unique_id]],見積条件マスタ[['#unique_id]:[name]],3,0)</f>
        <v>0</v>
      </c>
      <c r="K218" s="33" t="str">
        <f>VLOOKUP(テーブル26[[#This Row],['#unique_id]],見積条件マスタ[['#unique_id]:[name]],4,0)</f>
        <v>+0.02/0</v>
      </c>
      <c r="L218" s="32">
        <v>9</v>
      </c>
      <c r="M218" s="32" t="s">
        <v>22</v>
      </c>
      <c r="N218" s="32" t="s">
        <v>35</v>
      </c>
      <c r="O218" s="32" t="s">
        <v>841</v>
      </c>
      <c r="P218" s="37" t="s">
        <v>613</v>
      </c>
      <c r="Q218" s="38"/>
    </row>
    <row r="219" spans="2:17" x14ac:dyDescent="0.25">
      <c r="B219" s="5">
        <v>1</v>
      </c>
      <c r="C219" s="50" t="str">
        <f>VLOOKUP(テーブル26[[#This Row],[article_type_id]],品名マスタ[#All],5,0)</f>
        <v>エジェクタピン</v>
      </c>
      <c r="D219" s="9">
        <v>10003</v>
      </c>
      <c r="E219" s="50" t="str">
        <f>VLOOKUP(テーブル26[[#This Row],[qt_condition_type_id]],見積条件タイプマスタ[#All],5,0)</f>
        <v>全長公差</v>
      </c>
      <c r="F219" s="50" t="str">
        <f>VLOOKUP(テーブル26[[#This Row],[qt_condition_type_id]],見積条件タイプマスタ[#All],4,0)</f>
        <v>SOLID_FEATURE</v>
      </c>
      <c r="G219" s="5">
        <v>1</v>
      </c>
      <c r="H219" s="50" t="str">
        <f>テーブル26[[#This Row],[article_type_id]]&amp;"."&amp;テーブル26[[#This Row],[qt_condition_type_id]]&amp;"."&amp;テーブル26[[#This Row],[qt_condition_type_define_id]]</f>
        <v>1.10003.1</v>
      </c>
      <c r="I219" s="33" t="str">
        <f>VLOOKUP(テーブル26[[#This Row],['#unique_id]],見積条件マスタ[['#unique_id]:[name]],2,0)</f>
        <v>0.02/0</v>
      </c>
      <c r="J219" s="33">
        <f>VLOOKUP(テーブル26[[#This Row],['#unique_id]],見積条件マスタ[['#unique_id]:[name]],3,0)</f>
        <v>0</v>
      </c>
      <c r="K219" s="33" t="str">
        <f>VLOOKUP(テーブル26[[#This Row],['#unique_id]],見積条件マスタ[['#unique_id]:[name]],4,0)</f>
        <v>+0.02/0</v>
      </c>
      <c r="L219" s="32">
        <v>10</v>
      </c>
      <c r="M219" s="32" t="s">
        <v>464</v>
      </c>
      <c r="N219" s="32" t="s">
        <v>464</v>
      </c>
      <c r="O219" s="32"/>
      <c r="P219" s="37" t="s">
        <v>613</v>
      </c>
      <c r="Q219" s="38"/>
    </row>
    <row r="220" spans="2:17" x14ac:dyDescent="0.25">
      <c r="B220" s="5">
        <v>1</v>
      </c>
      <c r="C220" s="50" t="str">
        <f>VLOOKUP(テーブル26[[#This Row],[article_type_id]],品名マスタ[#All],5,0)</f>
        <v>エジェクタピン</v>
      </c>
      <c r="D220" s="9">
        <v>10003</v>
      </c>
      <c r="E220" s="50" t="str">
        <f>VLOOKUP(テーブル26[[#This Row],[qt_condition_type_id]],見積条件タイプマスタ[#All],5,0)</f>
        <v>全長公差</v>
      </c>
      <c r="F220" s="50" t="str">
        <f>VLOOKUP(テーブル26[[#This Row],[qt_condition_type_id]],見積条件タイプマスタ[#All],4,0)</f>
        <v>SOLID_FEATURE</v>
      </c>
      <c r="G220" s="5">
        <v>2</v>
      </c>
      <c r="H220" s="50" t="str">
        <f>テーブル26[[#This Row],[article_type_id]]&amp;"."&amp;テーブル26[[#This Row],[qt_condition_type_id]]&amp;"."&amp;テーブル26[[#This Row],[qt_condition_type_define_id]]</f>
        <v>1.10003.2</v>
      </c>
      <c r="I220" s="33" t="str">
        <f>VLOOKUP(テーブル26[[#This Row],['#unique_id]],見積条件マスタ[['#unique_id]:[name]],2,0)</f>
        <v>0.05/0</v>
      </c>
      <c r="J220" s="33">
        <f>VLOOKUP(テーブル26[[#This Row],['#unique_id]],見積条件マスタ[['#unique_id]:[name]],3,0)</f>
        <v>0</v>
      </c>
      <c r="K220" s="33" t="str">
        <f>VLOOKUP(テーブル26[[#This Row],['#unique_id]],見積条件マスタ[['#unique_id]:[name]],4,0)</f>
        <v>+0.05/0</v>
      </c>
      <c r="L220" s="32">
        <v>1</v>
      </c>
      <c r="M220" s="32" t="s">
        <v>464</v>
      </c>
      <c r="N220" s="32" t="s">
        <v>464</v>
      </c>
      <c r="O220" s="32"/>
      <c r="P220" s="37" t="s">
        <v>612</v>
      </c>
      <c r="Q220" s="38"/>
    </row>
    <row r="221" spans="2:17" x14ac:dyDescent="0.25">
      <c r="B221" s="5">
        <v>1</v>
      </c>
      <c r="C221" s="50" t="str">
        <f>VLOOKUP(テーブル26[[#This Row],[article_type_id]],品名マスタ[#All],5,0)</f>
        <v>エジェクタピン</v>
      </c>
      <c r="D221" s="9">
        <v>10003</v>
      </c>
      <c r="E221" s="50" t="str">
        <f>VLOOKUP(テーブル26[[#This Row],[qt_condition_type_id]],見積条件タイプマスタ[#All],5,0)</f>
        <v>全長公差</v>
      </c>
      <c r="F221" s="50" t="str">
        <f>VLOOKUP(テーブル26[[#This Row],[qt_condition_type_id]],見積条件タイプマスタ[#All],4,0)</f>
        <v>SOLID_FEATURE</v>
      </c>
      <c r="G221" s="5">
        <v>3</v>
      </c>
      <c r="H221" s="50" t="str">
        <f>テーブル26[[#This Row],[article_type_id]]&amp;"."&amp;テーブル26[[#This Row],[qt_condition_type_id]]&amp;"."&amp;テーブル26[[#This Row],[qt_condition_type_define_id]]</f>
        <v>1.10003.3</v>
      </c>
      <c r="I221" s="33" t="str">
        <f>VLOOKUP(テーブル26[[#This Row],['#unique_id]],見積条件マスタ[['#unique_id]:[name]],2,0)</f>
        <v>0.01/0</v>
      </c>
      <c r="J221" s="33">
        <f>VLOOKUP(テーブル26[[#This Row],['#unique_id]],見積条件マスタ[['#unique_id]:[name]],3,0)</f>
        <v>0</v>
      </c>
      <c r="K221" s="33" t="str">
        <f>VLOOKUP(テーブル26[[#This Row],['#unique_id]],見積条件マスタ[['#unique_id]:[name]],4,0)</f>
        <v>+0.01/0</v>
      </c>
      <c r="L221" s="32">
        <v>1</v>
      </c>
      <c r="M221" s="32" t="s">
        <v>464</v>
      </c>
      <c r="N221" s="32" t="s">
        <v>464</v>
      </c>
      <c r="O221" s="32" t="s">
        <v>845</v>
      </c>
      <c r="P221" s="37" t="s">
        <v>612</v>
      </c>
      <c r="Q221" s="38"/>
    </row>
    <row r="222" spans="2:17" x14ac:dyDescent="0.25">
      <c r="B222" s="5">
        <v>1</v>
      </c>
      <c r="C222" s="50" t="str">
        <f>VLOOKUP(テーブル26[[#This Row],[article_type_id]],品名マスタ[#All],5,0)</f>
        <v>エジェクタピン</v>
      </c>
      <c r="D222" s="9">
        <v>10003</v>
      </c>
      <c r="E222" s="50" t="str">
        <f>VLOOKUP(テーブル26[[#This Row],[qt_condition_type_id]],見積条件タイプマスタ[#All],5,0)</f>
        <v>全長公差</v>
      </c>
      <c r="F222" s="50" t="str">
        <f>VLOOKUP(テーブル26[[#This Row],[qt_condition_type_id]],見積条件タイプマスタ[#All],4,0)</f>
        <v>SOLID_FEATURE</v>
      </c>
      <c r="G222" s="5">
        <v>3</v>
      </c>
      <c r="H222" s="50" t="str">
        <f>テーブル26[[#This Row],[article_type_id]]&amp;"."&amp;テーブル26[[#This Row],[qt_condition_type_id]]&amp;"."&amp;テーブル26[[#This Row],[qt_condition_type_define_id]]</f>
        <v>1.10003.3</v>
      </c>
      <c r="I222" s="33" t="str">
        <f>VLOOKUP(テーブル26[[#This Row],['#unique_id]],見積条件マスタ[['#unique_id]:[name]],2,0)</f>
        <v>0.01/0</v>
      </c>
      <c r="J222" s="33">
        <f>VLOOKUP(テーブル26[[#This Row],['#unique_id]],見積条件マスタ[['#unique_id]:[name]],3,0)</f>
        <v>0</v>
      </c>
      <c r="K222" s="33" t="str">
        <f>VLOOKUP(テーブル26[[#This Row],['#unique_id]],見積条件マスタ[['#unique_id]:[name]],4,0)</f>
        <v>+0.01/0</v>
      </c>
      <c r="L222" s="32">
        <v>2</v>
      </c>
      <c r="M222" s="32" t="s">
        <v>464</v>
      </c>
      <c r="N222" s="32" t="s">
        <v>464</v>
      </c>
      <c r="O222" s="32" t="s">
        <v>847</v>
      </c>
      <c r="P222" s="37" t="s">
        <v>613</v>
      </c>
      <c r="Q222" s="38"/>
    </row>
    <row r="223" spans="2:17" x14ac:dyDescent="0.25">
      <c r="B223" s="5">
        <v>1</v>
      </c>
      <c r="C223" s="50" t="str">
        <f>VLOOKUP(テーブル26[[#This Row],[article_type_id]],品名マスタ[#All],5,0)</f>
        <v>エジェクタピン</v>
      </c>
      <c r="D223" s="9">
        <v>10003</v>
      </c>
      <c r="E223" s="50" t="str">
        <f>VLOOKUP(テーブル26[[#This Row],[qt_condition_type_id]],見積条件タイプマスタ[#All],5,0)</f>
        <v>全長公差</v>
      </c>
      <c r="F223" s="50" t="str">
        <f>VLOOKUP(テーブル26[[#This Row],[qt_condition_type_id]],見積条件タイプマスタ[#All],4,0)</f>
        <v>SOLID_FEATURE</v>
      </c>
      <c r="G223" s="5">
        <v>3</v>
      </c>
      <c r="H223" s="50" t="str">
        <f>テーブル26[[#This Row],[article_type_id]]&amp;"."&amp;テーブル26[[#This Row],[qt_condition_type_id]]&amp;"."&amp;テーブル26[[#This Row],[qt_condition_type_define_id]]</f>
        <v>1.10003.3</v>
      </c>
      <c r="I223" s="33" t="str">
        <f>VLOOKUP(テーブル26[[#This Row],['#unique_id]],見積条件マスタ[['#unique_id]:[name]],2,0)</f>
        <v>0.01/0</v>
      </c>
      <c r="J223" s="33">
        <f>VLOOKUP(テーブル26[[#This Row],['#unique_id]],見積条件マスタ[['#unique_id]:[name]],3,0)</f>
        <v>0</v>
      </c>
      <c r="K223" s="33" t="str">
        <f>VLOOKUP(テーブル26[[#This Row],['#unique_id]],見積条件マスタ[['#unique_id]:[name]],4,0)</f>
        <v>+0.01/0</v>
      </c>
      <c r="L223" s="32">
        <v>3</v>
      </c>
      <c r="M223" s="32" t="s">
        <v>464</v>
      </c>
      <c r="N223" s="32" t="s">
        <v>464</v>
      </c>
      <c r="O223" s="32" t="s">
        <v>841</v>
      </c>
      <c r="P223" s="37" t="s">
        <v>613</v>
      </c>
      <c r="Q223" s="38"/>
    </row>
    <row r="224" spans="2:17" x14ac:dyDescent="0.25">
      <c r="B224" s="5">
        <v>1</v>
      </c>
      <c r="C224" s="50" t="str">
        <f>VLOOKUP(テーブル26[[#This Row],[article_type_id]],品名マスタ[#All],5,0)</f>
        <v>エジェクタピン</v>
      </c>
      <c r="D224" s="9">
        <v>10003</v>
      </c>
      <c r="E224" s="50" t="str">
        <f>VLOOKUP(テーブル26[[#This Row],[qt_condition_type_id]],見積条件タイプマスタ[#All],5,0)</f>
        <v>全長公差</v>
      </c>
      <c r="F224" s="50" t="str">
        <f>VLOOKUP(テーブル26[[#This Row],[qt_condition_type_id]],見積条件タイプマスタ[#All],4,0)</f>
        <v>SOLID_FEATURE</v>
      </c>
      <c r="G224" s="5">
        <v>4</v>
      </c>
      <c r="H224" s="50" t="str">
        <f>テーブル26[[#This Row],[article_type_id]]&amp;"."&amp;テーブル26[[#This Row],[qt_condition_type_id]]&amp;"."&amp;テーブル26[[#This Row],[qt_condition_type_define_id]]</f>
        <v>1.10003.4</v>
      </c>
      <c r="I224" s="33" t="str">
        <f>VLOOKUP(テーブル26[[#This Row],['#unique_id]],見積条件マスタ[['#unique_id]:[name]],2,0)</f>
        <v>0.5/0</v>
      </c>
      <c r="J224" s="33">
        <f>VLOOKUP(テーブル26[[#This Row],['#unique_id]],見積条件マスタ[['#unique_id]:[name]],3,0)</f>
        <v>0</v>
      </c>
      <c r="K224" s="33" t="str">
        <f>VLOOKUP(テーブル26[[#This Row],['#unique_id]],見積条件マスタ[['#unique_id]:[name]],4,0)</f>
        <v>+0.5/0</v>
      </c>
      <c r="L224" s="32">
        <v>1</v>
      </c>
      <c r="M224" s="32" t="s">
        <v>22</v>
      </c>
      <c r="N224" s="32" t="s">
        <v>464</v>
      </c>
      <c r="O224" s="32" t="s">
        <v>849</v>
      </c>
      <c r="P224" s="37" t="s">
        <v>612</v>
      </c>
      <c r="Q224" s="38"/>
    </row>
    <row r="225" spans="2:17" x14ac:dyDescent="0.25">
      <c r="B225" s="5">
        <v>1</v>
      </c>
      <c r="C225" s="50" t="str">
        <f>VLOOKUP(テーブル26[[#This Row],[article_type_id]],品名マスタ[#All],5,0)</f>
        <v>エジェクタピン</v>
      </c>
      <c r="D225" s="9">
        <v>10003</v>
      </c>
      <c r="E225" s="50" t="str">
        <f>VLOOKUP(テーブル26[[#This Row],[qt_condition_type_id]],見積条件タイプマスタ[#All],5,0)</f>
        <v>全長公差</v>
      </c>
      <c r="F225" s="50" t="str">
        <f>VLOOKUP(テーブル26[[#This Row],[qt_condition_type_id]],見積条件タイプマスタ[#All],4,0)</f>
        <v>SOLID_FEATURE</v>
      </c>
      <c r="G225" s="5">
        <v>4</v>
      </c>
      <c r="H225" s="50" t="str">
        <f>テーブル26[[#This Row],[article_type_id]]&amp;"."&amp;テーブル26[[#This Row],[qt_condition_type_id]]&amp;"."&amp;テーブル26[[#This Row],[qt_condition_type_define_id]]</f>
        <v>1.10003.4</v>
      </c>
      <c r="I225" s="33" t="str">
        <f>VLOOKUP(テーブル26[[#This Row],['#unique_id]],見積条件マスタ[['#unique_id]:[name]],2,0)</f>
        <v>0.5/0</v>
      </c>
      <c r="J225" s="33">
        <f>VLOOKUP(テーブル26[[#This Row],['#unique_id]],見積条件マスタ[['#unique_id]:[name]],3,0)</f>
        <v>0</v>
      </c>
      <c r="K225" s="33" t="str">
        <f>VLOOKUP(テーブル26[[#This Row],['#unique_id]],見積条件マスタ[['#unique_id]:[name]],4,0)</f>
        <v>+0.5/0</v>
      </c>
      <c r="L225" s="32">
        <v>2</v>
      </c>
      <c r="M225" s="32" t="s">
        <v>22</v>
      </c>
      <c r="N225" s="32" t="s">
        <v>464</v>
      </c>
      <c r="O225" s="32" t="s">
        <v>851</v>
      </c>
      <c r="P225" s="37" t="s">
        <v>611</v>
      </c>
      <c r="Q225" s="38"/>
    </row>
    <row r="226" spans="2:17" x14ac:dyDescent="0.25">
      <c r="B226" s="5">
        <v>1</v>
      </c>
      <c r="C226" s="50" t="str">
        <f>VLOOKUP(テーブル26[[#This Row],[article_type_id]],品名マスタ[#All],5,0)</f>
        <v>エジェクタピン</v>
      </c>
      <c r="D226" s="9">
        <v>10003</v>
      </c>
      <c r="E226" s="50" t="str">
        <f>VLOOKUP(テーブル26[[#This Row],[qt_condition_type_id]],見積条件タイプマスタ[#All],5,0)</f>
        <v>全長公差</v>
      </c>
      <c r="F226" s="50" t="str">
        <f>VLOOKUP(テーブル26[[#This Row],[qt_condition_type_id]],見積条件タイプマスタ[#All],4,0)</f>
        <v>SOLID_FEATURE</v>
      </c>
      <c r="G226" s="5">
        <v>4</v>
      </c>
      <c r="H226" s="50" t="str">
        <f>テーブル26[[#This Row],[article_type_id]]&amp;"."&amp;テーブル26[[#This Row],[qt_condition_type_id]]&amp;"."&amp;テーブル26[[#This Row],[qt_condition_type_define_id]]</f>
        <v>1.10003.4</v>
      </c>
      <c r="I226" s="33" t="str">
        <f>VLOOKUP(テーブル26[[#This Row],['#unique_id]],見積条件マスタ[['#unique_id]:[name]],2,0)</f>
        <v>0.5/0</v>
      </c>
      <c r="J226" s="33">
        <f>VLOOKUP(テーブル26[[#This Row],['#unique_id]],見積条件マスタ[['#unique_id]:[name]],3,0)</f>
        <v>0</v>
      </c>
      <c r="K226" s="33" t="str">
        <f>VLOOKUP(テーブル26[[#This Row],['#unique_id]],見積条件マスタ[['#unique_id]:[name]],4,0)</f>
        <v>+0.5/0</v>
      </c>
      <c r="L226" s="32">
        <v>3</v>
      </c>
      <c r="M226" s="32" t="s">
        <v>22</v>
      </c>
      <c r="N226" s="32" t="s">
        <v>464</v>
      </c>
      <c r="O226" s="32" t="s">
        <v>841</v>
      </c>
      <c r="P226" s="37" t="s">
        <v>611</v>
      </c>
      <c r="Q226" s="38"/>
    </row>
    <row r="227" spans="2:17" x14ac:dyDescent="0.25">
      <c r="B227" s="5">
        <v>1</v>
      </c>
      <c r="C227" s="50" t="str">
        <f>VLOOKUP(テーブル26[[#This Row],[article_type_id]],品名マスタ[#All],5,0)</f>
        <v>エジェクタピン</v>
      </c>
      <c r="D227" s="9">
        <v>10003</v>
      </c>
      <c r="E227" s="50" t="str">
        <f>VLOOKUP(テーブル26[[#This Row],[qt_condition_type_id]],見積条件タイプマスタ[#All],5,0)</f>
        <v>全長公差</v>
      </c>
      <c r="F227" s="50" t="str">
        <f>VLOOKUP(テーブル26[[#This Row],[qt_condition_type_id]],見積条件タイプマスタ[#All],4,0)</f>
        <v>SOLID_FEATURE</v>
      </c>
      <c r="G227" s="5">
        <v>4</v>
      </c>
      <c r="H227" s="50" t="str">
        <f>テーブル26[[#This Row],[article_type_id]]&amp;"."&amp;テーブル26[[#This Row],[qt_condition_type_id]]&amp;"."&amp;テーブル26[[#This Row],[qt_condition_type_define_id]]</f>
        <v>1.10003.4</v>
      </c>
      <c r="I227" s="33" t="str">
        <f>VLOOKUP(テーブル26[[#This Row],['#unique_id]],見積条件マスタ[['#unique_id]:[name]],2,0)</f>
        <v>0.5/0</v>
      </c>
      <c r="J227" s="33">
        <f>VLOOKUP(テーブル26[[#This Row],['#unique_id]],見積条件マスタ[['#unique_id]:[name]],3,0)</f>
        <v>0</v>
      </c>
      <c r="K227" s="33" t="str">
        <f>VLOOKUP(テーブル26[[#This Row],['#unique_id]],見積条件マスタ[['#unique_id]:[name]],4,0)</f>
        <v>+0.5/0</v>
      </c>
      <c r="L227" s="32">
        <v>4</v>
      </c>
      <c r="M227" s="32" t="s">
        <v>464</v>
      </c>
      <c r="N227" s="32" t="s">
        <v>464</v>
      </c>
      <c r="O227" s="32"/>
      <c r="P227" s="37" t="s">
        <v>611</v>
      </c>
      <c r="Q227" s="38"/>
    </row>
    <row r="228" spans="2:17" x14ac:dyDescent="0.25">
      <c r="B228" s="5">
        <v>1</v>
      </c>
      <c r="C228" s="50" t="str">
        <f>VLOOKUP(テーブル26[[#This Row],[article_type_id]],品名マスタ[#All],5,0)</f>
        <v>エジェクタピン</v>
      </c>
      <c r="D228" s="9">
        <v>10005</v>
      </c>
      <c r="E228" s="50" t="str">
        <f>VLOOKUP(テーブル26[[#This Row],[qt_condition_type_id]],見積条件タイプマスタ[#All],5,0)</f>
        <v>シャンク径公差</v>
      </c>
      <c r="F228" s="50" t="str">
        <f>VLOOKUP(テーブル26[[#This Row],[qt_condition_type_id]],見積条件タイプマスタ[#All],4,0)</f>
        <v>SOLID_FEATURE</v>
      </c>
      <c r="G228" s="5">
        <v>1</v>
      </c>
      <c r="H228" s="50" t="str">
        <f>テーブル26[[#This Row],[article_type_id]]&amp;"."&amp;テーブル26[[#This Row],[qt_condition_type_id]]&amp;"."&amp;テーブル26[[#This Row],[qt_condition_type_define_id]]</f>
        <v>1.10005.1</v>
      </c>
      <c r="I228" s="33" t="str">
        <f>VLOOKUP(テーブル26[[#This Row],['#unique_id]],見積条件マスタ[['#unique_id]:[name]],2,0)</f>
        <v>0/-0.002</v>
      </c>
      <c r="J228" s="33">
        <f>VLOOKUP(テーブル26[[#This Row],['#unique_id]],見積条件マスタ[['#unique_id]:[name]],3,0)</f>
        <v>0</v>
      </c>
      <c r="K228" s="33" t="str">
        <f>VLOOKUP(テーブル26[[#This Row],['#unique_id]],見積条件マスタ[['#unique_id]:[name]],4,0)</f>
        <v>0/-0.002</v>
      </c>
      <c r="L228" s="32">
        <v>1</v>
      </c>
      <c r="M228" s="32" t="s">
        <v>0</v>
      </c>
      <c r="N228" s="32" t="s">
        <v>162</v>
      </c>
      <c r="O228" s="32" t="s">
        <v>790</v>
      </c>
      <c r="P228" s="37" t="s">
        <v>612</v>
      </c>
      <c r="Q228" s="38"/>
    </row>
    <row r="229" spans="2:17" x14ac:dyDescent="0.25">
      <c r="B229" s="5">
        <v>1</v>
      </c>
      <c r="C229" s="50" t="str">
        <f>VLOOKUP(テーブル26[[#This Row],[article_type_id]],品名マスタ[#All],5,0)</f>
        <v>エジェクタピン</v>
      </c>
      <c r="D229" s="9">
        <v>10005</v>
      </c>
      <c r="E229" s="50" t="str">
        <f>VLOOKUP(テーブル26[[#This Row],[qt_condition_type_id]],見積条件タイプマスタ[#All],5,0)</f>
        <v>シャンク径公差</v>
      </c>
      <c r="F229" s="50" t="str">
        <f>VLOOKUP(テーブル26[[#This Row],[qt_condition_type_id]],見積条件タイプマスタ[#All],4,0)</f>
        <v>SOLID_FEATURE</v>
      </c>
      <c r="G229" s="5">
        <v>1</v>
      </c>
      <c r="H229" s="50" t="str">
        <f>テーブル26[[#This Row],[article_type_id]]&amp;"."&amp;テーブル26[[#This Row],[qt_condition_type_id]]&amp;"."&amp;テーブル26[[#This Row],[qt_condition_type_define_id]]</f>
        <v>1.10005.1</v>
      </c>
      <c r="I229" s="33" t="str">
        <f>VLOOKUP(テーブル26[[#This Row],['#unique_id]],見積条件マスタ[['#unique_id]:[name]],2,0)</f>
        <v>0/-0.002</v>
      </c>
      <c r="J229" s="33">
        <f>VLOOKUP(テーブル26[[#This Row],['#unique_id]],見積条件マスタ[['#unique_id]:[name]],3,0)</f>
        <v>0</v>
      </c>
      <c r="K229" s="33" t="str">
        <f>VLOOKUP(テーブル26[[#This Row],['#unique_id]],見積条件マスタ[['#unique_id]:[name]],4,0)</f>
        <v>0/-0.002</v>
      </c>
      <c r="L229" s="32">
        <v>2</v>
      </c>
      <c r="M229" s="32" t="s">
        <v>0</v>
      </c>
      <c r="N229" s="32" t="s">
        <v>162</v>
      </c>
      <c r="O229" s="32" t="s">
        <v>791</v>
      </c>
      <c r="P229" s="37" t="s">
        <v>613</v>
      </c>
      <c r="Q229" s="38"/>
    </row>
    <row r="230" spans="2:17" x14ac:dyDescent="0.25">
      <c r="B230" s="5">
        <v>1</v>
      </c>
      <c r="C230" s="50" t="str">
        <f>VLOOKUP(テーブル26[[#This Row],[article_type_id]],品名マスタ[#All],5,0)</f>
        <v>エジェクタピン</v>
      </c>
      <c r="D230" s="9">
        <v>10005</v>
      </c>
      <c r="E230" s="50" t="str">
        <f>VLOOKUP(テーブル26[[#This Row],[qt_condition_type_id]],見積条件タイプマスタ[#All],5,0)</f>
        <v>シャンク径公差</v>
      </c>
      <c r="F230" s="50" t="str">
        <f>VLOOKUP(テーブル26[[#This Row],[qt_condition_type_id]],見積条件タイプマスタ[#All],4,0)</f>
        <v>SOLID_FEATURE</v>
      </c>
      <c r="G230" s="5">
        <v>1</v>
      </c>
      <c r="H230" s="50" t="str">
        <f>テーブル26[[#This Row],[article_type_id]]&amp;"."&amp;テーブル26[[#This Row],[qt_condition_type_id]]&amp;"."&amp;テーブル26[[#This Row],[qt_condition_type_define_id]]</f>
        <v>1.10005.1</v>
      </c>
      <c r="I230" s="33" t="str">
        <f>VLOOKUP(テーブル26[[#This Row],['#unique_id]],見積条件マスタ[['#unique_id]:[name]],2,0)</f>
        <v>0/-0.002</v>
      </c>
      <c r="J230" s="33">
        <f>VLOOKUP(テーブル26[[#This Row],['#unique_id]],見積条件マスタ[['#unique_id]:[name]],3,0)</f>
        <v>0</v>
      </c>
      <c r="K230" s="33" t="str">
        <f>VLOOKUP(テーブル26[[#This Row],['#unique_id]],見積条件マスタ[['#unique_id]:[name]],4,0)</f>
        <v>0/-0.002</v>
      </c>
      <c r="L230" s="32">
        <v>3</v>
      </c>
      <c r="M230" s="32" t="s">
        <v>22</v>
      </c>
      <c r="N230" s="32" t="s">
        <v>35</v>
      </c>
      <c r="O230" s="32"/>
      <c r="P230" s="37" t="s">
        <v>611</v>
      </c>
      <c r="Q230" s="38"/>
    </row>
    <row r="231" spans="2:17" x14ac:dyDescent="0.25">
      <c r="B231" s="5">
        <v>1</v>
      </c>
      <c r="C231" s="50" t="str">
        <f>VLOOKUP(テーブル26[[#This Row],[article_type_id]],品名マスタ[#All],5,0)</f>
        <v>エジェクタピン</v>
      </c>
      <c r="D231" s="9">
        <v>10005</v>
      </c>
      <c r="E231" s="50" t="str">
        <f>VLOOKUP(テーブル26[[#This Row],[qt_condition_type_id]],見積条件タイプマスタ[#All],5,0)</f>
        <v>シャンク径公差</v>
      </c>
      <c r="F231" s="50" t="str">
        <f>VLOOKUP(テーブル26[[#This Row],[qt_condition_type_id]],見積条件タイプマスタ[#All],4,0)</f>
        <v>SOLID_FEATURE</v>
      </c>
      <c r="G231" s="5">
        <v>1</v>
      </c>
      <c r="H231" s="50" t="str">
        <f>テーブル26[[#This Row],[article_type_id]]&amp;"."&amp;テーブル26[[#This Row],[qt_condition_type_id]]&amp;"."&amp;テーブル26[[#This Row],[qt_condition_type_define_id]]</f>
        <v>1.10005.1</v>
      </c>
      <c r="I231" s="33" t="str">
        <f>VLOOKUP(テーブル26[[#This Row],['#unique_id]],見積条件マスタ[['#unique_id]:[name]],2,0)</f>
        <v>0/-0.002</v>
      </c>
      <c r="J231" s="33">
        <f>VLOOKUP(テーブル26[[#This Row],['#unique_id]],見積条件マスタ[['#unique_id]:[name]],3,0)</f>
        <v>0</v>
      </c>
      <c r="K231" s="33" t="str">
        <f>VLOOKUP(テーブル26[[#This Row],['#unique_id]],見積条件マスタ[['#unique_id]:[name]],4,0)</f>
        <v>0/-0.002</v>
      </c>
      <c r="L231" s="32">
        <v>4</v>
      </c>
      <c r="M231" s="32" t="s">
        <v>464</v>
      </c>
      <c r="N231" s="32" t="s">
        <v>464</v>
      </c>
      <c r="O231" s="32"/>
      <c r="P231" s="37" t="s">
        <v>613</v>
      </c>
      <c r="Q231" s="38"/>
    </row>
    <row r="232" spans="2:17" x14ac:dyDescent="0.25">
      <c r="B232" s="5">
        <v>1</v>
      </c>
      <c r="C232" s="50" t="str">
        <f>VLOOKUP(テーブル26[[#This Row],[article_type_id]],品名マスタ[#All],5,0)</f>
        <v>エジェクタピン</v>
      </c>
      <c r="D232" s="9">
        <v>10005</v>
      </c>
      <c r="E232" s="50" t="str">
        <f>VLOOKUP(テーブル26[[#This Row],[qt_condition_type_id]],見積条件タイプマスタ[#All],5,0)</f>
        <v>シャンク径公差</v>
      </c>
      <c r="F232" s="50" t="str">
        <f>VLOOKUP(テーブル26[[#This Row],[qt_condition_type_id]],見積条件タイプマスタ[#All],4,0)</f>
        <v>SOLID_FEATURE</v>
      </c>
      <c r="G232" s="5">
        <v>2</v>
      </c>
      <c r="H232" s="50" t="str">
        <f>テーブル26[[#This Row],[article_type_id]]&amp;"."&amp;テーブル26[[#This Row],[qt_condition_type_id]]&amp;"."&amp;テーブル26[[#This Row],[qt_condition_type_define_id]]</f>
        <v>1.10005.2</v>
      </c>
      <c r="I232" s="33" t="str">
        <f>VLOOKUP(テーブル26[[#This Row],['#unique_id]],見積条件マスタ[['#unique_id]:[name]],2,0)</f>
        <v>0/-0.005</v>
      </c>
      <c r="J232" s="33">
        <f>VLOOKUP(テーブル26[[#This Row],['#unique_id]],見積条件マスタ[['#unique_id]:[name]],3,0)</f>
        <v>0</v>
      </c>
      <c r="K232" s="33" t="str">
        <f>VLOOKUP(テーブル26[[#This Row],['#unique_id]],見積条件マスタ[['#unique_id]:[name]],4,0)</f>
        <v>0/-0.005</v>
      </c>
      <c r="L232" s="32">
        <v>1</v>
      </c>
      <c r="M232" s="32" t="s">
        <v>22</v>
      </c>
      <c r="N232" s="32" t="s">
        <v>35</v>
      </c>
      <c r="O232" s="32"/>
      <c r="P232" s="37" t="s">
        <v>611</v>
      </c>
      <c r="Q232" s="38"/>
    </row>
    <row r="233" spans="2:17" x14ac:dyDescent="0.25">
      <c r="B233" s="5">
        <v>1</v>
      </c>
      <c r="C233" s="50" t="str">
        <f>VLOOKUP(テーブル26[[#This Row],[article_type_id]],品名マスタ[#All],5,0)</f>
        <v>エジェクタピン</v>
      </c>
      <c r="D233" s="9">
        <v>10005</v>
      </c>
      <c r="E233" s="50" t="str">
        <f>VLOOKUP(テーブル26[[#This Row],[qt_condition_type_id]],見積条件タイプマスタ[#All],5,0)</f>
        <v>シャンク径公差</v>
      </c>
      <c r="F233" s="50" t="str">
        <f>VLOOKUP(テーブル26[[#This Row],[qt_condition_type_id]],見積条件タイプマスタ[#All],4,0)</f>
        <v>SOLID_FEATURE</v>
      </c>
      <c r="G233" s="5">
        <v>2</v>
      </c>
      <c r="H233" s="50" t="str">
        <f>テーブル26[[#This Row],[article_type_id]]&amp;"."&amp;テーブル26[[#This Row],[qt_condition_type_id]]&amp;"."&amp;テーブル26[[#This Row],[qt_condition_type_define_id]]</f>
        <v>1.10005.2</v>
      </c>
      <c r="I233" s="33" t="str">
        <f>VLOOKUP(テーブル26[[#This Row],['#unique_id]],見積条件マスタ[['#unique_id]:[name]],2,0)</f>
        <v>0/-0.005</v>
      </c>
      <c r="J233" s="33">
        <f>VLOOKUP(テーブル26[[#This Row],['#unique_id]],見積条件マスタ[['#unique_id]:[name]],3,0)</f>
        <v>0</v>
      </c>
      <c r="K233" s="33" t="str">
        <f>VLOOKUP(テーブル26[[#This Row],['#unique_id]],見積条件マスタ[['#unique_id]:[name]],4,0)</f>
        <v>0/-0.005</v>
      </c>
      <c r="L233" s="32">
        <v>2</v>
      </c>
      <c r="M233" s="32" t="s">
        <v>22</v>
      </c>
      <c r="N233" s="32" t="s">
        <v>162</v>
      </c>
      <c r="O233" s="32"/>
      <c r="P233" s="37" t="s">
        <v>613</v>
      </c>
      <c r="Q233" s="38"/>
    </row>
    <row r="234" spans="2:17" x14ac:dyDescent="0.25">
      <c r="B234" s="5">
        <v>1</v>
      </c>
      <c r="C234" s="50" t="str">
        <f>VLOOKUP(テーブル26[[#This Row],[article_type_id]],品名マスタ[#All],5,0)</f>
        <v>エジェクタピン</v>
      </c>
      <c r="D234" s="9">
        <v>10005</v>
      </c>
      <c r="E234" s="50" t="str">
        <f>VLOOKUP(テーブル26[[#This Row],[qt_condition_type_id]],見積条件タイプマスタ[#All],5,0)</f>
        <v>シャンク径公差</v>
      </c>
      <c r="F234" s="50" t="str">
        <f>VLOOKUP(テーブル26[[#This Row],[qt_condition_type_id]],見積条件タイプマスタ[#All],4,0)</f>
        <v>SOLID_FEATURE</v>
      </c>
      <c r="G234" s="5">
        <v>2</v>
      </c>
      <c r="H234" s="50" t="str">
        <f>テーブル26[[#This Row],[article_type_id]]&amp;"."&amp;テーブル26[[#This Row],[qt_condition_type_id]]&amp;"."&amp;テーブル26[[#This Row],[qt_condition_type_define_id]]</f>
        <v>1.10005.2</v>
      </c>
      <c r="I234" s="33" t="str">
        <f>VLOOKUP(テーブル26[[#This Row],['#unique_id]],見積条件マスタ[['#unique_id]:[name]],2,0)</f>
        <v>0/-0.005</v>
      </c>
      <c r="J234" s="33">
        <f>VLOOKUP(テーブル26[[#This Row],['#unique_id]],見積条件マスタ[['#unique_id]:[name]],3,0)</f>
        <v>0</v>
      </c>
      <c r="K234" s="33" t="str">
        <f>VLOOKUP(テーブル26[[#This Row],['#unique_id]],見積条件マスタ[['#unique_id]:[name]],4,0)</f>
        <v>0/-0.005</v>
      </c>
      <c r="L234" s="62">
        <v>3</v>
      </c>
      <c r="M234" s="62" t="s">
        <v>464</v>
      </c>
      <c r="N234" s="62" t="s">
        <v>464</v>
      </c>
      <c r="O234" s="62"/>
      <c r="P234" s="63" t="s">
        <v>612</v>
      </c>
      <c r="Q234" s="38"/>
    </row>
    <row r="235" spans="2:17" x14ac:dyDescent="0.25">
      <c r="B235" s="5">
        <v>1</v>
      </c>
      <c r="C235" s="50" t="str">
        <f>VLOOKUP(テーブル26[[#This Row],[article_type_id]],品名マスタ[#All],5,0)</f>
        <v>エジェクタピン</v>
      </c>
      <c r="D235" s="9">
        <v>10005</v>
      </c>
      <c r="E235" s="50" t="str">
        <f>VLOOKUP(テーブル26[[#This Row],[qt_condition_type_id]],見積条件タイプマスタ[#All],5,0)</f>
        <v>シャンク径公差</v>
      </c>
      <c r="F235" s="50" t="str">
        <f>VLOOKUP(テーブル26[[#This Row],[qt_condition_type_id]],見積条件タイプマスタ[#All],4,0)</f>
        <v>SOLID_FEATURE</v>
      </c>
      <c r="G235" s="5">
        <v>3</v>
      </c>
      <c r="H235" s="50" t="str">
        <f>テーブル26[[#This Row],[article_type_id]]&amp;"."&amp;テーブル26[[#This Row],[qt_condition_type_id]]&amp;"."&amp;テーブル26[[#This Row],[qt_condition_type_define_id]]</f>
        <v>1.10005.3</v>
      </c>
      <c r="I235" s="33" t="str">
        <f>VLOOKUP(テーブル26[[#This Row],['#unique_id]],見積条件マスタ[['#unique_id]:[name]],2,0)</f>
        <v>-0.01/-0.02</v>
      </c>
      <c r="J235" s="33">
        <f>VLOOKUP(テーブル26[[#This Row],['#unique_id]],見積条件マスタ[['#unique_id]:[name]],3,0)</f>
        <v>0</v>
      </c>
      <c r="K235" s="33" t="str">
        <f>VLOOKUP(テーブル26[[#This Row],['#unique_id]],見積条件マスタ[['#unique_id]:[name]],4,0)</f>
        <v>-0.01/-0.02</v>
      </c>
      <c r="L235" s="62">
        <v>1</v>
      </c>
      <c r="M235" s="62" t="s">
        <v>0</v>
      </c>
      <c r="N235" s="62" t="s">
        <v>464</v>
      </c>
      <c r="O235" s="62"/>
      <c r="P235" s="63" t="s">
        <v>612</v>
      </c>
      <c r="Q235" s="38"/>
    </row>
    <row r="236" spans="2:17" x14ac:dyDescent="0.25">
      <c r="B236" s="5">
        <v>1</v>
      </c>
      <c r="C236" s="50" t="str">
        <f>VLOOKUP(テーブル26[[#This Row],[article_type_id]],品名マスタ[#All],5,0)</f>
        <v>エジェクタピン</v>
      </c>
      <c r="D236" s="9">
        <v>10005</v>
      </c>
      <c r="E236" s="50" t="str">
        <f>VLOOKUP(テーブル26[[#This Row],[qt_condition_type_id]],見積条件タイプマスタ[#All],5,0)</f>
        <v>シャンク径公差</v>
      </c>
      <c r="F236" s="50" t="str">
        <f>VLOOKUP(テーブル26[[#This Row],[qt_condition_type_id]],見積条件タイプマスタ[#All],4,0)</f>
        <v>SOLID_FEATURE</v>
      </c>
      <c r="G236" s="5">
        <v>3</v>
      </c>
      <c r="H236" s="50" t="str">
        <f>テーブル26[[#This Row],[article_type_id]]&amp;"."&amp;テーブル26[[#This Row],[qt_condition_type_id]]&amp;"."&amp;テーブル26[[#This Row],[qt_condition_type_define_id]]</f>
        <v>1.10005.3</v>
      </c>
      <c r="I236" s="33" t="str">
        <f>VLOOKUP(テーブル26[[#This Row],['#unique_id]],見積条件マスタ[['#unique_id]:[name]],2,0)</f>
        <v>-0.01/-0.02</v>
      </c>
      <c r="J236" s="33">
        <f>VLOOKUP(テーブル26[[#This Row],['#unique_id]],見積条件マスタ[['#unique_id]:[name]],3,0)</f>
        <v>0</v>
      </c>
      <c r="K236" s="33" t="str">
        <f>VLOOKUP(テーブル26[[#This Row],['#unique_id]],見積条件マスタ[['#unique_id]:[name]],4,0)</f>
        <v>-0.01/-0.02</v>
      </c>
      <c r="L236" s="32">
        <v>2</v>
      </c>
      <c r="M236" s="32" t="s">
        <v>22</v>
      </c>
      <c r="N236" s="32" t="s">
        <v>35</v>
      </c>
      <c r="O236" s="32" t="s">
        <v>792</v>
      </c>
      <c r="P236" s="37" t="s">
        <v>612</v>
      </c>
      <c r="Q236" s="38"/>
    </row>
    <row r="237" spans="2:17" x14ac:dyDescent="0.25">
      <c r="B237" s="5">
        <v>1</v>
      </c>
      <c r="C237" s="50" t="str">
        <f>VLOOKUP(テーブル26[[#This Row],[article_type_id]],品名マスタ[#All],5,0)</f>
        <v>エジェクタピン</v>
      </c>
      <c r="D237" s="9">
        <v>10005</v>
      </c>
      <c r="E237" s="50" t="str">
        <f>VLOOKUP(テーブル26[[#This Row],[qt_condition_type_id]],見積条件タイプマスタ[#All],5,0)</f>
        <v>シャンク径公差</v>
      </c>
      <c r="F237" s="50" t="str">
        <f>VLOOKUP(テーブル26[[#This Row],[qt_condition_type_id]],見積条件タイプマスタ[#All],4,0)</f>
        <v>SOLID_FEATURE</v>
      </c>
      <c r="G237" s="5">
        <v>3</v>
      </c>
      <c r="H237" s="50" t="str">
        <f>テーブル26[[#This Row],[article_type_id]]&amp;"."&amp;テーブル26[[#This Row],[qt_condition_type_id]]&amp;"."&amp;テーブル26[[#This Row],[qt_condition_type_define_id]]</f>
        <v>1.10005.3</v>
      </c>
      <c r="I237" s="33" t="str">
        <f>VLOOKUP(テーブル26[[#This Row],['#unique_id]],見積条件マスタ[['#unique_id]:[name]],2,0)</f>
        <v>-0.01/-0.02</v>
      </c>
      <c r="J237" s="33">
        <f>VLOOKUP(テーブル26[[#This Row],['#unique_id]],見積条件マスタ[['#unique_id]:[name]],3,0)</f>
        <v>0</v>
      </c>
      <c r="K237" s="33" t="str">
        <f>VLOOKUP(テーブル26[[#This Row],['#unique_id]],見積条件マスタ[['#unique_id]:[name]],4,0)</f>
        <v>-0.01/-0.02</v>
      </c>
      <c r="L237" s="62">
        <v>3</v>
      </c>
      <c r="M237" s="62" t="s">
        <v>22</v>
      </c>
      <c r="N237" s="62" t="s">
        <v>35</v>
      </c>
      <c r="O237" s="64" t="s">
        <v>793</v>
      </c>
      <c r="P237" s="63" t="s">
        <v>613</v>
      </c>
      <c r="Q237" s="38"/>
    </row>
    <row r="238" spans="2:17" x14ac:dyDescent="0.25">
      <c r="B238" s="5">
        <v>1</v>
      </c>
      <c r="C238" s="50" t="str">
        <f>VLOOKUP(テーブル26[[#This Row],[article_type_id]],品名マスタ[#All],5,0)</f>
        <v>エジェクタピン</v>
      </c>
      <c r="D238" s="9">
        <v>10005</v>
      </c>
      <c r="E238" s="50" t="str">
        <f>VLOOKUP(テーブル26[[#This Row],[qt_condition_type_id]],見積条件タイプマスタ[#All],5,0)</f>
        <v>シャンク径公差</v>
      </c>
      <c r="F238" s="50" t="str">
        <f>VLOOKUP(テーブル26[[#This Row],[qt_condition_type_id]],見積条件タイプマスタ[#All],4,0)</f>
        <v>SOLID_FEATURE</v>
      </c>
      <c r="G238" s="5">
        <v>3</v>
      </c>
      <c r="H238" s="50" t="str">
        <f>テーブル26[[#This Row],[article_type_id]]&amp;"."&amp;テーブル26[[#This Row],[qt_condition_type_id]]&amp;"."&amp;テーブル26[[#This Row],[qt_condition_type_define_id]]</f>
        <v>1.10005.3</v>
      </c>
      <c r="I238" s="33" t="str">
        <f>VLOOKUP(テーブル26[[#This Row],['#unique_id]],見積条件マスタ[['#unique_id]:[name]],2,0)</f>
        <v>-0.01/-0.02</v>
      </c>
      <c r="J238" s="33">
        <f>VLOOKUP(テーブル26[[#This Row],['#unique_id]],見積条件マスタ[['#unique_id]:[name]],3,0)</f>
        <v>0</v>
      </c>
      <c r="K238" s="33" t="str">
        <f>VLOOKUP(テーブル26[[#This Row],['#unique_id]],見積条件マスタ[['#unique_id]:[name]],4,0)</f>
        <v>-0.01/-0.02</v>
      </c>
      <c r="L238" s="62">
        <v>4</v>
      </c>
      <c r="M238" s="62" t="s">
        <v>22</v>
      </c>
      <c r="N238" s="62" t="s">
        <v>162</v>
      </c>
      <c r="O238" s="64"/>
      <c r="P238" s="63" t="s">
        <v>612</v>
      </c>
      <c r="Q238" s="38"/>
    </row>
    <row r="239" spans="2:17" x14ac:dyDescent="0.25">
      <c r="B239" s="5">
        <v>1</v>
      </c>
      <c r="C239" s="50" t="str">
        <f>VLOOKUP(テーブル26[[#This Row],[article_type_id]],品名マスタ[#All],5,0)</f>
        <v>エジェクタピン</v>
      </c>
      <c r="D239" s="9">
        <v>10005</v>
      </c>
      <c r="E239" s="50" t="str">
        <f>VLOOKUP(テーブル26[[#This Row],[qt_condition_type_id]],見積条件タイプマスタ[#All],5,0)</f>
        <v>シャンク径公差</v>
      </c>
      <c r="F239" s="50" t="str">
        <f>VLOOKUP(テーブル26[[#This Row],[qt_condition_type_id]],見積条件タイプマスタ[#All],4,0)</f>
        <v>SOLID_FEATURE</v>
      </c>
      <c r="G239" s="5">
        <v>3</v>
      </c>
      <c r="H239" s="50" t="str">
        <f>テーブル26[[#This Row],[article_type_id]]&amp;"."&amp;テーブル26[[#This Row],[qt_condition_type_id]]&amp;"."&amp;テーブル26[[#This Row],[qt_condition_type_define_id]]</f>
        <v>1.10005.3</v>
      </c>
      <c r="I239" s="33" t="str">
        <f>VLOOKUP(テーブル26[[#This Row],['#unique_id]],見積条件マスタ[['#unique_id]:[name]],2,0)</f>
        <v>-0.01/-0.02</v>
      </c>
      <c r="J239" s="33">
        <f>VLOOKUP(テーブル26[[#This Row],['#unique_id]],見積条件マスタ[['#unique_id]:[name]],3,0)</f>
        <v>0</v>
      </c>
      <c r="K239" s="33" t="str">
        <f>VLOOKUP(テーブル26[[#This Row],['#unique_id]],見積条件マスタ[['#unique_id]:[name]],4,0)</f>
        <v>-0.01/-0.02</v>
      </c>
      <c r="L239" s="62">
        <v>5</v>
      </c>
      <c r="M239" s="62" t="s">
        <v>25</v>
      </c>
      <c r="N239" s="62" t="s">
        <v>464</v>
      </c>
      <c r="O239" s="64"/>
      <c r="P239" s="63" t="s">
        <v>612</v>
      </c>
      <c r="Q239" s="38"/>
    </row>
    <row r="240" spans="2:17" x14ac:dyDescent="0.25">
      <c r="B240" s="5">
        <v>1</v>
      </c>
      <c r="C240" s="50" t="str">
        <f>VLOOKUP(テーブル26[[#This Row],[article_type_id]],品名マスタ[#All],5,0)</f>
        <v>エジェクタピン</v>
      </c>
      <c r="D240" s="9">
        <v>10005</v>
      </c>
      <c r="E240" s="50" t="str">
        <f>VLOOKUP(テーブル26[[#This Row],[qt_condition_type_id]],見積条件タイプマスタ[#All],5,0)</f>
        <v>シャンク径公差</v>
      </c>
      <c r="F240" s="50" t="str">
        <f>VLOOKUP(テーブル26[[#This Row],[qt_condition_type_id]],見積条件タイプマスタ[#All],4,0)</f>
        <v>SOLID_FEATURE</v>
      </c>
      <c r="G240" s="5">
        <v>4</v>
      </c>
      <c r="H240" s="50" t="str">
        <f>テーブル26[[#This Row],[article_type_id]]&amp;"."&amp;テーブル26[[#This Row],[qt_condition_type_id]]&amp;"."&amp;テーブル26[[#This Row],[qt_condition_type_define_id]]</f>
        <v>1.10005.4</v>
      </c>
      <c r="I240" s="33" t="str">
        <f>VLOOKUP(テーブル26[[#This Row],['#unique_id]],見積条件マスタ[['#unique_id]:[name]],2,0)</f>
        <v>-0.01/-0.03</v>
      </c>
      <c r="J240" s="33">
        <f>VLOOKUP(テーブル26[[#This Row],['#unique_id]],見積条件マスタ[['#unique_id]:[name]],3,0)</f>
        <v>0</v>
      </c>
      <c r="K240" s="33" t="str">
        <f>VLOOKUP(テーブル26[[#This Row],['#unique_id]],見積条件マスタ[['#unique_id]:[name]],4,0)</f>
        <v>-0.01/-0.03</v>
      </c>
      <c r="L240" s="62">
        <v>1</v>
      </c>
      <c r="M240" s="62" t="s">
        <v>22</v>
      </c>
      <c r="N240" s="62" t="s">
        <v>35</v>
      </c>
      <c r="O240" s="64" t="s">
        <v>794</v>
      </c>
      <c r="P240" s="63" t="s">
        <v>612</v>
      </c>
      <c r="Q240" s="38"/>
    </row>
    <row r="241" spans="2:17" x14ac:dyDescent="0.25">
      <c r="B241" s="5">
        <v>1</v>
      </c>
      <c r="C241" s="50" t="str">
        <f>VLOOKUP(テーブル26[[#This Row],[article_type_id]],品名マスタ[#All],5,0)</f>
        <v>エジェクタピン</v>
      </c>
      <c r="D241" s="9">
        <v>10005</v>
      </c>
      <c r="E241" s="50" t="str">
        <f>VLOOKUP(テーブル26[[#This Row],[qt_condition_type_id]],見積条件タイプマスタ[#All],5,0)</f>
        <v>シャンク径公差</v>
      </c>
      <c r="F241" s="50" t="str">
        <f>VLOOKUP(テーブル26[[#This Row],[qt_condition_type_id]],見積条件タイプマスタ[#All],4,0)</f>
        <v>SOLID_FEATURE</v>
      </c>
      <c r="G241" s="5">
        <v>4</v>
      </c>
      <c r="H241" s="50" t="str">
        <f>テーブル26[[#This Row],[article_type_id]]&amp;"."&amp;テーブル26[[#This Row],[qt_condition_type_id]]&amp;"."&amp;テーブル26[[#This Row],[qt_condition_type_define_id]]</f>
        <v>1.10005.4</v>
      </c>
      <c r="I241" s="33" t="str">
        <f>VLOOKUP(テーブル26[[#This Row],['#unique_id]],見積条件マスタ[['#unique_id]:[name]],2,0)</f>
        <v>-0.01/-0.03</v>
      </c>
      <c r="J241" s="33">
        <f>VLOOKUP(テーブル26[[#This Row],['#unique_id]],見積条件マスタ[['#unique_id]:[name]],3,0)</f>
        <v>0</v>
      </c>
      <c r="K241" s="33" t="str">
        <f>VLOOKUP(テーブル26[[#This Row],['#unique_id]],見積条件マスタ[['#unique_id]:[name]],4,0)</f>
        <v>-0.01/-0.03</v>
      </c>
      <c r="L241" s="62">
        <v>2</v>
      </c>
      <c r="M241" s="62" t="s">
        <v>22</v>
      </c>
      <c r="N241" s="62" t="s">
        <v>35</v>
      </c>
      <c r="O241" s="64" t="s">
        <v>795</v>
      </c>
      <c r="P241" s="63" t="s">
        <v>612</v>
      </c>
      <c r="Q241" s="38"/>
    </row>
    <row r="242" spans="2:17" x14ac:dyDescent="0.25">
      <c r="B242" s="5">
        <v>1</v>
      </c>
      <c r="C242" s="50" t="str">
        <f>VLOOKUP(テーブル26[[#This Row],[article_type_id]],品名マスタ[#All],5,0)</f>
        <v>エジェクタピン</v>
      </c>
      <c r="D242" s="9">
        <v>10005</v>
      </c>
      <c r="E242" s="50" t="str">
        <f>VLOOKUP(テーブル26[[#This Row],[qt_condition_type_id]],見積条件タイプマスタ[#All],5,0)</f>
        <v>シャンク径公差</v>
      </c>
      <c r="F242" s="50" t="str">
        <f>VLOOKUP(テーブル26[[#This Row],[qt_condition_type_id]],見積条件タイプマスタ[#All],4,0)</f>
        <v>SOLID_FEATURE</v>
      </c>
      <c r="G242" s="5">
        <v>4</v>
      </c>
      <c r="H242" s="50" t="str">
        <f>テーブル26[[#This Row],[article_type_id]]&amp;"."&amp;テーブル26[[#This Row],[qt_condition_type_id]]&amp;"."&amp;テーブル26[[#This Row],[qt_condition_type_define_id]]</f>
        <v>1.10005.4</v>
      </c>
      <c r="I242" s="33" t="str">
        <f>VLOOKUP(テーブル26[[#This Row],['#unique_id]],見積条件マスタ[['#unique_id]:[name]],2,0)</f>
        <v>-0.01/-0.03</v>
      </c>
      <c r="J242" s="33">
        <f>VLOOKUP(テーブル26[[#This Row],['#unique_id]],見積条件マスタ[['#unique_id]:[name]],3,0)</f>
        <v>0</v>
      </c>
      <c r="K242" s="33" t="str">
        <f>VLOOKUP(テーブル26[[#This Row],['#unique_id]],見積条件マスタ[['#unique_id]:[name]],4,0)</f>
        <v>-0.01/-0.03</v>
      </c>
      <c r="L242" s="32">
        <v>3</v>
      </c>
      <c r="M242" s="32" t="s">
        <v>22</v>
      </c>
      <c r="N242" s="32" t="s">
        <v>35</v>
      </c>
      <c r="O242" s="32" t="s">
        <v>792</v>
      </c>
      <c r="P242" s="37" t="s">
        <v>611</v>
      </c>
      <c r="Q242" s="38"/>
    </row>
    <row r="243" spans="2:17" x14ac:dyDescent="0.25">
      <c r="B243" s="5">
        <v>1</v>
      </c>
      <c r="C243" s="50" t="str">
        <f>VLOOKUP(テーブル26[[#This Row],[article_type_id]],品名マスタ[#All],5,0)</f>
        <v>エジェクタピン</v>
      </c>
      <c r="D243" s="9">
        <v>10005</v>
      </c>
      <c r="E243" s="50" t="str">
        <f>VLOOKUP(テーブル26[[#This Row],[qt_condition_type_id]],見積条件タイプマスタ[#All],5,0)</f>
        <v>シャンク径公差</v>
      </c>
      <c r="F243" s="50" t="str">
        <f>VLOOKUP(テーブル26[[#This Row],[qt_condition_type_id]],見積条件タイプマスタ[#All],4,0)</f>
        <v>SOLID_FEATURE</v>
      </c>
      <c r="G243" s="5">
        <v>4</v>
      </c>
      <c r="H243" s="50" t="str">
        <f>テーブル26[[#This Row],[article_type_id]]&amp;"."&amp;テーブル26[[#This Row],[qt_condition_type_id]]&amp;"."&amp;テーブル26[[#This Row],[qt_condition_type_define_id]]</f>
        <v>1.10005.4</v>
      </c>
      <c r="I243" s="33" t="str">
        <f>VLOOKUP(テーブル26[[#This Row],['#unique_id]],見積条件マスタ[['#unique_id]:[name]],2,0)</f>
        <v>-0.01/-0.03</v>
      </c>
      <c r="J243" s="33">
        <f>VLOOKUP(テーブル26[[#This Row],['#unique_id]],見積条件マスタ[['#unique_id]:[name]],3,0)</f>
        <v>0</v>
      </c>
      <c r="K243" s="33" t="str">
        <f>VLOOKUP(テーブル26[[#This Row],['#unique_id]],見積条件マスタ[['#unique_id]:[name]],4,0)</f>
        <v>-0.01/-0.03</v>
      </c>
      <c r="L243" s="62">
        <v>4</v>
      </c>
      <c r="M243" s="62" t="s">
        <v>22</v>
      </c>
      <c r="N243" s="62" t="s">
        <v>35</v>
      </c>
      <c r="O243" s="64" t="s">
        <v>796</v>
      </c>
      <c r="P243" s="63" t="s">
        <v>611</v>
      </c>
      <c r="Q243" s="38"/>
    </row>
    <row r="244" spans="2:17" x14ac:dyDescent="0.25">
      <c r="B244" s="5">
        <v>1</v>
      </c>
      <c r="C244" s="50" t="str">
        <f>VLOOKUP(テーブル26[[#This Row],[article_type_id]],品名マスタ[#All],5,0)</f>
        <v>エジェクタピン</v>
      </c>
      <c r="D244" s="9">
        <v>10005</v>
      </c>
      <c r="E244" s="50" t="str">
        <f>VLOOKUP(テーブル26[[#This Row],[qt_condition_type_id]],見積条件タイプマスタ[#All],5,0)</f>
        <v>シャンク径公差</v>
      </c>
      <c r="F244" s="50" t="str">
        <f>VLOOKUP(テーブル26[[#This Row],[qt_condition_type_id]],見積条件タイプマスタ[#All],4,0)</f>
        <v>SOLID_FEATURE</v>
      </c>
      <c r="G244" s="5">
        <v>4</v>
      </c>
      <c r="H244" s="50" t="str">
        <f>テーブル26[[#This Row],[article_type_id]]&amp;"."&amp;テーブル26[[#This Row],[qt_condition_type_id]]&amp;"."&amp;テーブル26[[#This Row],[qt_condition_type_define_id]]</f>
        <v>1.10005.4</v>
      </c>
      <c r="I244" s="33" t="str">
        <f>VLOOKUP(テーブル26[[#This Row],['#unique_id]],見積条件マスタ[['#unique_id]:[name]],2,0)</f>
        <v>-0.01/-0.03</v>
      </c>
      <c r="J244" s="33">
        <f>VLOOKUP(テーブル26[[#This Row],['#unique_id]],見積条件マスタ[['#unique_id]:[name]],3,0)</f>
        <v>0</v>
      </c>
      <c r="K244" s="33" t="str">
        <f>VLOOKUP(テーブル26[[#This Row],['#unique_id]],見積条件マスタ[['#unique_id]:[name]],4,0)</f>
        <v>-0.01/-0.03</v>
      </c>
      <c r="L244" s="62">
        <v>5</v>
      </c>
      <c r="M244" s="62" t="s">
        <v>22</v>
      </c>
      <c r="N244" s="62" t="s">
        <v>162</v>
      </c>
      <c r="O244" s="64"/>
      <c r="P244" s="63" t="s">
        <v>611</v>
      </c>
      <c r="Q244" s="38"/>
    </row>
    <row r="245" spans="2:17" x14ac:dyDescent="0.25">
      <c r="B245" s="5">
        <v>1</v>
      </c>
      <c r="C245" s="50" t="str">
        <f>VLOOKUP(テーブル26[[#This Row],[article_type_id]],品名マスタ[#All],5,0)</f>
        <v>エジェクタピン</v>
      </c>
      <c r="D245" s="9">
        <v>10005</v>
      </c>
      <c r="E245" s="50" t="str">
        <f>VLOOKUP(テーブル26[[#This Row],[qt_condition_type_id]],見積条件タイプマスタ[#All],5,0)</f>
        <v>シャンク径公差</v>
      </c>
      <c r="F245" s="50" t="str">
        <f>VLOOKUP(テーブル26[[#This Row],[qt_condition_type_id]],見積条件タイプマスタ[#All],4,0)</f>
        <v>SOLID_FEATURE</v>
      </c>
      <c r="G245" s="5">
        <v>4</v>
      </c>
      <c r="H245" s="50" t="str">
        <f>テーブル26[[#This Row],[article_type_id]]&amp;"."&amp;テーブル26[[#This Row],[qt_condition_type_id]]&amp;"."&amp;テーブル26[[#This Row],[qt_condition_type_define_id]]</f>
        <v>1.10005.4</v>
      </c>
      <c r="I245" s="33" t="str">
        <f>VLOOKUP(テーブル26[[#This Row],['#unique_id]],見積条件マスタ[['#unique_id]:[name]],2,0)</f>
        <v>-0.01/-0.03</v>
      </c>
      <c r="J245" s="33">
        <f>VLOOKUP(テーブル26[[#This Row],['#unique_id]],見積条件マスタ[['#unique_id]:[name]],3,0)</f>
        <v>0</v>
      </c>
      <c r="K245" s="33" t="str">
        <f>VLOOKUP(テーブル26[[#This Row],['#unique_id]],見積条件マスタ[['#unique_id]:[name]],4,0)</f>
        <v>-0.01/-0.03</v>
      </c>
      <c r="L245" s="32">
        <v>6</v>
      </c>
      <c r="M245" s="32" t="s">
        <v>464</v>
      </c>
      <c r="N245" s="32" t="s">
        <v>464</v>
      </c>
      <c r="O245" s="32"/>
      <c r="P245" s="37" t="s">
        <v>611</v>
      </c>
      <c r="Q245" s="38"/>
    </row>
    <row r="246" spans="2:17" x14ac:dyDescent="0.25">
      <c r="B246" s="5">
        <v>1</v>
      </c>
      <c r="C246" s="50" t="str">
        <f>VLOOKUP(テーブル26[[#This Row],[article_type_id]],品名マスタ[#All],5,0)</f>
        <v>エジェクタピン</v>
      </c>
      <c r="D246" s="9">
        <v>10005</v>
      </c>
      <c r="E246" s="50" t="str">
        <f>VLOOKUP(テーブル26[[#This Row],[qt_condition_type_id]],見積条件タイプマスタ[#All],5,0)</f>
        <v>シャンク径公差</v>
      </c>
      <c r="F246" s="50" t="str">
        <f>VLOOKUP(テーブル26[[#This Row],[qt_condition_type_id]],見積条件タイプマスタ[#All],4,0)</f>
        <v>SOLID_FEATURE</v>
      </c>
      <c r="G246" s="5">
        <v>5</v>
      </c>
      <c r="H246" s="50" t="str">
        <f>テーブル26[[#This Row],[article_type_id]]&amp;"."&amp;テーブル26[[#This Row],[qt_condition_type_id]]&amp;"."&amp;テーブル26[[#This Row],[qt_condition_type_define_id]]</f>
        <v>1.10005.5</v>
      </c>
      <c r="I246" s="33" t="str">
        <f>VLOOKUP(テーブル26[[#This Row],['#unique_id]],見積条件マスタ[['#unique_id]:[name]],2,0)</f>
        <v>-0.01/-0.04</v>
      </c>
      <c r="J246" s="33">
        <f>VLOOKUP(テーブル26[[#This Row],['#unique_id]],見積条件マスタ[['#unique_id]:[name]],3,0)</f>
        <v>0</v>
      </c>
      <c r="K246" s="33" t="str">
        <f>VLOOKUP(テーブル26[[#This Row],['#unique_id]],見積条件マスタ[['#unique_id]:[name]],4,0)</f>
        <v>-0.01/-0.04</v>
      </c>
      <c r="L246" s="62">
        <v>1</v>
      </c>
      <c r="M246" s="62" t="s">
        <v>22</v>
      </c>
      <c r="N246" s="62" t="s">
        <v>35</v>
      </c>
      <c r="O246" s="64" t="s">
        <v>797</v>
      </c>
      <c r="P246" s="63" t="s">
        <v>612</v>
      </c>
      <c r="Q246" s="38"/>
    </row>
    <row r="247" spans="2:17" x14ac:dyDescent="0.25">
      <c r="B247" s="5">
        <v>1</v>
      </c>
      <c r="C247" s="50" t="str">
        <f>VLOOKUP(テーブル26[[#This Row],[article_type_id]],品名マスタ[#All],5,0)</f>
        <v>エジェクタピン</v>
      </c>
      <c r="D247" s="9">
        <v>10005</v>
      </c>
      <c r="E247" s="50" t="str">
        <f>VLOOKUP(テーブル26[[#This Row],[qt_condition_type_id]],見積条件タイプマスタ[#All],5,0)</f>
        <v>シャンク径公差</v>
      </c>
      <c r="F247" s="50" t="str">
        <f>VLOOKUP(テーブル26[[#This Row],[qt_condition_type_id]],見積条件タイプマスタ[#All],4,0)</f>
        <v>SOLID_FEATURE</v>
      </c>
      <c r="G247" s="5">
        <v>5</v>
      </c>
      <c r="H247" s="50" t="str">
        <f>テーブル26[[#This Row],[article_type_id]]&amp;"."&amp;テーブル26[[#This Row],[qt_condition_type_id]]&amp;"."&amp;テーブル26[[#This Row],[qt_condition_type_define_id]]</f>
        <v>1.10005.5</v>
      </c>
      <c r="I247" s="33" t="str">
        <f>VLOOKUP(テーブル26[[#This Row],['#unique_id]],見積条件マスタ[['#unique_id]:[name]],2,0)</f>
        <v>-0.01/-0.04</v>
      </c>
      <c r="J247" s="33">
        <f>VLOOKUP(テーブル26[[#This Row],['#unique_id]],見積条件マスタ[['#unique_id]:[name]],3,0)</f>
        <v>0</v>
      </c>
      <c r="K247" s="33" t="str">
        <f>VLOOKUP(テーブル26[[#This Row],['#unique_id]],見積条件マスタ[['#unique_id]:[name]],4,0)</f>
        <v>-0.01/-0.04</v>
      </c>
      <c r="L247" s="62">
        <v>2</v>
      </c>
      <c r="M247" s="62" t="s">
        <v>22</v>
      </c>
      <c r="N247" s="62" t="s">
        <v>35</v>
      </c>
      <c r="O247" s="64" t="s">
        <v>798</v>
      </c>
      <c r="P247" s="63" t="s">
        <v>611</v>
      </c>
      <c r="Q247" s="38"/>
    </row>
    <row r="248" spans="2:17" x14ac:dyDescent="0.25">
      <c r="B248" s="5">
        <v>1</v>
      </c>
      <c r="C248" s="50" t="str">
        <f>VLOOKUP(テーブル26[[#This Row],[article_type_id]],品名マスタ[#All],5,0)</f>
        <v>エジェクタピン</v>
      </c>
      <c r="D248" s="9">
        <v>10005</v>
      </c>
      <c r="E248" s="50" t="str">
        <f>VLOOKUP(テーブル26[[#This Row],[qt_condition_type_id]],見積条件タイプマスタ[#All],5,0)</f>
        <v>シャンク径公差</v>
      </c>
      <c r="F248" s="50" t="str">
        <f>VLOOKUP(テーブル26[[#This Row],[qt_condition_type_id]],見積条件タイプマスタ[#All],4,0)</f>
        <v>SOLID_FEATURE</v>
      </c>
      <c r="G248" s="5">
        <v>5</v>
      </c>
      <c r="H248" s="50" t="str">
        <f>テーブル26[[#This Row],[article_type_id]]&amp;"."&amp;テーブル26[[#This Row],[qt_condition_type_id]]&amp;"."&amp;テーブル26[[#This Row],[qt_condition_type_define_id]]</f>
        <v>1.10005.5</v>
      </c>
      <c r="I248" s="33" t="str">
        <f>VLOOKUP(テーブル26[[#This Row],['#unique_id]],見積条件マスタ[['#unique_id]:[name]],2,0)</f>
        <v>-0.01/-0.04</v>
      </c>
      <c r="J248" s="33">
        <f>VLOOKUP(テーブル26[[#This Row],['#unique_id]],見積条件マスタ[['#unique_id]:[name]],3,0)</f>
        <v>0</v>
      </c>
      <c r="K248" s="33" t="str">
        <f>VLOOKUP(テーブル26[[#This Row],['#unique_id]],見積条件マスタ[['#unique_id]:[name]],4,0)</f>
        <v>-0.01/-0.04</v>
      </c>
      <c r="L248" s="62">
        <v>3</v>
      </c>
      <c r="M248" s="62" t="s">
        <v>464</v>
      </c>
      <c r="N248" s="62" t="s">
        <v>464</v>
      </c>
      <c r="O248" s="64"/>
      <c r="P248" s="63" t="s">
        <v>611</v>
      </c>
      <c r="Q248" s="38"/>
    </row>
    <row r="249" spans="2:17" x14ac:dyDescent="0.25">
      <c r="B249" s="5">
        <v>1</v>
      </c>
      <c r="C249" s="50" t="str">
        <f>VLOOKUP(テーブル26[[#This Row],[article_type_id]],品名マスタ[#All],5,0)</f>
        <v>エジェクタピン</v>
      </c>
      <c r="D249" s="9">
        <v>10005</v>
      </c>
      <c r="E249" s="50" t="str">
        <f>VLOOKUP(テーブル26[[#This Row],[qt_condition_type_id]],見積条件タイプマスタ[#All],5,0)</f>
        <v>シャンク径公差</v>
      </c>
      <c r="F249" s="50" t="str">
        <f>VLOOKUP(テーブル26[[#This Row],[qt_condition_type_id]],見積条件タイプマスタ[#All],4,0)</f>
        <v>SOLID_FEATURE</v>
      </c>
      <c r="G249" s="5">
        <v>6</v>
      </c>
      <c r="H249" s="50" t="str">
        <f>テーブル26[[#This Row],[article_type_id]]&amp;"."&amp;テーブル26[[#This Row],[qt_condition_type_id]]&amp;"."&amp;テーブル26[[#This Row],[qt_condition_type_define_id]]</f>
        <v>1.10005.6</v>
      </c>
      <c r="I249" s="33" t="str">
        <f>VLOOKUP(テーブル26[[#This Row],['#unique_id]],見積条件マスタ[['#unique_id]:[name]],2,0)</f>
        <v>-0.01/-0.05</v>
      </c>
      <c r="J249" s="33">
        <f>VLOOKUP(テーブル26[[#This Row],['#unique_id]],見積条件マスタ[['#unique_id]:[name]],3,0)</f>
        <v>0</v>
      </c>
      <c r="K249" s="33" t="str">
        <f>VLOOKUP(テーブル26[[#This Row],['#unique_id]],見積条件マスタ[['#unique_id]:[name]],4,0)</f>
        <v>-0.01/-0.05</v>
      </c>
      <c r="L249" s="62">
        <v>1</v>
      </c>
      <c r="M249" s="62" t="s">
        <v>22</v>
      </c>
      <c r="N249" s="62" t="s">
        <v>35</v>
      </c>
      <c r="O249" s="64" t="s">
        <v>799</v>
      </c>
      <c r="P249" s="63" t="s">
        <v>612</v>
      </c>
      <c r="Q249" s="38"/>
    </row>
    <row r="250" spans="2:17" x14ac:dyDescent="0.25">
      <c r="B250" s="5">
        <v>1</v>
      </c>
      <c r="C250" s="50" t="str">
        <f>VLOOKUP(テーブル26[[#This Row],[article_type_id]],品名マスタ[#All],5,0)</f>
        <v>エジェクタピン</v>
      </c>
      <c r="D250" s="9">
        <v>10005</v>
      </c>
      <c r="E250" s="50" t="str">
        <f>VLOOKUP(テーブル26[[#This Row],[qt_condition_type_id]],見積条件タイプマスタ[#All],5,0)</f>
        <v>シャンク径公差</v>
      </c>
      <c r="F250" s="50" t="str">
        <f>VLOOKUP(テーブル26[[#This Row],[qt_condition_type_id]],見積条件タイプマスタ[#All],4,0)</f>
        <v>SOLID_FEATURE</v>
      </c>
      <c r="G250" s="5">
        <v>6</v>
      </c>
      <c r="H250" s="50" t="str">
        <f>テーブル26[[#This Row],[article_type_id]]&amp;"."&amp;テーブル26[[#This Row],[qt_condition_type_id]]&amp;"."&amp;テーブル26[[#This Row],[qt_condition_type_define_id]]</f>
        <v>1.10005.6</v>
      </c>
      <c r="I250" s="33" t="str">
        <f>VLOOKUP(テーブル26[[#This Row],['#unique_id]],見積条件マスタ[['#unique_id]:[name]],2,0)</f>
        <v>-0.01/-0.05</v>
      </c>
      <c r="J250" s="33">
        <f>VLOOKUP(テーブル26[[#This Row],['#unique_id]],見積条件マスタ[['#unique_id]:[name]],3,0)</f>
        <v>0</v>
      </c>
      <c r="K250" s="33" t="str">
        <f>VLOOKUP(テーブル26[[#This Row],['#unique_id]],見積条件マスタ[['#unique_id]:[name]],4,0)</f>
        <v>-0.01/-0.05</v>
      </c>
      <c r="L250" s="62">
        <v>2</v>
      </c>
      <c r="M250" s="62" t="s">
        <v>22</v>
      </c>
      <c r="N250" s="62" t="s">
        <v>35</v>
      </c>
      <c r="O250" s="64" t="s">
        <v>800</v>
      </c>
      <c r="P250" s="63" t="s">
        <v>611</v>
      </c>
      <c r="Q250" s="38"/>
    </row>
    <row r="251" spans="2:17" x14ac:dyDescent="0.25">
      <c r="B251" s="5">
        <v>1</v>
      </c>
      <c r="C251" s="50" t="str">
        <f>VLOOKUP(テーブル26[[#This Row],[article_type_id]],品名マスタ[#All],5,0)</f>
        <v>エジェクタピン</v>
      </c>
      <c r="D251" s="9">
        <v>10005</v>
      </c>
      <c r="E251" s="50" t="str">
        <f>VLOOKUP(テーブル26[[#This Row],[qt_condition_type_id]],見積条件タイプマスタ[#All],5,0)</f>
        <v>シャンク径公差</v>
      </c>
      <c r="F251" s="50" t="str">
        <f>VLOOKUP(テーブル26[[#This Row],[qt_condition_type_id]],見積条件タイプマスタ[#All],4,0)</f>
        <v>SOLID_FEATURE</v>
      </c>
      <c r="G251" s="5">
        <v>6</v>
      </c>
      <c r="H251" s="50" t="str">
        <f>テーブル26[[#This Row],[article_type_id]]&amp;"."&amp;テーブル26[[#This Row],[qt_condition_type_id]]&amp;"."&amp;テーブル26[[#This Row],[qt_condition_type_define_id]]</f>
        <v>1.10005.6</v>
      </c>
      <c r="I251" s="33" t="str">
        <f>VLOOKUP(テーブル26[[#This Row],['#unique_id]],見積条件マスタ[['#unique_id]:[name]],2,0)</f>
        <v>-0.01/-0.05</v>
      </c>
      <c r="J251" s="33">
        <f>VLOOKUP(テーブル26[[#This Row],['#unique_id]],見積条件マスタ[['#unique_id]:[name]],3,0)</f>
        <v>0</v>
      </c>
      <c r="K251" s="33" t="str">
        <f>VLOOKUP(テーブル26[[#This Row],['#unique_id]],見積条件マスタ[['#unique_id]:[name]],4,0)</f>
        <v>-0.01/-0.05</v>
      </c>
      <c r="L251" s="62">
        <v>3</v>
      </c>
      <c r="M251" s="62" t="s">
        <v>464</v>
      </c>
      <c r="N251" s="62" t="s">
        <v>464</v>
      </c>
      <c r="O251" s="64"/>
      <c r="P251" s="63" t="s">
        <v>611</v>
      </c>
      <c r="Q251" s="38"/>
    </row>
    <row r="252" spans="2:17" x14ac:dyDescent="0.25">
      <c r="B252" s="23">
        <v>1</v>
      </c>
      <c r="C252" s="50" t="str">
        <f>VLOOKUP(テーブル26[[#This Row],[article_type_id]],品名マスタ[#All],5,0)</f>
        <v>エジェクタピン</v>
      </c>
      <c r="D252" s="65">
        <v>10006</v>
      </c>
      <c r="E252" s="50" t="str">
        <f>VLOOKUP(テーブル26[[#This Row],[qt_condition_type_id]],見積条件タイプマスタ[#All],5,0)</f>
        <v>シャンク長公差</v>
      </c>
      <c r="F252" s="50" t="str">
        <f>VLOOKUP(テーブル26[[#This Row],[qt_condition_type_id]],見積条件タイプマスタ[#All],4,0)</f>
        <v>SOLID_FEATURE</v>
      </c>
      <c r="G252" s="23">
        <v>2</v>
      </c>
      <c r="H252" s="50" t="str">
        <f>テーブル26[[#This Row],[article_type_id]]&amp;"."&amp;テーブル26[[#This Row],[qt_condition_type_id]]&amp;"."&amp;テーブル26[[#This Row],[qt_condition_type_define_id]]</f>
        <v>1.10006.2</v>
      </c>
      <c r="I252" s="33" t="str">
        <f>VLOOKUP(テーブル26[[#This Row],['#unique_id]],見積条件マスタ[['#unique_id]:[name]],2,0)</f>
        <v>0.02/0</v>
      </c>
      <c r="J252" s="33">
        <f>VLOOKUP(テーブル26[[#This Row],['#unique_id]],見積条件マスタ[['#unique_id]:[name]],3,0)</f>
        <v>0</v>
      </c>
      <c r="K252" s="33" t="str">
        <f>VLOOKUP(テーブル26[[#This Row],['#unique_id]],見積条件マスタ[['#unique_id]:[name]],4,0)</f>
        <v>+0.02/0</v>
      </c>
      <c r="L252" s="62">
        <v>1</v>
      </c>
      <c r="M252" s="62" t="s">
        <v>464</v>
      </c>
      <c r="N252" s="62" t="s">
        <v>464</v>
      </c>
      <c r="O252" s="62"/>
      <c r="P252" s="63" t="s">
        <v>612</v>
      </c>
      <c r="Q252" s="38"/>
    </row>
    <row r="253" spans="2:17" x14ac:dyDescent="0.25">
      <c r="B253" s="23">
        <v>1</v>
      </c>
      <c r="C253" s="50" t="str">
        <f>VLOOKUP(テーブル26[[#This Row],[article_type_id]],品名マスタ[#All],5,0)</f>
        <v>エジェクタピン</v>
      </c>
      <c r="D253" s="65">
        <v>10006</v>
      </c>
      <c r="E253" s="50" t="str">
        <f>VLOOKUP(テーブル26[[#This Row],[qt_condition_type_id]],見積条件タイプマスタ[#All],5,0)</f>
        <v>シャンク長公差</v>
      </c>
      <c r="F253" s="50" t="str">
        <f>VLOOKUP(テーブル26[[#This Row],[qt_condition_type_id]],見積条件タイプマスタ[#All],4,0)</f>
        <v>SOLID_FEATURE</v>
      </c>
      <c r="G253" s="23">
        <v>3</v>
      </c>
      <c r="H253" s="50" t="str">
        <f>テーブル26[[#This Row],[article_type_id]]&amp;"."&amp;テーブル26[[#This Row],[qt_condition_type_id]]&amp;"."&amp;テーブル26[[#This Row],[qt_condition_type_define_id]]</f>
        <v>1.10006.3</v>
      </c>
      <c r="I253" s="33" t="str">
        <f>VLOOKUP(テーブル26[[#This Row],['#unique_id]],見積条件マスタ[['#unique_id]:[name]],2,0)</f>
        <v>0.05/0</v>
      </c>
      <c r="J253" s="33">
        <f>VLOOKUP(テーブル26[[#This Row],['#unique_id]],見積条件マスタ[['#unique_id]:[name]],3,0)</f>
        <v>0</v>
      </c>
      <c r="K253" s="33" t="str">
        <f>VLOOKUP(テーブル26[[#This Row],['#unique_id]],見積条件マスタ[['#unique_id]:[name]],4,0)</f>
        <v>+0.05/0</v>
      </c>
      <c r="L253" s="62">
        <v>1</v>
      </c>
      <c r="M253" s="62" t="s">
        <v>464</v>
      </c>
      <c r="N253" s="62" t="s">
        <v>464</v>
      </c>
      <c r="O253" s="62" t="s">
        <v>844</v>
      </c>
      <c r="P253" s="63" t="s">
        <v>612</v>
      </c>
      <c r="Q253" s="38"/>
    </row>
    <row r="254" spans="2:17" x14ac:dyDescent="0.25">
      <c r="B254" s="23">
        <v>1</v>
      </c>
      <c r="C254" s="50" t="str">
        <f>VLOOKUP(テーブル26[[#This Row],[article_type_id]],品名マスタ[#All],5,0)</f>
        <v>エジェクタピン</v>
      </c>
      <c r="D254" s="65">
        <v>10006</v>
      </c>
      <c r="E254" s="50" t="str">
        <f>VLOOKUP(テーブル26[[#This Row],[qt_condition_type_id]],見積条件タイプマスタ[#All],5,0)</f>
        <v>シャンク長公差</v>
      </c>
      <c r="F254" s="50" t="str">
        <f>VLOOKUP(テーブル26[[#This Row],[qt_condition_type_id]],見積条件タイプマスタ[#All],4,0)</f>
        <v>SOLID_FEATURE</v>
      </c>
      <c r="G254" s="23">
        <v>3</v>
      </c>
      <c r="H254" s="50" t="str">
        <f>テーブル26[[#This Row],[article_type_id]]&amp;"."&amp;テーブル26[[#This Row],[qt_condition_type_id]]&amp;"."&amp;テーブル26[[#This Row],[qt_condition_type_define_id]]</f>
        <v>1.10006.3</v>
      </c>
      <c r="I254" s="33" t="str">
        <f>VLOOKUP(テーブル26[[#This Row],['#unique_id]],見積条件マスタ[['#unique_id]:[name]],2,0)</f>
        <v>0.05/0</v>
      </c>
      <c r="J254" s="33">
        <f>VLOOKUP(テーブル26[[#This Row],['#unique_id]],見積条件マスタ[['#unique_id]:[name]],3,0)</f>
        <v>0</v>
      </c>
      <c r="K254" s="33" t="str">
        <f>VLOOKUP(テーブル26[[#This Row],['#unique_id]],見積条件マスタ[['#unique_id]:[name]],4,0)</f>
        <v>+0.05/0</v>
      </c>
      <c r="L254" s="62">
        <v>2</v>
      </c>
      <c r="M254" s="62" t="s">
        <v>464</v>
      </c>
      <c r="N254" s="62" t="s">
        <v>464</v>
      </c>
      <c r="O254" s="62" t="s">
        <v>846</v>
      </c>
      <c r="P254" s="63" t="s">
        <v>613</v>
      </c>
      <c r="Q254" s="38"/>
    </row>
    <row r="255" spans="2:17" x14ac:dyDescent="0.25">
      <c r="B255" s="23">
        <v>1</v>
      </c>
      <c r="C255" s="50" t="str">
        <f>VLOOKUP(テーブル26[[#This Row],[article_type_id]],品名マスタ[#All],5,0)</f>
        <v>エジェクタピン</v>
      </c>
      <c r="D255" s="65">
        <v>10006</v>
      </c>
      <c r="E255" s="50" t="str">
        <f>VLOOKUP(テーブル26[[#This Row],[qt_condition_type_id]],見積条件タイプマスタ[#All],5,0)</f>
        <v>シャンク長公差</v>
      </c>
      <c r="F255" s="50" t="str">
        <f>VLOOKUP(テーブル26[[#This Row],[qt_condition_type_id]],見積条件タイプマスタ[#All],4,0)</f>
        <v>SOLID_FEATURE</v>
      </c>
      <c r="G255" s="23">
        <v>3</v>
      </c>
      <c r="H255" s="50" t="str">
        <f>テーブル26[[#This Row],[article_type_id]]&amp;"."&amp;テーブル26[[#This Row],[qt_condition_type_id]]&amp;"."&amp;テーブル26[[#This Row],[qt_condition_type_define_id]]</f>
        <v>1.10006.3</v>
      </c>
      <c r="I255" s="33" t="str">
        <f>VLOOKUP(テーブル26[[#This Row],['#unique_id]],見積条件マスタ[['#unique_id]:[name]],2,0)</f>
        <v>0.05/0</v>
      </c>
      <c r="J255" s="33">
        <f>VLOOKUP(テーブル26[[#This Row],['#unique_id]],見積条件マスタ[['#unique_id]:[name]],3,0)</f>
        <v>0</v>
      </c>
      <c r="K255" s="33" t="str">
        <f>VLOOKUP(テーブル26[[#This Row],['#unique_id]],見積条件マスタ[['#unique_id]:[name]],4,0)</f>
        <v>+0.05/0</v>
      </c>
      <c r="L255" s="62">
        <v>3</v>
      </c>
      <c r="M255" s="62" t="s">
        <v>464</v>
      </c>
      <c r="N255" s="62" t="s">
        <v>464</v>
      </c>
      <c r="O255" s="62" t="s">
        <v>840</v>
      </c>
      <c r="P255" s="63" t="s">
        <v>613</v>
      </c>
      <c r="Q255" s="38"/>
    </row>
    <row r="256" spans="2:17" x14ac:dyDescent="0.25">
      <c r="B256" s="23">
        <v>1</v>
      </c>
      <c r="C256" s="50" t="str">
        <f>VLOOKUP(テーブル26[[#This Row],[article_type_id]],品名マスタ[#All],5,0)</f>
        <v>エジェクタピン</v>
      </c>
      <c r="D256" s="65">
        <v>10006</v>
      </c>
      <c r="E256" s="50" t="str">
        <f>VLOOKUP(テーブル26[[#This Row],[qt_condition_type_id]],見積条件タイプマスタ[#All],5,0)</f>
        <v>シャンク長公差</v>
      </c>
      <c r="F256" s="50" t="str">
        <f>VLOOKUP(テーブル26[[#This Row],[qt_condition_type_id]],見積条件タイプマスタ[#All],4,0)</f>
        <v>SOLID_FEATURE</v>
      </c>
      <c r="G256" s="23">
        <v>4</v>
      </c>
      <c r="H256" s="50" t="str">
        <f>テーブル26[[#This Row],[article_type_id]]&amp;"."&amp;テーブル26[[#This Row],[qt_condition_type_id]]&amp;"."&amp;テーブル26[[#This Row],[qt_condition_type_define_id]]</f>
        <v>1.10006.4</v>
      </c>
      <c r="I256" s="33" t="str">
        <f>VLOOKUP(テーブル26[[#This Row],['#unique_id]],見積条件マスタ[['#unique_id]:[name]],2,0)</f>
        <v>0.5/0</v>
      </c>
      <c r="J256" s="33">
        <f>VLOOKUP(テーブル26[[#This Row],['#unique_id]],見積条件マスタ[['#unique_id]:[name]],3,0)</f>
        <v>0</v>
      </c>
      <c r="K256" s="33" t="str">
        <f>VLOOKUP(テーブル26[[#This Row],['#unique_id]],見積条件マスタ[['#unique_id]:[name]],4,0)</f>
        <v>+0.5/0</v>
      </c>
      <c r="L256" s="62">
        <v>1</v>
      </c>
      <c r="M256" s="62" t="s">
        <v>22</v>
      </c>
      <c r="N256" s="62" t="s">
        <v>464</v>
      </c>
      <c r="O256" s="62" t="s">
        <v>848</v>
      </c>
      <c r="P256" s="63" t="s">
        <v>612</v>
      </c>
      <c r="Q256" s="38"/>
    </row>
    <row r="257" spans="2:17" x14ac:dyDescent="0.25">
      <c r="B257" s="23">
        <v>1</v>
      </c>
      <c r="C257" s="50" t="str">
        <f>VLOOKUP(テーブル26[[#This Row],[article_type_id]],品名マスタ[#All],5,0)</f>
        <v>エジェクタピン</v>
      </c>
      <c r="D257" s="65">
        <v>10006</v>
      </c>
      <c r="E257" s="50" t="str">
        <f>VLOOKUP(テーブル26[[#This Row],[qt_condition_type_id]],見積条件タイプマスタ[#All],5,0)</f>
        <v>シャンク長公差</v>
      </c>
      <c r="F257" s="50" t="str">
        <f>VLOOKUP(テーブル26[[#This Row],[qt_condition_type_id]],見積条件タイプマスタ[#All],4,0)</f>
        <v>SOLID_FEATURE</v>
      </c>
      <c r="G257" s="23">
        <v>4</v>
      </c>
      <c r="H257" s="50" t="str">
        <f>テーブル26[[#This Row],[article_type_id]]&amp;"."&amp;テーブル26[[#This Row],[qt_condition_type_id]]&amp;"."&amp;テーブル26[[#This Row],[qt_condition_type_define_id]]</f>
        <v>1.10006.4</v>
      </c>
      <c r="I257" s="33" t="str">
        <f>VLOOKUP(テーブル26[[#This Row],['#unique_id]],見積条件マスタ[['#unique_id]:[name]],2,0)</f>
        <v>0.5/0</v>
      </c>
      <c r="J257" s="33">
        <f>VLOOKUP(テーブル26[[#This Row],['#unique_id]],見積条件マスタ[['#unique_id]:[name]],3,0)</f>
        <v>0</v>
      </c>
      <c r="K257" s="33" t="str">
        <f>VLOOKUP(テーブル26[[#This Row],['#unique_id]],見積条件マスタ[['#unique_id]:[name]],4,0)</f>
        <v>+0.5/0</v>
      </c>
      <c r="L257" s="62">
        <v>2</v>
      </c>
      <c r="M257" s="62" t="s">
        <v>22</v>
      </c>
      <c r="N257" s="62" t="s">
        <v>464</v>
      </c>
      <c r="O257" s="62" t="s">
        <v>850</v>
      </c>
      <c r="P257" s="63" t="s">
        <v>611</v>
      </c>
      <c r="Q257" s="38"/>
    </row>
    <row r="258" spans="2:17" x14ac:dyDescent="0.25">
      <c r="B258" s="23">
        <v>1</v>
      </c>
      <c r="C258" s="50" t="str">
        <f>VLOOKUP(テーブル26[[#This Row],[article_type_id]],品名マスタ[#All],5,0)</f>
        <v>エジェクタピン</v>
      </c>
      <c r="D258" s="65">
        <v>10006</v>
      </c>
      <c r="E258" s="50" t="str">
        <f>VLOOKUP(テーブル26[[#This Row],[qt_condition_type_id]],見積条件タイプマスタ[#All],5,0)</f>
        <v>シャンク長公差</v>
      </c>
      <c r="F258" s="50" t="str">
        <f>VLOOKUP(テーブル26[[#This Row],[qt_condition_type_id]],見積条件タイプマスタ[#All],4,0)</f>
        <v>SOLID_FEATURE</v>
      </c>
      <c r="G258" s="23">
        <v>4</v>
      </c>
      <c r="H258" s="50" t="str">
        <f>テーブル26[[#This Row],[article_type_id]]&amp;"."&amp;テーブル26[[#This Row],[qt_condition_type_id]]&amp;"."&amp;テーブル26[[#This Row],[qt_condition_type_define_id]]</f>
        <v>1.10006.4</v>
      </c>
      <c r="I258" s="33" t="str">
        <f>VLOOKUP(テーブル26[[#This Row],['#unique_id]],見積条件マスタ[['#unique_id]:[name]],2,0)</f>
        <v>0.5/0</v>
      </c>
      <c r="J258" s="33">
        <f>VLOOKUP(テーブル26[[#This Row],['#unique_id]],見積条件マスタ[['#unique_id]:[name]],3,0)</f>
        <v>0</v>
      </c>
      <c r="K258" s="33" t="str">
        <f>VLOOKUP(テーブル26[[#This Row],['#unique_id]],見積条件マスタ[['#unique_id]:[name]],4,0)</f>
        <v>+0.5/0</v>
      </c>
      <c r="L258" s="62">
        <v>3</v>
      </c>
      <c r="M258" s="62" t="s">
        <v>22</v>
      </c>
      <c r="N258" s="62" t="s">
        <v>464</v>
      </c>
      <c r="O258" s="62" t="s">
        <v>840</v>
      </c>
      <c r="P258" s="63" t="s">
        <v>611</v>
      </c>
      <c r="Q258" s="38"/>
    </row>
    <row r="259" spans="2:17" x14ac:dyDescent="0.25">
      <c r="B259" s="23">
        <v>1</v>
      </c>
      <c r="C259" s="50" t="str">
        <f>VLOOKUP(テーブル26[[#This Row],[article_type_id]],品名マスタ[#All],5,0)</f>
        <v>エジェクタピン</v>
      </c>
      <c r="D259" s="65">
        <v>10006</v>
      </c>
      <c r="E259" s="50" t="str">
        <f>VLOOKUP(テーブル26[[#This Row],[qt_condition_type_id]],見積条件タイプマスタ[#All],5,0)</f>
        <v>シャンク長公差</v>
      </c>
      <c r="F259" s="50" t="str">
        <f>VLOOKUP(テーブル26[[#This Row],[qt_condition_type_id]],見積条件タイプマスタ[#All],4,0)</f>
        <v>SOLID_FEATURE</v>
      </c>
      <c r="G259" s="23">
        <v>4</v>
      </c>
      <c r="H259" s="50" t="str">
        <f>テーブル26[[#This Row],[article_type_id]]&amp;"."&amp;テーブル26[[#This Row],[qt_condition_type_id]]&amp;"."&amp;テーブル26[[#This Row],[qt_condition_type_define_id]]</f>
        <v>1.10006.4</v>
      </c>
      <c r="I259" s="33" t="str">
        <f>VLOOKUP(テーブル26[[#This Row],['#unique_id]],見積条件マスタ[['#unique_id]:[name]],2,0)</f>
        <v>0.5/0</v>
      </c>
      <c r="J259" s="33">
        <f>VLOOKUP(テーブル26[[#This Row],['#unique_id]],見積条件マスタ[['#unique_id]:[name]],3,0)</f>
        <v>0</v>
      </c>
      <c r="K259" s="33" t="str">
        <f>VLOOKUP(テーブル26[[#This Row],['#unique_id]],見積条件マスタ[['#unique_id]:[name]],4,0)</f>
        <v>+0.5/0</v>
      </c>
      <c r="L259" s="62">
        <v>4</v>
      </c>
      <c r="M259" s="62" t="s">
        <v>464</v>
      </c>
      <c r="N259" s="62" t="s">
        <v>464</v>
      </c>
      <c r="O259" s="62"/>
      <c r="P259" s="63" t="s">
        <v>611</v>
      </c>
      <c r="Q259" s="38"/>
    </row>
    <row r="260" spans="2:17" x14ac:dyDescent="0.25">
      <c r="B260" s="5">
        <v>1</v>
      </c>
      <c r="C260" s="50" t="str">
        <f>VLOOKUP(テーブル26[[#This Row],[article_type_id]],品名マスタ[#All],5,0)</f>
        <v>エジェクタピン</v>
      </c>
      <c r="D260" s="51">
        <v>10014</v>
      </c>
      <c r="E260" s="50" t="str">
        <f>VLOOKUP(テーブル26[[#This Row],[qt_condition_type_id]],見積条件タイプマスタ[#All],5,0)</f>
        <v>先端カット 仕上げ面</v>
      </c>
      <c r="F260" s="50" t="str">
        <f>VLOOKUP(テーブル26[[#This Row],[qt_condition_type_id]],見積条件タイプマスタ[#All],4,0)</f>
        <v>SOLID_FEATURE</v>
      </c>
      <c r="G260" s="32">
        <v>2</v>
      </c>
      <c r="H260" s="50" t="str">
        <f>テーブル26[[#This Row],[article_type_id]]&amp;"."&amp;テーブル26[[#This Row],[qt_condition_type_id]]&amp;"."&amp;テーブル26[[#This Row],[qt_condition_type_define_id]]</f>
        <v>1.10014.2</v>
      </c>
      <c r="I260" s="33" t="str">
        <f>VLOOKUP(テーブル26[[#This Row],['#unique_id]],見積条件マスタ[['#unique_id]:[name]],2,0)</f>
        <v>GRINDING</v>
      </c>
      <c r="J260" s="33">
        <f>VLOOKUP(テーブル26[[#This Row],['#unique_id]],見積条件マスタ[['#unique_id]:[name]],3,0)</f>
        <v>0</v>
      </c>
      <c r="K260" s="33" t="str">
        <f>VLOOKUP(テーブル26[[#This Row],['#unique_id]],見積条件マスタ[['#unique_id]:[name]],4,0)</f>
        <v>研磨仕上</v>
      </c>
      <c r="L260" s="32">
        <v>1</v>
      </c>
      <c r="M260" s="32" t="s">
        <v>465</v>
      </c>
      <c r="N260" s="32" t="s">
        <v>465</v>
      </c>
      <c r="O260" s="51" t="s">
        <v>590</v>
      </c>
      <c r="P260" s="32" t="s">
        <v>612</v>
      </c>
      <c r="Q260" s="38"/>
    </row>
    <row r="261" spans="2:17" x14ac:dyDescent="0.25">
      <c r="B261" s="5">
        <v>1</v>
      </c>
      <c r="C261" s="50" t="str">
        <f>VLOOKUP(テーブル26[[#This Row],[article_type_id]],品名マスタ[#All],5,0)</f>
        <v>エジェクタピン</v>
      </c>
      <c r="D261" s="51">
        <v>10014</v>
      </c>
      <c r="E261" s="50" t="str">
        <f>VLOOKUP(テーブル26[[#This Row],[qt_condition_type_id]],見積条件タイプマスタ[#All],5,0)</f>
        <v>先端カット 仕上げ面</v>
      </c>
      <c r="F261" s="50" t="str">
        <f>VLOOKUP(テーブル26[[#This Row],[qt_condition_type_id]],見積条件タイプマスタ[#All],4,0)</f>
        <v>SOLID_FEATURE</v>
      </c>
      <c r="G261" s="32">
        <v>2</v>
      </c>
      <c r="H261" s="50" t="str">
        <f>テーブル26[[#This Row],[article_type_id]]&amp;"."&amp;テーブル26[[#This Row],[qt_condition_type_id]]&amp;"."&amp;テーブル26[[#This Row],[qt_condition_type_define_id]]</f>
        <v>1.10014.2</v>
      </c>
      <c r="I261" s="33" t="str">
        <f>VLOOKUP(テーブル26[[#This Row],['#unique_id]],見積条件マスタ[['#unique_id]:[name]],2,0)</f>
        <v>GRINDING</v>
      </c>
      <c r="J261" s="33">
        <f>VLOOKUP(テーブル26[[#This Row],['#unique_id]],見積条件マスタ[['#unique_id]:[name]],3,0)</f>
        <v>0</v>
      </c>
      <c r="K261" s="33" t="str">
        <f>VLOOKUP(テーブル26[[#This Row],['#unique_id]],見積条件マスタ[['#unique_id]:[name]],4,0)</f>
        <v>研磨仕上</v>
      </c>
      <c r="L261" s="32">
        <v>2</v>
      </c>
      <c r="M261" s="32" t="s">
        <v>465</v>
      </c>
      <c r="N261" s="32" t="s">
        <v>465</v>
      </c>
      <c r="O261" s="51" t="s">
        <v>591</v>
      </c>
      <c r="P261" s="32" t="s">
        <v>612</v>
      </c>
      <c r="Q261" s="38"/>
    </row>
    <row r="262" spans="2:17" x14ac:dyDescent="0.25">
      <c r="B262" s="5">
        <v>1</v>
      </c>
      <c r="C262" s="50" t="str">
        <f>VLOOKUP(テーブル26[[#This Row],[article_type_id]],品名マスタ[#All],5,0)</f>
        <v>エジェクタピン</v>
      </c>
      <c r="D262" s="51">
        <v>10014</v>
      </c>
      <c r="E262" s="50" t="str">
        <f>VLOOKUP(テーブル26[[#This Row],[qt_condition_type_id]],見積条件タイプマスタ[#All],5,0)</f>
        <v>先端カット 仕上げ面</v>
      </c>
      <c r="F262" s="50" t="str">
        <f>VLOOKUP(テーブル26[[#This Row],[qt_condition_type_id]],見積条件タイプマスタ[#All],4,0)</f>
        <v>SOLID_FEATURE</v>
      </c>
      <c r="G262" s="32">
        <v>2</v>
      </c>
      <c r="H262" s="50" t="str">
        <f>テーブル26[[#This Row],[article_type_id]]&amp;"."&amp;テーブル26[[#This Row],[qt_condition_type_id]]&amp;"."&amp;テーブル26[[#This Row],[qt_condition_type_define_id]]</f>
        <v>1.10014.2</v>
      </c>
      <c r="I262" s="33" t="str">
        <f>VLOOKUP(テーブル26[[#This Row],['#unique_id]],見積条件マスタ[['#unique_id]:[name]],2,0)</f>
        <v>GRINDING</v>
      </c>
      <c r="J262" s="33">
        <f>VLOOKUP(テーブル26[[#This Row],['#unique_id]],見積条件マスタ[['#unique_id]:[name]],3,0)</f>
        <v>0</v>
      </c>
      <c r="K262" s="33" t="str">
        <f>VLOOKUP(テーブル26[[#This Row],['#unique_id]],見積条件マスタ[['#unique_id]:[name]],4,0)</f>
        <v>研磨仕上</v>
      </c>
      <c r="L262" s="32">
        <v>3</v>
      </c>
      <c r="M262" s="32" t="s">
        <v>465</v>
      </c>
      <c r="N262" s="32" t="s">
        <v>465</v>
      </c>
      <c r="O262" s="51" t="s">
        <v>592</v>
      </c>
      <c r="P262" s="32" t="s">
        <v>612</v>
      </c>
      <c r="Q262" s="38"/>
    </row>
    <row r="263" spans="2:17" x14ac:dyDescent="0.25">
      <c r="B263" s="5">
        <v>1</v>
      </c>
      <c r="C263" s="50" t="str">
        <f>VLOOKUP(テーブル26[[#This Row],[article_type_id]],品名マスタ[#All],5,0)</f>
        <v>エジェクタピン</v>
      </c>
      <c r="D263" s="51">
        <v>10014</v>
      </c>
      <c r="E263" s="50" t="str">
        <f>VLOOKUP(テーブル26[[#This Row],[qt_condition_type_id]],見積条件タイプマスタ[#All],5,0)</f>
        <v>先端カット 仕上げ面</v>
      </c>
      <c r="F263" s="50" t="str">
        <f>VLOOKUP(テーブル26[[#This Row],[qt_condition_type_id]],見積条件タイプマスタ[#All],4,0)</f>
        <v>SOLID_FEATURE</v>
      </c>
      <c r="G263" s="32">
        <v>2</v>
      </c>
      <c r="H263" s="50" t="str">
        <f>テーブル26[[#This Row],[article_type_id]]&amp;"."&amp;テーブル26[[#This Row],[qt_condition_type_id]]&amp;"."&amp;テーブル26[[#This Row],[qt_condition_type_define_id]]</f>
        <v>1.10014.2</v>
      </c>
      <c r="I263" s="33" t="str">
        <f>VLOOKUP(テーブル26[[#This Row],['#unique_id]],見積条件マスタ[['#unique_id]:[name]],2,0)</f>
        <v>GRINDING</v>
      </c>
      <c r="J263" s="33">
        <f>VLOOKUP(テーブル26[[#This Row],['#unique_id]],見積条件マスタ[['#unique_id]:[name]],3,0)</f>
        <v>0</v>
      </c>
      <c r="K263" s="33" t="str">
        <f>VLOOKUP(テーブル26[[#This Row],['#unique_id]],見積条件マスタ[['#unique_id]:[name]],4,0)</f>
        <v>研磨仕上</v>
      </c>
      <c r="L263" s="32">
        <v>4</v>
      </c>
      <c r="M263" s="32" t="s">
        <v>465</v>
      </c>
      <c r="N263" s="32" t="s">
        <v>465</v>
      </c>
      <c r="O263" s="51" t="s">
        <v>593</v>
      </c>
      <c r="P263" s="32" t="s">
        <v>611</v>
      </c>
      <c r="Q263" s="38"/>
    </row>
    <row r="264" spans="2:17" x14ac:dyDescent="0.25">
      <c r="B264" s="5">
        <v>1</v>
      </c>
      <c r="C264" s="50" t="str">
        <f>VLOOKUP(テーブル26[[#This Row],[article_type_id]],品名マスタ[#All],5,0)</f>
        <v>エジェクタピン</v>
      </c>
      <c r="D264" s="32">
        <v>10018</v>
      </c>
      <c r="E264" s="50" t="str">
        <f>VLOOKUP(テーブル26[[#This Row],[qt_condition_type_id]],見積条件タイプマスタ[#All],5,0)</f>
        <v>先端異形状 仕上げ面</v>
      </c>
      <c r="F264" s="50" t="str">
        <f>VLOOKUP(テーブル26[[#This Row],[qt_condition_type_id]],見積条件タイプマスタ[#All],4,0)</f>
        <v>SOLID_FEATURE</v>
      </c>
      <c r="G264" s="32">
        <v>2</v>
      </c>
      <c r="H264" s="50" t="str">
        <f>テーブル26[[#This Row],[article_type_id]]&amp;"."&amp;テーブル26[[#This Row],[qt_condition_type_id]]&amp;"."&amp;テーブル26[[#This Row],[qt_condition_type_define_id]]</f>
        <v>1.10018.2</v>
      </c>
      <c r="I264" s="33" t="str">
        <f>VLOOKUP(テーブル26[[#This Row],['#unique_id]],見積条件マスタ[['#unique_id]:[name]],2,0)</f>
        <v>EDW_SIMPLIFIED_0.1</v>
      </c>
      <c r="J264" s="33">
        <f>VLOOKUP(テーブル26[[#This Row],['#unique_id]],見積条件マスタ[['#unique_id]:[name]],3,0)</f>
        <v>0</v>
      </c>
      <c r="K264" s="33" t="str">
        <f>VLOOKUP(テーブル26[[#This Row],['#unique_id]],見積条件マスタ[['#unique_id]:[name]],4,0)</f>
        <v>ワイヤー仕上(近似ギャップ値:0.1mm以内)</v>
      </c>
      <c r="L264" s="32">
        <v>1</v>
      </c>
      <c r="M264" s="32" t="s">
        <v>465</v>
      </c>
      <c r="N264" s="32" t="s">
        <v>465</v>
      </c>
      <c r="O264" s="32" t="s">
        <v>594</v>
      </c>
      <c r="P264" s="32" t="s">
        <v>612</v>
      </c>
      <c r="Q264" s="38"/>
    </row>
    <row r="265" spans="2:17" x14ac:dyDescent="0.25">
      <c r="B265" s="5">
        <v>1</v>
      </c>
      <c r="C265" s="50" t="str">
        <f>VLOOKUP(テーブル26[[#This Row],[article_type_id]],品名マスタ[#All],5,0)</f>
        <v>エジェクタピン</v>
      </c>
      <c r="D265" s="32">
        <v>10018</v>
      </c>
      <c r="E265" s="50" t="str">
        <f>VLOOKUP(テーブル26[[#This Row],[qt_condition_type_id]],見積条件タイプマスタ[#All],5,0)</f>
        <v>先端異形状 仕上げ面</v>
      </c>
      <c r="F265" s="50" t="str">
        <f>VLOOKUP(テーブル26[[#This Row],[qt_condition_type_id]],見積条件タイプマスタ[#All],4,0)</f>
        <v>SOLID_FEATURE</v>
      </c>
      <c r="G265" s="32">
        <v>3</v>
      </c>
      <c r="H265" s="50" t="str">
        <f>テーブル26[[#This Row],[article_type_id]]&amp;"."&amp;テーブル26[[#This Row],[qt_condition_type_id]]&amp;"."&amp;テーブル26[[#This Row],[qt_condition_type_define_id]]</f>
        <v>1.10018.3</v>
      </c>
      <c r="I265" s="33" t="str">
        <f>VLOOKUP(テーブル26[[#This Row],['#unique_id]],見積条件マスタ[['#unique_id]:[name]],2,0)</f>
        <v>EDW_SIMPLIFIED_0.2</v>
      </c>
      <c r="J265" s="33">
        <f>VLOOKUP(テーブル26[[#This Row],['#unique_id]],見積条件マスタ[['#unique_id]:[name]],3,0)</f>
        <v>0</v>
      </c>
      <c r="K265" s="33" t="str">
        <f>VLOOKUP(テーブル26[[#This Row],['#unique_id]],見積条件マスタ[['#unique_id]:[name]],4,0)</f>
        <v>ワイヤー仕上(近似ギャップ値:0.2mm以内)</v>
      </c>
      <c r="L265" s="32">
        <v>1</v>
      </c>
      <c r="M265" s="32" t="s">
        <v>465</v>
      </c>
      <c r="N265" s="32" t="s">
        <v>465</v>
      </c>
      <c r="O265" s="32" t="s">
        <v>596</v>
      </c>
      <c r="P265" s="32" t="s">
        <v>612</v>
      </c>
      <c r="Q265" s="38"/>
    </row>
    <row r="266" spans="2:17" x14ac:dyDescent="0.25">
      <c r="B266" s="5">
        <v>1</v>
      </c>
      <c r="C266" s="50" t="str">
        <f>VLOOKUP(テーブル26[[#This Row],[article_type_id]],品名マスタ[#All],5,0)</f>
        <v>エジェクタピン</v>
      </c>
      <c r="D266" s="32">
        <v>10018</v>
      </c>
      <c r="E266" s="50" t="str">
        <f>VLOOKUP(テーブル26[[#This Row],[qt_condition_type_id]],見積条件タイプマスタ[#All],5,0)</f>
        <v>先端異形状 仕上げ面</v>
      </c>
      <c r="F266" s="50" t="str">
        <f>VLOOKUP(テーブル26[[#This Row],[qt_condition_type_id]],見積条件タイプマスタ[#All],4,0)</f>
        <v>SOLID_FEATURE</v>
      </c>
      <c r="G266" s="32">
        <v>4</v>
      </c>
      <c r="H266" s="50" t="str">
        <f>テーブル26[[#This Row],[article_type_id]]&amp;"."&amp;テーブル26[[#This Row],[qt_condition_type_id]]&amp;"."&amp;テーブル26[[#This Row],[qt_condition_type_define_id]]</f>
        <v>1.10018.4</v>
      </c>
      <c r="I266" s="33" t="str">
        <f>VLOOKUP(テーブル26[[#This Row],['#unique_id]],見積条件マスタ[['#unique_id]:[name]],2,0)</f>
        <v>EDW_SIMPLIFIED_0.5</v>
      </c>
      <c r="J266" s="33">
        <f>VLOOKUP(テーブル26[[#This Row],['#unique_id]],見積条件マスタ[['#unique_id]:[name]],3,0)</f>
        <v>0</v>
      </c>
      <c r="K266" s="33" t="str">
        <f>VLOOKUP(テーブル26[[#This Row],['#unique_id]],見積条件マスタ[['#unique_id]:[name]],4,0)</f>
        <v>ワイヤー仕上(近似ギャップ値:0.5mm以内)</v>
      </c>
      <c r="L266" s="32">
        <v>1</v>
      </c>
      <c r="M266" s="32" t="s">
        <v>465</v>
      </c>
      <c r="N266" s="32" t="s">
        <v>465</v>
      </c>
      <c r="O266" s="32" t="s">
        <v>595</v>
      </c>
      <c r="P266" s="32" t="s">
        <v>612</v>
      </c>
      <c r="Q266" s="38"/>
    </row>
    <row r="267" spans="2:17" x14ac:dyDescent="0.25">
      <c r="B267" s="5">
        <v>2</v>
      </c>
      <c r="C267" s="50" t="str">
        <f>VLOOKUP(テーブル26[[#This Row],[article_type_id]],品名マスタ[#All],5,0)</f>
        <v>角エジェクタピン</v>
      </c>
      <c r="D267" s="9">
        <v>1</v>
      </c>
      <c r="E267" s="50" t="str">
        <f>VLOOKUP(テーブル26[[#This Row],[qt_condition_type_id]],見積条件タイプマスタ[#All],5,0)</f>
        <v>材質</v>
      </c>
      <c r="F267" s="50" t="str">
        <f>VLOOKUP(テーブル26[[#This Row],[qt_condition_type_id]],見積条件タイプマスタ[#All],4,0)</f>
        <v>SOLID</v>
      </c>
      <c r="G267" s="5">
        <v>1</v>
      </c>
      <c r="H267" s="50" t="str">
        <f>テーブル26[[#This Row],[article_type_id]]&amp;"."&amp;テーブル26[[#This Row],[qt_condition_type_id]]&amp;"."&amp;テーブル26[[#This Row],[qt_condition_type_define_id]]</f>
        <v>2.1.1</v>
      </c>
      <c r="I267" s="33" t="str">
        <f>VLOOKUP(テーブル26[[#This Row],['#unique_id]],見積条件マスタ[['#unique_id]:[name]],2,0)</f>
        <v>SKH51</v>
      </c>
      <c r="J267" s="33" t="str">
        <f>VLOOKUP(テーブル26[[#This Row],['#unique_id]],見積条件マスタ[['#unique_id]:[name]],3,0)</f>
        <v>58_60</v>
      </c>
      <c r="K267" s="33" t="str">
        <f>VLOOKUP(テーブル26[[#This Row],['#unique_id]],見積条件マスタ[['#unique_id]:[name]],4,0)</f>
        <v>SKH51 (58～60HRC)</v>
      </c>
      <c r="L267" s="32">
        <v>1</v>
      </c>
      <c r="M267" s="32" t="s">
        <v>465</v>
      </c>
      <c r="N267" s="32" t="s">
        <v>584</v>
      </c>
      <c r="O267" s="32"/>
      <c r="P267" s="37" t="s">
        <v>671</v>
      </c>
      <c r="Q267" s="38"/>
    </row>
    <row r="268" spans="2:17" x14ac:dyDescent="0.25">
      <c r="B268" s="77">
        <v>2</v>
      </c>
      <c r="C268" s="73" t="str">
        <f>VLOOKUP(テーブル26[[#This Row],[article_type_id]],品名マスタ[#All],5,0)</f>
        <v>角エジェクタピン</v>
      </c>
      <c r="D268" s="78">
        <v>1</v>
      </c>
      <c r="E268" s="73" t="str">
        <f>VLOOKUP(テーブル26[[#This Row],[qt_condition_type_id]],見積条件タイプマスタ[#All],5,0)</f>
        <v>材質</v>
      </c>
      <c r="F268" s="73" t="str">
        <f>VLOOKUP(テーブル26[[#This Row],[qt_condition_type_id]],見積条件タイプマスタ[#All],4,0)</f>
        <v>SOLID</v>
      </c>
      <c r="G268" s="77">
        <v>1</v>
      </c>
      <c r="H268" s="73" t="str">
        <f>テーブル26[[#This Row],[article_type_id]]&amp;"."&amp;テーブル26[[#This Row],[qt_condition_type_id]]&amp;"."&amp;テーブル26[[#This Row],[qt_condition_type_define_id]]</f>
        <v>2.1.1</v>
      </c>
      <c r="I268" s="75" t="str">
        <f>VLOOKUP(テーブル26[[#This Row],['#unique_id]],見積条件マスタ[['#unique_id]:[name]],2,0)</f>
        <v>SKH51</v>
      </c>
      <c r="J268" s="75" t="str">
        <f>VLOOKUP(テーブル26[[#This Row],['#unique_id]],見積条件マスタ[['#unique_id]:[name]],3,0)</f>
        <v>58_60</v>
      </c>
      <c r="K268" s="75" t="str">
        <f>VLOOKUP(テーブル26[[#This Row],['#unique_id]],見積条件マスタ[['#unique_id]:[name]],4,0)</f>
        <v>SKH51 (58～60HRC)</v>
      </c>
      <c r="L268" s="74">
        <v>2</v>
      </c>
      <c r="M268" s="74" t="s">
        <v>465</v>
      </c>
      <c r="N268" s="74" t="s">
        <v>465</v>
      </c>
      <c r="O268" s="74"/>
      <c r="P268" s="74" t="s">
        <v>834</v>
      </c>
      <c r="Q268" s="76" t="s">
        <v>835</v>
      </c>
    </row>
    <row r="269" spans="2:17" x14ac:dyDescent="0.25">
      <c r="B269" s="5">
        <v>2</v>
      </c>
      <c r="C269" s="50" t="str">
        <f>VLOOKUP(テーブル26[[#This Row],[article_type_id]],品名マスタ[#All],5,0)</f>
        <v>角エジェクタピン</v>
      </c>
      <c r="D269" s="9">
        <v>1</v>
      </c>
      <c r="E269" s="50" t="str">
        <f>VLOOKUP(テーブル26[[#This Row],[qt_condition_type_id]],見積条件タイプマスタ[#All],5,0)</f>
        <v>材質</v>
      </c>
      <c r="F269" s="50" t="str">
        <f>VLOOKUP(テーブル26[[#This Row],[qt_condition_type_id]],見積条件タイプマスタ[#All],4,0)</f>
        <v>SOLID</v>
      </c>
      <c r="G269" s="5">
        <v>7</v>
      </c>
      <c r="H269" s="50" t="str">
        <f>テーブル26[[#This Row],[article_type_id]]&amp;"."&amp;テーブル26[[#This Row],[qt_condition_type_id]]&amp;"."&amp;テーブル26[[#This Row],[qt_condition_type_define_id]]</f>
        <v>2.1.7</v>
      </c>
      <c r="I269" s="33" t="str">
        <f>VLOOKUP(テーブル26[[#This Row],['#unique_id]],見積条件マスタ[['#unique_id]:[name]],2,0)</f>
        <v>SKD61_PRE</v>
      </c>
      <c r="J269" s="33" t="str">
        <f>VLOOKUP(テーブル26[[#This Row],['#unique_id]],見積条件マスタ[['#unique_id]:[name]],3,0)</f>
        <v>40_45</v>
      </c>
      <c r="K269" s="33" t="str">
        <f>VLOOKUP(テーブル26[[#This Row],['#unique_id]],見積条件マスタ[['#unique_id]:[name]],4,0)</f>
        <v>SKD61プリハードン (40～45HRC)</v>
      </c>
      <c r="L269" s="32">
        <v>1</v>
      </c>
      <c r="M269" s="32" t="s">
        <v>465</v>
      </c>
      <c r="N269" s="32" t="s">
        <v>383</v>
      </c>
      <c r="O269" s="32"/>
      <c r="P269" s="37" t="s">
        <v>671</v>
      </c>
      <c r="Q269" s="38"/>
    </row>
    <row r="270" spans="2:17" x14ac:dyDescent="0.25">
      <c r="B270" s="77">
        <v>2</v>
      </c>
      <c r="C270" s="73" t="str">
        <f>VLOOKUP(テーブル26[[#This Row],[article_type_id]],品名マスタ[#All],5,0)</f>
        <v>角エジェクタピン</v>
      </c>
      <c r="D270" s="78">
        <v>1</v>
      </c>
      <c r="E270" s="73" t="str">
        <f>VLOOKUP(テーブル26[[#This Row],[qt_condition_type_id]],見積条件タイプマスタ[#All],5,0)</f>
        <v>材質</v>
      </c>
      <c r="F270" s="73" t="str">
        <f>VLOOKUP(テーブル26[[#This Row],[qt_condition_type_id]],見積条件タイプマスタ[#All],4,0)</f>
        <v>SOLID</v>
      </c>
      <c r="G270" s="77">
        <v>7</v>
      </c>
      <c r="H270" s="73" t="str">
        <f>テーブル26[[#This Row],[article_type_id]]&amp;"."&amp;テーブル26[[#This Row],[qt_condition_type_id]]&amp;"."&amp;テーブル26[[#This Row],[qt_condition_type_define_id]]</f>
        <v>2.1.7</v>
      </c>
      <c r="I270" s="75" t="str">
        <f>VLOOKUP(テーブル26[[#This Row],['#unique_id]],見積条件マスタ[['#unique_id]:[name]],2,0)</f>
        <v>SKD61_PRE</v>
      </c>
      <c r="J270" s="75" t="str">
        <f>VLOOKUP(テーブル26[[#This Row],['#unique_id]],見積条件マスタ[['#unique_id]:[name]],3,0)</f>
        <v>40_45</v>
      </c>
      <c r="K270" s="75" t="str">
        <f>VLOOKUP(テーブル26[[#This Row],['#unique_id]],見積条件マスタ[['#unique_id]:[name]],4,0)</f>
        <v>SKD61プリハードン (40～45HRC)</v>
      </c>
      <c r="L270" s="74">
        <v>2</v>
      </c>
      <c r="M270" s="74" t="s">
        <v>465</v>
      </c>
      <c r="N270" s="74" t="s">
        <v>781</v>
      </c>
      <c r="O270" s="74"/>
      <c r="P270" s="74" t="s">
        <v>834</v>
      </c>
      <c r="Q270" s="76" t="s">
        <v>835</v>
      </c>
    </row>
    <row r="271" spans="2:17" x14ac:dyDescent="0.25">
      <c r="B271" s="5">
        <v>2</v>
      </c>
      <c r="C271" s="50" t="str">
        <f>VLOOKUP(テーブル26[[#This Row],[article_type_id]],品名マスタ[#All],5,0)</f>
        <v>角エジェクタピン</v>
      </c>
      <c r="D271" s="9">
        <v>2</v>
      </c>
      <c r="E271" s="50" t="str">
        <f>VLOOKUP(テーブル26[[#This Row],[qt_condition_type_id]],見積条件タイプマスタ[#All],5,0)</f>
        <v>表面処理</v>
      </c>
      <c r="F271" s="50" t="str">
        <f>VLOOKUP(テーブル26[[#This Row],[qt_condition_type_id]],見積条件タイプマスタ[#All],4,0)</f>
        <v>SOLID</v>
      </c>
      <c r="G271" s="5">
        <v>1</v>
      </c>
      <c r="H271" s="50" t="str">
        <f>テーブル26[[#This Row],[article_type_id]]&amp;"."&amp;テーブル26[[#This Row],[qt_condition_type_id]]&amp;"."&amp;テーブル26[[#This Row],[qt_condition_type_define_id]]</f>
        <v>2.2.1</v>
      </c>
      <c r="I271" s="33" t="str">
        <f>VLOOKUP(テーブル26[[#This Row],['#unique_id]],見積条件マスタ[['#unique_id]:[name]],2,0)</f>
        <v>NO_TREATMENT</v>
      </c>
      <c r="J271" s="33">
        <f>VLOOKUP(テーブル26[[#This Row],['#unique_id]],見積条件マスタ[['#unique_id]:[name]],3,0)</f>
        <v>0</v>
      </c>
      <c r="K271" s="33" t="str">
        <f>VLOOKUP(テーブル26[[#This Row],['#unique_id]],見積条件マスタ[['#unique_id]:[name]],4,0)</f>
        <v>なし</v>
      </c>
      <c r="L271" s="32">
        <v>1</v>
      </c>
      <c r="M271" s="32" t="s">
        <v>723</v>
      </c>
      <c r="N271" s="32" t="s">
        <v>465</v>
      </c>
      <c r="O271" s="32"/>
      <c r="P271" s="37" t="s">
        <v>671</v>
      </c>
      <c r="Q271" s="38"/>
    </row>
    <row r="272" spans="2:17" x14ac:dyDescent="0.25">
      <c r="B272" s="77">
        <v>2</v>
      </c>
      <c r="C272" s="73" t="str">
        <f>VLOOKUP(テーブル26[[#This Row],[article_type_id]],品名マスタ[#All],5,0)</f>
        <v>角エジェクタピン</v>
      </c>
      <c r="D272" s="78">
        <v>2</v>
      </c>
      <c r="E272" s="73" t="str">
        <f>VLOOKUP(テーブル26[[#This Row],[qt_condition_type_id]],見積条件タイプマスタ[#All],5,0)</f>
        <v>表面処理</v>
      </c>
      <c r="F272" s="73" t="str">
        <f>VLOOKUP(テーブル26[[#This Row],[qt_condition_type_id]],見積条件タイプマスタ[#All],4,0)</f>
        <v>SOLID</v>
      </c>
      <c r="G272" s="77">
        <v>1</v>
      </c>
      <c r="H272" s="73" t="str">
        <f>テーブル26[[#This Row],[article_type_id]]&amp;"."&amp;テーブル26[[#This Row],[qt_condition_type_id]]&amp;"."&amp;テーブル26[[#This Row],[qt_condition_type_define_id]]</f>
        <v>2.2.1</v>
      </c>
      <c r="I272" s="75" t="str">
        <f>VLOOKUP(テーブル26[[#This Row],['#unique_id]],見積条件マスタ[['#unique_id]:[name]],2,0)</f>
        <v>NO_TREATMENT</v>
      </c>
      <c r="J272" s="75">
        <f>VLOOKUP(テーブル26[[#This Row],['#unique_id]],見積条件マスタ[['#unique_id]:[name]],3,0)</f>
        <v>0</v>
      </c>
      <c r="K272" s="75" t="str">
        <f>VLOOKUP(テーブル26[[#This Row],['#unique_id]],見積条件マスタ[['#unique_id]:[name]],4,0)</f>
        <v>なし</v>
      </c>
      <c r="L272" s="74">
        <v>2</v>
      </c>
      <c r="M272" s="74" t="s">
        <v>465</v>
      </c>
      <c r="N272" s="74" t="s">
        <v>465</v>
      </c>
      <c r="O272" s="74"/>
      <c r="P272" s="74" t="s">
        <v>834</v>
      </c>
      <c r="Q272" s="76" t="s">
        <v>835</v>
      </c>
    </row>
    <row r="273" spans="2:17" x14ac:dyDescent="0.25">
      <c r="B273" s="5">
        <v>2</v>
      </c>
      <c r="C273" s="50" t="str">
        <f>VLOOKUP(テーブル26[[#This Row],[article_type_id]],品名マスタ[#All],5,0)</f>
        <v>角エジェクタピン</v>
      </c>
      <c r="D273" s="9">
        <v>2</v>
      </c>
      <c r="E273" s="50" t="str">
        <f>VLOOKUP(テーブル26[[#This Row],[qt_condition_type_id]],見積条件タイプマスタ[#All],5,0)</f>
        <v>表面処理</v>
      </c>
      <c r="F273" s="50" t="str">
        <f>VLOOKUP(テーブル26[[#This Row],[qt_condition_type_id]],見積条件タイプマスタ[#All],4,0)</f>
        <v>SOLID</v>
      </c>
      <c r="G273" s="5">
        <v>2</v>
      </c>
      <c r="H273" s="50" t="str">
        <f>テーブル26[[#This Row],[article_type_id]]&amp;"."&amp;テーブル26[[#This Row],[qt_condition_type_id]]&amp;"."&amp;テーブル26[[#This Row],[qt_condition_type_define_id]]</f>
        <v>2.2.2</v>
      </c>
      <c r="I273" s="33" t="str">
        <f>VLOOKUP(テーブル26[[#This Row],['#unique_id]],見積条件マスタ[['#unique_id]:[name]],2,0)</f>
        <v>NITRIDING</v>
      </c>
      <c r="J273" s="33">
        <f>VLOOKUP(テーブル26[[#This Row],['#unique_id]],見積条件マスタ[['#unique_id]:[name]],3,0)</f>
        <v>0</v>
      </c>
      <c r="K273" s="33" t="str">
        <f>VLOOKUP(テーブル26[[#This Row],['#unique_id]],見積条件マスタ[['#unique_id]:[name]],4,0)</f>
        <v>窒化処理</v>
      </c>
      <c r="L273" s="32">
        <v>1</v>
      </c>
      <c r="M273" s="32" t="s">
        <v>602</v>
      </c>
      <c r="N273" s="32" t="s">
        <v>465</v>
      </c>
      <c r="O273" s="32"/>
      <c r="P273" s="37" t="s">
        <v>671</v>
      </c>
      <c r="Q273" s="38"/>
    </row>
    <row r="274" spans="2:17" x14ac:dyDescent="0.25">
      <c r="B274" s="77">
        <v>2</v>
      </c>
      <c r="C274" s="73" t="str">
        <f>VLOOKUP(テーブル26[[#This Row],[article_type_id]],品名マスタ[#All],5,0)</f>
        <v>角エジェクタピン</v>
      </c>
      <c r="D274" s="78">
        <v>2</v>
      </c>
      <c r="E274" s="73" t="str">
        <f>VLOOKUP(テーブル26[[#This Row],[qt_condition_type_id]],見積条件タイプマスタ[#All],5,0)</f>
        <v>表面処理</v>
      </c>
      <c r="F274" s="73" t="str">
        <f>VLOOKUP(テーブル26[[#This Row],[qt_condition_type_id]],見積条件タイプマスタ[#All],4,0)</f>
        <v>SOLID</v>
      </c>
      <c r="G274" s="77">
        <v>2</v>
      </c>
      <c r="H274" s="73" t="str">
        <f>テーブル26[[#This Row],[article_type_id]]&amp;"."&amp;テーブル26[[#This Row],[qt_condition_type_id]]&amp;"."&amp;テーブル26[[#This Row],[qt_condition_type_define_id]]</f>
        <v>2.2.2</v>
      </c>
      <c r="I274" s="75" t="str">
        <f>VLOOKUP(テーブル26[[#This Row],['#unique_id]],見積条件マスタ[['#unique_id]:[name]],2,0)</f>
        <v>NITRIDING</v>
      </c>
      <c r="J274" s="75">
        <f>VLOOKUP(テーブル26[[#This Row],['#unique_id]],見積条件マスタ[['#unique_id]:[name]],3,0)</f>
        <v>0</v>
      </c>
      <c r="K274" s="75" t="str">
        <f>VLOOKUP(テーブル26[[#This Row],['#unique_id]],見積条件マスタ[['#unique_id]:[name]],4,0)</f>
        <v>窒化処理</v>
      </c>
      <c r="L274" s="74">
        <v>2</v>
      </c>
      <c r="M274" s="74" t="s">
        <v>781</v>
      </c>
      <c r="N274" s="74" t="s">
        <v>465</v>
      </c>
      <c r="O274" s="74"/>
      <c r="P274" s="74" t="s">
        <v>834</v>
      </c>
      <c r="Q274" s="76" t="s">
        <v>835</v>
      </c>
    </row>
    <row r="275" spans="2:17" x14ac:dyDescent="0.25">
      <c r="B275" s="5">
        <v>2</v>
      </c>
      <c r="C275" s="50" t="str">
        <f>VLOOKUP(テーブル26[[#This Row],[article_type_id]],品名マスタ[#All],5,0)</f>
        <v>角エジェクタピン</v>
      </c>
      <c r="D275" s="9">
        <v>10002</v>
      </c>
      <c r="E275" s="50" t="str">
        <f>VLOOKUP(テーブル26[[#This Row],[qt_condition_type_id]],見積条件タイプマスタ[#All],5,0)</f>
        <v>ツバ厚公差</v>
      </c>
      <c r="F275" s="50" t="str">
        <f>VLOOKUP(テーブル26[[#This Row],[qt_condition_type_id]],見積条件タイプマスタ[#All],4,0)</f>
        <v>SOLID_FEATURE</v>
      </c>
      <c r="G275" s="5">
        <v>1</v>
      </c>
      <c r="H275" s="50" t="str">
        <f>テーブル26[[#This Row],[article_type_id]]&amp;"."&amp;テーブル26[[#This Row],[qt_condition_type_id]]&amp;"."&amp;テーブル26[[#This Row],[qt_condition_type_define_id]]</f>
        <v>2.10002.1</v>
      </c>
      <c r="I275" s="33" t="str">
        <f>VLOOKUP(テーブル26[[#This Row],['#unique_id]],見積条件マスタ[['#unique_id]:[name]],2,0)</f>
        <v>0/-0.02</v>
      </c>
      <c r="J275" s="33">
        <f>VLOOKUP(テーブル26[[#This Row],['#unique_id]],見積条件マスタ[['#unique_id]:[name]],3,0)</f>
        <v>0</v>
      </c>
      <c r="K275" s="33" t="str">
        <f>VLOOKUP(テーブル26[[#This Row],['#unique_id]],見積条件マスタ[['#unique_id]:[name]],4,0)</f>
        <v>0/-0.02</v>
      </c>
      <c r="L275" s="32">
        <v>1</v>
      </c>
      <c r="M275" s="32" t="s">
        <v>586</v>
      </c>
      <c r="N275" s="32" t="s">
        <v>706</v>
      </c>
      <c r="O275" s="51" t="s">
        <v>725</v>
      </c>
      <c r="P275" s="37" t="s">
        <v>671</v>
      </c>
      <c r="Q275" s="38"/>
    </row>
    <row r="276" spans="2:17" x14ac:dyDescent="0.25">
      <c r="B276" s="5">
        <v>2</v>
      </c>
      <c r="C276" s="50" t="str">
        <f>VLOOKUP(テーブル26[[#This Row],[article_type_id]],品名マスタ[#All],5,0)</f>
        <v>角エジェクタピン</v>
      </c>
      <c r="D276" s="9">
        <v>10002</v>
      </c>
      <c r="E276" s="50" t="str">
        <f>VLOOKUP(テーブル26[[#This Row],[qt_condition_type_id]],見積条件タイプマスタ[#All],5,0)</f>
        <v>ツバ厚公差</v>
      </c>
      <c r="F276" s="50" t="str">
        <f>VLOOKUP(テーブル26[[#This Row],[qt_condition_type_id]],見積条件タイプマスタ[#All],4,0)</f>
        <v>SOLID_FEATURE</v>
      </c>
      <c r="G276" s="5">
        <v>1</v>
      </c>
      <c r="H276" s="50" t="str">
        <f>テーブル26[[#This Row],[article_type_id]]&amp;"."&amp;テーブル26[[#This Row],[qt_condition_type_id]]&amp;"."&amp;テーブル26[[#This Row],[qt_condition_type_define_id]]</f>
        <v>2.10002.1</v>
      </c>
      <c r="I276" s="33" t="str">
        <f>VLOOKUP(テーブル26[[#This Row],['#unique_id]],見積条件マスタ[['#unique_id]:[name]],2,0)</f>
        <v>0/-0.02</v>
      </c>
      <c r="J276" s="33">
        <f>VLOOKUP(テーブル26[[#This Row],['#unique_id]],見積条件マスタ[['#unique_id]:[name]],3,0)</f>
        <v>0</v>
      </c>
      <c r="K276" s="33" t="str">
        <f>VLOOKUP(テーブル26[[#This Row],['#unique_id]],見積条件マスタ[['#unique_id]:[name]],4,0)</f>
        <v>0/-0.02</v>
      </c>
      <c r="L276" s="32">
        <v>2</v>
      </c>
      <c r="M276" s="32" t="s">
        <v>586</v>
      </c>
      <c r="N276" s="32" t="s">
        <v>706</v>
      </c>
      <c r="O276" s="51" t="s">
        <v>726</v>
      </c>
      <c r="P276" s="37" t="s">
        <v>615</v>
      </c>
      <c r="Q276" s="38"/>
    </row>
    <row r="277" spans="2:17" x14ac:dyDescent="0.25">
      <c r="B277" s="5">
        <v>2</v>
      </c>
      <c r="C277" s="50" t="str">
        <f>VLOOKUP(テーブル26[[#This Row],[article_type_id]],品名マスタ[#All],5,0)</f>
        <v>角エジェクタピン</v>
      </c>
      <c r="D277" s="9">
        <v>10002</v>
      </c>
      <c r="E277" s="50" t="str">
        <f>VLOOKUP(テーブル26[[#This Row],[qt_condition_type_id]],見積条件タイプマスタ[#All],5,0)</f>
        <v>ツバ厚公差</v>
      </c>
      <c r="F277" s="50" t="str">
        <f>VLOOKUP(テーブル26[[#This Row],[qt_condition_type_id]],見積条件タイプマスタ[#All],4,0)</f>
        <v>SOLID_FEATURE</v>
      </c>
      <c r="G277" s="5">
        <v>1</v>
      </c>
      <c r="H277" s="50" t="str">
        <f>テーブル26[[#This Row],[article_type_id]]&amp;"."&amp;テーブル26[[#This Row],[qt_condition_type_id]]&amp;"."&amp;テーブル26[[#This Row],[qt_condition_type_define_id]]</f>
        <v>2.10002.1</v>
      </c>
      <c r="I277" s="33" t="str">
        <f>VLOOKUP(テーブル26[[#This Row],['#unique_id]],見積条件マスタ[['#unique_id]:[name]],2,0)</f>
        <v>0/-0.02</v>
      </c>
      <c r="J277" s="33">
        <f>VLOOKUP(テーブル26[[#This Row],['#unique_id]],見積条件マスタ[['#unique_id]:[name]],3,0)</f>
        <v>0</v>
      </c>
      <c r="K277" s="33" t="str">
        <f>VLOOKUP(テーブル26[[#This Row],['#unique_id]],見積条件マスタ[['#unique_id]:[name]],4,0)</f>
        <v>0/-0.02</v>
      </c>
      <c r="L277" s="32">
        <v>3</v>
      </c>
      <c r="M277" s="32" t="s">
        <v>706</v>
      </c>
      <c r="N277" s="32" t="s">
        <v>706</v>
      </c>
      <c r="O277" s="51"/>
      <c r="P277" s="37" t="s">
        <v>615</v>
      </c>
      <c r="Q277" s="38"/>
    </row>
    <row r="278" spans="2:17" x14ac:dyDescent="0.25">
      <c r="B278" s="5">
        <v>2</v>
      </c>
      <c r="C278" s="50" t="str">
        <f>VLOOKUP(テーブル26[[#This Row],[article_type_id]],品名マスタ[#All],5,0)</f>
        <v>角エジェクタピン</v>
      </c>
      <c r="D278" s="9">
        <v>10002</v>
      </c>
      <c r="E278" s="50" t="str">
        <f>VLOOKUP(テーブル26[[#This Row],[qt_condition_type_id]],見積条件タイプマスタ[#All],5,0)</f>
        <v>ツバ厚公差</v>
      </c>
      <c r="F278" s="50" t="str">
        <f>VLOOKUP(テーブル26[[#This Row],[qt_condition_type_id]],見積条件タイプマスタ[#All],4,0)</f>
        <v>SOLID_FEATURE</v>
      </c>
      <c r="G278" s="5">
        <v>2</v>
      </c>
      <c r="H278" s="50" t="str">
        <f>テーブル26[[#This Row],[article_type_id]]&amp;"."&amp;テーブル26[[#This Row],[qt_condition_type_id]]&amp;"."&amp;テーブル26[[#This Row],[qt_condition_type_define_id]]</f>
        <v>2.10002.2</v>
      </c>
      <c r="I278" s="33" t="str">
        <f>VLOOKUP(テーブル26[[#This Row],['#unique_id]],見積条件マスタ[['#unique_id]:[name]],2,0)</f>
        <v>0/-0.05</v>
      </c>
      <c r="J278" s="33">
        <f>VLOOKUP(テーブル26[[#This Row],['#unique_id]],見積条件マスタ[['#unique_id]:[name]],3,0)</f>
        <v>0</v>
      </c>
      <c r="K278" s="33" t="str">
        <f>VLOOKUP(テーブル26[[#This Row],['#unique_id]],見積条件マスタ[['#unique_id]:[name]],4,0)</f>
        <v>0/-0.05</v>
      </c>
      <c r="L278" s="32">
        <v>1</v>
      </c>
      <c r="M278" s="32" t="s">
        <v>586</v>
      </c>
      <c r="N278" s="32" t="s">
        <v>706</v>
      </c>
      <c r="O278" s="51" t="s">
        <v>725</v>
      </c>
      <c r="P278" s="37" t="s">
        <v>615</v>
      </c>
      <c r="Q278" s="38"/>
    </row>
    <row r="279" spans="2:17" x14ac:dyDescent="0.25">
      <c r="B279" s="5">
        <v>2</v>
      </c>
      <c r="C279" s="50" t="str">
        <f>VLOOKUP(テーブル26[[#This Row],[article_type_id]],品名マスタ[#All],5,0)</f>
        <v>角エジェクタピン</v>
      </c>
      <c r="D279" s="9">
        <v>10002</v>
      </c>
      <c r="E279" s="50" t="str">
        <f>VLOOKUP(テーブル26[[#This Row],[qt_condition_type_id]],見積条件タイプマスタ[#All],5,0)</f>
        <v>ツバ厚公差</v>
      </c>
      <c r="F279" s="50" t="str">
        <f>VLOOKUP(テーブル26[[#This Row],[qt_condition_type_id]],見積条件タイプマスタ[#All],4,0)</f>
        <v>SOLID_FEATURE</v>
      </c>
      <c r="G279" s="5">
        <v>2</v>
      </c>
      <c r="H279" s="50" t="str">
        <f>テーブル26[[#This Row],[article_type_id]]&amp;"."&amp;テーブル26[[#This Row],[qt_condition_type_id]]&amp;"."&amp;テーブル26[[#This Row],[qt_condition_type_define_id]]</f>
        <v>2.10002.2</v>
      </c>
      <c r="I279" s="33" t="str">
        <f>VLOOKUP(テーブル26[[#This Row],['#unique_id]],見積条件マスタ[['#unique_id]:[name]],2,0)</f>
        <v>0/-0.05</v>
      </c>
      <c r="J279" s="33">
        <f>VLOOKUP(テーブル26[[#This Row],['#unique_id]],見積条件マスタ[['#unique_id]:[name]],3,0)</f>
        <v>0</v>
      </c>
      <c r="K279" s="33" t="str">
        <f>VLOOKUP(テーブル26[[#This Row],['#unique_id]],見積条件マスタ[['#unique_id]:[name]],4,0)</f>
        <v>0/-0.05</v>
      </c>
      <c r="L279" s="32">
        <v>2</v>
      </c>
      <c r="M279" s="32" t="s">
        <v>586</v>
      </c>
      <c r="N279" s="32" t="s">
        <v>706</v>
      </c>
      <c r="O279" s="51" t="s">
        <v>726</v>
      </c>
      <c r="P279" s="37" t="s">
        <v>671</v>
      </c>
      <c r="Q279" s="38"/>
    </row>
    <row r="280" spans="2:17" x14ac:dyDescent="0.25">
      <c r="B280" s="5">
        <v>2</v>
      </c>
      <c r="C280" s="50" t="str">
        <f>VLOOKUP(テーブル26[[#This Row],[article_type_id]],品名マスタ[#All],5,0)</f>
        <v>角エジェクタピン</v>
      </c>
      <c r="D280" s="9">
        <v>10002</v>
      </c>
      <c r="E280" s="50" t="str">
        <f>VLOOKUP(テーブル26[[#This Row],[qt_condition_type_id]],見積条件タイプマスタ[#All],5,0)</f>
        <v>ツバ厚公差</v>
      </c>
      <c r="F280" s="50" t="str">
        <f>VLOOKUP(テーブル26[[#This Row],[qt_condition_type_id]],見積条件タイプマスタ[#All],4,0)</f>
        <v>SOLID_FEATURE</v>
      </c>
      <c r="G280" s="5">
        <v>2</v>
      </c>
      <c r="H280" s="50" t="str">
        <f>テーブル26[[#This Row],[article_type_id]]&amp;"."&amp;テーブル26[[#This Row],[qt_condition_type_id]]&amp;"."&amp;テーブル26[[#This Row],[qt_condition_type_define_id]]</f>
        <v>2.10002.2</v>
      </c>
      <c r="I280" s="33" t="str">
        <f>VLOOKUP(テーブル26[[#This Row],['#unique_id]],見積条件マスタ[['#unique_id]:[name]],2,0)</f>
        <v>0/-0.05</v>
      </c>
      <c r="J280" s="33">
        <f>VLOOKUP(テーブル26[[#This Row],['#unique_id]],見積条件マスタ[['#unique_id]:[name]],3,0)</f>
        <v>0</v>
      </c>
      <c r="K280" s="33" t="str">
        <f>VLOOKUP(テーブル26[[#This Row],['#unique_id]],見積条件マスタ[['#unique_id]:[name]],4,0)</f>
        <v>0/-0.05</v>
      </c>
      <c r="L280" s="32">
        <v>3</v>
      </c>
      <c r="M280" s="32" t="s">
        <v>724</v>
      </c>
      <c r="N280" s="32" t="s">
        <v>706</v>
      </c>
      <c r="O280" s="51"/>
      <c r="P280" s="37" t="s">
        <v>671</v>
      </c>
      <c r="Q280" s="38"/>
    </row>
    <row r="281" spans="2:17" x14ac:dyDescent="0.25">
      <c r="B281" s="5">
        <v>2</v>
      </c>
      <c r="C281" s="50" t="str">
        <f>VLOOKUP(テーブル26[[#This Row],[article_type_id]],品名マスタ[#All],5,0)</f>
        <v>角エジェクタピン</v>
      </c>
      <c r="D281" s="9">
        <v>10003</v>
      </c>
      <c r="E281" s="50" t="str">
        <f>VLOOKUP(テーブル26[[#This Row],[qt_condition_type_id]],見積条件タイプマスタ[#All],5,0)</f>
        <v>全長公差</v>
      </c>
      <c r="F281" s="50" t="str">
        <f>VLOOKUP(テーブル26[[#This Row],[qt_condition_type_id]],見積条件タイプマスタ[#All],4,0)</f>
        <v>SOLID_FEATURE</v>
      </c>
      <c r="G281" s="5">
        <v>1</v>
      </c>
      <c r="H281" s="50" t="str">
        <f>テーブル26[[#This Row],[article_type_id]]&amp;"."&amp;テーブル26[[#This Row],[qt_condition_type_id]]&amp;"."&amp;テーブル26[[#This Row],[qt_condition_type_define_id]]</f>
        <v>2.10003.1</v>
      </c>
      <c r="I281" s="33" t="str">
        <f>VLOOKUP(テーブル26[[#This Row],['#unique_id]],見積条件マスタ[['#unique_id]:[name]],2,0)</f>
        <v>+0.05/0</v>
      </c>
      <c r="J281" s="33">
        <f>VLOOKUP(テーブル26[[#This Row],['#unique_id]],見積条件マスタ[['#unique_id]:[name]],3,0)</f>
        <v>0</v>
      </c>
      <c r="K281" s="33" t="str">
        <f>VLOOKUP(テーブル26[[#This Row],['#unique_id]],見積条件マスタ[['#unique_id]:[name]],4,0)</f>
        <v>+0.05/0</v>
      </c>
      <c r="L281" s="32">
        <v>1</v>
      </c>
      <c r="M281" s="32" t="s">
        <v>586</v>
      </c>
      <c r="N281" s="32" t="s">
        <v>706</v>
      </c>
      <c r="O281" s="51" t="s">
        <v>727</v>
      </c>
      <c r="P281" s="37" t="s">
        <v>671</v>
      </c>
      <c r="Q281" s="38"/>
    </row>
    <row r="282" spans="2:17" x14ac:dyDescent="0.25">
      <c r="B282" s="5">
        <v>2</v>
      </c>
      <c r="C282" s="50" t="str">
        <f>VLOOKUP(テーブル26[[#This Row],[article_type_id]],品名マスタ[#All],5,0)</f>
        <v>角エジェクタピン</v>
      </c>
      <c r="D282" s="9">
        <v>10003</v>
      </c>
      <c r="E282" s="50" t="str">
        <f>VLOOKUP(テーブル26[[#This Row],[qt_condition_type_id]],見積条件タイプマスタ[#All],5,0)</f>
        <v>全長公差</v>
      </c>
      <c r="F282" s="50" t="str">
        <f>VLOOKUP(テーブル26[[#This Row],[qt_condition_type_id]],見積条件タイプマスタ[#All],4,0)</f>
        <v>SOLID_FEATURE</v>
      </c>
      <c r="G282" s="5">
        <v>1</v>
      </c>
      <c r="H282" s="50" t="str">
        <f>テーブル26[[#This Row],[article_type_id]]&amp;"."&amp;テーブル26[[#This Row],[qt_condition_type_id]]&amp;"."&amp;テーブル26[[#This Row],[qt_condition_type_define_id]]</f>
        <v>2.10003.1</v>
      </c>
      <c r="I282" s="33" t="str">
        <f>VLOOKUP(テーブル26[[#This Row],['#unique_id]],見積条件マスタ[['#unique_id]:[name]],2,0)</f>
        <v>+0.05/0</v>
      </c>
      <c r="J282" s="33">
        <f>VLOOKUP(テーブル26[[#This Row],['#unique_id]],見積条件マスタ[['#unique_id]:[name]],3,0)</f>
        <v>0</v>
      </c>
      <c r="K282" s="33" t="str">
        <f>VLOOKUP(テーブル26[[#This Row],['#unique_id]],見積条件マスタ[['#unique_id]:[name]],4,0)</f>
        <v>+0.05/0</v>
      </c>
      <c r="L282" s="32">
        <v>2</v>
      </c>
      <c r="M282" s="32" t="s">
        <v>586</v>
      </c>
      <c r="N282" s="32" t="s">
        <v>706</v>
      </c>
      <c r="O282" s="51" t="s">
        <v>728</v>
      </c>
      <c r="P282" s="37" t="s">
        <v>671</v>
      </c>
      <c r="Q282" s="38"/>
    </row>
    <row r="283" spans="2:17" x14ac:dyDescent="0.25">
      <c r="B283" s="5">
        <v>2</v>
      </c>
      <c r="C283" s="50" t="str">
        <f>VLOOKUP(テーブル26[[#This Row],[article_type_id]],品名マスタ[#All],5,0)</f>
        <v>角エジェクタピン</v>
      </c>
      <c r="D283" s="9">
        <v>10003</v>
      </c>
      <c r="E283" s="50" t="str">
        <f>VLOOKUP(テーブル26[[#This Row],[qt_condition_type_id]],見積条件タイプマスタ[#All],5,0)</f>
        <v>全長公差</v>
      </c>
      <c r="F283" s="50" t="str">
        <f>VLOOKUP(テーブル26[[#This Row],[qt_condition_type_id]],見積条件タイプマスタ[#All],4,0)</f>
        <v>SOLID_FEATURE</v>
      </c>
      <c r="G283" s="5">
        <v>1</v>
      </c>
      <c r="H283" s="50" t="str">
        <f>テーブル26[[#This Row],[article_type_id]]&amp;"."&amp;テーブル26[[#This Row],[qt_condition_type_id]]&amp;"."&amp;テーブル26[[#This Row],[qt_condition_type_define_id]]</f>
        <v>2.10003.1</v>
      </c>
      <c r="I283" s="33" t="str">
        <f>VLOOKUP(テーブル26[[#This Row],['#unique_id]],見積条件マスタ[['#unique_id]:[name]],2,0)</f>
        <v>+0.05/0</v>
      </c>
      <c r="J283" s="33">
        <f>VLOOKUP(テーブル26[[#This Row],['#unique_id]],見積条件マスタ[['#unique_id]:[name]],3,0)</f>
        <v>0</v>
      </c>
      <c r="K283" s="33" t="str">
        <f>VLOOKUP(テーブル26[[#This Row],['#unique_id]],見積条件マスタ[['#unique_id]:[name]],4,0)</f>
        <v>+0.05/0</v>
      </c>
      <c r="L283" s="32">
        <v>3</v>
      </c>
      <c r="M283" s="32" t="s">
        <v>586</v>
      </c>
      <c r="N283" s="32" t="s">
        <v>706</v>
      </c>
      <c r="O283" s="51" t="s">
        <v>729</v>
      </c>
      <c r="P283" s="37" t="s">
        <v>615</v>
      </c>
      <c r="Q283" s="38"/>
    </row>
    <row r="284" spans="2:17" x14ac:dyDescent="0.25">
      <c r="B284" s="5">
        <v>2</v>
      </c>
      <c r="C284" s="50" t="str">
        <f>VLOOKUP(テーブル26[[#This Row],[article_type_id]],品名マスタ[#All],5,0)</f>
        <v>角エジェクタピン</v>
      </c>
      <c r="D284" s="9">
        <v>10003</v>
      </c>
      <c r="E284" s="50" t="str">
        <f>VLOOKUP(テーブル26[[#This Row],[qt_condition_type_id]],見積条件タイプマスタ[#All],5,0)</f>
        <v>全長公差</v>
      </c>
      <c r="F284" s="50" t="str">
        <f>VLOOKUP(テーブル26[[#This Row],[qt_condition_type_id]],見積条件タイプマスタ[#All],4,0)</f>
        <v>SOLID_FEATURE</v>
      </c>
      <c r="G284" s="5">
        <v>1</v>
      </c>
      <c r="H284" s="50" t="str">
        <f>テーブル26[[#This Row],[article_type_id]]&amp;"."&amp;テーブル26[[#This Row],[qt_condition_type_id]]&amp;"."&amp;テーブル26[[#This Row],[qt_condition_type_define_id]]</f>
        <v>2.10003.1</v>
      </c>
      <c r="I284" s="33" t="str">
        <f>VLOOKUP(テーブル26[[#This Row],['#unique_id]],見積条件マスタ[['#unique_id]:[name]],2,0)</f>
        <v>+0.05/0</v>
      </c>
      <c r="J284" s="33">
        <f>VLOOKUP(テーブル26[[#This Row],['#unique_id]],見積条件マスタ[['#unique_id]:[name]],3,0)</f>
        <v>0</v>
      </c>
      <c r="K284" s="33" t="str">
        <f>VLOOKUP(テーブル26[[#This Row],['#unique_id]],見積条件マスタ[['#unique_id]:[name]],4,0)</f>
        <v>+0.05/0</v>
      </c>
      <c r="L284" s="32">
        <v>4</v>
      </c>
      <c r="M284" s="32" t="s">
        <v>724</v>
      </c>
      <c r="N284" s="32" t="s">
        <v>706</v>
      </c>
      <c r="O284" s="51" t="s">
        <v>730</v>
      </c>
      <c r="P284" s="37" t="s">
        <v>671</v>
      </c>
      <c r="Q284" s="38"/>
    </row>
    <row r="285" spans="2:17" x14ac:dyDescent="0.25">
      <c r="B285" s="5">
        <v>2</v>
      </c>
      <c r="C285" s="50" t="str">
        <f>VLOOKUP(テーブル26[[#This Row],[article_type_id]],品名マスタ[#All],5,0)</f>
        <v>角エジェクタピン</v>
      </c>
      <c r="D285" s="9">
        <v>10003</v>
      </c>
      <c r="E285" s="50" t="str">
        <f>VLOOKUP(テーブル26[[#This Row],[qt_condition_type_id]],見積条件タイプマスタ[#All],5,0)</f>
        <v>全長公差</v>
      </c>
      <c r="F285" s="50" t="str">
        <f>VLOOKUP(テーブル26[[#This Row],[qt_condition_type_id]],見積条件タイプマスタ[#All],4,0)</f>
        <v>SOLID_FEATURE</v>
      </c>
      <c r="G285" s="5">
        <v>1</v>
      </c>
      <c r="H285" s="50" t="str">
        <f>テーブル26[[#This Row],[article_type_id]]&amp;"."&amp;テーブル26[[#This Row],[qt_condition_type_id]]&amp;"."&amp;テーブル26[[#This Row],[qt_condition_type_define_id]]</f>
        <v>2.10003.1</v>
      </c>
      <c r="I285" s="33" t="str">
        <f>VLOOKUP(テーブル26[[#This Row],['#unique_id]],見積条件マスタ[['#unique_id]:[name]],2,0)</f>
        <v>+0.05/0</v>
      </c>
      <c r="J285" s="33">
        <f>VLOOKUP(テーブル26[[#This Row],['#unique_id]],見積条件マスタ[['#unique_id]:[name]],3,0)</f>
        <v>0</v>
      </c>
      <c r="K285" s="33" t="str">
        <f>VLOOKUP(テーブル26[[#This Row],['#unique_id]],見積条件マスタ[['#unique_id]:[name]],4,0)</f>
        <v>+0.05/0</v>
      </c>
      <c r="L285" s="32">
        <v>5</v>
      </c>
      <c r="M285" s="32" t="s">
        <v>724</v>
      </c>
      <c r="N285" s="32" t="s">
        <v>706</v>
      </c>
      <c r="O285" s="51" t="s">
        <v>729</v>
      </c>
      <c r="P285" s="37" t="s">
        <v>615</v>
      </c>
      <c r="Q285" s="38"/>
    </row>
    <row r="286" spans="2:17" x14ac:dyDescent="0.25">
      <c r="B286" s="5">
        <v>2</v>
      </c>
      <c r="C286" s="50" t="str">
        <f>VLOOKUP(テーブル26[[#This Row],[article_type_id]],品名マスタ[#All],5,0)</f>
        <v>角エジェクタピン</v>
      </c>
      <c r="D286" s="9">
        <v>10003</v>
      </c>
      <c r="E286" s="50" t="str">
        <f>VLOOKUP(テーブル26[[#This Row],[qt_condition_type_id]],見積条件タイプマスタ[#All],5,0)</f>
        <v>全長公差</v>
      </c>
      <c r="F286" s="50" t="str">
        <f>VLOOKUP(テーブル26[[#This Row],[qt_condition_type_id]],見積条件タイプマスタ[#All],4,0)</f>
        <v>SOLID_FEATURE</v>
      </c>
      <c r="G286" s="5">
        <v>2</v>
      </c>
      <c r="H286" s="50" t="str">
        <f>テーブル26[[#This Row],[article_type_id]]&amp;"."&amp;テーブル26[[#This Row],[qt_condition_type_id]]&amp;"."&amp;テーブル26[[#This Row],[qt_condition_type_define_id]]</f>
        <v>2.10003.2</v>
      </c>
      <c r="I286" s="33" t="str">
        <f>VLOOKUP(テーブル26[[#This Row],['#unique_id]],見積条件マスタ[['#unique_id]:[name]],2,0)</f>
        <v>+0.02/0</v>
      </c>
      <c r="J286" s="33">
        <f>VLOOKUP(テーブル26[[#This Row],['#unique_id]],見積条件マスタ[['#unique_id]:[name]],3,0)</f>
        <v>0</v>
      </c>
      <c r="K286" s="33" t="str">
        <f>VLOOKUP(テーブル26[[#This Row],['#unique_id]],見積条件マスタ[['#unique_id]:[name]],4,0)</f>
        <v>+0.02/0</v>
      </c>
      <c r="L286" s="32">
        <v>1</v>
      </c>
      <c r="M286" s="32" t="s">
        <v>586</v>
      </c>
      <c r="N286" s="32" t="s">
        <v>706</v>
      </c>
      <c r="O286" s="51" t="s">
        <v>727</v>
      </c>
      <c r="P286" s="37" t="s">
        <v>671</v>
      </c>
      <c r="Q286" s="38"/>
    </row>
    <row r="287" spans="2:17" x14ac:dyDescent="0.25">
      <c r="B287" s="5">
        <v>2</v>
      </c>
      <c r="C287" s="50" t="str">
        <f>VLOOKUP(テーブル26[[#This Row],[article_type_id]],品名マスタ[#All],5,0)</f>
        <v>角エジェクタピン</v>
      </c>
      <c r="D287" s="9">
        <v>10003</v>
      </c>
      <c r="E287" s="50" t="str">
        <f>VLOOKUP(テーブル26[[#This Row],[qt_condition_type_id]],見積条件タイプマスタ[#All],5,0)</f>
        <v>全長公差</v>
      </c>
      <c r="F287" s="50" t="str">
        <f>VLOOKUP(テーブル26[[#This Row],[qt_condition_type_id]],見積条件タイプマスタ[#All],4,0)</f>
        <v>SOLID_FEATURE</v>
      </c>
      <c r="G287" s="5">
        <v>2</v>
      </c>
      <c r="H287" s="50" t="str">
        <f>テーブル26[[#This Row],[article_type_id]]&amp;"."&amp;テーブル26[[#This Row],[qt_condition_type_id]]&amp;"."&amp;テーブル26[[#This Row],[qt_condition_type_define_id]]</f>
        <v>2.10003.2</v>
      </c>
      <c r="I287" s="33" t="str">
        <f>VLOOKUP(テーブル26[[#This Row],['#unique_id]],見積条件マスタ[['#unique_id]:[name]],2,0)</f>
        <v>+0.02/0</v>
      </c>
      <c r="J287" s="33">
        <f>VLOOKUP(テーブル26[[#This Row],['#unique_id]],見積条件マスタ[['#unique_id]:[name]],3,0)</f>
        <v>0</v>
      </c>
      <c r="K287" s="33" t="str">
        <f>VLOOKUP(テーブル26[[#This Row],['#unique_id]],見積条件マスタ[['#unique_id]:[name]],4,0)</f>
        <v>+0.02/0</v>
      </c>
      <c r="L287" s="32">
        <v>2</v>
      </c>
      <c r="M287" s="32" t="s">
        <v>586</v>
      </c>
      <c r="N287" s="32" t="s">
        <v>706</v>
      </c>
      <c r="O287" s="51" t="s">
        <v>728</v>
      </c>
      <c r="P287" s="37" t="s">
        <v>615</v>
      </c>
      <c r="Q287" s="38"/>
    </row>
    <row r="288" spans="2:17" x14ac:dyDescent="0.25">
      <c r="B288" s="5">
        <v>2</v>
      </c>
      <c r="C288" s="50" t="str">
        <f>VLOOKUP(テーブル26[[#This Row],[article_type_id]],品名マスタ[#All],5,0)</f>
        <v>角エジェクタピン</v>
      </c>
      <c r="D288" s="9">
        <v>10003</v>
      </c>
      <c r="E288" s="50" t="str">
        <f>VLOOKUP(テーブル26[[#This Row],[qt_condition_type_id]],見積条件タイプマスタ[#All],5,0)</f>
        <v>全長公差</v>
      </c>
      <c r="F288" s="50" t="str">
        <f>VLOOKUP(テーブル26[[#This Row],[qt_condition_type_id]],見積条件タイプマスタ[#All],4,0)</f>
        <v>SOLID_FEATURE</v>
      </c>
      <c r="G288" s="5">
        <v>2</v>
      </c>
      <c r="H288" s="50" t="str">
        <f>テーブル26[[#This Row],[article_type_id]]&amp;"."&amp;テーブル26[[#This Row],[qt_condition_type_id]]&amp;"."&amp;テーブル26[[#This Row],[qt_condition_type_define_id]]</f>
        <v>2.10003.2</v>
      </c>
      <c r="I288" s="33" t="str">
        <f>VLOOKUP(テーブル26[[#This Row],['#unique_id]],見積条件マスタ[['#unique_id]:[name]],2,0)</f>
        <v>+0.02/0</v>
      </c>
      <c r="J288" s="33">
        <f>VLOOKUP(テーブル26[[#This Row],['#unique_id]],見積条件マスタ[['#unique_id]:[name]],3,0)</f>
        <v>0</v>
      </c>
      <c r="K288" s="33" t="str">
        <f>VLOOKUP(テーブル26[[#This Row],['#unique_id]],見積条件マスタ[['#unique_id]:[name]],4,0)</f>
        <v>+0.02/0</v>
      </c>
      <c r="L288" s="32">
        <v>3</v>
      </c>
      <c r="M288" s="32" t="s">
        <v>586</v>
      </c>
      <c r="N288" s="32" t="s">
        <v>706</v>
      </c>
      <c r="O288" s="51" t="s">
        <v>729</v>
      </c>
      <c r="P288" s="37" t="s">
        <v>615</v>
      </c>
      <c r="Q288" s="38"/>
    </row>
    <row r="289" spans="2:17" x14ac:dyDescent="0.25">
      <c r="B289" s="5">
        <v>2</v>
      </c>
      <c r="C289" s="50" t="str">
        <f>VLOOKUP(テーブル26[[#This Row],[article_type_id]],品名マスタ[#All],5,0)</f>
        <v>角エジェクタピン</v>
      </c>
      <c r="D289" s="9">
        <v>10003</v>
      </c>
      <c r="E289" s="50" t="str">
        <f>VLOOKUP(テーブル26[[#This Row],[qt_condition_type_id]],見積条件タイプマスタ[#All],5,0)</f>
        <v>全長公差</v>
      </c>
      <c r="F289" s="50" t="str">
        <f>VLOOKUP(テーブル26[[#This Row],[qt_condition_type_id]],見積条件タイプマスタ[#All],4,0)</f>
        <v>SOLID_FEATURE</v>
      </c>
      <c r="G289" s="5">
        <v>2</v>
      </c>
      <c r="H289" s="50" t="str">
        <f>テーブル26[[#This Row],[article_type_id]]&amp;"."&amp;テーブル26[[#This Row],[qt_condition_type_id]]&amp;"."&amp;テーブル26[[#This Row],[qt_condition_type_define_id]]</f>
        <v>2.10003.2</v>
      </c>
      <c r="I289" s="33" t="str">
        <f>VLOOKUP(テーブル26[[#This Row],['#unique_id]],見積条件マスタ[['#unique_id]:[name]],2,0)</f>
        <v>+0.02/0</v>
      </c>
      <c r="J289" s="33">
        <f>VLOOKUP(テーブル26[[#This Row],['#unique_id]],見積条件マスタ[['#unique_id]:[name]],3,0)</f>
        <v>0</v>
      </c>
      <c r="K289" s="33" t="str">
        <f>VLOOKUP(テーブル26[[#This Row],['#unique_id]],見積条件マスタ[['#unique_id]:[name]],4,0)</f>
        <v>+0.02/0</v>
      </c>
      <c r="L289" s="32">
        <v>4</v>
      </c>
      <c r="M289" s="32" t="s">
        <v>724</v>
      </c>
      <c r="N289" s="32" t="s">
        <v>706</v>
      </c>
      <c r="O289" s="51" t="s">
        <v>730</v>
      </c>
      <c r="P289" s="37" t="s">
        <v>615</v>
      </c>
      <c r="Q289" s="38"/>
    </row>
    <row r="290" spans="2:17" x14ac:dyDescent="0.25">
      <c r="B290" s="5">
        <v>2</v>
      </c>
      <c r="C290" s="50" t="str">
        <f>VLOOKUP(テーブル26[[#This Row],[article_type_id]],品名マスタ[#All],5,0)</f>
        <v>角エジェクタピン</v>
      </c>
      <c r="D290" s="9">
        <v>10003</v>
      </c>
      <c r="E290" s="50" t="str">
        <f>VLOOKUP(テーブル26[[#This Row],[qt_condition_type_id]],見積条件タイプマスタ[#All],5,0)</f>
        <v>全長公差</v>
      </c>
      <c r="F290" s="50" t="str">
        <f>VLOOKUP(テーブル26[[#This Row],[qt_condition_type_id]],見積条件タイプマスタ[#All],4,0)</f>
        <v>SOLID_FEATURE</v>
      </c>
      <c r="G290" s="5">
        <v>2</v>
      </c>
      <c r="H290" s="50" t="str">
        <f>テーブル26[[#This Row],[article_type_id]]&amp;"."&amp;テーブル26[[#This Row],[qt_condition_type_id]]&amp;"."&amp;テーブル26[[#This Row],[qt_condition_type_define_id]]</f>
        <v>2.10003.2</v>
      </c>
      <c r="I290" s="33" t="str">
        <f>VLOOKUP(テーブル26[[#This Row],['#unique_id]],見積条件マスタ[['#unique_id]:[name]],2,0)</f>
        <v>+0.02/0</v>
      </c>
      <c r="J290" s="33">
        <f>VLOOKUP(テーブル26[[#This Row],['#unique_id]],見積条件マスタ[['#unique_id]:[name]],3,0)</f>
        <v>0</v>
      </c>
      <c r="K290" s="33" t="str">
        <f>VLOOKUP(テーブル26[[#This Row],['#unique_id]],見積条件マスタ[['#unique_id]:[name]],4,0)</f>
        <v>+0.02/0</v>
      </c>
      <c r="L290" s="32">
        <v>5</v>
      </c>
      <c r="M290" s="32" t="s">
        <v>724</v>
      </c>
      <c r="N290" s="32" t="s">
        <v>706</v>
      </c>
      <c r="O290" s="51" t="s">
        <v>729</v>
      </c>
      <c r="P290" s="37" t="s">
        <v>615</v>
      </c>
      <c r="Q290" s="38"/>
    </row>
    <row r="291" spans="2:17" x14ac:dyDescent="0.25">
      <c r="B291" s="5">
        <v>2</v>
      </c>
      <c r="C291" s="50" t="str">
        <f>VLOOKUP(テーブル26[[#This Row],[article_type_id]],品名マスタ[#All],5,0)</f>
        <v>角エジェクタピン</v>
      </c>
      <c r="D291" s="9">
        <v>10003</v>
      </c>
      <c r="E291" s="50" t="str">
        <f>VLOOKUP(テーブル26[[#This Row],[qt_condition_type_id]],見積条件タイプマスタ[#All],5,0)</f>
        <v>全長公差</v>
      </c>
      <c r="F291" s="50" t="str">
        <f>VLOOKUP(テーブル26[[#This Row],[qt_condition_type_id]],見積条件タイプマスタ[#All],4,0)</f>
        <v>SOLID_FEATURE</v>
      </c>
      <c r="G291" s="5">
        <v>3</v>
      </c>
      <c r="H291" s="50" t="str">
        <f>テーブル26[[#This Row],[article_type_id]]&amp;"."&amp;テーブル26[[#This Row],[qt_condition_type_id]]&amp;"."&amp;テーブル26[[#This Row],[qt_condition_type_define_id]]</f>
        <v>2.10003.3</v>
      </c>
      <c r="I291" s="33" t="str">
        <f>VLOOKUP(テーブル26[[#This Row],['#unique_id]],見積条件マスタ[['#unique_id]:[name]],2,0)</f>
        <v>+0.01/0</v>
      </c>
      <c r="J291" s="33">
        <f>VLOOKUP(テーブル26[[#This Row],['#unique_id]],見積条件マスタ[['#unique_id]:[name]],3,0)</f>
        <v>0</v>
      </c>
      <c r="K291" s="33" t="str">
        <f>VLOOKUP(テーブル26[[#This Row],['#unique_id]],見積条件マスタ[['#unique_id]:[name]],4,0)</f>
        <v>+0.01/0</v>
      </c>
      <c r="L291" s="32">
        <v>1</v>
      </c>
      <c r="M291" s="32" t="s">
        <v>586</v>
      </c>
      <c r="N291" s="32" t="s">
        <v>706</v>
      </c>
      <c r="O291" s="51" t="s">
        <v>727</v>
      </c>
      <c r="P291" s="37" t="s">
        <v>671</v>
      </c>
      <c r="Q291" s="38"/>
    </row>
    <row r="292" spans="2:17" x14ac:dyDescent="0.25">
      <c r="B292" s="5">
        <v>2</v>
      </c>
      <c r="C292" s="50" t="str">
        <f>VLOOKUP(テーブル26[[#This Row],[article_type_id]],品名マスタ[#All],5,0)</f>
        <v>角エジェクタピン</v>
      </c>
      <c r="D292" s="9">
        <v>10003</v>
      </c>
      <c r="E292" s="50" t="str">
        <f>VLOOKUP(テーブル26[[#This Row],[qt_condition_type_id]],見積条件タイプマスタ[#All],5,0)</f>
        <v>全長公差</v>
      </c>
      <c r="F292" s="50" t="str">
        <f>VLOOKUP(テーブル26[[#This Row],[qt_condition_type_id]],見積条件タイプマスタ[#All],4,0)</f>
        <v>SOLID_FEATURE</v>
      </c>
      <c r="G292" s="5">
        <v>3</v>
      </c>
      <c r="H292" s="50" t="str">
        <f>テーブル26[[#This Row],[article_type_id]]&amp;"."&amp;テーブル26[[#This Row],[qt_condition_type_id]]&amp;"."&amp;テーブル26[[#This Row],[qt_condition_type_define_id]]</f>
        <v>2.10003.3</v>
      </c>
      <c r="I292" s="33" t="str">
        <f>VLOOKUP(テーブル26[[#This Row],['#unique_id]],見積条件マスタ[['#unique_id]:[name]],2,0)</f>
        <v>+0.01/0</v>
      </c>
      <c r="J292" s="33">
        <f>VLOOKUP(テーブル26[[#This Row],['#unique_id]],見積条件マスタ[['#unique_id]:[name]],3,0)</f>
        <v>0</v>
      </c>
      <c r="K292" s="33" t="str">
        <f>VLOOKUP(テーブル26[[#This Row],['#unique_id]],見積条件マスタ[['#unique_id]:[name]],4,0)</f>
        <v>+0.01/0</v>
      </c>
      <c r="L292" s="32">
        <v>2</v>
      </c>
      <c r="M292" s="32" t="s">
        <v>586</v>
      </c>
      <c r="N292" s="32" t="s">
        <v>706</v>
      </c>
      <c r="O292" s="51" t="s">
        <v>728</v>
      </c>
      <c r="P292" s="37" t="s">
        <v>615</v>
      </c>
      <c r="Q292" s="38"/>
    </row>
    <row r="293" spans="2:17" x14ac:dyDescent="0.25">
      <c r="B293" s="5">
        <v>2</v>
      </c>
      <c r="C293" s="50" t="str">
        <f>VLOOKUP(テーブル26[[#This Row],[article_type_id]],品名マスタ[#All],5,0)</f>
        <v>角エジェクタピン</v>
      </c>
      <c r="D293" s="9">
        <v>10003</v>
      </c>
      <c r="E293" s="50" t="str">
        <f>VLOOKUP(テーブル26[[#This Row],[qt_condition_type_id]],見積条件タイプマスタ[#All],5,0)</f>
        <v>全長公差</v>
      </c>
      <c r="F293" s="50" t="str">
        <f>VLOOKUP(テーブル26[[#This Row],[qt_condition_type_id]],見積条件タイプマスタ[#All],4,0)</f>
        <v>SOLID_FEATURE</v>
      </c>
      <c r="G293" s="5">
        <v>3</v>
      </c>
      <c r="H293" s="50" t="str">
        <f>テーブル26[[#This Row],[article_type_id]]&amp;"."&amp;テーブル26[[#This Row],[qt_condition_type_id]]&amp;"."&amp;テーブル26[[#This Row],[qt_condition_type_define_id]]</f>
        <v>2.10003.3</v>
      </c>
      <c r="I293" s="33" t="str">
        <f>VLOOKUP(テーブル26[[#This Row],['#unique_id]],見積条件マスタ[['#unique_id]:[name]],2,0)</f>
        <v>+0.01/0</v>
      </c>
      <c r="J293" s="33">
        <f>VLOOKUP(テーブル26[[#This Row],['#unique_id]],見積条件マスタ[['#unique_id]:[name]],3,0)</f>
        <v>0</v>
      </c>
      <c r="K293" s="33" t="str">
        <f>VLOOKUP(テーブル26[[#This Row],['#unique_id]],見積条件マスタ[['#unique_id]:[name]],4,0)</f>
        <v>+0.01/0</v>
      </c>
      <c r="L293" s="32">
        <v>3</v>
      </c>
      <c r="M293" s="32" t="s">
        <v>586</v>
      </c>
      <c r="N293" s="32" t="s">
        <v>706</v>
      </c>
      <c r="O293" s="51" t="s">
        <v>729</v>
      </c>
      <c r="P293" s="37" t="s">
        <v>615</v>
      </c>
      <c r="Q293" s="38"/>
    </row>
    <row r="294" spans="2:17" x14ac:dyDescent="0.25">
      <c r="B294" s="5">
        <v>2</v>
      </c>
      <c r="C294" s="50" t="str">
        <f>VLOOKUP(テーブル26[[#This Row],[article_type_id]],品名マスタ[#All],5,0)</f>
        <v>角エジェクタピン</v>
      </c>
      <c r="D294" s="9">
        <v>10003</v>
      </c>
      <c r="E294" s="50" t="str">
        <f>VLOOKUP(テーブル26[[#This Row],[qt_condition_type_id]],見積条件タイプマスタ[#All],5,0)</f>
        <v>全長公差</v>
      </c>
      <c r="F294" s="50" t="str">
        <f>VLOOKUP(テーブル26[[#This Row],[qt_condition_type_id]],見積条件タイプマスタ[#All],4,0)</f>
        <v>SOLID_FEATURE</v>
      </c>
      <c r="G294" s="5">
        <v>3</v>
      </c>
      <c r="H294" s="50" t="str">
        <f>テーブル26[[#This Row],[article_type_id]]&amp;"."&amp;テーブル26[[#This Row],[qt_condition_type_id]]&amp;"."&amp;テーブル26[[#This Row],[qt_condition_type_define_id]]</f>
        <v>2.10003.3</v>
      </c>
      <c r="I294" s="33" t="str">
        <f>VLOOKUP(テーブル26[[#This Row],['#unique_id]],見積条件マスタ[['#unique_id]:[name]],2,0)</f>
        <v>+0.01/0</v>
      </c>
      <c r="J294" s="33">
        <f>VLOOKUP(テーブル26[[#This Row],['#unique_id]],見積条件マスタ[['#unique_id]:[name]],3,0)</f>
        <v>0</v>
      </c>
      <c r="K294" s="33" t="str">
        <f>VLOOKUP(テーブル26[[#This Row],['#unique_id]],見積条件マスタ[['#unique_id]:[name]],4,0)</f>
        <v>+0.01/0</v>
      </c>
      <c r="L294" s="32">
        <v>4</v>
      </c>
      <c r="M294" s="32" t="s">
        <v>724</v>
      </c>
      <c r="N294" s="32" t="s">
        <v>706</v>
      </c>
      <c r="O294" s="51" t="s">
        <v>730</v>
      </c>
      <c r="P294" s="37" t="s">
        <v>615</v>
      </c>
      <c r="Q294" s="38"/>
    </row>
    <row r="295" spans="2:17" x14ac:dyDescent="0.25">
      <c r="B295" s="5">
        <v>2</v>
      </c>
      <c r="C295" s="50" t="str">
        <f>VLOOKUP(テーブル26[[#This Row],[article_type_id]],品名マスタ[#All],5,0)</f>
        <v>角エジェクタピン</v>
      </c>
      <c r="D295" s="9">
        <v>10003</v>
      </c>
      <c r="E295" s="50" t="str">
        <f>VLOOKUP(テーブル26[[#This Row],[qt_condition_type_id]],見積条件タイプマスタ[#All],5,0)</f>
        <v>全長公差</v>
      </c>
      <c r="F295" s="50" t="str">
        <f>VLOOKUP(テーブル26[[#This Row],[qt_condition_type_id]],見積条件タイプマスタ[#All],4,0)</f>
        <v>SOLID_FEATURE</v>
      </c>
      <c r="G295" s="5">
        <v>3</v>
      </c>
      <c r="H295" s="50" t="str">
        <f>テーブル26[[#This Row],[article_type_id]]&amp;"."&amp;テーブル26[[#This Row],[qt_condition_type_id]]&amp;"."&amp;テーブル26[[#This Row],[qt_condition_type_define_id]]</f>
        <v>2.10003.3</v>
      </c>
      <c r="I295" s="33" t="str">
        <f>VLOOKUP(テーブル26[[#This Row],['#unique_id]],見積条件マスタ[['#unique_id]:[name]],2,0)</f>
        <v>+0.01/0</v>
      </c>
      <c r="J295" s="33">
        <f>VLOOKUP(テーブル26[[#This Row],['#unique_id]],見積条件マスタ[['#unique_id]:[name]],3,0)</f>
        <v>0</v>
      </c>
      <c r="K295" s="33" t="str">
        <f>VLOOKUP(テーブル26[[#This Row],['#unique_id]],見積条件マスタ[['#unique_id]:[name]],4,0)</f>
        <v>+0.01/0</v>
      </c>
      <c r="L295" s="32">
        <v>5</v>
      </c>
      <c r="M295" s="32" t="s">
        <v>724</v>
      </c>
      <c r="N295" s="32" t="s">
        <v>706</v>
      </c>
      <c r="O295" s="51" t="s">
        <v>729</v>
      </c>
      <c r="P295" s="37" t="s">
        <v>615</v>
      </c>
      <c r="Q295" s="38"/>
    </row>
    <row r="296" spans="2:17" x14ac:dyDescent="0.25">
      <c r="B296" s="5">
        <v>2</v>
      </c>
      <c r="C296" s="50" t="str">
        <f>VLOOKUP(テーブル26[[#This Row],[article_type_id]],品名マスタ[#All],5,0)</f>
        <v>角エジェクタピン</v>
      </c>
      <c r="D296" s="9">
        <v>10003</v>
      </c>
      <c r="E296" s="50" t="str">
        <f>VLOOKUP(テーブル26[[#This Row],[qt_condition_type_id]],見積条件タイプマスタ[#All],5,0)</f>
        <v>全長公差</v>
      </c>
      <c r="F296" s="50" t="str">
        <f>VLOOKUP(テーブル26[[#This Row],[qt_condition_type_id]],見積条件タイプマスタ[#All],4,0)</f>
        <v>SOLID_FEATURE</v>
      </c>
      <c r="G296" s="5">
        <v>4</v>
      </c>
      <c r="H296" s="50" t="str">
        <f>テーブル26[[#This Row],[article_type_id]]&amp;"."&amp;テーブル26[[#This Row],[qt_condition_type_id]]&amp;"."&amp;テーブル26[[#This Row],[qt_condition_type_define_id]]</f>
        <v>2.10003.4</v>
      </c>
      <c r="I296" s="33" t="str">
        <f>VLOOKUP(テーブル26[[#This Row],['#unique_id]],見積条件マスタ[['#unique_id]:[name]],2,0)</f>
        <v>0.5/0</v>
      </c>
      <c r="J296" s="33">
        <f>VLOOKUP(テーブル26[[#This Row],['#unique_id]],見積条件マスタ[['#unique_id]:[name]],3,0)</f>
        <v>0</v>
      </c>
      <c r="K296" s="33" t="str">
        <f>VLOOKUP(テーブル26[[#This Row],['#unique_id]],見積条件マスタ[['#unique_id]:[name]],4,0)</f>
        <v>+0.5/0</v>
      </c>
      <c r="L296" s="32">
        <v>1</v>
      </c>
      <c r="M296" s="32" t="s">
        <v>586</v>
      </c>
      <c r="N296" s="32" t="s">
        <v>706</v>
      </c>
      <c r="O296" s="51" t="s">
        <v>727</v>
      </c>
      <c r="P296" s="37" t="s">
        <v>671</v>
      </c>
      <c r="Q296" s="38"/>
    </row>
    <row r="297" spans="2:17" x14ac:dyDescent="0.25">
      <c r="B297" s="5">
        <v>2</v>
      </c>
      <c r="C297" s="50" t="str">
        <f>VLOOKUP(テーブル26[[#This Row],[article_type_id]],品名マスタ[#All],5,0)</f>
        <v>角エジェクタピン</v>
      </c>
      <c r="D297" s="9">
        <v>10003</v>
      </c>
      <c r="E297" s="50" t="str">
        <f>VLOOKUP(テーブル26[[#This Row],[qt_condition_type_id]],見積条件タイプマスタ[#All],5,0)</f>
        <v>全長公差</v>
      </c>
      <c r="F297" s="50" t="str">
        <f>VLOOKUP(テーブル26[[#This Row],[qt_condition_type_id]],見積条件タイプマスタ[#All],4,0)</f>
        <v>SOLID_FEATURE</v>
      </c>
      <c r="G297" s="5">
        <v>4</v>
      </c>
      <c r="H297" s="50" t="str">
        <f>テーブル26[[#This Row],[article_type_id]]&amp;"."&amp;テーブル26[[#This Row],[qt_condition_type_id]]&amp;"."&amp;テーブル26[[#This Row],[qt_condition_type_define_id]]</f>
        <v>2.10003.4</v>
      </c>
      <c r="I297" s="33" t="str">
        <f>VLOOKUP(テーブル26[[#This Row],['#unique_id]],見積条件マスタ[['#unique_id]:[name]],2,0)</f>
        <v>0.5/0</v>
      </c>
      <c r="J297" s="33">
        <f>VLOOKUP(テーブル26[[#This Row],['#unique_id]],見積条件マスタ[['#unique_id]:[name]],3,0)</f>
        <v>0</v>
      </c>
      <c r="K297" s="33" t="str">
        <f>VLOOKUP(テーブル26[[#This Row],['#unique_id]],見積条件マスタ[['#unique_id]:[name]],4,0)</f>
        <v>+0.5/0</v>
      </c>
      <c r="L297" s="32">
        <v>2</v>
      </c>
      <c r="M297" s="32" t="s">
        <v>586</v>
      </c>
      <c r="N297" s="32" t="s">
        <v>706</v>
      </c>
      <c r="O297" s="51" t="s">
        <v>728</v>
      </c>
      <c r="P297" s="37" t="s">
        <v>671</v>
      </c>
      <c r="Q297" s="38"/>
    </row>
    <row r="298" spans="2:17" x14ac:dyDescent="0.25">
      <c r="B298" s="5">
        <v>2</v>
      </c>
      <c r="C298" s="50" t="str">
        <f>VLOOKUP(テーブル26[[#This Row],[article_type_id]],品名マスタ[#All],5,0)</f>
        <v>角エジェクタピン</v>
      </c>
      <c r="D298" s="9">
        <v>10003</v>
      </c>
      <c r="E298" s="50" t="str">
        <f>VLOOKUP(テーブル26[[#This Row],[qt_condition_type_id]],見積条件タイプマスタ[#All],5,0)</f>
        <v>全長公差</v>
      </c>
      <c r="F298" s="50" t="str">
        <f>VLOOKUP(テーブル26[[#This Row],[qt_condition_type_id]],見積条件タイプマスタ[#All],4,0)</f>
        <v>SOLID_FEATURE</v>
      </c>
      <c r="G298" s="5">
        <v>4</v>
      </c>
      <c r="H298" s="50" t="str">
        <f>テーブル26[[#This Row],[article_type_id]]&amp;"."&amp;テーブル26[[#This Row],[qt_condition_type_id]]&amp;"."&amp;テーブル26[[#This Row],[qt_condition_type_define_id]]</f>
        <v>2.10003.4</v>
      </c>
      <c r="I298" s="33" t="str">
        <f>VLOOKUP(テーブル26[[#This Row],['#unique_id]],見積条件マスタ[['#unique_id]:[name]],2,0)</f>
        <v>0.5/0</v>
      </c>
      <c r="J298" s="33">
        <f>VLOOKUP(テーブル26[[#This Row],['#unique_id]],見積条件マスタ[['#unique_id]:[name]],3,0)</f>
        <v>0</v>
      </c>
      <c r="K298" s="33" t="str">
        <f>VLOOKUP(テーブル26[[#This Row],['#unique_id]],見積条件マスタ[['#unique_id]:[name]],4,0)</f>
        <v>+0.5/0</v>
      </c>
      <c r="L298" s="32">
        <v>3</v>
      </c>
      <c r="M298" s="32" t="s">
        <v>586</v>
      </c>
      <c r="N298" s="32" t="s">
        <v>706</v>
      </c>
      <c r="O298" s="51" t="s">
        <v>729</v>
      </c>
      <c r="P298" s="37" t="s">
        <v>671</v>
      </c>
      <c r="Q298" s="38"/>
    </row>
    <row r="299" spans="2:17" x14ac:dyDescent="0.25">
      <c r="B299" s="5">
        <v>2</v>
      </c>
      <c r="C299" s="50" t="str">
        <f>VLOOKUP(テーブル26[[#This Row],[article_type_id]],品名マスタ[#All],5,0)</f>
        <v>角エジェクタピン</v>
      </c>
      <c r="D299" s="9">
        <v>10003</v>
      </c>
      <c r="E299" s="50" t="str">
        <f>VLOOKUP(テーブル26[[#This Row],[qt_condition_type_id]],見積条件タイプマスタ[#All],5,0)</f>
        <v>全長公差</v>
      </c>
      <c r="F299" s="50" t="str">
        <f>VLOOKUP(テーブル26[[#This Row],[qt_condition_type_id]],見積条件タイプマスタ[#All],4,0)</f>
        <v>SOLID_FEATURE</v>
      </c>
      <c r="G299" s="5">
        <v>4</v>
      </c>
      <c r="H299" s="50" t="str">
        <f>テーブル26[[#This Row],[article_type_id]]&amp;"."&amp;テーブル26[[#This Row],[qt_condition_type_id]]&amp;"."&amp;テーブル26[[#This Row],[qt_condition_type_define_id]]</f>
        <v>2.10003.4</v>
      </c>
      <c r="I299" s="33" t="str">
        <f>VLOOKUP(テーブル26[[#This Row],['#unique_id]],見積条件マスタ[['#unique_id]:[name]],2,0)</f>
        <v>0.5/0</v>
      </c>
      <c r="J299" s="33">
        <f>VLOOKUP(テーブル26[[#This Row],['#unique_id]],見積条件マスタ[['#unique_id]:[name]],3,0)</f>
        <v>0</v>
      </c>
      <c r="K299" s="33" t="str">
        <f>VLOOKUP(テーブル26[[#This Row],['#unique_id]],見積条件マスタ[['#unique_id]:[name]],4,0)</f>
        <v>+0.5/0</v>
      </c>
      <c r="L299" s="32">
        <v>4</v>
      </c>
      <c r="M299" s="32" t="s">
        <v>724</v>
      </c>
      <c r="N299" s="32" t="s">
        <v>706</v>
      </c>
      <c r="O299" s="51" t="s">
        <v>730</v>
      </c>
      <c r="P299" s="37" t="s">
        <v>671</v>
      </c>
      <c r="Q299" s="38"/>
    </row>
    <row r="300" spans="2:17" x14ac:dyDescent="0.25">
      <c r="B300" s="5">
        <v>2</v>
      </c>
      <c r="C300" s="50" t="str">
        <f>VLOOKUP(テーブル26[[#This Row],[article_type_id]],品名マスタ[#All],5,0)</f>
        <v>角エジェクタピン</v>
      </c>
      <c r="D300" s="9">
        <v>10003</v>
      </c>
      <c r="E300" s="50" t="str">
        <f>VLOOKUP(テーブル26[[#This Row],[qt_condition_type_id]],見積条件タイプマスタ[#All],5,0)</f>
        <v>全長公差</v>
      </c>
      <c r="F300" s="50" t="str">
        <f>VLOOKUP(テーブル26[[#This Row],[qt_condition_type_id]],見積条件タイプマスタ[#All],4,0)</f>
        <v>SOLID_FEATURE</v>
      </c>
      <c r="G300" s="5">
        <v>4</v>
      </c>
      <c r="H300" s="50" t="str">
        <f>テーブル26[[#This Row],[article_type_id]]&amp;"."&amp;テーブル26[[#This Row],[qt_condition_type_id]]&amp;"."&amp;テーブル26[[#This Row],[qt_condition_type_define_id]]</f>
        <v>2.10003.4</v>
      </c>
      <c r="I300" s="33" t="str">
        <f>VLOOKUP(テーブル26[[#This Row],['#unique_id]],見積条件マスタ[['#unique_id]:[name]],2,0)</f>
        <v>0.5/0</v>
      </c>
      <c r="J300" s="33">
        <f>VLOOKUP(テーブル26[[#This Row],['#unique_id]],見積条件マスタ[['#unique_id]:[name]],3,0)</f>
        <v>0</v>
      </c>
      <c r="K300" s="33" t="str">
        <f>VLOOKUP(テーブル26[[#This Row],['#unique_id]],見積条件マスタ[['#unique_id]:[name]],4,0)</f>
        <v>+0.5/0</v>
      </c>
      <c r="L300" s="32">
        <v>5</v>
      </c>
      <c r="M300" s="32" t="s">
        <v>724</v>
      </c>
      <c r="N300" s="32" t="s">
        <v>706</v>
      </c>
      <c r="O300" s="51" t="s">
        <v>729</v>
      </c>
      <c r="P300" s="37" t="s">
        <v>671</v>
      </c>
      <c r="Q300" s="38"/>
    </row>
    <row r="301" spans="2:17" x14ac:dyDescent="0.25">
      <c r="B301" s="5">
        <v>2</v>
      </c>
      <c r="C301" s="50" t="str">
        <f>VLOOKUP(テーブル26[[#This Row],[article_type_id]],品名マスタ[#All],5,0)</f>
        <v>角エジェクタピン</v>
      </c>
      <c r="D301" s="9">
        <v>10005</v>
      </c>
      <c r="E301" s="50" t="str">
        <f>VLOOKUP(テーブル26[[#This Row],[qt_condition_type_id]],見積条件タイプマスタ[#All],5,0)</f>
        <v>シャンク径公差</v>
      </c>
      <c r="F301" s="50" t="str">
        <f>VLOOKUP(テーブル26[[#This Row],[qt_condition_type_id]],見積条件タイプマスタ[#All],4,0)</f>
        <v>SOLID_FEATURE</v>
      </c>
      <c r="G301" s="5">
        <v>1</v>
      </c>
      <c r="H301" s="50" t="str">
        <f>テーブル26[[#This Row],[article_type_id]]&amp;"."&amp;テーブル26[[#This Row],[qt_condition_type_id]]&amp;"."&amp;テーブル26[[#This Row],[qt_condition_type_define_id]]</f>
        <v>2.10005.1</v>
      </c>
      <c r="I301" s="33" t="str">
        <f>VLOOKUP(テーブル26[[#This Row],['#unique_id]],見積条件マスタ[['#unique_id]:[name]],2,0)</f>
        <v>0/-0.02</v>
      </c>
      <c r="J301" s="33">
        <f>VLOOKUP(テーブル26[[#This Row],['#unique_id]],見積条件マスタ[['#unique_id]:[name]],3,0)</f>
        <v>0</v>
      </c>
      <c r="K301" s="33" t="str">
        <f>VLOOKUP(テーブル26[[#This Row],['#unique_id]],見積条件マスタ[['#unique_id]:[name]],4,0)</f>
        <v>0/-0.02</v>
      </c>
      <c r="L301" s="32">
        <v>1</v>
      </c>
      <c r="M301" s="32" t="s">
        <v>384</v>
      </c>
      <c r="N301" s="32" t="s">
        <v>584</v>
      </c>
      <c r="O301" s="51"/>
      <c r="P301" s="37" t="s">
        <v>671</v>
      </c>
      <c r="Q301" s="38"/>
    </row>
    <row r="302" spans="2:17" x14ac:dyDescent="0.25">
      <c r="B302" s="5">
        <v>2</v>
      </c>
      <c r="C302" s="50" t="str">
        <f>VLOOKUP(テーブル26[[#This Row],[article_type_id]],品名マスタ[#All],5,0)</f>
        <v>角エジェクタピン</v>
      </c>
      <c r="D302" s="9">
        <v>10005</v>
      </c>
      <c r="E302" s="50" t="str">
        <f>VLOOKUP(テーブル26[[#This Row],[qt_condition_type_id]],見積条件タイプマスタ[#All],5,0)</f>
        <v>シャンク径公差</v>
      </c>
      <c r="F302" s="50" t="str">
        <f>VLOOKUP(テーブル26[[#This Row],[qt_condition_type_id]],見積条件タイプマスタ[#All],4,0)</f>
        <v>SOLID_FEATURE</v>
      </c>
      <c r="G302" s="5">
        <v>1</v>
      </c>
      <c r="H302" s="50" t="str">
        <f>テーブル26[[#This Row],[article_type_id]]&amp;"."&amp;テーブル26[[#This Row],[qt_condition_type_id]]&amp;"."&amp;テーブル26[[#This Row],[qt_condition_type_define_id]]</f>
        <v>2.10005.1</v>
      </c>
      <c r="I302" s="33" t="str">
        <f>VLOOKUP(テーブル26[[#This Row],['#unique_id]],見積条件マスタ[['#unique_id]:[name]],2,0)</f>
        <v>0/-0.02</v>
      </c>
      <c r="J302" s="33">
        <f>VLOOKUP(テーブル26[[#This Row],['#unique_id]],見積条件マスタ[['#unique_id]:[name]],3,0)</f>
        <v>0</v>
      </c>
      <c r="K302" s="33" t="str">
        <f>VLOOKUP(テーブル26[[#This Row],['#unique_id]],見積条件マスタ[['#unique_id]:[name]],4,0)</f>
        <v>0/-0.02</v>
      </c>
      <c r="L302" s="32">
        <v>2</v>
      </c>
      <c r="M302" s="32" t="s">
        <v>602</v>
      </c>
      <c r="N302" s="32" t="s">
        <v>585</v>
      </c>
      <c r="O302" s="51"/>
      <c r="P302" s="37" t="s">
        <v>615</v>
      </c>
      <c r="Q302" s="38"/>
    </row>
    <row r="303" spans="2:17" x14ac:dyDescent="0.25">
      <c r="B303" s="5">
        <v>2</v>
      </c>
      <c r="C303" s="50" t="str">
        <f>VLOOKUP(テーブル26[[#This Row],[article_type_id]],品名マスタ[#All],5,0)</f>
        <v>角エジェクタピン</v>
      </c>
      <c r="D303" s="9">
        <v>10005</v>
      </c>
      <c r="E303" s="50" t="str">
        <f>VLOOKUP(テーブル26[[#This Row],[qt_condition_type_id]],見積条件タイプマスタ[#All],5,0)</f>
        <v>シャンク径公差</v>
      </c>
      <c r="F303" s="50" t="str">
        <f>VLOOKUP(テーブル26[[#This Row],[qt_condition_type_id]],見積条件タイプマスタ[#All],4,0)</f>
        <v>SOLID_FEATURE</v>
      </c>
      <c r="G303" s="5">
        <v>1</v>
      </c>
      <c r="H303" s="50" t="str">
        <f>テーブル26[[#This Row],[article_type_id]]&amp;"."&amp;テーブル26[[#This Row],[qt_condition_type_id]]&amp;"."&amp;テーブル26[[#This Row],[qt_condition_type_define_id]]</f>
        <v>2.10005.1</v>
      </c>
      <c r="I303" s="33" t="str">
        <f>VLOOKUP(テーブル26[[#This Row],['#unique_id]],見積条件マスタ[['#unique_id]:[name]],2,0)</f>
        <v>0/-0.02</v>
      </c>
      <c r="J303" s="33">
        <f>VLOOKUP(テーブル26[[#This Row],['#unique_id]],見積条件マスタ[['#unique_id]:[name]],3,0)</f>
        <v>0</v>
      </c>
      <c r="K303" s="33" t="str">
        <f>VLOOKUP(テーブル26[[#This Row],['#unique_id]],見積条件マスタ[['#unique_id]:[name]],4,0)</f>
        <v>0/-0.02</v>
      </c>
      <c r="L303" s="32">
        <v>3</v>
      </c>
      <c r="M303" s="32" t="s">
        <v>465</v>
      </c>
      <c r="N303" s="32" t="s">
        <v>465</v>
      </c>
      <c r="O303" s="51"/>
      <c r="P303" s="37" t="s">
        <v>615</v>
      </c>
      <c r="Q303" s="38"/>
    </row>
    <row r="304" spans="2:17" x14ac:dyDescent="0.25">
      <c r="B304" s="5">
        <v>2</v>
      </c>
      <c r="C304" s="50" t="str">
        <f>VLOOKUP(テーブル26[[#This Row],[article_type_id]],品名マスタ[#All],5,0)</f>
        <v>角エジェクタピン</v>
      </c>
      <c r="D304" s="9">
        <v>10005</v>
      </c>
      <c r="E304" s="50" t="str">
        <f>VLOOKUP(テーブル26[[#This Row],[qt_condition_type_id]],見積条件タイプマスタ[#All],5,0)</f>
        <v>シャンク径公差</v>
      </c>
      <c r="F304" s="50" t="str">
        <f>VLOOKUP(テーブル26[[#This Row],[qt_condition_type_id]],見積条件タイプマスタ[#All],4,0)</f>
        <v>SOLID_FEATURE</v>
      </c>
      <c r="G304" s="5">
        <v>2</v>
      </c>
      <c r="H304" s="50" t="str">
        <f>テーブル26[[#This Row],[article_type_id]]&amp;"."&amp;テーブル26[[#This Row],[qt_condition_type_id]]&amp;"."&amp;テーブル26[[#This Row],[qt_condition_type_define_id]]</f>
        <v>2.10005.2</v>
      </c>
      <c r="I304" s="33" t="str">
        <f>VLOOKUP(テーブル26[[#This Row],['#unique_id]],見積条件マスタ[['#unique_id]:[name]],2,0)</f>
        <v>0/-0.05</v>
      </c>
      <c r="J304" s="33">
        <f>VLOOKUP(テーブル26[[#This Row],['#unique_id]],見積条件マスタ[['#unique_id]:[name]],3,0)</f>
        <v>0</v>
      </c>
      <c r="K304" s="33" t="str">
        <f>VLOOKUP(テーブル26[[#This Row],['#unique_id]],見積条件マスタ[['#unique_id]:[name]],4,0)</f>
        <v>0/-0.05</v>
      </c>
      <c r="L304" s="32">
        <v>1</v>
      </c>
      <c r="M304" s="32" t="s">
        <v>602</v>
      </c>
      <c r="N304" s="32" t="s">
        <v>585</v>
      </c>
      <c r="O304" s="51"/>
      <c r="P304" s="37" t="s">
        <v>671</v>
      </c>
      <c r="Q304" s="38"/>
    </row>
    <row r="305" spans="2:17" x14ac:dyDescent="0.25">
      <c r="B305" s="5">
        <v>2</v>
      </c>
      <c r="C305" s="50" t="str">
        <f>VLOOKUP(テーブル26[[#This Row],[article_type_id]],品名マスタ[#All],5,0)</f>
        <v>角エジェクタピン</v>
      </c>
      <c r="D305" s="9">
        <v>10005</v>
      </c>
      <c r="E305" s="50" t="str">
        <f>VLOOKUP(テーブル26[[#This Row],[qt_condition_type_id]],見積条件タイプマスタ[#All],5,0)</f>
        <v>シャンク径公差</v>
      </c>
      <c r="F305" s="50" t="str">
        <f>VLOOKUP(テーブル26[[#This Row],[qt_condition_type_id]],見積条件タイプマスタ[#All],4,0)</f>
        <v>SOLID_FEATURE</v>
      </c>
      <c r="G305" s="5">
        <v>2</v>
      </c>
      <c r="H305" s="50" t="str">
        <f>テーブル26[[#This Row],[article_type_id]]&amp;"."&amp;テーブル26[[#This Row],[qt_condition_type_id]]&amp;"."&amp;テーブル26[[#This Row],[qt_condition_type_define_id]]</f>
        <v>2.10005.2</v>
      </c>
      <c r="I305" s="33" t="str">
        <f>VLOOKUP(テーブル26[[#This Row],['#unique_id]],見積条件マスタ[['#unique_id]:[name]],2,0)</f>
        <v>0/-0.05</v>
      </c>
      <c r="J305" s="33">
        <f>VLOOKUP(テーブル26[[#This Row],['#unique_id]],見積条件マスタ[['#unique_id]:[name]],3,0)</f>
        <v>0</v>
      </c>
      <c r="K305" s="33" t="str">
        <f>VLOOKUP(テーブル26[[#This Row],['#unique_id]],見積条件マスタ[['#unique_id]:[name]],4,0)</f>
        <v>0/-0.05</v>
      </c>
      <c r="L305" s="32">
        <v>2</v>
      </c>
      <c r="M305" s="32" t="s">
        <v>807</v>
      </c>
      <c r="N305" s="32" t="s">
        <v>808</v>
      </c>
      <c r="O305" s="51"/>
      <c r="P305" s="37" t="s">
        <v>809</v>
      </c>
      <c r="Q305" s="38"/>
    </row>
    <row r="306" spans="2:17" x14ac:dyDescent="0.25">
      <c r="B306" s="5">
        <v>2</v>
      </c>
      <c r="C306" s="50" t="str">
        <f>VLOOKUP(テーブル26[[#This Row],[article_type_id]],品名マスタ[#All],5,0)</f>
        <v>角エジェクタピン</v>
      </c>
      <c r="D306" s="9">
        <v>10005</v>
      </c>
      <c r="E306" s="50" t="str">
        <f>VLOOKUP(テーブル26[[#This Row],[qt_condition_type_id]],見積条件タイプマスタ[#All],5,0)</f>
        <v>シャンク径公差</v>
      </c>
      <c r="F306" s="50" t="str">
        <f>VLOOKUP(テーブル26[[#This Row],[qt_condition_type_id]],見積条件タイプマスタ[#All],4,0)</f>
        <v>SOLID_FEATURE</v>
      </c>
      <c r="G306" s="5">
        <v>2</v>
      </c>
      <c r="H306" s="50" t="str">
        <f>テーブル26[[#This Row],[article_type_id]]&amp;"."&amp;テーブル26[[#This Row],[qt_condition_type_id]]&amp;"."&amp;テーブル26[[#This Row],[qt_condition_type_define_id]]</f>
        <v>2.10005.2</v>
      </c>
      <c r="I306" s="33" t="str">
        <f>VLOOKUP(テーブル26[[#This Row],['#unique_id]],見積条件マスタ[['#unique_id]:[name]],2,0)</f>
        <v>0/-0.05</v>
      </c>
      <c r="J306" s="33">
        <f>VLOOKUP(テーブル26[[#This Row],['#unique_id]],見積条件マスタ[['#unique_id]:[name]],3,0)</f>
        <v>0</v>
      </c>
      <c r="K306" s="33" t="str">
        <f>VLOOKUP(テーブル26[[#This Row],['#unique_id]],見積条件マスタ[['#unique_id]:[name]],4,0)</f>
        <v>0/-0.05</v>
      </c>
      <c r="L306" s="32">
        <v>3</v>
      </c>
      <c r="M306" s="32" t="s">
        <v>810</v>
      </c>
      <c r="N306" s="32" t="s">
        <v>810</v>
      </c>
      <c r="O306" s="51"/>
      <c r="P306" s="37" t="s">
        <v>809</v>
      </c>
      <c r="Q306" s="38"/>
    </row>
    <row r="307" spans="2:17" x14ac:dyDescent="0.25">
      <c r="B307" s="5">
        <v>2</v>
      </c>
      <c r="C307" s="50" t="str">
        <f>VLOOKUP(テーブル26[[#This Row],[article_type_id]],品名マスタ[#All],5,0)</f>
        <v>角エジェクタピン</v>
      </c>
      <c r="D307" s="51">
        <v>10014</v>
      </c>
      <c r="E307" s="50" t="str">
        <f>VLOOKUP(テーブル26[[#This Row],[qt_condition_type_id]],見積条件タイプマスタ[#All],5,0)</f>
        <v>先端カット 仕上げ面</v>
      </c>
      <c r="F307" s="50" t="str">
        <f>VLOOKUP(テーブル26[[#This Row],[qt_condition_type_id]],見積条件タイプマスタ[#All],4,0)</f>
        <v>SOLID_FEATURE</v>
      </c>
      <c r="G307" s="32">
        <v>2</v>
      </c>
      <c r="H307" s="50" t="str">
        <f>テーブル26[[#This Row],[article_type_id]]&amp;"."&amp;テーブル26[[#This Row],[qt_condition_type_id]]&amp;"."&amp;テーブル26[[#This Row],[qt_condition_type_define_id]]</f>
        <v>2.10014.2</v>
      </c>
      <c r="I307" s="33" t="str">
        <f>VLOOKUP(テーブル26[[#This Row],['#unique_id]],見積条件マスタ[['#unique_id]:[name]],2,0)</f>
        <v>GRINDING</v>
      </c>
      <c r="J307" s="33">
        <f>VLOOKUP(テーブル26[[#This Row],['#unique_id]],見積条件マスタ[['#unique_id]:[name]],3,0)</f>
        <v>0</v>
      </c>
      <c r="K307" s="33" t="str">
        <f>VLOOKUP(テーブル26[[#This Row],['#unique_id]],見積条件マスタ[['#unique_id]:[name]],4,0)</f>
        <v>研磨仕上</v>
      </c>
      <c r="L307" s="32">
        <v>1</v>
      </c>
      <c r="M307" s="32" t="s">
        <v>465</v>
      </c>
      <c r="N307" s="32" t="s">
        <v>465</v>
      </c>
      <c r="O307" s="51" t="s">
        <v>590</v>
      </c>
      <c r="P307" s="32" t="s">
        <v>612</v>
      </c>
      <c r="Q307" s="38"/>
    </row>
    <row r="308" spans="2:17" x14ac:dyDescent="0.25">
      <c r="B308" s="5">
        <v>2</v>
      </c>
      <c r="C308" s="50" t="str">
        <f>VLOOKUP(テーブル26[[#This Row],[article_type_id]],品名マスタ[#All],5,0)</f>
        <v>角エジェクタピン</v>
      </c>
      <c r="D308" s="51">
        <v>10014</v>
      </c>
      <c r="E308" s="50" t="str">
        <f>VLOOKUP(テーブル26[[#This Row],[qt_condition_type_id]],見積条件タイプマスタ[#All],5,0)</f>
        <v>先端カット 仕上げ面</v>
      </c>
      <c r="F308" s="50" t="str">
        <f>VLOOKUP(テーブル26[[#This Row],[qt_condition_type_id]],見積条件タイプマスタ[#All],4,0)</f>
        <v>SOLID_FEATURE</v>
      </c>
      <c r="G308" s="32">
        <v>2</v>
      </c>
      <c r="H308" s="50" t="str">
        <f>テーブル26[[#This Row],[article_type_id]]&amp;"."&amp;テーブル26[[#This Row],[qt_condition_type_id]]&amp;"."&amp;テーブル26[[#This Row],[qt_condition_type_define_id]]</f>
        <v>2.10014.2</v>
      </c>
      <c r="I308" s="33" t="str">
        <f>VLOOKUP(テーブル26[[#This Row],['#unique_id]],見積条件マスタ[['#unique_id]:[name]],2,0)</f>
        <v>GRINDING</v>
      </c>
      <c r="J308" s="33">
        <f>VLOOKUP(テーブル26[[#This Row],['#unique_id]],見積条件マスタ[['#unique_id]:[name]],3,0)</f>
        <v>0</v>
      </c>
      <c r="K308" s="33" t="str">
        <f>VLOOKUP(テーブル26[[#This Row],['#unique_id]],見積条件マスタ[['#unique_id]:[name]],4,0)</f>
        <v>研磨仕上</v>
      </c>
      <c r="L308" s="32">
        <v>2</v>
      </c>
      <c r="M308" s="32" t="s">
        <v>465</v>
      </c>
      <c r="N308" s="32" t="s">
        <v>465</v>
      </c>
      <c r="O308" s="51" t="s">
        <v>591</v>
      </c>
      <c r="P308" s="32" t="s">
        <v>612</v>
      </c>
      <c r="Q308" s="38"/>
    </row>
    <row r="309" spans="2:17" x14ac:dyDescent="0.25">
      <c r="B309" s="5">
        <v>2</v>
      </c>
      <c r="C309" s="50" t="str">
        <f>VLOOKUP(テーブル26[[#This Row],[article_type_id]],品名マスタ[#All],5,0)</f>
        <v>角エジェクタピン</v>
      </c>
      <c r="D309" s="51">
        <v>10014</v>
      </c>
      <c r="E309" s="50" t="str">
        <f>VLOOKUP(テーブル26[[#This Row],[qt_condition_type_id]],見積条件タイプマスタ[#All],5,0)</f>
        <v>先端カット 仕上げ面</v>
      </c>
      <c r="F309" s="50" t="str">
        <f>VLOOKUP(テーブル26[[#This Row],[qt_condition_type_id]],見積条件タイプマスタ[#All],4,0)</f>
        <v>SOLID_FEATURE</v>
      </c>
      <c r="G309" s="32">
        <v>2</v>
      </c>
      <c r="H309" s="50" t="str">
        <f>テーブル26[[#This Row],[article_type_id]]&amp;"."&amp;テーブル26[[#This Row],[qt_condition_type_id]]&amp;"."&amp;テーブル26[[#This Row],[qt_condition_type_define_id]]</f>
        <v>2.10014.2</v>
      </c>
      <c r="I309" s="33" t="str">
        <f>VLOOKUP(テーブル26[[#This Row],['#unique_id]],見積条件マスタ[['#unique_id]:[name]],2,0)</f>
        <v>GRINDING</v>
      </c>
      <c r="J309" s="33">
        <f>VLOOKUP(テーブル26[[#This Row],['#unique_id]],見積条件マスタ[['#unique_id]:[name]],3,0)</f>
        <v>0</v>
      </c>
      <c r="K309" s="33" t="str">
        <f>VLOOKUP(テーブル26[[#This Row],['#unique_id]],見積条件マスタ[['#unique_id]:[name]],4,0)</f>
        <v>研磨仕上</v>
      </c>
      <c r="L309" s="32">
        <v>3</v>
      </c>
      <c r="M309" s="32" t="s">
        <v>465</v>
      </c>
      <c r="N309" s="32" t="s">
        <v>465</v>
      </c>
      <c r="O309" s="51" t="s">
        <v>592</v>
      </c>
      <c r="P309" s="32" t="s">
        <v>612</v>
      </c>
      <c r="Q309" s="38"/>
    </row>
    <row r="310" spans="2:17" x14ac:dyDescent="0.25">
      <c r="B310" s="5">
        <v>2</v>
      </c>
      <c r="C310" s="50" t="str">
        <f>VLOOKUP(テーブル26[[#This Row],[article_type_id]],品名マスタ[#All],5,0)</f>
        <v>角エジェクタピン</v>
      </c>
      <c r="D310" s="51">
        <v>10014</v>
      </c>
      <c r="E310" s="50" t="str">
        <f>VLOOKUP(テーブル26[[#This Row],[qt_condition_type_id]],見積条件タイプマスタ[#All],5,0)</f>
        <v>先端カット 仕上げ面</v>
      </c>
      <c r="F310" s="50" t="str">
        <f>VLOOKUP(テーブル26[[#This Row],[qt_condition_type_id]],見積条件タイプマスタ[#All],4,0)</f>
        <v>SOLID_FEATURE</v>
      </c>
      <c r="G310" s="32">
        <v>2</v>
      </c>
      <c r="H310" s="50" t="str">
        <f>テーブル26[[#This Row],[article_type_id]]&amp;"."&amp;テーブル26[[#This Row],[qt_condition_type_id]]&amp;"."&amp;テーブル26[[#This Row],[qt_condition_type_define_id]]</f>
        <v>2.10014.2</v>
      </c>
      <c r="I310" s="33" t="str">
        <f>VLOOKUP(テーブル26[[#This Row],['#unique_id]],見積条件マスタ[['#unique_id]:[name]],2,0)</f>
        <v>GRINDING</v>
      </c>
      <c r="J310" s="33">
        <f>VLOOKUP(テーブル26[[#This Row],['#unique_id]],見積条件マスタ[['#unique_id]:[name]],3,0)</f>
        <v>0</v>
      </c>
      <c r="K310" s="33" t="str">
        <f>VLOOKUP(テーブル26[[#This Row],['#unique_id]],見積条件マスタ[['#unique_id]:[name]],4,0)</f>
        <v>研磨仕上</v>
      </c>
      <c r="L310" s="32">
        <v>4</v>
      </c>
      <c r="M310" s="32" t="s">
        <v>465</v>
      </c>
      <c r="N310" s="32" t="s">
        <v>465</v>
      </c>
      <c r="O310" s="51" t="s">
        <v>593</v>
      </c>
      <c r="P310" s="32" t="s">
        <v>611</v>
      </c>
      <c r="Q310" s="38"/>
    </row>
    <row r="311" spans="2:17" x14ac:dyDescent="0.25">
      <c r="B311" s="5">
        <v>2</v>
      </c>
      <c r="C311" s="50" t="str">
        <f>VLOOKUP(テーブル26[[#This Row],[article_type_id]],品名マスタ[#All],5,0)</f>
        <v>角エジェクタピン</v>
      </c>
      <c r="D311" s="32">
        <v>10018</v>
      </c>
      <c r="E311" s="50" t="str">
        <f>VLOOKUP(テーブル26[[#This Row],[qt_condition_type_id]],見積条件タイプマスタ[#All],5,0)</f>
        <v>先端異形状 仕上げ面</v>
      </c>
      <c r="F311" s="50" t="str">
        <f>VLOOKUP(テーブル26[[#This Row],[qt_condition_type_id]],見積条件タイプマスタ[#All],4,0)</f>
        <v>SOLID_FEATURE</v>
      </c>
      <c r="G311" s="32">
        <v>2</v>
      </c>
      <c r="H311" s="50" t="str">
        <f>テーブル26[[#This Row],[article_type_id]]&amp;"."&amp;テーブル26[[#This Row],[qt_condition_type_id]]&amp;"."&amp;テーブル26[[#This Row],[qt_condition_type_define_id]]</f>
        <v>2.10018.2</v>
      </c>
      <c r="I311" s="33" t="str">
        <f>VLOOKUP(テーブル26[[#This Row],['#unique_id]],見積条件マスタ[['#unique_id]:[name]],2,0)</f>
        <v>EDW_SIMPLIFIED_0.1</v>
      </c>
      <c r="J311" s="33">
        <f>VLOOKUP(テーブル26[[#This Row],['#unique_id]],見積条件マスタ[['#unique_id]:[name]],3,0)</f>
        <v>0</v>
      </c>
      <c r="K311" s="33" t="str">
        <f>VLOOKUP(テーブル26[[#This Row],['#unique_id]],見積条件マスタ[['#unique_id]:[name]],4,0)</f>
        <v>ワイヤー仕上(近似ギャップ値:0.1mm以内)</v>
      </c>
      <c r="L311" s="32">
        <v>1</v>
      </c>
      <c r="M311" s="32" t="s">
        <v>465</v>
      </c>
      <c r="N311" s="32" t="s">
        <v>465</v>
      </c>
      <c r="O311" s="32" t="s">
        <v>594</v>
      </c>
      <c r="P311" s="32" t="s">
        <v>612</v>
      </c>
      <c r="Q311" s="38"/>
    </row>
    <row r="312" spans="2:17" x14ac:dyDescent="0.25">
      <c r="B312" s="5">
        <v>2</v>
      </c>
      <c r="C312" s="50" t="str">
        <f>VLOOKUP(テーブル26[[#This Row],[article_type_id]],品名マスタ[#All],5,0)</f>
        <v>角エジェクタピン</v>
      </c>
      <c r="D312" s="32">
        <v>10018</v>
      </c>
      <c r="E312" s="50" t="str">
        <f>VLOOKUP(テーブル26[[#This Row],[qt_condition_type_id]],見積条件タイプマスタ[#All],5,0)</f>
        <v>先端異形状 仕上げ面</v>
      </c>
      <c r="F312" s="50" t="str">
        <f>VLOOKUP(テーブル26[[#This Row],[qt_condition_type_id]],見積条件タイプマスタ[#All],4,0)</f>
        <v>SOLID_FEATURE</v>
      </c>
      <c r="G312" s="32">
        <v>3</v>
      </c>
      <c r="H312" s="50" t="str">
        <f>テーブル26[[#This Row],[article_type_id]]&amp;"."&amp;テーブル26[[#This Row],[qt_condition_type_id]]&amp;"."&amp;テーブル26[[#This Row],[qt_condition_type_define_id]]</f>
        <v>2.10018.3</v>
      </c>
      <c r="I312" s="33" t="str">
        <f>VLOOKUP(テーブル26[[#This Row],['#unique_id]],見積条件マスタ[['#unique_id]:[name]],2,0)</f>
        <v>EDW_SIMPLIFIED_0.2</v>
      </c>
      <c r="J312" s="33">
        <f>VLOOKUP(テーブル26[[#This Row],['#unique_id]],見積条件マスタ[['#unique_id]:[name]],3,0)</f>
        <v>0</v>
      </c>
      <c r="K312" s="33" t="str">
        <f>VLOOKUP(テーブル26[[#This Row],['#unique_id]],見積条件マスタ[['#unique_id]:[name]],4,0)</f>
        <v>ワイヤー仕上(近似ギャップ値:0.2mm以内)</v>
      </c>
      <c r="L312" s="32">
        <v>1</v>
      </c>
      <c r="M312" s="32" t="s">
        <v>465</v>
      </c>
      <c r="N312" s="32" t="s">
        <v>465</v>
      </c>
      <c r="O312" s="32" t="s">
        <v>596</v>
      </c>
      <c r="P312" s="32" t="s">
        <v>612</v>
      </c>
      <c r="Q312" s="38"/>
    </row>
    <row r="313" spans="2:17" x14ac:dyDescent="0.25">
      <c r="B313" s="5">
        <v>2</v>
      </c>
      <c r="C313" s="50" t="str">
        <f>VLOOKUP(テーブル26[[#This Row],[article_type_id]],品名マスタ[#All],5,0)</f>
        <v>角エジェクタピン</v>
      </c>
      <c r="D313" s="32">
        <v>10018</v>
      </c>
      <c r="E313" s="50" t="str">
        <f>VLOOKUP(テーブル26[[#This Row],[qt_condition_type_id]],見積条件タイプマスタ[#All],5,0)</f>
        <v>先端異形状 仕上げ面</v>
      </c>
      <c r="F313" s="50" t="str">
        <f>VLOOKUP(テーブル26[[#This Row],[qt_condition_type_id]],見積条件タイプマスタ[#All],4,0)</f>
        <v>SOLID_FEATURE</v>
      </c>
      <c r="G313" s="32">
        <v>4</v>
      </c>
      <c r="H313" s="50" t="str">
        <f>テーブル26[[#This Row],[article_type_id]]&amp;"."&amp;テーブル26[[#This Row],[qt_condition_type_id]]&amp;"."&amp;テーブル26[[#This Row],[qt_condition_type_define_id]]</f>
        <v>2.10018.4</v>
      </c>
      <c r="I313" s="33" t="str">
        <f>VLOOKUP(テーブル26[[#This Row],['#unique_id]],見積条件マスタ[['#unique_id]:[name]],2,0)</f>
        <v>EDW_SIMPLIFIED_0.5</v>
      </c>
      <c r="J313" s="33">
        <f>VLOOKUP(テーブル26[[#This Row],['#unique_id]],見積条件マスタ[['#unique_id]:[name]],3,0)</f>
        <v>0</v>
      </c>
      <c r="K313" s="33" t="str">
        <f>VLOOKUP(テーブル26[[#This Row],['#unique_id]],見積条件マスタ[['#unique_id]:[name]],4,0)</f>
        <v>ワイヤー仕上(近似ギャップ値:0.5mm以内)</v>
      </c>
      <c r="L313" s="32">
        <v>1</v>
      </c>
      <c r="M313" s="32" t="s">
        <v>465</v>
      </c>
      <c r="N313" s="32" t="s">
        <v>465</v>
      </c>
      <c r="O313" s="32" t="s">
        <v>595</v>
      </c>
      <c r="P313" s="32" t="s">
        <v>612</v>
      </c>
      <c r="Q313" s="38"/>
    </row>
    <row r="314" spans="2:17" x14ac:dyDescent="0.25">
      <c r="B314" s="5">
        <v>2</v>
      </c>
      <c r="C314" s="50" t="str">
        <f>VLOOKUP(テーブル26[[#This Row],[article_type_id]],品名マスタ[#All],5,0)</f>
        <v>角エジェクタピン</v>
      </c>
      <c r="D314" s="9">
        <v>10021</v>
      </c>
      <c r="E314" s="50" t="str">
        <f>VLOOKUP(テーブル26[[#This Row],[qt_condition_type_id]],見積条件タイプマスタ[#All],5,0)</f>
        <v>角ピン幅P公差</v>
      </c>
      <c r="F314" s="50" t="str">
        <f>VLOOKUP(テーブル26[[#This Row],[qt_condition_type_id]],見積条件タイプマスタ[#All],4,0)</f>
        <v>SOLID_FEATURE</v>
      </c>
      <c r="G314" s="32">
        <v>2</v>
      </c>
      <c r="H314" s="50" t="str">
        <f>テーブル26[[#This Row],[article_type_id]]&amp;"."&amp;テーブル26[[#This Row],[qt_condition_type_id]]&amp;"."&amp;テーブル26[[#This Row],[qt_condition_type_define_id]]</f>
        <v>2.10021.2</v>
      </c>
      <c r="I314" s="33" t="str">
        <f>VLOOKUP(テーブル26[[#This Row],['#unique_id]],見積条件マスタ[['#unique_id]:[name]],2,0)</f>
        <v>0/-0.01</v>
      </c>
      <c r="J314" s="33">
        <f>VLOOKUP(テーブル26[[#This Row],['#unique_id]],見積条件マスタ[['#unique_id]:[name]],3,0)</f>
        <v>0</v>
      </c>
      <c r="K314" s="33" t="str">
        <f>VLOOKUP(テーブル26[[#This Row],['#unique_id]],見積条件マスタ[['#unique_id]:[name]],4,0)</f>
        <v>0/-0.01</v>
      </c>
      <c r="L314" s="32">
        <v>1</v>
      </c>
      <c r="M314" s="32" t="s">
        <v>384</v>
      </c>
      <c r="N314" s="32" t="s">
        <v>465</v>
      </c>
      <c r="O314" s="32"/>
      <c r="P314" s="32" t="s">
        <v>776</v>
      </c>
      <c r="Q314" s="38"/>
    </row>
    <row r="315" spans="2:17" x14ac:dyDescent="0.25">
      <c r="B315" s="5">
        <v>2</v>
      </c>
      <c r="C315" s="50" t="str">
        <f>VLOOKUP(テーブル26[[#This Row],[article_type_id]],品名マスタ[#All],5,0)</f>
        <v>角エジェクタピン</v>
      </c>
      <c r="D315" s="9">
        <v>10021</v>
      </c>
      <c r="E315" s="50" t="str">
        <f>VLOOKUP(テーブル26[[#This Row],[qt_condition_type_id]],見積条件タイプマスタ[#All],5,0)</f>
        <v>角ピン幅P公差</v>
      </c>
      <c r="F315" s="50" t="str">
        <f>VLOOKUP(テーブル26[[#This Row],[qt_condition_type_id]],見積条件タイプマスタ[#All],4,0)</f>
        <v>SOLID_FEATURE</v>
      </c>
      <c r="G315" s="32">
        <v>2</v>
      </c>
      <c r="H315" s="50" t="str">
        <f>テーブル26[[#This Row],[article_type_id]]&amp;"."&amp;テーブル26[[#This Row],[qt_condition_type_id]]&amp;"."&amp;テーブル26[[#This Row],[qt_condition_type_define_id]]</f>
        <v>2.10021.2</v>
      </c>
      <c r="I315" s="33" t="str">
        <f>VLOOKUP(テーブル26[[#This Row],['#unique_id]],見積条件マスタ[['#unique_id]:[name]],2,0)</f>
        <v>0/-0.01</v>
      </c>
      <c r="J315" s="33">
        <f>VLOOKUP(テーブル26[[#This Row],['#unique_id]],見積条件マスタ[['#unique_id]:[name]],3,0)</f>
        <v>0</v>
      </c>
      <c r="K315" s="33" t="str">
        <f>VLOOKUP(テーブル26[[#This Row],['#unique_id]],見積条件マスタ[['#unique_id]:[name]],4,0)</f>
        <v>0/-0.01</v>
      </c>
      <c r="L315" s="32">
        <v>2</v>
      </c>
      <c r="M315" s="32" t="s">
        <v>602</v>
      </c>
      <c r="N315" s="32" t="s">
        <v>465</v>
      </c>
      <c r="O315" s="32"/>
      <c r="P315" s="32" t="s">
        <v>615</v>
      </c>
      <c r="Q315" s="38"/>
    </row>
    <row r="316" spans="2:17" x14ac:dyDescent="0.25">
      <c r="B316" s="5">
        <v>2</v>
      </c>
      <c r="C316" s="50" t="str">
        <f>VLOOKUP(テーブル26[[#This Row],[article_type_id]],品名マスタ[#All],5,0)</f>
        <v>角エジェクタピン</v>
      </c>
      <c r="D316" s="9">
        <v>10021</v>
      </c>
      <c r="E316" s="50" t="str">
        <f>VLOOKUP(テーブル26[[#This Row],[qt_condition_type_id]],見積条件タイプマスタ[#All],5,0)</f>
        <v>角ピン幅P公差</v>
      </c>
      <c r="F316" s="50" t="str">
        <f>VLOOKUP(テーブル26[[#This Row],[qt_condition_type_id]],見積条件タイプマスタ[#All],4,0)</f>
        <v>SOLID_FEATURE</v>
      </c>
      <c r="G316" s="32">
        <v>2</v>
      </c>
      <c r="H316" s="50" t="str">
        <f>テーブル26[[#This Row],[article_type_id]]&amp;"."&amp;テーブル26[[#This Row],[qt_condition_type_id]]&amp;"."&amp;テーブル26[[#This Row],[qt_condition_type_define_id]]</f>
        <v>2.10021.2</v>
      </c>
      <c r="I316" s="33" t="str">
        <f>VLOOKUP(テーブル26[[#This Row],['#unique_id]],見積条件マスタ[['#unique_id]:[name]],2,0)</f>
        <v>0/-0.01</v>
      </c>
      <c r="J316" s="33">
        <f>VLOOKUP(テーブル26[[#This Row],['#unique_id]],見積条件マスタ[['#unique_id]:[name]],3,0)</f>
        <v>0</v>
      </c>
      <c r="K316" s="33" t="str">
        <f>VLOOKUP(テーブル26[[#This Row],['#unique_id]],見積条件マスタ[['#unique_id]:[name]],4,0)</f>
        <v>0/-0.01</v>
      </c>
      <c r="L316" s="32">
        <v>3</v>
      </c>
      <c r="M316" s="32" t="s">
        <v>465</v>
      </c>
      <c r="N316" s="32" t="s">
        <v>465</v>
      </c>
      <c r="O316" s="32"/>
      <c r="P316" s="32" t="s">
        <v>615</v>
      </c>
      <c r="Q316" s="38"/>
    </row>
    <row r="317" spans="2:17" x14ac:dyDescent="0.25">
      <c r="B317" s="5">
        <v>2</v>
      </c>
      <c r="C317" s="50" t="str">
        <f>VLOOKUP(テーブル26[[#This Row],[article_type_id]],品名マスタ[#All],5,0)</f>
        <v>角エジェクタピン</v>
      </c>
      <c r="D317" s="9">
        <v>10021</v>
      </c>
      <c r="E317" s="50" t="str">
        <f>VLOOKUP(テーブル26[[#This Row],[qt_condition_type_id]],見積条件タイプマスタ[#All],5,0)</f>
        <v>角ピン幅P公差</v>
      </c>
      <c r="F317" s="50" t="str">
        <f>VLOOKUP(テーブル26[[#This Row],[qt_condition_type_id]],見積条件タイプマスタ[#All],4,0)</f>
        <v>SOLID_FEATURE</v>
      </c>
      <c r="G317" s="32">
        <v>3</v>
      </c>
      <c r="H317" s="50" t="str">
        <f>テーブル26[[#This Row],[article_type_id]]&amp;"."&amp;テーブル26[[#This Row],[qt_condition_type_id]]&amp;"."&amp;テーブル26[[#This Row],[qt_condition_type_define_id]]</f>
        <v>2.10021.3</v>
      </c>
      <c r="I317" s="33" t="str">
        <f>VLOOKUP(テーブル26[[#This Row],['#unique_id]],見積条件マスタ[['#unique_id]:[name]],2,0)</f>
        <v>0/-0.005</v>
      </c>
      <c r="J317" s="33">
        <f>VLOOKUP(テーブル26[[#This Row],['#unique_id]],見積条件マスタ[['#unique_id]:[name]],3,0)</f>
        <v>0</v>
      </c>
      <c r="K317" s="33" t="str">
        <f>VLOOKUP(テーブル26[[#This Row],['#unique_id]],見積条件マスタ[['#unique_id]:[name]],4,0)</f>
        <v>0/-0.005</v>
      </c>
      <c r="L317" s="32">
        <v>1</v>
      </c>
      <c r="M317" s="32" t="s">
        <v>384</v>
      </c>
      <c r="N317" s="32" t="s">
        <v>465</v>
      </c>
      <c r="O317" s="32"/>
      <c r="P317" s="32" t="s">
        <v>776</v>
      </c>
      <c r="Q317" s="38"/>
    </row>
    <row r="318" spans="2:17" x14ac:dyDescent="0.25">
      <c r="B318" s="5">
        <v>2</v>
      </c>
      <c r="C318" s="50" t="str">
        <f>VLOOKUP(テーブル26[[#This Row],[article_type_id]],品名マスタ[#All],5,0)</f>
        <v>角エジェクタピン</v>
      </c>
      <c r="D318" s="9">
        <v>10021</v>
      </c>
      <c r="E318" s="50" t="str">
        <f>VLOOKUP(テーブル26[[#This Row],[qt_condition_type_id]],見積条件タイプマスタ[#All],5,0)</f>
        <v>角ピン幅P公差</v>
      </c>
      <c r="F318" s="50" t="str">
        <f>VLOOKUP(テーブル26[[#This Row],[qt_condition_type_id]],見積条件タイプマスタ[#All],4,0)</f>
        <v>SOLID_FEATURE</v>
      </c>
      <c r="G318" s="32">
        <v>3</v>
      </c>
      <c r="H318" s="50" t="str">
        <f>テーブル26[[#This Row],[article_type_id]]&amp;"."&amp;テーブル26[[#This Row],[qt_condition_type_id]]&amp;"."&amp;テーブル26[[#This Row],[qt_condition_type_define_id]]</f>
        <v>2.10021.3</v>
      </c>
      <c r="I318" s="33" t="str">
        <f>VLOOKUP(テーブル26[[#This Row],['#unique_id]],見積条件マスタ[['#unique_id]:[name]],2,0)</f>
        <v>0/-0.005</v>
      </c>
      <c r="J318" s="33">
        <f>VLOOKUP(テーブル26[[#This Row],['#unique_id]],見積条件マスタ[['#unique_id]:[name]],3,0)</f>
        <v>0</v>
      </c>
      <c r="K318" s="33" t="str">
        <f>VLOOKUP(テーブル26[[#This Row],['#unique_id]],見積条件マスタ[['#unique_id]:[name]],4,0)</f>
        <v>0/-0.005</v>
      </c>
      <c r="L318" s="32">
        <v>2</v>
      </c>
      <c r="M318" s="32" t="s">
        <v>602</v>
      </c>
      <c r="N318" s="32" t="s">
        <v>465</v>
      </c>
      <c r="O318" s="32"/>
      <c r="P318" s="32" t="s">
        <v>615</v>
      </c>
      <c r="Q318" s="38"/>
    </row>
    <row r="319" spans="2:17" x14ac:dyDescent="0.25">
      <c r="B319" s="5">
        <v>2</v>
      </c>
      <c r="C319" s="50" t="str">
        <f>VLOOKUP(テーブル26[[#This Row],[article_type_id]],品名マスタ[#All],5,0)</f>
        <v>角エジェクタピン</v>
      </c>
      <c r="D319" s="9">
        <v>10021</v>
      </c>
      <c r="E319" s="50" t="str">
        <f>VLOOKUP(テーブル26[[#This Row],[qt_condition_type_id]],見積条件タイプマスタ[#All],5,0)</f>
        <v>角ピン幅P公差</v>
      </c>
      <c r="F319" s="50" t="str">
        <f>VLOOKUP(テーブル26[[#This Row],[qt_condition_type_id]],見積条件タイプマスタ[#All],4,0)</f>
        <v>SOLID_FEATURE</v>
      </c>
      <c r="G319" s="32">
        <v>3</v>
      </c>
      <c r="H319" s="50" t="str">
        <f>テーブル26[[#This Row],[article_type_id]]&amp;"."&amp;テーブル26[[#This Row],[qt_condition_type_id]]&amp;"."&amp;テーブル26[[#This Row],[qt_condition_type_define_id]]</f>
        <v>2.10021.3</v>
      </c>
      <c r="I319" s="33" t="str">
        <f>VLOOKUP(テーブル26[[#This Row],['#unique_id]],見積条件マスタ[['#unique_id]:[name]],2,0)</f>
        <v>0/-0.005</v>
      </c>
      <c r="J319" s="33">
        <f>VLOOKUP(テーブル26[[#This Row],['#unique_id]],見積条件マスタ[['#unique_id]:[name]],3,0)</f>
        <v>0</v>
      </c>
      <c r="K319" s="33" t="str">
        <f>VLOOKUP(テーブル26[[#This Row],['#unique_id]],見積条件マスタ[['#unique_id]:[name]],4,0)</f>
        <v>0/-0.005</v>
      </c>
      <c r="L319" s="32">
        <v>3</v>
      </c>
      <c r="M319" s="32" t="s">
        <v>465</v>
      </c>
      <c r="N319" s="32" t="s">
        <v>465</v>
      </c>
      <c r="O319" s="32"/>
      <c r="P319" s="32" t="s">
        <v>615</v>
      </c>
      <c r="Q319" s="38"/>
    </row>
    <row r="320" spans="2:17" x14ac:dyDescent="0.25">
      <c r="B320" s="5">
        <v>2</v>
      </c>
      <c r="C320" s="50" t="str">
        <f>VLOOKUP(テーブル26[[#This Row],[article_type_id]],品名マスタ[#All],5,0)</f>
        <v>角エジェクタピン</v>
      </c>
      <c r="D320" s="9">
        <v>10021</v>
      </c>
      <c r="E320" s="50" t="str">
        <f>VLOOKUP(テーブル26[[#This Row],[qt_condition_type_id]],見積条件タイプマスタ[#All],5,0)</f>
        <v>角ピン幅P公差</v>
      </c>
      <c r="F320" s="50" t="str">
        <f>VLOOKUP(テーブル26[[#This Row],[qt_condition_type_id]],見積条件タイプマスタ[#All],4,0)</f>
        <v>SOLID_FEATURE</v>
      </c>
      <c r="G320" s="32">
        <v>4</v>
      </c>
      <c r="H320" s="50" t="str">
        <f>テーブル26[[#This Row],[article_type_id]]&amp;"."&amp;テーブル26[[#This Row],[qt_condition_type_id]]&amp;"."&amp;テーブル26[[#This Row],[qt_condition_type_define_id]]</f>
        <v>2.10021.4</v>
      </c>
      <c r="I320" s="33" t="str">
        <f>VLOOKUP(テーブル26[[#This Row],['#unique_id]],見積条件マスタ[['#unique_id]:[name]],2,0)</f>
        <v>0/-0.003</v>
      </c>
      <c r="J320" s="33">
        <f>VLOOKUP(テーブル26[[#This Row],['#unique_id]],見積条件マスタ[['#unique_id]:[name]],3,0)</f>
        <v>0</v>
      </c>
      <c r="K320" s="33" t="str">
        <f>VLOOKUP(テーブル26[[#This Row],['#unique_id]],見積条件マスタ[['#unique_id]:[name]],4,0)</f>
        <v>0/-0.003</v>
      </c>
      <c r="L320" s="32">
        <v>1</v>
      </c>
      <c r="M320" s="32" t="s">
        <v>384</v>
      </c>
      <c r="N320" s="32" t="s">
        <v>465</v>
      </c>
      <c r="O320" s="32"/>
      <c r="P320" s="32" t="s">
        <v>776</v>
      </c>
      <c r="Q320" s="38"/>
    </row>
    <row r="321" spans="2:17" x14ac:dyDescent="0.25">
      <c r="B321" s="5">
        <v>2</v>
      </c>
      <c r="C321" s="50" t="str">
        <f>VLOOKUP(テーブル26[[#This Row],[article_type_id]],品名マスタ[#All],5,0)</f>
        <v>角エジェクタピン</v>
      </c>
      <c r="D321" s="9">
        <v>10021</v>
      </c>
      <c r="E321" s="50" t="str">
        <f>VLOOKUP(テーブル26[[#This Row],[qt_condition_type_id]],見積条件タイプマスタ[#All],5,0)</f>
        <v>角ピン幅P公差</v>
      </c>
      <c r="F321" s="50" t="str">
        <f>VLOOKUP(テーブル26[[#This Row],[qt_condition_type_id]],見積条件タイプマスタ[#All],4,0)</f>
        <v>SOLID_FEATURE</v>
      </c>
      <c r="G321" s="32">
        <v>4</v>
      </c>
      <c r="H321" s="50" t="str">
        <f>テーブル26[[#This Row],[article_type_id]]&amp;"."&amp;テーブル26[[#This Row],[qt_condition_type_id]]&amp;"."&amp;テーブル26[[#This Row],[qt_condition_type_define_id]]</f>
        <v>2.10021.4</v>
      </c>
      <c r="I321" s="33" t="str">
        <f>VLOOKUP(テーブル26[[#This Row],['#unique_id]],見積条件マスタ[['#unique_id]:[name]],2,0)</f>
        <v>0/-0.003</v>
      </c>
      <c r="J321" s="33">
        <f>VLOOKUP(テーブル26[[#This Row],['#unique_id]],見積条件マスタ[['#unique_id]:[name]],3,0)</f>
        <v>0</v>
      </c>
      <c r="K321" s="33" t="str">
        <f>VLOOKUP(テーブル26[[#This Row],['#unique_id]],見積条件マスタ[['#unique_id]:[name]],4,0)</f>
        <v>0/-0.003</v>
      </c>
      <c r="L321" s="32">
        <v>2</v>
      </c>
      <c r="M321" s="32" t="s">
        <v>602</v>
      </c>
      <c r="N321" s="32" t="s">
        <v>465</v>
      </c>
      <c r="O321" s="32"/>
      <c r="P321" s="32" t="s">
        <v>615</v>
      </c>
      <c r="Q321" s="38"/>
    </row>
    <row r="322" spans="2:17" x14ac:dyDescent="0.25">
      <c r="B322" s="5">
        <v>2</v>
      </c>
      <c r="C322" s="50" t="str">
        <f>VLOOKUP(テーブル26[[#This Row],[article_type_id]],品名マスタ[#All],5,0)</f>
        <v>角エジェクタピン</v>
      </c>
      <c r="D322" s="9">
        <v>10021</v>
      </c>
      <c r="E322" s="50" t="str">
        <f>VLOOKUP(テーブル26[[#This Row],[qt_condition_type_id]],見積条件タイプマスタ[#All],5,0)</f>
        <v>角ピン幅P公差</v>
      </c>
      <c r="F322" s="50" t="str">
        <f>VLOOKUP(テーブル26[[#This Row],[qt_condition_type_id]],見積条件タイプマスタ[#All],4,0)</f>
        <v>SOLID_FEATURE</v>
      </c>
      <c r="G322" s="32">
        <v>4</v>
      </c>
      <c r="H322" s="50" t="str">
        <f>テーブル26[[#This Row],[article_type_id]]&amp;"."&amp;テーブル26[[#This Row],[qt_condition_type_id]]&amp;"."&amp;テーブル26[[#This Row],[qt_condition_type_define_id]]</f>
        <v>2.10021.4</v>
      </c>
      <c r="I322" s="33" t="str">
        <f>VLOOKUP(テーブル26[[#This Row],['#unique_id]],見積条件マスタ[['#unique_id]:[name]],2,0)</f>
        <v>0/-0.003</v>
      </c>
      <c r="J322" s="33">
        <f>VLOOKUP(テーブル26[[#This Row],['#unique_id]],見積条件マスタ[['#unique_id]:[name]],3,0)</f>
        <v>0</v>
      </c>
      <c r="K322" s="33" t="str">
        <f>VLOOKUP(テーブル26[[#This Row],['#unique_id]],見積条件マスタ[['#unique_id]:[name]],4,0)</f>
        <v>0/-0.003</v>
      </c>
      <c r="L322" s="32">
        <v>3</v>
      </c>
      <c r="M322" s="32" t="s">
        <v>465</v>
      </c>
      <c r="N322" s="32" t="s">
        <v>465</v>
      </c>
      <c r="O322" s="32"/>
      <c r="P322" s="32" t="s">
        <v>615</v>
      </c>
      <c r="Q322" s="38"/>
    </row>
    <row r="323" spans="2:17" x14ac:dyDescent="0.25">
      <c r="B323" s="5">
        <v>2</v>
      </c>
      <c r="C323" s="50" t="str">
        <f>VLOOKUP(テーブル26[[#This Row],[article_type_id]],品名マスタ[#All],5,0)</f>
        <v>角エジェクタピン</v>
      </c>
      <c r="D323" s="9">
        <v>10022</v>
      </c>
      <c r="E323" s="50" t="str">
        <f>VLOOKUP(テーブル26[[#This Row],[qt_condition_type_id]],見積条件タイプマスタ[#All],5,0)</f>
        <v>角ピン幅W公差</v>
      </c>
      <c r="F323" s="50" t="str">
        <f>VLOOKUP(テーブル26[[#This Row],[qt_condition_type_id]],見積条件タイプマスタ[#All],4,0)</f>
        <v>SOLID_FEATURE</v>
      </c>
      <c r="G323" s="32">
        <v>2</v>
      </c>
      <c r="H323" s="50" t="str">
        <f>テーブル26[[#This Row],[article_type_id]]&amp;"."&amp;テーブル26[[#This Row],[qt_condition_type_id]]&amp;"."&amp;テーブル26[[#This Row],[qt_condition_type_define_id]]</f>
        <v>2.10022.2</v>
      </c>
      <c r="I323" s="33" t="str">
        <f>VLOOKUP(テーブル26[[#This Row],['#unique_id]],見積条件マスタ[['#unique_id]:[name]],2,0)</f>
        <v>0/-0.01</v>
      </c>
      <c r="J323" s="33">
        <f>VLOOKUP(テーブル26[[#This Row],['#unique_id]],見積条件マスタ[['#unique_id]:[name]],3,0)</f>
        <v>0</v>
      </c>
      <c r="K323" s="33" t="str">
        <f>VLOOKUP(テーブル26[[#This Row],['#unique_id]],見積条件マスタ[['#unique_id]:[name]],4,0)</f>
        <v>0/-0.01</v>
      </c>
      <c r="L323" s="32">
        <v>1</v>
      </c>
      <c r="M323" s="32" t="s">
        <v>384</v>
      </c>
      <c r="N323" s="32" t="s">
        <v>465</v>
      </c>
      <c r="O323" s="32"/>
      <c r="P323" s="32" t="s">
        <v>776</v>
      </c>
      <c r="Q323" s="38"/>
    </row>
    <row r="324" spans="2:17" x14ac:dyDescent="0.25">
      <c r="B324" s="5">
        <v>2</v>
      </c>
      <c r="C324" s="50" t="str">
        <f>VLOOKUP(テーブル26[[#This Row],[article_type_id]],品名マスタ[#All],5,0)</f>
        <v>角エジェクタピン</v>
      </c>
      <c r="D324" s="9">
        <v>10022</v>
      </c>
      <c r="E324" s="50" t="str">
        <f>VLOOKUP(テーブル26[[#This Row],[qt_condition_type_id]],見積条件タイプマスタ[#All],5,0)</f>
        <v>角ピン幅W公差</v>
      </c>
      <c r="F324" s="50" t="str">
        <f>VLOOKUP(テーブル26[[#This Row],[qt_condition_type_id]],見積条件タイプマスタ[#All],4,0)</f>
        <v>SOLID_FEATURE</v>
      </c>
      <c r="G324" s="32">
        <v>2</v>
      </c>
      <c r="H324" s="50" t="str">
        <f>テーブル26[[#This Row],[article_type_id]]&amp;"."&amp;テーブル26[[#This Row],[qt_condition_type_id]]&amp;"."&amp;テーブル26[[#This Row],[qt_condition_type_define_id]]</f>
        <v>2.10022.2</v>
      </c>
      <c r="I324" s="33" t="str">
        <f>VLOOKUP(テーブル26[[#This Row],['#unique_id]],見積条件マスタ[['#unique_id]:[name]],2,0)</f>
        <v>0/-0.01</v>
      </c>
      <c r="J324" s="33">
        <f>VLOOKUP(テーブル26[[#This Row],['#unique_id]],見積条件マスタ[['#unique_id]:[name]],3,0)</f>
        <v>0</v>
      </c>
      <c r="K324" s="33" t="str">
        <f>VLOOKUP(テーブル26[[#This Row],['#unique_id]],見積条件マスタ[['#unique_id]:[name]],4,0)</f>
        <v>0/-0.01</v>
      </c>
      <c r="L324" s="32">
        <v>2</v>
      </c>
      <c r="M324" s="32" t="s">
        <v>602</v>
      </c>
      <c r="N324" s="32" t="s">
        <v>465</v>
      </c>
      <c r="O324" s="32"/>
      <c r="P324" s="32" t="s">
        <v>615</v>
      </c>
      <c r="Q324" s="38"/>
    </row>
    <row r="325" spans="2:17" x14ac:dyDescent="0.25">
      <c r="B325" s="5">
        <v>2</v>
      </c>
      <c r="C325" s="50" t="str">
        <f>VLOOKUP(テーブル26[[#This Row],[article_type_id]],品名マスタ[#All],5,0)</f>
        <v>角エジェクタピン</v>
      </c>
      <c r="D325" s="9">
        <v>10022</v>
      </c>
      <c r="E325" s="50" t="str">
        <f>VLOOKUP(テーブル26[[#This Row],[qt_condition_type_id]],見積条件タイプマスタ[#All],5,0)</f>
        <v>角ピン幅W公差</v>
      </c>
      <c r="F325" s="50" t="str">
        <f>VLOOKUP(テーブル26[[#This Row],[qt_condition_type_id]],見積条件タイプマスタ[#All],4,0)</f>
        <v>SOLID_FEATURE</v>
      </c>
      <c r="G325" s="32">
        <v>2</v>
      </c>
      <c r="H325" s="50" t="str">
        <f>テーブル26[[#This Row],[article_type_id]]&amp;"."&amp;テーブル26[[#This Row],[qt_condition_type_id]]&amp;"."&amp;テーブル26[[#This Row],[qt_condition_type_define_id]]</f>
        <v>2.10022.2</v>
      </c>
      <c r="I325" s="33" t="str">
        <f>VLOOKUP(テーブル26[[#This Row],['#unique_id]],見積条件マスタ[['#unique_id]:[name]],2,0)</f>
        <v>0/-0.01</v>
      </c>
      <c r="J325" s="33">
        <f>VLOOKUP(テーブル26[[#This Row],['#unique_id]],見積条件マスタ[['#unique_id]:[name]],3,0)</f>
        <v>0</v>
      </c>
      <c r="K325" s="33" t="str">
        <f>VLOOKUP(テーブル26[[#This Row],['#unique_id]],見積条件マスタ[['#unique_id]:[name]],4,0)</f>
        <v>0/-0.01</v>
      </c>
      <c r="L325" s="32">
        <v>3</v>
      </c>
      <c r="M325" s="32" t="s">
        <v>465</v>
      </c>
      <c r="N325" s="32" t="s">
        <v>465</v>
      </c>
      <c r="O325" s="32"/>
      <c r="P325" s="32" t="s">
        <v>615</v>
      </c>
      <c r="Q325" s="38"/>
    </row>
    <row r="326" spans="2:17" x14ac:dyDescent="0.25">
      <c r="B326" s="5">
        <v>2</v>
      </c>
      <c r="C326" s="50" t="str">
        <f>VLOOKUP(テーブル26[[#This Row],[article_type_id]],品名マスタ[#All],5,0)</f>
        <v>角エジェクタピン</v>
      </c>
      <c r="D326" s="9">
        <v>10022</v>
      </c>
      <c r="E326" s="50" t="str">
        <f>VLOOKUP(テーブル26[[#This Row],[qt_condition_type_id]],見積条件タイプマスタ[#All],5,0)</f>
        <v>角ピン幅W公差</v>
      </c>
      <c r="F326" s="50" t="str">
        <f>VLOOKUP(テーブル26[[#This Row],[qt_condition_type_id]],見積条件タイプマスタ[#All],4,0)</f>
        <v>SOLID_FEATURE</v>
      </c>
      <c r="G326" s="32">
        <v>3</v>
      </c>
      <c r="H326" s="50" t="str">
        <f>テーブル26[[#This Row],[article_type_id]]&amp;"."&amp;テーブル26[[#This Row],[qt_condition_type_id]]&amp;"."&amp;テーブル26[[#This Row],[qt_condition_type_define_id]]</f>
        <v>2.10022.3</v>
      </c>
      <c r="I326" s="33" t="str">
        <f>VLOOKUP(テーブル26[[#This Row],['#unique_id]],見積条件マスタ[['#unique_id]:[name]],2,0)</f>
        <v>0/-0.005</v>
      </c>
      <c r="J326" s="33">
        <f>VLOOKUP(テーブル26[[#This Row],['#unique_id]],見積条件マスタ[['#unique_id]:[name]],3,0)</f>
        <v>0</v>
      </c>
      <c r="K326" s="33" t="str">
        <f>VLOOKUP(テーブル26[[#This Row],['#unique_id]],見積条件マスタ[['#unique_id]:[name]],4,0)</f>
        <v>0/-0.005</v>
      </c>
      <c r="L326" s="32">
        <v>1</v>
      </c>
      <c r="M326" s="32" t="s">
        <v>384</v>
      </c>
      <c r="N326" s="32" t="s">
        <v>465</v>
      </c>
      <c r="O326" s="32"/>
      <c r="P326" s="32" t="s">
        <v>776</v>
      </c>
      <c r="Q326" s="38"/>
    </row>
    <row r="327" spans="2:17" x14ac:dyDescent="0.25">
      <c r="B327" s="5">
        <v>2</v>
      </c>
      <c r="C327" s="50" t="str">
        <f>VLOOKUP(テーブル26[[#This Row],[article_type_id]],品名マスタ[#All],5,0)</f>
        <v>角エジェクタピン</v>
      </c>
      <c r="D327" s="9">
        <v>10022</v>
      </c>
      <c r="E327" s="50" t="str">
        <f>VLOOKUP(テーブル26[[#This Row],[qt_condition_type_id]],見積条件タイプマスタ[#All],5,0)</f>
        <v>角ピン幅W公差</v>
      </c>
      <c r="F327" s="50" t="str">
        <f>VLOOKUP(テーブル26[[#This Row],[qt_condition_type_id]],見積条件タイプマスタ[#All],4,0)</f>
        <v>SOLID_FEATURE</v>
      </c>
      <c r="G327" s="32">
        <v>3</v>
      </c>
      <c r="H327" s="50" t="str">
        <f>テーブル26[[#This Row],[article_type_id]]&amp;"."&amp;テーブル26[[#This Row],[qt_condition_type_id]]&amp;"."&amp;テーブル26[[#This Row],[qt_condition_type_define_id]]</f>
        <v>2.10022.3</v>
      </c>
      <c r="I327" s="33" t="str">
        <f>VLOOKUP(テーブル26[[#This Row],['#unique_id]],見積条件マスタ[['#unique_id]:[name]],2,0)</f>
        <v>0/-0.005</v>
      </c>
      <c r="J327" s="33">
        <f>VLOOKUP(テーブル26[[#This Row],['#unique_id]],見積条件マスタ[['#unique_id]:[name]],3,0)</f>
        <v>0</v>
      </c>
      <c r="K327" s="33" t="str">
        <f>VLOOKUP(テーブル26[[#This Row],['#unique_id]],見積条件マスタ[['#unique_id]:[name]],4,0)</f>
        <v>0/-0.005</v>
      </c>
      <c r="L327" s="32">
        <v>2</v>
      </c>
      <c r="M327" s="32" t="s">
        <v>602</v>
      </c>
      <c r="N327" s="32" t="s">
        <v>465</v>
      </c>
      <c r="O327" s="32"/>
      <c r="P327" s="32" t="s">
        <v>615</v>
      </c>
      <c r="Q327" s="38"/>
    </row>
    <row r="328" spans="2:17" x14ac:dyDescent="0.25">
      <c r="B328" s="5">
        <v>2</v>
      </c>
      <c r="C328" s="50" t="str">
        <f>VLOOKUP(テーブル26[[#This Row],[article_type_id]],品名マスタ[#All],5,0)</f>
        <v>角エジェクタピン</v>
      </c>
      <c r="D328" s="9">
        <v>10022</v>
      </c>
      <c r="E328" s="50" t="str">
        <f>VLOOKUP(テーブル26[[#This Row],[qt_condition_type_id]],見積条件タイプマスタ[#All],5,0)</f>
        <v>角ピン幅W公差</v>
      </c>
      <c r="F328" s="50" t="str">
        <f>VLOOKUP(テーブル26[[#This Row],[qt_condition_type_id]],見積条件タイプマスタ[#All],4,0)</f>
        <v>SOLID_FEATURE</v>
      </c>
      <c r="G328" s="32">
        <v>3</v>
      </c>
      <c r="H328" s="50" t="str">
        <f>テーブル26[[#This Row],[article_type_id]]&amp;"."&amp;テーブル26[[#This Row],[qt_condition_type_id]]&amp;"."&amp;テーブル26[[#This Row],[qt_condition_type_define_id]]</f>
        <v>2.10022.3</v>
      </c>
      <c r="I328" s="33" t="str">
        <f>VLOOKUP(テーブル26[[#This Row],['#unique_id]],見積条件マスタ[['#unique_id]:[name]],2,0)</f>
        <v>0/-0.005</v>
      </c>
      <c r="J328" s="33">
        <f>VLOOKUP(テーブル26[[#This Row],['#unique_id]],見積条件マスタ[['#unique_id]:[name]],3,0)</f>
        <v>0</v>
      </c>
      <c r="K328" s="33" t="str">
        <f>VLOOKUP(テーブル26[[#This Row],['#unique_id]],見積条件マスタ[['#unique_id]:[name]],4,0)</f>
        <v>0/-0.005</v>
      </c>
      <c r="L328" s="32">
        <v>3</v>
      </c>
      <c r="M328" s="32" t="s">
        <v>465</v>
      </c>
      <c r="N328" s="32" t="s">
        <v>465</v>
      </c>
      <c r="O328" s="32"/>
      <c r="P328" s="32" t="s">
        <v>615</v>
      </c>
      <c r="Q328" s="38"/>
    </row>
    <row r="329" spans="2:17" x14ac:dyDescent="0.25">
      <c r="B329" s="5">
        <v>2</v>
      </c>
      <c r="C329" s="50" t="str">
        <f>VLOOKUP(テーブル26[[#This Row],[article_type_id]],品名マスタ[#All],5,0)</f>
        <v>角エジェクタピン</v>
      </c>
      <c r="D329" s="9">
        <v>10022</v>
      </c>
      <c r="E329" s="50" t="str">
        <f>VLOOKUP(テーブル26[[#This Row],[qt_condition_type_id]],見積条件タイプマスタ[#All],5,0)</f>
        <v>角ピン幅W公差</v>
      </c>
      <c r="F329" s="50" t="str">
        <f>VLOOKUP(テーブル26[[#This Row],[qt_condition_type_id]],見積条件タイプマスタ[#All],4,0)</f>
        <v>SOLID_FEATURE</v>
      </c>
      <c r="G329" s="32">
        <v>4</v>
      </c>
      <c r="H329" s="50" t="str">
        <f>テーブル26[[#This Row],[article_type_id]]&amp;"."&amp;テーブル26[[#This Row],[qt_condition_type_id]]&amp;"."&amp;テーブル26[[#This Row],[qt_condition_type_define_id]]</f>
        <v>2.10022.4</v>
      </c>
      <c r="I329" s="33" t="str">
        <f>VLOOKUP(テーブル26[[#This Row],['#unique_id]],見積条件マスタ[['#unique_id]:[name]],2,0)</f>
        <v>0/-0.003</v>
      </c>
      <c r="J329" s="33">
        <f>VLOOKUP(テーブル26[[#This Row],['#unique_id]],見積条件マスタ[['#unique_id]:[name]],3,0)</f>
        <v>0</v>
      </c>
      <c r="K329" s="33" t="str">
        <f>VLOOKUP(テーブル26[[#This Row],['#unique_id]],見積条件マスタ[['#unique_id]:[name]],4,0)</f>
        <v>0/-0.003</v>
      </c>
      <c r="L329" s="32">
        <v>1</v>
      </c>
      <c r="M329" s="32" t="s">
        <v>384</v>
      </c>
      <c r="N329" s="32" t="s">
        <v>465</v>
      </c>
      <c r="O329" s="32"/>
      <c r="P329" s="32" t="s">
        <v>776</v>
      </c>
      <c r="Q329" s="38"/>
    </row>
    <row r="330" spans="2:17" x14ac:dyDescent="0.25">
      <c r="B330" s="5">
        <v>2</v>
      </c>
      <c r="C330" s="50" t="str">
        <f>VLOOKUP(テーブル26[[#This Row],[article_type_id]],品名マスタ[#All],5,0)</f>
        <v>角エジェクタピン</v>
      </c>
      <c r="D330" s="9">
        <v>10022</v>
      </c>
      <c r="E330" s="50" t="str">
        <f>VLOOKUP(テーブル26[[#This Row],[qt_condition_type_id]],見積条件タイプマスタ[#All],5,0)</f>
        <v>角ピン幅W公差</v>
      </c>
      <c r="F330" s="50" t="str">
        <f>VLOOKUP(テーブル26[[#This Row],[qt_condition_type_id]],見積条件タイプマスタ[#All],4,0)</f>
        <v>SOLID_FEATURE</v>
      </c>
      <c r="G330" s="32">
        <v>4</v>
      </c>
      <c r="H330" s="50" t="str">
        <f>テーブル26[[#This Row],[article_type_id]]&amp;"."&amp;テーブル26[[#This Row],[qt_condition_type_id]]&amp;"."&amp;テーブル26[[#This Row],[qt_condition_type_define_id]]</f>
        <v>2.10022.4</v>
      </c>
      <c r="I330" s="33" t="str">
        <f>VLOOKUP(テーブル26[[#This Row],['#unique_id]],見積条件マスタ[['#unique_id]:[name]],2,0)</f>
        <v>0/-0.003</v>
      </c>
      <c r="J330" s="33">
        <f>VLOOKUP(テーブル26[[#This Row],['#unique_id]],見積条件マスタ[['#unique_id]:[name]],3,0)</f>
        <v>0</v>
      </c>
      <c r="K330" s="33" t="str">
        <f>VLOOKUP(テーブル26[[#This Row],['#unique_id]],見積条件マスタ[['#unique_id]:[name]],4,0)</f>
        <v>0/-0.003</v>
      </c>
      <c r="L330" s="32">
        <v>2</v>
      </c>
      <c r="M330" s="32" t="s">
        <v>602</v>
      </c>
      <c r="N330" s="32" t="s">
        <v>465</v>
      </c>
      <c r="O330" s="32"/>
      <c r="P330" s="32" t="s">
        <v>615</v>
      </c>
      <c r="Q330" s="38"/>
    </row>
    <row r="331" spans="2:17" x14ac:dyDescent="0.25">
      <c r="B331" s="5">
        <v>2</v>
      </c>
      <c r="C331" s="50" t="str">
        <f>VLOOKUP(テーブル26[[#This Row],[article_type_id]],品名マスタ[#All],5,0)</f>
        <v>角エジェクタピン</v>
      </c>
      <c r="D331" s="9">
        <v>10022</v>
      </c>
      <c r="E331" s="50" t="str">
        <f>VLOOKUP(テーブル26[[#This Row],[qt_condition_type_id]],見積条件タイプマスタ[#All],5,0)</f>
        <v>角ピン幅W公差</v>
      </c>
      <c r="F331" s="50" t="str">
        <f>VLOOKUP(テーブル26[[#This Row],[qt_condition_type_id]],見積条件タイプマスタ[#All],4,0)</f>
        <v>SOLID_FEATURE</v>
      </c>
      <c r="G331" s="32">
        <v>4</v>
      </c>
      <c r="H331" s="50" t="str">
        <f>テーブル26[[#This Row],[article_type_id]]&amp;"."&amp;テーブル26[[#This Row],[qt_condition_type_id]]&amp;"."&amp;テーブル26[[#This Row],[qt_condition_type_define_id]]</f>
        <v>2.10022.4</v>
      </c>
      <c r="I331" s="33" t="str">
        <f>VLOOKUP(テーブル26[[#This Row],['#unique_id]],見積条件マスタ[['#unique_id]:[name]],2,0)</f>
        <v>0/-0.003</v>
      </c>
      <c r="J331" s="33">
        <f>VLOOKUP(テーブル26[[#This Row],['#unique_id]],見積条件マスタ[['#unique_id]:[name]],3,0)</f>
        <v>0</v>
      </c>
      <c r="K331" s="33" t="str">
        <f>VLOOKUP(テーブル26[[#This Row],['#unique_id]],見積条件マスタ[['#unique_id]:[name]],4,0)</f>
        <v>0/-0.003</v>
      </c>
      <c r="L331" s="32">
        <v>3</v>
      </c>
      <c r="M331" s="32" t="s">
        <v>465</v>
      </c>
      <c r="N331" s="32" t="s">
        <v>465</v>
      </c>
      <c r="O331" s="32"/>
      <c r="P331" s="32" t="s">
        <v>615</v>
      </c>
      <c r="Q331" s="38"/>
    </row>
    <row r="332" spans="2:17" x14ac:dyDescent="0.25">
      <c r="B332" s="5">
        <v>3</v>
      </c>
      <c r="C332" s="50" t="s">
        <v>975</v>
      </c>
      <c r="D332" s="9">
        <v>1</v>
      </c>
      <c r="E332" s="50" t="s">
        <v>50</v>
      </c>
      <c r="F332" s="50" t="s">
        <v>49</v>
      </c>
      <c r="G332" s="5">
        <v>1</v>
      </c>
      <c r="H332" s="50" t="s">
        <v>976</v>
      </c>
      <c r="I332" s="33" t="s">
        <v>0</v>
      </c>
      <c r="J332" s="33" t="s">
        <v>8</v>
      </c>
      <c r="K332" s="33" t="s">
        <v>9</v>
      </c>
      <c r="L332" s="32">
        <v>1</v>
      </c>
      <c r="M332" s="32" t="s">
        <v>464</v>
      </c>
      <c r="N332" s="32" t="s">
        <v>162</v>
      </c>
      <c r="O332" s="32"/>
      <c r="P332" s="37" t="s">
        <v>612</v>
      </c>
      <c r="Q332" s="38"/>
    </row>
    <row r="333" spans="2:17" x14ac:dyDescent="0.25">
      <c r="B333" s="5">
        <v>3</v>
      </c>
      <c r="C333" s="50" t="s">
        <v>975</v>
      </c>
      <c r="D333" s="9">
        <v>1</v>
      </c>
      <c r="E333" s="50" t="s">
        <v>50</v>
      </c>
      <c r="F333" s="50" t="s">
        <v>49</v>
      </c>
      <c r="G333" s="5">
        <v>1</v>
      </c>
      <c r="H333" s="50" t="s">
        <v>976</v>
      </c>
      <c r="I333" s="33" t="s">
        <v>0</v>
      </c>
      <c r="J333" s="33" t="s">
        <v>8</v>
      </c>
      <c r="K333" s="33" t="s">
        <v>9</v>
      </c>
      <c r="L333" s="32">
        <v>2</v>
      </c>
      <c r="M333" s="32" t="s">
        <v>464</v>
      </c>
      <c r="N333" s="32" t="s">
        <v>35</v>
      </c>
      <c r="O333" s="32"/>
      <c r="P333" s="37" t="s">
        <v>611</v>
      </c>
      <c r="Q333" s="38"/>
    </row>
    <row r="334" spans="2:17" x14ac:dyDescent="0.25">
      <c r="B334" s="77">
        <v>3</v>
      </c>
      <c r="C334" s="73" t="s">
        <v>975</v>
      </c>
      <c r="D334" s="78">
        <v>1</v>
      </c>
      <c r="E334" s="73" t="s">
        <v>50</v>
      </c>
      <c r="F334" s="73" t="s">
        <v>49</v>
      </c>
      <c r="G334" s="77">
        <v>1</v>
      </c>
      <c r="H334" s="73" t="s">
        <v>976</v>
      </c>
      <c r="I334" s="75" t="s">
        <v>0</v>
      </c>
      <c r="J334" s="75" t="s">
        <v>8</v>
      </c>
      <c r="K334" s="75" t="s">
        <v>9</v>
      </c>
      <c r="L334" s="74">
        <v>3</v>
      </c>
      <c r="M334" s="74" t="s">
        <v>464</v>
      </c>
      <c r="N334" s="74" t="s">
        <v>464</v>
      </c>
      <c r="O334" s="74"/>
      <c r="P334" s="74" t="s">
        <v>613</v>
      </c>
      <c r="Q334" s="76" t="s">
        <v>835</v>
      </c>
    </row>
    <row r="335" spans="2:17" x14ac:dyDescent="0.25">
      <c r="B335" s="5">
        <v>3</v>
      </c>
      <c r="C335" s="50" t="s">
        <v>975</v>
      </c>
      <c r="D335" s="9">
        <v>1</v>
      </c>
      <c r="E335" s="50" t="s">
        <v>50</v>
      </c>
      <c r="F335" s="50" t="s">
        <v>49</v>
      </c>
      <c r="G335" s="5">
        <v>9</v>
      </c>
      <c r="H335" s="50" t="s">
        <v>980</v>
      </c>
      <c r="I335" s="33" t="s">
        <v>27</v>
      </c>
      <c r="J335" s="33" t="s">
        <v>17</v>
      </c>
      <c r="K335" s="33" t="s">
        <v>981</v>
      </c>
      <c r="L335" s="32">
        <v>1</v>
      </c>
      <c r="M335" s="32" t="s">
        <v>464</v>
      </c>
      <c r="N335" s="32" t="s">
        <v>35</v>
      </c>
      <c r="O335" s="32"/>
      <c r="P335" s="37" t="s">
        <v>612</v>
      </c>
      <c r="Q335" s="38"/>
    </row>
    <row r="336" spans="2:17" x14ac:dyDescent="0.25">
      <c r="B336" s="5">
        <v>3</v>
      </c>
      <c r="C336" s="50" t="s">
        <v>975</v>
      </c>
      <c r="D336" s="9">
        <v>1</v>
      </c>
      <c r="E336" s="50" t="s">
        <v>50</v>
      </c>
      <c r="F336" s="50" t="s">
        <v>49</v>
      </c>
      <c r="G336" s="5">
        <v>9</v>
      </c>
      <c r="H336" s="50" t="s">
        <v>980</v>
      </c>
      <c r="I336" s="33" t="s">
        <v>27</v>
      </c>
      <c r="J336" s="33" t="s">
        <v>17</v>
      </c>
      <c r="K336" s="33" t="s">
        <v>981</v>
      </c>
      <c r="L336" s="32">
        <v>2</v>
      </c>
      <c r="M336" s="32" t="s">
        <v>464</v>
      </c>
      <c r="N336" s="32" t="s">
        <v>162</v>
      </c>
      <c r="O336" s="32"/>
      <c r="P336" s="37" t="s">
        <v>613</v>
      </c>
      <c r="Q336" s="38"/>
    </row>
    <row r="337" spans="2:17" x14ac:dyDescent="0.25">
      <c r="B337" s="77">
        <v>3</v>
      </c>
      <c r="C337" s="73" t="s">
        <v>975</v>
      </c>
      <c r="D337" s="78">
        <v>1</v>
      </c>
      <c r="E337" s="73" t="s">
        <v>50</v>
      </c>
      <c r="F337" s="73" t="s">
        <v>49</v>
      </c>
      <c r="G337" s="77">
        <v>9</v>
      </c>
      <c r="H337" s="73" t="s">
        <v>980</v>
      </c>
      <c r="I337" s="75" t="s">
        <v>27</v>
      </c>
      <c r="J337" s="75" t="s">
        <v>17</v>
      </c>
      <c r="K337" s="75" t="s">
        <v>981</v>
      </c>
      <c r="L337" s="74">
        <v>3</v>
      </c>
      <c r="M337" s="74" t="s">
        <v>464</v>
      </c>
      <c r="N337" s="74" t="s">
        <v>464</v>
      </c>
      <c r="O337" s="74"/>
      <c r="P337" s="74" t="s">
        <v>613</v>
      </c>
      <c r="Q337" s="76" t="s">
        <v>835</v>
      </c>
    </row>
    <row r="338" spans="2:17" x14ac:dyDescent="0.25">
      <c r="B338" s="5">
        <v>3</v>
      </c>
      <c r="C338" s="50" t="s">
        <v>975</v>
      </c>
      <c r="D338" s="9">
        <v>2</v>
      </c>
      <c r="E338" s="50" t="s">
        <v>52</v>
      </c>
      <c r="F338" s="50" t="s">
        <v>49</v>
      </c>
      <c r="G338" s="5">
        <v>1</v>
      </c>
      <c r="H338" s="50" t="s">
        <v>982</v>
      </c>
      <c r="I338" s="33" t="s">
        <v>162</v>
      </c>
      <c r="J338" s="33">
        <v>0</v>
      </c>
      <c r="K338" s="33" t="s">
        <v>163</v>
      </c>
      <c r="L338" s="32">
        <v>1</v>
      </c>
      <c r="M338" s="32" t="s">
        <v>0</v>
      </c>
      <c r="N338" s="32" t="s">
        <v>464</v>
      </c>
      <c r="O338" s="32"/>
      <c r="P338" s="37" t="s">
        <v>612</v>
      </c>
      <c r="Q338" s="38"/>
    </row>
    <row r="339" spans="2:17" x14ac:dyDescent="0.25">
      <c r="B339" s="5">
        <v>3</v>
      </c>
      <c r="C339" s="50" t="s">
        <v>975</v>
      </c>
      <c r="D339" s="9">
        <v>2</v>
      </c>
      <c r="E339" s="50" t="s">
        <v>52</v>
      </c>
      <c r="F339" s="50" t="s">
        <v>49</v>
      </c>
      <c r="G339" s="5">
        <v>1</v>
      </c>
      <c r="H339" s="50" t="s">
        <v>982</v>
      </c>
      <c r="I339" s="33" t="s">
        <v>162</v>
      </c>
      <c r="J339" s="33">
        <v>0</v>
      </c>
      <c r="K339" s="33" t="s">
        <v>163</v>
      </c>
      <c r="L339" s="32">
        <v>2</v>
      </c>
      <c r="M339" s="32" t="s">
        <v>27</v>
      </c>
      <c r="N339" s="32" t="s">
        <v>464</v>
      </c>
      <c r="O339" s="32"/>
      <c r="P339" s="37" t="s">
        <v>613</v>
      </c>
      <c r="Q339" s="38"/>
    </row>
    <row r="340" spans="2:17" x14ac:dyDescent="0.25">
      <c r="B340" s="77">
        <v>3</v>
      </c>
      <c r="C340" s="73" t="s">
        <v>975</v>
      </c>
      <c r="D340" s="78">
        <v>2</v>
      </c>
      <c r="E340" s="73" t="s">
        <v>52</v>
      </c>
      <c r="F340" s="73" t="s">
        <v>49</v>
      </c>
      <c r="G340" s="77">
        <v>1</v>
      </c>
      <c r="H340" s="73" t="s">
        <v>982</v>
      </c>
      <c r="I340" s="75" t="s">
        <v>162</v>
      </c>
      <c r="J340" s="75">
        <v>0</v>
      </c>
      <c r="K340" s="75" t="s">
        <v>163</v>
      </c>
      <c r="L340" s="74">
        <v>3</v>
      </c>
      <c r="M340" s="74" t="s">
        <v>464</v>
      </c>
      <c r="N340" s="74" t="s">
        <v>464</v>
      </c>
      <c r="O340" s="74"/>
      <c r="P340" s="74" t="s">
        <v>613</v>
      </c>
      <c r="Q340" s="76" t="s">
        <v>835</v>
      </c>
    </row>
    <row r="341" spans="2:17" x14ac:dyDescent="0.25">
      <c r="B341" s="5">
        <v>3</v>
      </c>
      <c r="C341" s="50" t="s">
        <v>975</v>
      </c>
      <c r="D341" s="9">
        <v>2</v>
      </c>
      <c r="E341" s="50" t="s">
        <v>52</v>
      </c>
      <c r="F341" s="50" t="s">
        <v>49</v>
      </c>
      <c r="G341" s="5">
        <v>2</v>
      </c>
      <c r="H341" s="50" t="s">
        <v>983</v>
      </c>
      <c r="I341" s="33" t="s">
        <v>35</v>
      </c>
      <c r="J341" s="33">
        <v>0</v>
      </c>
      <c r="K341" s="33" t="s">
        <v>164</v>
      </c>
      <c r="L341" s="32">
        <v>1</v>
      </c>
      <c r="M341" s="32" t="s">
        <v>27</v>
      </c>
      <c r="N341" s="32" t="s">
        <v>464</v>
      </c>
      <c r="O341" s="32"/>
      <c r="P341" s="37" t="s">
        <v>612</v>
      </c>
      <c r="Q341" s="38"/>
    </row>
    <row r="342" spans="2:17" x14ac:dyDescent="0.25">
      <c r="B342" s="5">
        <v>3</v>
      </c>
      <c r="C342" s="50" t="s">
        <v>975</v>
      </c>
      <c r="D342" s="9">
        <v>2</v>
      </c>
      <c r="E342" s="50" t="s">
        <v>52</v>
      </c>
      <c r="F342" s="50" t="s">
        <v>49</v>
      </c>
      <c r="G342" s="5">
        <v>2</v>
      </c>
      <c r="H342" s="50" t="s">
        <v>983</v>
      </c>
      <c r="I342" s="33" t="s">
        <v>35</v>
      </c>
      <c r="J342" s="33">
        <v>0</v>
      </c>
      <c r="K342" s="33" t="s">
        <v>164</v>
      </c>
      <c r="L342" s="32">
        <v>2</v>
      </c>
      <c r="M342" s="32" t="s">
        <v>0</v>
      </c>
      <c r="N342" s="32" t="s">
        <v>464</v>
      </c>
      <c r="O342" s="32"/>
      <c r="P342" s="37" t="s">
        <v>611</v>
      </c>
      <c r="Q342" s="38"/>
    </row>
    <row r="343" spans="2:17" x14ac:dyDescent="0.25">
      <c r="B343" s="77">
        <v>3</v>
      </c>
      <c r="C343" s="73" t="s">
        <v>975</v>
      </c>
      <c r="D343" s="78">
        <v>2</v>
      </c>
      <c r="E343" s="73" t="s">
        <v>52</v>
      </c>
      <c r="F343" s="73" t="s">
        <v>49</v>
      </c>
      <c r="G343" s="77">
        <v>2</v>
      </c>
      <c r="H343" s="73" t="s">
        <v>983</v>
      </c>
      <c r="I343" s="75" t="s">
        <v>35</v>
      </c>
      <c r="J343" s="75">
        <v>0</v>
      </c>
      <c r="K343" s="75" t="s">
        <v>164</v>
      </c>
      <c r="L343" s="74">
        <v>3</v>
      </c>
      <c r="M343" s="74" t="s">
        <v>464</v>
      </c>
      <c r="N343" s="74" t="s">
        <v>464</v>
      </c>
      <c r="O343" s="74"/>
      <c r="P343" s="74" t="s">
        <v>613</v>
      </c>
      <c r="Q343" s="76" t="s">
        <v>835</v>
      </c>
    </row>
    <row r="344" spans="2:17" x14ac:dyDescent="0.25">
      <c r="B344" s="5">
        <v>3</v>
      </c>
      <c r="C344" s="50" t="s">
        <v>975</v>
      </c>
      <c r="D344" s="11">
        <v>10001</v>
      </c>
      <c r="E344" s="50" t="s">
        <v>69</v>
      </c>
      <c r="F344" s="50" t="s">
        <v>68</v>
      </c>
      <c r="G344" s="10">
        <v>1</v>
      </c>
      <c r="H344" s="50" t="s">
        <v>994</v>
      </c>
      <c r="I344" s="33" t="s">
        <v>195</v>
      </c>
      <c r="J344" s="33">
        <v>0</v>
      </c>
      <c r="K344" s="33" t="s">
        <v>195</v>
      </c>
      <c r="L344" s="38">
        <v>1</v>
      </c>
      <c r="M344" s="38" t="s">
        <v>0</v>
      </c>
      <c r="N344" s="38" t="s">
        <v>464</v>
      </c>
      <c r="O344" s="43"/>
      <c r="P344" s="39" t="s">
        <v>612</v>
      </c>
      <c r="Q344" s="38" t="s">
        <v>1070</v>
      </c>
    </row>
    <row r="345" spans="2:17" x14ac:dyDescent="0.25">
      <c r="B345" s="5">
        <v>3</v>
      </c>
      <c r="C345" s="50" t="s">
        <v>975</v>
      </c>
      <c r="D345" s="11">
        <v>10001</v>
      </c>
      <c r="E345" s="50" t="s">
        <v>69</v>
      </c>
      <c r="F345" s="50" t="s">
        <v>68</v>
      </c>
      <c r="G345" s="10">
        <v>1</v>
      </c>
      <c r="H345" s="50" t="s">
        <v>994</v>
      </c>
      <c r="I345" s="33" t="s">
        <v>195</v>
      </c>
      <c r="J345" s="33">
        <v>0</v>
      </c>
      <c r="K345" s="33" t="s">
        <v>195</v>
      </c>
      <c r="L345" s="38">
        <v>2</v>
      </c>
      <c r="M345" s="38" t="s">
        <v>464</v>
      </c>
      <c r="N345" s="38" t="s">
        <v>464</v>
      </c>
      <c r="O345" s="38"/>
      <c r="P345" s="39" t="s">
        <v>611</v>
      </c>
      <c r="Q345" s="38" t="s">
        <v>1070</v>
      </c>
    </row>
    <row r="346" spans="2:17" x14ac:dyDescent="0.25">
      <c r="B346" s="5">
        <v>3</v>
      </c>
      <c r="C346" s="50" t="s">
        <v>975</v>
      </c>
      <c r="D346" s="11">
        <v>10002</v>
      </c>
      <c r="E346" s="50" t="s">
        <v>71</v>
      </c>
      <c r="F346" s="50" t="s">
        <v>68</v>
      </c>
      <c r="G346" s="10">
        <v>1</v>
      </c>
      <c r="H346" s="50" t="s">
        <v>995</v>
      </c>
      <c r="I346" s="33" t="s">
        <v>195</v>
      </c>
      <c r="J346" s="33">
        <v>0</v>
      </c>
      <c r="K346" s="33" t="s">
        <v>195</v>
      </c>
      <c r="L346" s="38">
        <v>1</v>
      </c>
      <c r="M346" s="38" t="s">
        <v>27</v>
      </c>
      <c r="N346" s="38" t="s">
        <v>464</v>
      </c>
      <c r="O346" s="38" t="s">
        <v>1071</v>
      </c>
      <c r="P346" s="39" t="s">
        <v>612</v>
      </c>
      <c r="Q346" s="38"/>
    </row>
    <row r="347" spans="2:17" x14ac:dyDescent="0.25">
      <c r="B347" s="5">
        <v>3</v>
      </c>
      <c r="C347" s="50" t="s">
        <v>975</v>
      </c>
      <c r="D347" s="11">
        <v>10002</v>
      </c>
      <c r="E347" s="50" t="s">
        <v>71</v>
      </c>
      <c r="F347" s="50" t="s">
        <v>68</v>
      </c>
      <c r="G347" s="10">
        <v>1</v>
      </c>
      <c r="H347" s="50" t="s">
        <v>995</v>
      </c>
      <c r="I347" s="33" t="s">
        <v>195</v>
      </c>
      <c r="J347" s="33">
        <v>0</v>
      </c>
      <c r="K347" s="33" t="s">
        <v>195</v>
      </c>
      <c r="L347" s="38">
        <v>2</v>
      </c>
      <c r="M347" s="38" t="s">
        <v>0</v>
      </c>
      <c r="N347" s="38" t="s">
        <v>464</v>
      </c>
      <c r="O347" s="43"/>
      <c r="P347" s="39" t="s">
        <v>612</v>
      </c>
      <c r="Q347" s="38"/>
    </row>
    <row r="348" spans="2:17" x14ac:dyDescent="0.25">
      <c r="B348" s="5">
        <v>3</v>
      </c>
      <c r="C348" s="50" t="s">
        <v>975</v>
      </c>
      <c r="D348" s="11">
        <v>10002</v>
      </c>
      <c r="E348" s="50" t="s">
        <v>71</v>
      </c>
      <c r="F348" s="50" t="s">
        <v>68</v>
      </c>
      <c r="G348" s="10">
        <v>1</v>
      </c>
      <c r="H348" s="50" t="s">
        <v>995</v>
      </c>
      <c r="I348" s="33" t="s">
        <v>195</v>
      </c>
      <c r="J348" s="33">
        <v>0</v>
      </c>
      <c r="K348" s="33" t="s">
        <v>195</v>
      </c>
      <c r="L348" s="38">
        <v>3</v>
      </c>
      <c r="M348" s="38" t="s">
        <v>464</v>
      </c>
      <c r="N348" s="38" t="s">
        <v>464</v>
      </c>
      <c r="O348" s="38"/>
      <c r="P348" s="39" t="s">
        <v>611</v>
      </c>
      <c r="Q348" s="38"/>
    </row>
    <row r="349" spans="2:17" x14ac:dyDescent="0.25">
      <c r="B349" s="5">
        <v>3</v>
      </c>
      <c r="C349" s="50" t="s">
        <v>975</v>
      </c>
      <c r="D349" s="11">
        <v>10002</v>
      </c>
      <c r="E349" s="50" t="s">
        <v>71</v>
      </c>
      <c r="F349" s="50" t="s">
        <v>68</v>
      </c>
      <c r="G349" s="10">
        <v>2</v>
      </c>
      <c r="H349" s="50" t="s">
        <v>996</v>
      </c>
      <c r="I349" s="33" t="s">
        <v>197</v>
      </c>
      <c r="J349" s="33">
        <v>0</v>
      </c>
      <c r="K349" s="33" t="s">
        <v>197</v>
      </c>
      <c r="L349" s="38">
        <v>1</v>
      </c>
      <c r="M349" s="38" t="s">
        <v>27</v>
      </c>
      <c r="N349" s="38" t="s">
        <v>464</v>
      </c>
      <c r="O349" s="43" t="s">
        <v>1072</v>
      </c>
      <c r="P349" s="39" t="s">
        <v>612</v>
      </c>
      <c r="Q349" s="38"/>
    </row>
    <row r="350" spans="2:17" x14ac:dyDescent="0.25">
      <c r="B350" s="5">
        <v>3</v>
      </c>
      <c r="C350" s="50" t="s">
        <v>975</v>
      </c>
      <c r="D350" s="11">
        <v>10002</v>
      </c>
      <c r="E350" s="50" t="s">
        <v>71</v>
      </c>
      <c r="F350" s="50" t="s">
        <v>68</v>
      </c>
      <c r="G350" s="10">
        <v>2</v>
      </c>
      <c r="H350" s="50" t="s">
        <v>996</v>
      </c>
      <c r="I350" s="33" t="s">
        <v>197</v>
      </c>
      <c r="J350" s="33">
        <v>0</v>
      </c>
      <c r="K350" s="33" t="s">
        <v>197</v>
      </c>
      <c r="L350" s="38">
        <v>2</v>
      </c>
      <c r="M350" s="38" t="s">
        <v>464</v>
      </c>
      <c r="N350" s="38" t="s">
        <v>464</v>
      </c>
      <c r="O350" s="43"/>
      <c r="P350" s="39" t="s">
        <v>611</v>
      </c>
      <c r="Q350" s="38"/>
    </row>
    <row r="351" spans="2:17" x14ac:dyDescent="0.25">
      <c r="B351" s="5">
        <v>3</v>
      </c>
      <c r="C351" s="50" t="s">
        <v>975</v>
      </c>
      <c r="D351" s="11">
        <v>10003</v>
      </c>
      <c r="E351" s="50" t="s">
        <v>73</v>
      </c>
      <c r="F351" s="50" t="s">
        <v>68</v>
      </c>
      <c r="G351" s="10">
        <v>1</v>
      </c>
      <c r="H351" s="50" t="s">
        <v>997</v>
      </c>
      <c r="I351" s="33" t="s">
        <v>215</v>
      </c>
      <c r="J351" s="33">
        <v>0</v>
      </c>
      <c r="K351" s="33" t="s">
        <v>199</v>
      </c>
      <c r="L351" s="38">
        <v>1</v>
      </c>
      <c r="M351" s="38" t="s">
        <v>464</v>
      </c>
      <c r="N351" s="38" t="s">
        <v>464</v>
      </c>
      <c r="O351" s="38" t="s">
        <v>1073</v>
      </c>
      <c r="P351" s="39" t="s">
        <v>612</v>
      </c>
      <c r="Q351" s="38"/>
    </row>
    <row r="352" spans="2:17" x14ac:dyDescent="0.25">
      <c r="B352" s="5">
        <v>3</v>
      </c>
      <c r="C352" s="50" t="s">
        <v>975</v>
      </c>
      <c r="D352" s="11">
        <v>10003</v>
      </c>
      <c r="E352" s="50" t="s">
        <v>73</v>
      </c>
      <c r="F352" s="50" t="s">
        <v>68</v>
      </c>
      <c r="G352" s="10">
        <v>1</v>
      </c>
      <c r="H352" s="50" t="s">
        <v>997</v>
      </c>
      <c r="I352" s="33" t="s">
        <v>215</v>
      </c>
      <c r="J352" s="33">
        <v>0</v>
      </c>
      <c r="K352" s="33" t="s">
        <v>199</v>
      </c>
      <c r="L352" s="38">
        <v>2</v>
      </c>
      <c r="M352" s="38" t="s">
        <v>464</v>
      </c>
      <c r="N352" s="38" t="s">
        <v>464</v>
      </c>
      <c r="O352" s="43" t="s">
        <v>1074</v>
      </c>
      <c r="P352" s="39" t="s">
        <v>611</v>
      </c>
      <c r="Q352" s="38"/>
    </row>
    <row r="353" spans="2:17" x14ac:dyDescent="0.25">
      <c r="B353" s="5">
        <v>3</v>
      </c>
      <c r="C353" s="50" t="s">
        <v>975</v>
      </c>
      <c r="D353" s="11">
        <v>10003</v>
      </c>
      <c r="E353" s="50" t="s">
        <v>73</v>
      </c>
      <c r="F353" s="50" t="s">
        <v>68</v>
      </c>
      <c r="G353" s="10">
        <v>2</v>
      </c>
      <c r="H353" s="50" t="s">
        <v>998</v>
      </c>
      <c r="I353" s="33" t="s">
        <v>204</v>
      </c>
      <c r="J353" s="33">
        <v>0</v>
      </c>
      <c r="K353" s="33" t="s">
        <v>198</v>
      </c>
      <c r="L353" s="38">
        <v>1</v>
      </c>
      <c r="M353" s="38" t="s">
        <v>464</v>
      </c>
      <c r="N353" s="38" t="s">
        <v>464</v>
      </c>
      <c r="O353" s="38" t="s">
        <v>1075</v>
      </c>
      <c r="P353" s="39" t="s">
        <v>612</v>
      </c>
      <c r="Q353" s="38"/>
    </row>
    <row r="354" spans="2:17" x14ac:dyDescent="0.25">
      <c r="B354" s="5">
        <v>3</v>
      </c>
      <c r="C354" s="50" t="s">
        <v>975</v>
      </c>
      <c r="D354" s="11">
        <v>10003</v>
      </c>
      <c r="E354" s="50" t="s">
        <v>73</v>
      </c>
      <c r="F354" s="50" t="s">
        <v>68</v>
      </c>
      <c r="G354" s="10">
        <v>2</v>
      </c>
      <c r="H354" s="50" t="s">
        <v>998</v>
      </c>
      <c r="I354" s="33" t="s">
        <v>204</v>
      </c>
      <c r="J354" s="33">
        <v>0</v>
      </c>
      <c r="K354" s="33" t="s">
        <v>198</v>
      </c>
      <c r="L354" s="38">
        <v>2</v>
      </c>
      <c r="M354" s="38" t="s">
        <v>464</v>
      </c>
      <c r="N354" s="38" t="s">
        <v>464</v>
      </c>
      <c r="O354" s="38" t="s">
        <v>1076</v>
      </c>
      <c r="P354" s="39" t="s">
        <v>611</v>
      </c>
      <c r="Q354" s="38"/>
    </row>
    <row r="355" spans="2:17" x14ac:dyDescent="0.25">
      <c r="B355" s="5">
        <v>3</v>
      </c>
      <c r="C355" s="50" t="s">
        <v>975</v>
      </c>
      <c r="D355" s="11">
        <v>10003</v>
      </c>
      <c r="E355" s="50" t="s">
        <v>73</v>
      </c>
      <c r="F355" s="50" t="s">
        <v>68</v>
      </c>
      <c r="G355" s="10">
        <v>4</v>
      </c>
      <c r="H355" s="50" t="s">
        <v>999</v>
      </c>
      <c r="I355" s="33" t="s">
        <v>201</v>
      </c>
      <c r="J355" s="33">
        <v>0</v>
      </c>
      <c r="K355" s="33" t="s">
        <v>202</v>
      </c>
      <c r="L355" s="38">
        <v>1</v>
      </c>
      <c r="M355" s="38" t="s">
        <v>464</v>
      </c>
      <c r="N355" s="38" t="s">
        <v>464</v>
      </c>
      <c r="O355" s="38" t="s">
        <v>1077</v>
      </c>
      <c r="P355" s="39" t="s">
        <v>612</v>
      </c>
      <c r="Q355" s="38"/>
    </row>
    <row r="356" spans="2:17" x14ac:dyDescent="0.25">
      <c r="B356" s="5">
        <v>3</v>
      </c>
      <c r="C356" s="50" t="s">
        <v>975</v>
      </c>
      <c r="D356" s="11">
        <v>10003</v>
      </c>
      <c r="E356" s="50" t="s">
        <v>73</v>
      </c>
      <c r="F356" s="50" t="s">
        <v>68</v>
      </c>
      <c r="G356" s="10">
        <v>4</v>
      </c>
      <c r="H356" s="50" t="s">
        <v>999</v>
      </c>
      <c r="I356" s="33" t="s">
        <v>201</v>
      </c>
      <c r="J356" s="33">
        <v>0</v>
      </c>
      <c r="K356" s="33" t="s">
        <v>202</v>
      </c>
      <c r="L356" s="38">
        <v>2</v>
      </c>
      <c r="M356" s="38" t="s">
        <v>464</v>
      </c>
      <c r="N356" s="38" t="s">
        <v>464</v>
      </c>
      <c r="O356" s="38" t="s">
        <v>1078</v>
      </c>
      <c r="P356" s="39" t="s">
        <v>611</v>
      </c>
      <c r="Q356" s="38"/>
    </row>
    <row r="357" spans="2:17" x14ac:dyDescent="0.25">
      <c r="B357" s="5">
        <v>3</v>
      </c>
      <c r="C357" s="50" t="s">
        <v>975</v>
      </c>
      <c r="D357" s="11">
        <v>10005</v>
      </c>
      <c r="E357" s="50" t="s">
        <v>77</v>
      </c>
      <c r="F357" s="50" t="s">
        <v>68</v>
      </c>
      <c r="G357" s="10">
        <v>3</v>
      </c>
      <c r="H357" s="50" t="s">
        <v>1000</v>
      </c>
      <c r="I357" s="33" t="s">
        <v>243</v>
      </c>
      <c r="J357" s="33">
        <v>0</v>
      </c>
      <c r="K357" s="33" t="s">
        <v>243</v>
      </c>
      <c r="L357" s="38">
        <v>1</v>
      </c>
      <c r="M357" s="38" t="s">
        <v>0</v>
      </c>
      <c r="N357" s="38" t="s">
        <v>464</v>
      </c>
      <c r="O357" s="43"/>
      <c r="P357" s="39" t="s">
        <v>612</v>
      </c>
      <c r="Q357" s="38"/>
    </row>
    <row r="358" spans="2:17" x14ac:dyDescent="0.25">
      <c r="B358" s="5">
        <v>3</v>
      </c>
      <c r="C358" s="50" t="s">
        <v>975</v>
      </c>
      <c r="D358" s="11">
        <v>10005</v>
      </c>
      <c r="E358" s="50" t="s">
        <v>77</v>
      </c>
      <c r="F358" s="50" t="s">
        <v>68</v>
      </c>
      <c r="G358" s="10">
        <v>3</v>
      </c>
      <c r="H358" s="50" t="s">
        <v>1000</v>
      </c>
      <c r="I358" s="33" t="s">
        <v>243</v>
      </c>
      <c r="J358" s="33">
        <v>0</v>
      </c>
      <c r="K358" s="33" t="s">
        <v>243</v>
      </c>
      <c r="L358" s="38">
        <v>2</v>
      </c>
      <c r="M358" s="38" t="s">
        <v>464</v>
      </c>
      <c r="N358" s="38" t="s">
        <v>464</v>
      </c>
      <c r="O358" s="38"/>
      <c r="P358" s="39" t="s">
        <v>611</v>
      </c>
      <c r="Q358" s="38"/>
    </row>
    <row r="359" spans="2:17" x14ac:dyDescent="0.25">
      <c r="B359" s="5">
        <v>3</v>
      </c>
      <c r="C359" s="50" t="s">
        <v>975</v>
      </c>
      <c r="D359" s="11">
        <v>10006</v>
      </c>
      <c r="E359" s="50" t="s">
        <v>79</v>
      </c>
      <c r="F359" s="50" t="s">
        <v>68</v>
      </c>
      <c r="G359" s="10">
        <v>2</v>
      </c>
      <c r="H359" s="50" t="s">
        <v>1001</v>
      </c>
      <c r="I359" s="33" t="s">
        <v>215</v>
      </c>
      <c r="J359" s="33">
        <v>0</v>
      </c>
      <c r="K359" s="33" t="s">
        <v>199</v>
      </c>
      <c r="L359" s="38">
        <v>1</v>
      </c>
      <c r="M359" s="38" t="s">
        <v>464</v>
      </c>
      <c r="N359" s="38" t="s">
        <v>464</v>
      </c>
      <c r="O359" s="43" t="s">
        <v>1073</v>
      </c>
      <c r="P359" s="39" t="s">
        <v>612</v>
      </c>
      <c r="Q359" s="38"/>
    </row>
    <row r="360" spans="2:17" x14ac:dyDescent="0.25">
      <c r="B360" s="5">
        <v>3</v>
      </c>
      <c r="C360" s="50" t="s">
        <v>975</v>
      </c>
      <c r="D360" s="11">
        <v>10006</v>
      </c>
      <c r="E360" s="50" t="s">
        <v>79</v>
      </c>
      <c r="F360" s="50" t="s">
        <v>68</v>
      </c>
      <c r="G360" s="10">
        <v>2</v>
      </c>
      <c r="H360" s="50" t="s">
        <v>1001</v>
      </c>
      <c r="I360" s="33" t="s">
        <v>215</v>
      </c>
      <c r="J360" s="33">
        <v>0</v>
      </c>
      <c r="K360" s="33" t="s">
        <v>199</v>
      </c>
      <c r="L360" s="38">
        <v>2</v>
      </c>
      <c r="M360" s="38" t="s">
        <v>464</v>
      </c>
      <c r="N360" s="38" t="s">
        <v>464</v>
      </c>
      <c r="O360" s="38" t="s">
        <v>1074</v>
      </c>
      <c r="P360" s="39" t="s">
        <v>611</v>
      </c>
      <c r="Q360" s="38"/>
    </row>
    <row r="361" spans="2:17" x14ac:dyDescent="0.25">
      <c r="B361" s="5">
        <v>3</v>
      </c>
      <c r="C361" s="50" t="s">
        <v>975</v>
      </c>
      <c r="D361" s="11">
        <v>10006</v>
      </c>
      <c r="E361" s="50" t="s">
        <v>79</v>
      </c>
      <c r="F361" s="50" t="s">
        <v>68</v>
      </c>
      <c r="G361" s="10">
        <v>3</v>
      </c>
      <c r="H361" s="50" t="s">
        <v>1002</v>
      </c>
      <c r="I361" s="33" t="s">
        <v>204</v>
      </c>
      <c r="J361" s="33">
        <v>0</v>
      </c>
      <c r="K361" s="33" t="s">
        <v>198</v>
      </c>
      <c r="L361" s="38">
        <v>1</v>
      </c>
      <c r="M361" s="38" t="s">
        <v>464</v>
      </c>
      <c r="N361" s="38" t="s">
        <v>464</v>
      </c>
      <c r="O361" s="43" t="s">
        <v>1075</v>
      </c>
      <c r="P361" s="39" t="s">
        <v>612</v>
      </c>
      <c r="Q361" s="38"/>
    </row>
    <row r="362" spans="2:17" x14ac:dyDescent="0.25">
      <c r="B362" s="5">
        <v>3</v>
      </c>
      <c r="C362" s="50" t="s">
        <v>975</v>
      </c>
      <c r="D362" s="11">
        <v>10006</v>
      </c>
      <c r="E362" s="50" t="s">
        <v>79</v>
      </c>
      <c r="F362" s="50" t="s">
        <v>68</v>
      </c>
      <c r="G362" s="10">
        <v>3</v>
      </c>
      <c r="H362" s="50" t="s">
        <v>1002</v>
      </c>
      <c r="I362" s="33" t="s">
        <v>204</v>
      </c>
      <c r="J362" s="33">
        <v>0</v>
      </c>
      <c r="K362" s="33" t="s">
        <v>198</v>
      </c>
      <c r="L362" s="38">
        <v>2</v>
      </c>
      <c r="M362" s="38" t="s">
        <v>464</v>
      </c>
      <c r="N362" s="38" t="s">
        <v>464</v>
      </c>
      <c r="O362" s="38" t="s">
        <v>1076</v>
      </c>
      <c r="P362" s="39" t="s">
        <v>611</v>
      </c>
      <c r="Q362" s="38"/>
    </row>
    <row r="363" spans="2:17" x14ac:dyDescent="0.25">
      <c r="B363" s="5">
        <v>3</v>
      </c>
      <c r="C363" s="50" t="s">
        <v>975</v>
      </c>
      <c r="D363" s="11">
        <v>10006</v>
      </c>
      <c r="E363" s="50" t="s">
        <v>79</v>
      </c>
      <c r="F363" s="50" t="s">
        <v>68</v>
      </c>
      <c r="G363" s="10">
        <v>6</v>
      </c>
      <c r="H363" s="50" t="s">
        <v>1003</v>
      </c>
      <c r="I363" s="33" t="s">
        <v>201</v>
      </c>
      <c r="J363" s="33">
        <v>0</v>
      </c>
      <c r="K363" s="33" t="s">
        <v>202</v>
      </c>
      <c r="L363" s="38">
        <v>1</v>
      </c>
      <c r="M363" s="38" t="s">
        <v>464</v>
      </c>
      <c r="N363" s="38" t="s">
        <v>464</v>
      </c>
      <c r="O363" s="38" t="s">
        <v>1077</v>
      </c>
      <c r="P363" s="39" t="s">
        <v>612</v>
      </c>
      <c r="Q363" s="38"/>
    </row>
    <row r="364" spans="2:17" x14ac:dyDescent="0.25">
      <c r="B364" s="5">
        <v>3</v>
      </c>
      <c r="C364" s="50" t="s">
        <v>975</v>
      </c>
      <c r="D364" s="11">
        <v>10006</v>
      </c>
      <c r="E364" s="50" t="s">
        <v>79</v>
      </c>
      <c r="F364" s="50" t="s">
        <v>68</v>
      </c>
      <c r="G364" s="10">
        <v>6</v>
      </c>
      <c r="H364" s="50" t="s">
        <v>1003</v>
      </c>
      <c r="I364" s="33" t="s">
        <v>201</v>
      </c>
      <c r="J364" s="33">
        <v>0</v>
      </c>
      <c r="K364" s="33" t="s">
        <v>202</v>
      </c>
      <c r="L364" s="38">
        <v>2</v>
      </c>
      <c r="M364" s="38" t="s">
        <v>464</v>
      </c>
      <c r="N364" s="38" t="s">
        <v>464</v>
      </c>
      <c r="O364" s="38" t="s">
        <v>1078</v>
      </c>
      <c r="P364" s="39" t="s">
        <v>611</v>
      </c>
      <c r="Q364" s="38"/>
    </row>
    <row r="365" spans="2:17" x14ac:dyDescent="0.25">
      <c r="B365" s="5">
        <v>3</v>
      </c>
      <c r="C365" s="50" t="s">
        <v>975</v>
      </c>
      <c r="D365" s="11">
        <v>10007</v>
      </c>
      <c r="E365" s="50" t="s">
        <v>81</v>
      </c>
      <c r="F365" s="50" t="s">
        <v>68</v>
      </c>
      <c r="G365" s="10">
        <v>1</v>
      </c>
      <c r="H365" s="50" t="s">
        <v>1004</v>
      </c>
      <c r="I365" s="33" t="s">
        <v>195</v>
      </c>
      <c r="J365" s="33">
        <v>0</v>
      </c>
      <c r="K365" s="33" t="s">
        <v>195</v>
      </c>
      <c r="L365" s="38">
        <v>1</v>
      </c>
      <c r="M365" s="38" t="s">
        <v>0</v>
      </c>
      <c r="N365" s="38" t="s">
        <v>464</v>
      </c>
      <c r="O365" s="38"/>
      <c r="P365" s="39" t="s">
        <v>612</v>
      </c>
      <c r="Q365" s="38"/>
    </row>
    <row r="366" spans="2:17" x14ac:dyDescent="0.25">
      <c r="B366" s="5">
        <v>3</v>
      </c>
      <c r="C366" s="50" t="s">
        <v>975</v>
      </c>
      <c r="D366" s="11">
        <v>10007</v>
      </c>
      <c r="E366" s="50" t="s">
        <v>81</v>
      </c>
      <c r="F366" s="50" t="s">
        <v>68</v>
      </c>
      <c r="G366" s="10">
        <v>1</v>
      </c>
      <c r="H366" s="50" t="s">
        <v>1004</v>
      </c>
      <c r="I366" s="33" t="s">
        <v>195</v>
      </c>
      <c r="J366" s="33">
        <v>0</v>
      </c>
      <c r="K366" s="33" t="s">
        <v>195</v>
      </c>
      <c r="L366" s="38">
        <v>2</v>
      </c>
      <c r="M366" s="38" t="s">
        <v>464</v>
      </c>
      <c r="N366" s="38" t="s">
        <v>464</v>
      </c>
      <c r="O366" s="38"/>
      <c r="P366" s="39" t="s">
        <v>611</v>
      </c>
      <c r="Q366" s="38"/>
    </row>
    <row r="367" spans="2:17" x14ac:dyDescent="0.25">
      <c r="B367" s="5">
        <v>3</v>
      </c>
      <c r="C367" s="50" t="s">
        <v>975</v>
      </c>
      <c r="D367" s="51">
        <v>10007</v>
      </c>
      <c r="E367" s="50" t="s">
        <v>81</v>
      </c>
      <c r="F367" s="50" t="s">
        <v>68</v>
      </c>
      <c r="G367" s="32">
        <v>2</v>
      </c>
      <c r="H367" s="50" t="s">
        <v>1005</v>
      </c>
      <c r="I367" s="33" t="s">
        <v>203</v>
      </c>
      <c r="J367" s="33">
        <v>0</v>
      </c>
      <c r="K367" s="33" t="s">
        <v>203</v>
      </c>
      <c r="L367" s="32">
        <v>1</v>
      </c>
      <c r="M367" s="32" t="s">
        <v>27</v>
      </c>
      <c r="N367" s="32" t="s">
        <v>464</v>
      </c>
      <c r="O367" s="51"/>
      <c r="P367" s="32" t="s">
        <v>612</v>
      </c>
      <c r="Q367" s="38"/>
    </row>
    <row r="368" spans="2:17" x14ac:dyDescent="0.25">
      <c r="B368" s="5">
        <v>3</v>
      </c>
      <c r="C368" s="50" t="s">
        <v>975</v>
      </c>
      <c r="D368" s="51">
        <v>10007</v>
      </c>
      <c r="E368" s="50" t="s">
        <v>81</v>
      </c>
      <c r="F368" s="50" t="s">
        <v>68</v>
      </c>
      <c r="G368" s="32">
        <v>2</v>
      </c>
      <c r="H368" s="50" t="s">
        <v>1005</v>
      </c>
      <c r="I368" s="33" t="s">
        <v>203</v>
      </c>
      <c r="J368" s="33">
        <v>0</v>
      </c>
      <c r="K368" s="33" t="s">
        <v>203</v>
      </c>
      <c r="L368" s="32">
        <v>2</v>
      </c>
      <c r="M368" s="32" t="s">
        <v>464</v>
      </c>
      <c r="N368" s="32" t="s">
        <v>464</v>
      </c>
      <c r="O368" s="51"/>
      <c r="P368" s="32" t="s">
        <v>611</v>
      </c>
      <c r="Q368" s="38"/>
    </row>
    <row r="369" spans="2:17" x14ac:dyDescent="0.25">
      <c r="B369" s="5">
        <v>3</v>
      </c>
      <c r="C369" s="50" t="s">
        <v>975</v>
      </c>
      <c r="D369" s="51">
        <v>10014</v>
      </c>
      <c r="E369" s="50" t="s">
        <v>95</v>
      </c>
      <c r="F369" s="50" t="s">
        <v>68</v>
      </c>
      <c r="G369" s="32">
        <v>2</v>
      </c>
      <c r="H369" s="50" t="s">
        <v>1006</v>
      </c>
      <c r="I369" s="33" t="s">
        <v>226</v>
      </c>
      <c r="J369" s="33">
        <v>0</v>
      </c>
      <c r="K369" s="33" t="s">
        <v>227</v>
      </c>
      <c r="L369" s="32">
        <v>1</v>
      </c>
      <c r="M369" s="32" t="s">
        <v>464</v>
      </c>
      <c r="N369" s="32" t="s">
        <v>464</v>
      </c>
      <c r="O369" s="51" t="s">
        <v>1079</v>
      </c>
      <c r="P369" s="32" t="s">
        <v>612</v>
      </c>
      <c r="Q369" s="38"/>
    </row>
    <row r="370" spans="2:17" x14ac:dyDescent="0.25">
      <c r="B370" s="5">
        <v>3</v>
      </c>
      <c r="C370" s="50" t="s">
        <v>975</v>
      </c>
      <c r="D370" s="51">
        <v>10014</v>
      </c>
      <c r="E370" s="50" t="s">
        <v>95</v>
      </c>
      <c r="F370" s="50" t="s">
        <v>68</v>
      </c>
      <c r="G370" s="32">
        <v>2</v>
      </c>
      <c r="H370" s="50" t="s">
        <v>1006</v>
      </c>
      <c r="I370" s="33" t="s">
        <v>226</v>
      </c>
      <c r="J370" s="33">
        <v>0</v>
      </c>
      <c r="K370" s="33" t="s">
        <v>227</v>
      </c>
      <c r="L370" s="32">
        <v>2</v>
      </c>
      <c r="M370" s="32" t="s">
        <v>464</v>
      </c>
      <c r="N370" s="32" t="s">
        <v>464</v>
      </c>
      <c r="O370" s="51" t="s">
        <v>1080</v>
      </c>
      <c r="P370" s="32" t="s">
        <v>612</v>
      </c>
      <c r="Q370" s="38"/>
    </row>
    <row r="371" spans="2:17" x14ac:dyDescent="0.25">
      <c r="B371" s="5">
        <v>3</v>
      </c>
      <c r="C371" s="50" t="s">
        <v>975</v>
      </c>
      <c r="D371" s="11">
        <v>10014</v>
      </c>
      <c r="E371" s="50" t="s">
        <v>95</v>
      </c>
      <c r="F371" s="50" t="s">
        <v>68</v>
      </c>
      <c r="G371" s="10">
        <v>2</v>
      </c>
      <c r="H371" s="50" t="s">
        <v>1006</v>
      </c>
      <c r="I371" s="33" t="s">
        <v>226</v>
      </c>
      <c r="J371" s="33">
        <v>0</v>
      </c>
      <c r="K371" s="33" t="s">
        <v>227</v>
      </c>
      <c r="L371" s="38">
        <v>3</v>
      </c>
      <c r="M371" s="38" t="s">
        <v>464</v>
      </c>
      <c r="N371" s="38" t="s">
        <v>464</v>
      </c>
      <c r="O371" s="38" t="s">
        <v>1081</v>
      </c>
      <c r="P371" s="39" t="s">
        <v>612</v>
      </c>
      <c r="Q371" s="38"/>
    </row>
    <row r="372" spans="2:17" x14ac:dyDescent="0.25">
      <c r="B372" s="5">
        <v>3</v>
      </c>
      <c r="C372" s="50" t="s">
        <v>975</v>
      </c>
      <c r="D372" s="11">
        <v>10014</v>
      </c>
      <c r="E372" s="50" t="s">
        <v>95</v>
      </c>
      <c r="F372" s="50" t="s">
        <v>68</v>
      </c>
      <c r="G372" s="10">
        <v>2</v>
      </c>
      <c r="H372" s="50" t="s">
        <v>1006</v>
      </c>
      <c r="I372" s="33" t="s">
        <v>226</v>
      </c>
      <c r="J372" s="33">
        <v>0</v>
      </c>
      <c r="K372" s="33" t="s">
        <v>227</v>
      </c>
      <c r="L372" s="38">
        <v>4</v>
      </c>
      <c r="M372" s="38" t="s">
        <v>464</v>
      </c>
      <c r="N372" s="38" t="s">
        <v>464</v>
      </c>
      <c r="O372" s="38" t="s">
        <v>1082</v>
      </c>
      <c r="P372" s="39" t="s">
        <v>611</v>
      </c>
      <c r="Q372" s="38"/>
    </row>
    <row r="373" spans="2:17" x14ac:dyDescent="0.25">
      <c r="B373" s="5">
        <v>3</v>
      </c>
      <c r="C373" s="50" t="s">
        <v>975</v>
      </c>
      <c r="D373" s="11">
        <v>10020</v>
      </c>
      <c r="E373" s="50" t="s">
        <v>107</v>
      </c>
      <c r="F373" s="50" t="s">
        <v>68</v>
      </c>
      <c r="G373" s="10">
        <v>1</v>
      </c>
      <c r="H373" s="50" t="s">
        <v>1007</v>
      </c>
      <c r="I373" s="33" t="s">
        <v>236</v>
      </c>
      <c r="J373" s="33">
        <v>0</v>
      </c>
      <c r="K373" s="33" t="s">
        <v>200</v>
      </c>
      <c r="L373" s="38">
        <v>1</v>
      </c>
      <c r="M373" s="38" t="s">
        <v>0</v>
      </c>
      <c r="N373" s="38" t="s">
        <v>464</v>
      </c>
      <c r="O373" s="38"/>
      <c r="P373" s="37" t="s">
        <v>612</v>
      </c>
      <c r="Q373" s="38"/>
    </row>
    <row r="374" spans="2:17" x14ac:dyDescent="0.25">
      <c r="B374" s="5">
        <v>3</v>
      </c>
      <c r="C374" s="50" t="s">
        <v>975</v>
      </c>
      <c r="D374" s="11">
        <v>10020</v>
      </c>
      <c r="E374" s="50" t="s">
        <v>107</v>
      </c>
      <c r="F374" s="50" t="s">
        <v>68</v>
      </c>
      <c r="G374" s="10">
        <v>1</v>
      </c>
      <c r="H374" s="50" t="s">
        <v>1007</v>
      </c>
      <c r="I374" s="33" t="s">
        <v>236</v>
      </c>
      <c r="J374" s="33">
        <v>0</v>
      </c>
      <c r="K374" s="33" t="s">
        <v>200</v>
      </c>
      <c r="L374" s="38">
        <v>2</v>
      </c>
      <c r="M374" s="38" t="s">
        <v>464</v>
      </c>
      <c r="N374" s="38" t="s">
        <v>464</v>
      </c>
      <c r="O374" s="38"/>
      <c r="P374" s="37" t="s">
        <v>611</v>
      </c>
      <c r="Q374" s="38"/>
    </row>
    <row r="375" spans="2:17" x14ac:dyDescent="0.25">
      <c r="B375" s="5">
        <v>3</v>
      </c>
      <c r="C375" s="50" t="s">
        <v>975</v>
      </c>
      <c r="D375" s="11">
        <v>10020</v>
      </c>
      <c r="E375" s="50" t="s">
        <v>107</v>
      </c>
      <c r="F375" s="50" t="s">
        <v>68</v>
      </c>
      <c r="G375" s="10">
        <v>2</v>
      </c>
      <c r="H375" s="50" t="s">
        <v>1008</v>
      </c>
      <c r="I375" s="33" t="s">
        <v>237</v>
      </c>
      <c r="J375" s="33">
        <v>0</v>
      </c>
      <c r="K375" s="33" t="s">
        <v>238</v>
      </c>
      <c r="L375" s="38">
        <v>1</v>
      </c>
      <c r="M375" s="38" t="s">
        <v>0</v>
      </c>
      <c r="N375" s="38" t="s">
        <v>464</v>
      </c>
      <c r="O375" s="38"/>
      <c r="P375" s="37" t="s">
        <v>612</v>
      </c>
      <c r="Q375" s="38"/>
    </row>
    <row r="376" spans="2:17" x14ac:dyDescent="0.25">
      <c r="B376" s="5">
        <v>3</v>
      </c>
      <c r="C376" s="50" t="s">
        <v>975</v>
      </c>
      <c r="D376" s="11">
        <v>10020</v>
      </c>
      <c r="E376" s="50" t="s">
        <v>107</v>
      </c>
      <c r="F376" s="50" t="s">
        <v>68</v>
      </c>
      <c r="G376" s="10">
        <v>2</v>
      </c>
      <c r="H376" s="50" t="s">
        <v>1008</v>
      </c>
      <c r="I376" s="33" t="s">
        <v>237</v>
      </c>
      <c r="J376" s="33">
        <v>0</v>
      </c>
      <c r="K376" s="33" t="s">
        <v>238</v>
      </c>
      <c r="L376" s="38">
        <v>2</v>
      </c>
      <c r="M376" s="38" t="s">
        <v>464</v>
      </c>
      <c r="N376" s="38" t="s">
        <v>464</v>
      </c>
      <c r="O376" s="38"/>
      <c r="P376" s="37" t="s">
        <v>611</v>
      </c>
      <c r="Q376" s="38"/>
    </row>
    <row r="377" spans="2:17" x14ac:dyDescent="0.25">
      <c r="B377" s="5">
        <v>3</v>
      </c>
      <c r="C377" s="50" t="s">
        <v>975</v>
      </c>
      <c r="D377" s="11">
        <v>10020</v>
      </c>
      <c r="E377" s="50" t="s">
        <v>107</v>
      </c>
      <c r="F377" s="50" t="s">
        <v>68</v>
      </c>
      <c r="G377" s="10">
        <v>3</v>
      </c>
      <c r="H377" s="50" t="s">
        <v>1009</v>
      </c>
      <c r="I377" s="33" t="s">
        <v>239</v>
      </c>
      <c r="J377" s="33">
        <v>0</v>
      </c>
      <c r="K377" s="33" t="s">
        <v>1010</v>
      </c>
      <c r="L377" s="38">
        <v>1</v>
      </c>
      <c r="M377" s="38" t="s">
        <v>27</v>
      </c>
      <c r="N377" s="38" t="s">
        <v>464</v>
      </c>
      <c r="O377" s="38" t="s">
        <v>1083</v>
      </c>
      <c r="P377" s="37" t="s">
        <v>612</v>
      </c>
      <c r="Q377" s="38"/>
    </row>
    <row r="378" spans="2:17" x14ac:dyDescent="0.25">
      <c r="B378" s="5">
        <v>3</v>
      </c>
      <c r="C378" s="50" t="s">
        <v>975</v>
      </c>
      <c r="D378" s="11">
        <v>10020</v>
      </c>
      <c r="E378" s="50" t="s">
        <v>107</v>
      </c>
      <c r="F378" s="50" t="s">
        <v>68</v>
      </c>
      <c r="G378" s="10">
        <v>3</v>
      </c>
      <c r="H378" s="50" t="s">
        <v>1009</v>
      </c>
      <c r="I378" s="33" t="s">
        <v>239</v>
      </c>
      <c r="J378" s="33">
        <v>0</v>
      </c>
      <c r="K378" s="33" t="s">
        <v>1010</v>
      </c>
      <c r="L378" s="38">
        <v>2</v>
      </c>
      <c r="M378" s="38" t="s">
        <v>464</v>
      </c>
      <c r="N378" s="38" t="s">
        <v>464</v>
      </c>
      <c r="O378" s="38"/>
      <c r="P378" s="37" t="s">
        <v>611</v>
      </c>
      <c r="Q378" s="38"/>
    </row>
    <row r="379" spans="2:17" x14ac:dyDescent="0.25">
      <c r="B379" s="5">
        <v>3</v>
      </c>
      <c r="C379" s="50" t="s">
        <v>975</v>
      </c>
      <c r="D379" s="11">
        <v>10020</v>
      </c>
      <c r="E379" s="50" t="s">
        <v>107</v>
      </c>
      <c r="F379" s="50" t="s">
        <v>68</v>
      </c>
      <c r="G379" s="10">
        <v>4</v>
      </c>
      <c r="H379" s="50" t="s">
        <v>1011</v>
      </c>
      <c r="I379" s="33" t="s">
        <v>240</v>
      </c>
      <c r="J379" s="33">
        <v>0</v>
      </c>
      <c r="K379" s="33" t="s">
        <v>1012</v>
      </c>
      <c r="L379" s="38">
        <v>1</v>
      </c>
      <c r="M379" s="38" t="s">
        <v>27</v>
      </c>
      <c r="N379" s="38" t="s">
        <v>464</v>
      </c>
      <c r="O379" s="38" t="s">
        <v>1084</v>
      </c>
      <c r="P379" s="37" t="s">
        <v>612</v>
      </c>
      <c r="Q379" s="38"/>
    </row>
    <row r="380" spans="2:17" x14ac:dyDescent="0.25">
      <c r="B380" s="5">
        <v>3</v>
      </c>
      <c r="C380" s="50" t="s">
        <v>975</v>
      </c>
      <c r="D380" s="11">
        <v>10020</v>
      </c>
      <c r="E380" s="50" t="s">
        <v>107</v>
      </c>
      <c r="F380" s="50" t="s">
        <v>68</v>
      </c>
      <c r="G380" s="10">
        <v>4</v>
      </c>
      <c r="H380" s="50" t="s">
        <v>1011</v>
      </c>
      <c r="I380" s="33" t="s">
        <v>240</v>
      </c>
      <c r="J380" s="33">
        <v>0</v>
      </c>
      <c r="K380" s="33" t="s">
        <v>1012</v>
      </c>
      <c r="L380" s="38">
        <v>2</v>
      </c>
      <c r="M380" s="38" t="s">
        <v>464</v>
      </c>
      <c r="N380" s="38" t="s">
        <v>464</v>
      </c>
      <c r="O380" s="38"/>
      <c r="P380" s="37" t="s">
        <v>611</v>
      </c>
      <c r="Q380" s="38"/>
    </row>
    <row r="381" spans="2:17" x14ac:dyDescent="0.25">
      <c r="B381" s="5">
        <v>3</v>
      </c>
      <c r="C381" s="50" t="s">
        <v>975</v>
      </c>
      <c r="D381" s="11">
        <v>10020</v>
      </c>
      <c r="E381" s="50" t="s">
        <v>107</v>
      </c>
      <c r="F381" s="50" t="s">
        <v>68</v>
      </c>
      <c r="G381" s="10">
        <v>5</v>
      </c>
      <c r="H381" s="50" t="s">
        <v>1013</v>
      </c>
      <c r="I381" s="33" t="s">
        <v>241</v>
      </c>
      <c r="J381" s="33">
        <v>0</v>
      </c>
      <c r="K381" s="33" t="s">
        <v>1014</v>
      </c>
      <c r="L381" s="38">
        <v>1</v>
      </c>
      <c r="M381" s="38" t="s">
        <v>27</v>
      </c>
      <c r="N381" s="38" t="s">
        <v>464</v>
      </c>
      <c r="O381" s="38" t="s">
        <v>1085</v>
      </c>
      <c r="P381" s="37" t="s">
        <v>612</v>
      </c>
      <c r="Q381" s="38"/>
    </row>
    <row r="382" spans="2:17" x14ac:dyDescent="0.25">
      <c r="B382" s="5">
        <v>3</v>
      </c>
      <c r="C382" s="50" t="s">
        <v>975</v>
      </c>
      <c r="D382" s="11">
        <v>10020</v>
      </c>
      <c r="E382" s="50" t="s">
        <v>107</v>
      </c>
      <c r="F382" s="50" t="s">
        <v>68</v>
      </c>
      <c r="G382" s="10">
        <v>5</v>
      </c>
      <c r="H382" s="50" t="s">
        <v>1013</v>
      </c>
      <c r="I382" s="33" t="s">
        <v>241</v>
      </c>
      <c r="J382" s="33">
        <v>0</v>
      </c>
      <c r="K382" s="33" t="s">
        <v>1014</v>
      </c>
      <c r="L382" s="38">
        <v>2</v>
      </c>
      <c r="M382" s="38" t="s">
        <v>464</v>
      </c>
      <c r="N382" s="38" t="s">
        <v>464</v>
      </c>
      <c r="O382" s="38"/>
      <c r="P382" s="37" t="s">
        <v>611</v>
      </c>
      <c r="Q382" s="38"/>
    </row>
    <row r="383" spans="2:17" x14ac:dyDescent="0.25">
      <c r="B383" s="5">
        <v>3</v>
      </c>
      <c r="C383" s="50" t="s">
        <v>975</v>
      </c>
      <c r="D383" s="11">
        <v>10020</v>
      </c>
      <c r="E383" s="50" t="s">
        <v>107</v>
      </c>
      <c r="F383" s="50" t="s">
        <v>68</v>
      </c>
      <c r="G383" s="10">
        <v>6</v>
      </c>
      <c r="H383" s="50" t="s">
        <v>1015</v>
      </c>
      <c r="I383" s="33" t="s">
        <v>242</v>
      </c>
      <c r="J383" s="33">
        <v>0</v>
      </c>
      <c r="K383" s="33" t="s">
        <v>1016</v>
      </c>
      <c r="L383" s="38">
        <v>1</v>
      </c>
      <c r="M383" s="38" t="s">
        <v>27</v>
      </c>
      <c r="N383" s="38" t="s">
        <v>464</v>
      </c>
      <c r="O383" s="38" t="s">
        <v>1086</v>
      </c>
      <c r="P383" s="39" t="s">
        <v>612</v>
      </c>
      <c r="Q383" s="38"/>
    </row>
    <row r="384" spans="2:17" x14ac:dyDescent="0.25">
      <c r="B384" s="5">
        <v>3</v>
      </c>
      <c r="C384" s="50" t="s">
        <v>975</v>
      </c>
      <c r="D384" s="11">
        <v>10020</v>
      </c>
      <c r="E384" s="50" t="s">
        <v>107</v>
      </c>
      <c r="F384" s="50" t="s">
        <v>68</v>
      </c>
      <c r="G384" s="10">
        <v>6</v>
      </c>
      <c r="H384" s="50" t="s">
        <v>1015</v>
      </c>
      <c r="I384" s="33" t="s">
        <v>242</v>
      </c>
      <c r="J384" s="33">
        <v>0</v>
      </c>
      <c r="K384" s="33" t="s">
        <v>1016</v>
      </c>
      <c r="L384" s="38">
        <v>2</v>
      </c>
      <c r="M384" s="38" t="s">
        <v>464</v>
      </c>
      <c r="N384" s="38" t="s">
        <v>464</v>
      </c>
      <c r="O384" s="38"/>
      <c r="P384" s="39" t="s">
        <v>611</v>
      </c>
      <c r="Q384" s="38"/>
    </row>
    <row r="385" spans="2:17" x14ac:dyDescent="0.25">
      <c r="B385" s="5">
        <v>3</v>
      </c>
      <c r="C385" s="50" t="s">
        <v>975</v>
      </c>
      <c r="D385" s="11">
        <v>10023</v>
      </c>
      <c r="E385" s="50" t="s">
        <v>113</v>
      </c>
      <c r="F385" s="50" t="s">
        <v>68</v>
      </c>
      <c r="G385" s="10">
        <v>1</v>
      </c>
      <c r="H385" s="50" t="s">
        <v>1017</v>
      </c>
      <c r="I385" s="33" t="s">
        <v>244</v>
      </c>
      <c r="J385" s="33">
        <v>0</v>
      </c>
      <c r="K385" s="33" t="s">
        <v>245</v>
      </c>
      <c r="L385" s="38">
        <v>1</v>
      </c>
      <c r="M385" s="38" t="s">
        <v>27</v>
      </c>
      <c r="N385" s="38" t="s">
        <v>464</v>
      </c>
      <c r="O385" s="38"/>
      <c r="P385" s="39" t="s">
        <v>612</v>
      </c>
      <c r="Q385" s="38"/>
    </row>
    <row r="386" spans="2:17" x14ac:dyDescent="0.25">
      <c r="B386" s="5">
        <v>3</v>
      </c>
      <c r="C386" s="50" t="s">
        <v>975</v>
      </c>
      <c r="D386" s="11">
        <v>10023</v>
      </c>
      <c r="E386" s="50" t="s">
        <v>113</v>
      </c>
      <c r="F386" s="50" t="s">
        <v>68</v>
      </c>
      <c r="G386" s="10">
        <v>1</v>
      </c>
      <c r="H386" s="50" t="s">
        <v>1017</v>
      </c>
      <c r="I386" s="33" t="s">
        <v>244</v>
      </c>
      <c r="J386" s="33">
        <v>0</v>
      </c>
      <c r="K386" s="33" t="s">
        <v>245</v>
      </c>
      <c r="L386" s="38">
        <v>2</v>
      </c>
      <c r="M386" s="38" t="s">
        <v>464</v>
      </c>
      <c r="N386" s="38" t="s">
        <v>464</v>
      </c>
      <c r="O386" s="38"/>
      <c r="P386" s="39" t="s">
        <v>611</v>
      </c>
      <c r="Q386" s="38"/>
    </row>
    <row r="387" spans="2:17" x14ac:dyDescent="0.25">
      <c r="B387" s="5">
        <v>3</v>
      </c>
      <c r="C387" s="50" t="s">
        <v>975</v>
      </c>
      <c r="D387" s="11">
        <v>10023</v>
      </c>
      <c r="E387" s="50" t="s">
        <v>113</v>
      </c>
      <c r="F387" s="50" t="s">
        <v>68</v>
      </c>
      <c r="G387" s="10">
        <v>2</v>
      </c>
      <c r="H387" s="50" t="s">
        <v>1018</v>
      </c>
      <c r="I387" s="33" t="s">
        <v>369</v>
      </c>
      <c r="J387" s="33">
        <v>0</v>
      </c>
      <c r="K387" s="33" t="s">
        <v>370</v>
      </c>
      <c r="L387" s="38">
        <v>1</v>
      </c>
      <c r="M387" s="38" t="s">
        <v>27</v>
      </c>
      <c r="N387" s="38" t="s">
        <v>464</v>
      </c>
      <c r="O387" s="38"/>
      <c r="P387" s="39" t="s">
        <v>612</v>
      </c>
      <c r="Q387" s="38"/>
    </row>
    <row r="388" spans="2:17" x14ac:dyDescent="0.25">
      <c r="B388" s="5">
        <v>3</v>
      </c>
      <c r="C388" s="50" t="s">
        <v>975</v>
      </c>
      <c r="D388" s="11">
        <v>10023</v>
      </c>
      <c r="E388" s="50" t="s">
        <v>113</v>
      </c>
      <c r="F388" s="50" t="s">
        <v>68</v>
      </c>
      <c r="G388" s="10">
        <v>2</v>
      </c>
      <c r="H388" s="50" t="s">
        <v>1018</v>
      </c>
      <c r="I388" s="33" t="s">
        <v>369</v>
      </c>
      <c r="J388" s="33">
        <v>0</v>
      </c>
      <c r="K388" s="33" t="s">
        <v>370</v>
      </c>
      <c r="L388" s="38">
        <v>2</v>
      </c>
      <c r="M388" s="38" t="s">
        <v>464</v>
      </c>
      <c r="N388" s="38" t="s">
        <v>464</v>
      </c>
      <c r="O388" s="38"/>
      <c r="P388" s="39" t="s">
        <v>611</v>
      </c>
      <c r="Q388" s="38"/>
    </row>
    <row r="389" spans="2:17" x14ac:dyDescent="0.25">
      <c r="B389" s="5">
        <v>3</v>
      </c>
      <c r="C389" s="50" t="s">
        <v>975</v>
      </c>
      <c r="D389" s="11">
        <v>10023</v>
      </c>
      <c r="E389" s="50" t="s">
        <v>113</v>
      </c>
      <c r="F389" s="50" t="s">
        <v>68</v>
      </c>
      <c r="G389" s="10">
        <v>3</v>
      </c>
      <c r="H389" s="50" t="s">
        <v>1019</v>
      </c>
      <c r="I389" s="33" t="s">
        <v>246</v>
      </c>
      <c r="J389" s="33">
        <v>0</v>
      </c>
      <c r="K389" s="33" t="s">
        <v>247</v>
      </c>
      <c r="L389" s="38">
        <v>1</v>
      </c>
      <c r="M389" s="38" t="s">
        <v>0</v>
      </c>
      <c r="N389" s="38" t="s">
        <v>464</v>
      </c>
      <c r="O389" s="38"/>
      <c r="P389" s="39" t="s">
        <v>612</v>
      </c>
      <c r="Q389" s="38"/>
    </row>
    <row r="390" spans="2:17" x14ac:dyDescent="0.25">
      <c r="B390" s="5">
        <v>3</v>
      </c>
      <c r="C390" s="50" t="s">
        <v>975</v>
      </c>
      <c r="D390" s="11">
        <v>10023</v>
      </c>
      <c r="E390" s="50" t="s">
        <v>113</v>
      </c>
      <c r="F390" s="50" t="s">
        <v>68</v>
      </c>
      <c r="G390" s="10">
        <v>3</v>
      </c>
      <c r="H390" s="50" t="s">
        <v>1019</v>
      </c>
      <c r="I390" s="33" t="s">
        <v>246</v>
      </c>
      <c r="J390" s="33">
        <v>0</v>
      </c>
      <c r="K390" s="33" t="s">
        <v>247</v>
      </c>
      <c r="L390" s="38">
        <v>2</v>
      </c>
      <c r="M390" s="38" t="s">
        <v>464</v>
      </c>
      <c r="N390" s="38" t="s">
        <v>464</v>
      </c>
      <c r="O390" s="38"/>
      <c r="P390" s="39" t="s">
        <v>611</v>
      </c>
      <c r="Q390" s="38"/>
    </row>
    <row r="391" spans="2:17" x14ac:dyDescent="0.25">
      <c r="B391" s="5">
        <v>3</v>
      </c>
      <c r="C391" s="50" t="s">
        <v>975</v>
      </c>
      <c r="D391" s="11">
        <v>10023</v>
      </c>
      <c r="E391" s="50" t="s">
        <v>113</v>
      </c>
      <c r="F391" s="50" t="s">
        <v>68</v>
      </c>
      <c r="G391" s="10">
        <v>4</v>
      </c>
      <c r="H391" s="50" t="s">
        <v>1020</v>
      </c>
      <c r="I391" s="33" t="s">
        <v>371</v>
      </c>
      <c r="J391" s="33">
        <v>0</v>
      </c>
      <c r="K391" s="33" t="s">
        <v>372</v>
      </c>
      <c r="L391" s="38">
        <v>1</v>
      </c>
      <c r="M391" s="38" t="s">
        <v>0</v>
      </c>
      <c r="N391" s="38" t="s">
        <v>464</v>
      </c>
      <c r="O391" s="38"/>
      <c r="P391" s="39" t="s">
        <v>612</v>
      </c>
      <c r="Q391" s="38"/>
    </row>
    <row r="392" spans="2:17" x14ac:dyDescent="0.25">
      <c r="B392" s="5">
        <v>3</v>
      </c>
      <c r="C392" s="50" t="s">
        <v>975</v>
      </c>
      <c r="D392" s="11">
        <v>10023</v>
      </c>
      <c r="E392" s="50" t="s">
        <v>113</v>
      </c>
      <c r="F392" s="50" t="s">
        <v>68</v>
      </c>
      <c r="G392" s="10">
        <v>4</v>
      </c>
      <c r="H392" s="50" t="s">
        <v>1020</v>
      </c>
      <c r="I392" s="33" t="s">
        <v>371</v>
      </c>
      <c r="J392" s="33">
        <v>0</v>
      </c>
      <c r="K392" s="33" t="s">
        <v>372</v>
      </c>
      <c r="L392" s="38">
        <v>2</v>
      </c>
      <c r="M392" s="38" t="s">
        <v>464</v>
      </c>
      <c r="N392" s="38" t="s">
        <v>464</v>
      </c>
      <c r="O392" s="38"/>
      <c r="P392" s="39" t="s">
        <v>611</v>
      </c>
      <c r="Q392" s="38"/>
    </row>
    <row r="393" spans="2:17" x14ac:dyDescent="0.25">
      <c r="B393" s="5">
        <v>3</v>
      </c>
      <c r="C393" s="50" t="s">
        <v>975</v>
      </c>
      <c r="D393" s="25">
        <v>10025</v>
      </c>
      <c r="E393" s="50" t="s">
        <v>117</v>
      </c>
      <c r="F393" s="50" t="s">
        <v>68</v>
      </c>
      <c r="G393" s="26">
        <v>5</v>
      </c>
      <c r="H393" s="50" t="s">
        <v>1022</v>
      </c>
      <c r="I393" s="33" t="s">
        <v>1023</v>
      </c>
      <c r="J393" s="33">
        <v>0</v>
      </c>
      <c r="K393" s="33" t="s">
        <v>1087</v>
      </c>
      <c r="L393" s="40">
        <v>1</v>
      </c>
      <c r="M393" s="40" t="s">
        <v>27</v>
      </c>
      <c r="N393" s="40" t="s">
        <v>464</v>
      </c>
      <c r="O393" s="40" t="s">
        <v>1088</v>
      </c>
      <c r="P393" s="41" t="s">
        <v>612</v>
      </c>
      <c r="Q393" s="38" t="s">
        <v>1070</v>
      </c>
    </row>
    <row r="394" spans="2:17" x14ac:dyDescent="0.25">
      <c r="B394" s="5">
        <v>3</v>
      </c>
      <c r="C394" s="50" t="s">
        <v>975</v>
      </c>
      <c r="D394" s="25">
        <v>10025</v>
      </c>
      <c r="E394" s="50" t="s">
        <v>117</v>
      </c>
      <c r="F394" s="50" t="s">
        <v>68</v>
      </c>
      <c r="G394" s="26">
        <v>5</v>
      </c>
      <c r="H394" s="50" t="s">
        <v>1022</v>
      </c>
      <c r="I394" s="33" t="s">
        <v>1023</v>
      </c>
      <c r="J394" s="33">
        <v>0</v>
      </c>
      <c r="K394" s="33" t="s">
        <v>1087</v>
      </c>
      <c r="L394" s="40">
        <v>2</v>
      </c>
      <c r="M394" s="40" t="s">
        <v>464</v>
      </c>
      <c r="N394" s="40" t="s">
        <v>464</v>
      </c>
      <c r="O394" s="40"/>
      <c r="P394" s="41" t="s">
        <v>611</v>
      </c>
      <c r="Q394" s="38" t="s">
        <v>1070</v>
      </c>
    </row>
    <row r="395" spans="2:17" x14ac:dyDescent="0.25">
      <c r="B395" s="5">
        <v>3</v>
      </c>
      <c r="C395" s="50" t="s">
        <v>975</v>
      </c>
      <c r="D395" s="11">
        <v>10026</v>
      </c>
      <c r="E395" s="50" t="s">
        <v>119</v>
      </c>
      <c r="F395" s="50" t="s">
        <v>68</v>
      </c>
      <c r="G395" s="10">
        <v>1</v>
      </c>
      <c r="H395" s="50" t="s">
        <v>1024</v>
      </c>
      <c r="I395" s="33" t="s">
        <v>1025</v>
      </c>
      <c r="J395" s="33">
        <v>0</v>
      </c>
      <c r="K395" s="33" t="s">
        <v>1026</v>
      </c>
      <c r="L395" s="38">
        <v>1</v>
      </c>
      <c r="M395" s="38" t="s">
        <v>0</v>
      </c>
      <c r="N395" s="38" t="s">
        <v>464</v>
      </c>
      <c r="O395" s="38"/>
      <c r="P395" s="39" t="s">
        <v>612</v>
      </c>
      <c r="Q395" s="38"/>
    </row>
    <row r="396" spans="2:17" x14ac:dyDescent="0.25">
      <c r="B396" s="5">
        <v>3</v>
      </c>
      <c r="C396" s="50" t="s">
        <v>975</v>
      </c>
      <c r="D396" s="11">
        <v>10026</v>
      </c>
      <c r="E396" s="50" t="s">
        <v>119</v>
      </c>
      <c r="F396" s="50" t="s">
        <v>68</v>
      </c>
      <c r="G396" s="10">
        <v>1</v>
      </c>
      <c r="H396" s="50" t="s">
        <v>1024</v>
      </c>
      <c r="I396" s="33" t="s">
        <v>1025</v>
      </c>
      <c r="J396" s="33">
        <v>0</v>
      </c>
      <c r="K396" s="33" t="s">
        <v>1026</v>
      </c>
      <c r="L396" s="38">
        <v>2</v>
      </c>
      <c r="M396" s="38" t="s">
        <v>464</v>
      </c>
      <c r="N396" s="38" t="s">
        <v>464</v>
      </c>
      <c r="O396" s="38"/>
      <c r="P396" s="39" t="s">
        <v>611</v>
      </c>
      <c r="Q396" s="38"/>
    </row>
    <row r="397" spans="2:17" x14ac:dyDescent="0.25">
      <c r="B397" s="5">
        <v>3</v>
      </c>
      <c r="C397" s="50" t="s">
        <v>975</v>
      </c>
      <c r="D397" s="11">
        <v>10026</v>
      </c>
      <c r="E397" s="50" t="s">
        <v>119</v>
      </c>
      <c r="F397" s="50" t="s">
        <v>68</v>
      </c>
      <c r="G397" s="10">
        <v>2</v>
      </c>
      <c r="H397" s="50" t="s">
        <v>1027</v>
      </c>
      <c r="I397" s="33" t="s">
        <v>765</v>
      </c>
      <c r="J397" s="33">
        <v>0</v>
      </c>
      <c r="K397" s="33" t="s">
        <v>1028</v>
      </c>
      <c r="L397" s="38">
        <v>1</v>
      </c>
      <c r="M397" s="38" t="s">
        <v>27</v>
      </c>
      <c r="N397" s="38" t="s">
        <v>464</v>
      </c>
      <c r="O397" s="38"/>
      <c r="P397" s="39" t="s">
        <v>612</v>
      </c>
      <c r="Q397" s="38"/>
    </row>
    <row r="398" spans="2:17" x14ac:dyDescent="0.25">
      <c r="B398" s="5">
        <v>3</v>
      </c>
      <c r="C398" s="50" t="s">
        <v>975</v>
      </c>
      <c r="D398" s="11">
        <v>10026</v>
      </c>
      <c r="E398" s="50" t="s">
        <v>119</v>
      </c>
      <c r="F398" s="50" t="s">
        <v>68</v>
      </c>
      <c r="G398" s="10">
        <v>2</v>
      </c>
      <c r="H398" s="50" t="s">
        <v>1027</v>
      </c>
      <c r="I398" s="33" t="s">
        <v>765</v>
      </c>
      <c r="J398" s="33">
        <v>0</v>
      </c>
      <c r="K398" s="33" t="s">
        <v>1028</v>
      </c>
      <c r="L398" s="38">
        <v>2</v>
      </c>
      <c r="M398" s="38" t="s">
        <v>464</v>
      </c>
      <c r="N398" s="38" t="s">
        <v>464</v>
      </c>
      <c r="O398" s="38"/>
      <c r="P398" s="39" t="s">
        <v>611</v>
      </c>
      <c r="Q398" s="38"/>
    </row>
    <row r="399" spans="2:17" x14ac:dyDescent="0.25">
      <c r="B399" s="5">
        <v>3</v>
      </c>
      <c r="C399" s="50" t="s">
        <v>975</v>
      </c>
      <c r="D399" s="29">
        <v>10031</v>
      </c>
      <c r="E399" s="50" t="s">
        <v>129</v>
      </c>
      <c r="F399" s="50" t="s">
        <v>68</v>
      </c>
      <c r="G399" s="10">
        <v>1</v>
      </c>
      <c r="H399" s="50" t="s">
        <v>1031</v>
      </c>
      <c r="I399" s="33" t="s">
        <v>257</v>
      </c>
      <c r="J399" s="33">
        <v>0</v>
      </c>
      <c r="K399" s="33" t="s">
        <v>258</v>
      </c>
      <c r="L399" s="4">
        <v>1</v>
      </c>
      <c r="M399" s="4" t="s">
        <v>27</v>
      </c>
      <c r="N399" s="4" t="s">
        <v>464</v>
      </c>
      <c r="O399" s="4"/>
      <c r="P399" s="42" t="s">
        <v>612</v>
      </c>
      <c r="Q399" s="38"/>
    </row>
    <row r="400" spans="2:17" x14ac:dyDescent="0.25">
      <c r="B400" s="5">
        <v>3</v>
      </c>
      <c r="C400" s="50" t="s">
        <v>975</v>
      </c>
      <c r="D400" s="29">
        <v>10031</v>
      </c>
      <c r="E400" s="50" t="s">
        <v>129</v>
      </c>
      <c r="F400" s="50" t="s">
        <v>68</v>
      </c>
      <c r="G400" s="10">
        <v>1</v>
      </c>
      <c r="H400" s="50" t="s">
        <v>1031</v>
      </c>
      <c r="I400" s="33" t="s">
        <v>257</v>
      </c>
      <c r="J400" s="33">
        <v>0</v>
      </c>
      <c r="K400" s="33" t="s">
        <v>258</v>
      </c>
      <c r="L400" s="4">
        <v>2</v>
      </c>
      <c r="M400" s="4" t="s">
        <v>464</v>
      </c>
      <c r="N400" s="4" t="s">
        <v>464</v>
      </c>
      <c r="O400" s="4"/>
      <c r="P400" s="42" t="s">
        <v>611</v>
      </c>
      <c r="Q400" s="38"/>
    </row>
    <row r="401" spans="2:17" x14ac:dyDescent="0.25">
      <c r="B401" s="5">
        <v>3</v>
      </c>
      <c r="C401" s="50" t="s">
        <v>975</v>
      </c>
      <c r="D401" s="29">
        <v>10031</v>
      </c>
      <c r="E401" s="50" t="s">
        <v>129</v>
      </c>
      <c r="F401" s="50" t="s">
        <v>68</v>
      </c>
      <c r="G401" s="10">
        <v>2</v>
      </c>
      <c r="H401" s="50" t="s">
        <v>1032</v>
      </c>
      <c r="I401" s="33" t="s">
        <v>259</v>
      </c>
      <c r="J401" s="33">
        <v>0</v>
      </c>
      <c r="K401" s="33" t="s">
        <v>260</v>
      </c>
      <c r="L401" s="4">
        <v>1</v>
      </c>
      <c r="M401" s="4" t="s">
        <v>0</v>
      </c>
      <c r="N401" s="4" t="s">
        <v>464</v>
      </c>
      <c r="O401" s="4"/>
      <c r="P401" s="42" t="s">
        <v>612</v>
      </c>
      <c r="Q401" s="38"/>
    </row>
    <row r="402" spans="2:17" x14ac:dyDescent="0.25">
      <c r="B402" s="5">
        <v>3</v>
      </c>
      <c r="C402" s="50" t="s">
        <v>975</v>
      </c>
      <c r="D402" s="29">
        <v>10031</v>
      </c>
      <c r="E402" s="50" t="s">
        <v>129</v>
      </c>
      <c r="F402" s="50" t="s">
        <v>68</v>
      </c>
      <c r="G402" s="10">
        <v>2</v>
      </c>
      <c r="H402" s="50" t="s">
        <v>1032</v>
      </c>
      <c r="I402" s="33" t="s">
        <v>259</v>
      </c>
      <c r="J402" s="33">
        <v>0</v>
      </c>
      <c r="K402" s="33" t="s">
        <v>260</v>
      </c>
      <c r="L402" s="4">
        <v>2</v>
      </c>
      <c r="M402" s="38" t="s">
        <v>464</v>
      </c>
      <c r="N402" s="38" t="s">
        <v>464</v>
      </c>
      <c r="O402" s="38"/>
      <c r="P402" s="38" t="s">
        <v>611</v>
      </c>
      <c r="Q402" s="38"/>
    </row>
    <row r="403" spans="2:17" x14ac:dyDescent="0.25">
      <c r="B403" s="5">
        <v>3</v>
      </c>
      <c r="C403" s="50" t="s">
        <v>975</v>
      </c>
      <c r="D403" s="29">
        <v>10034</v>
      </c>
      <c r="E403" s="50" t="s">
        <v>134</v>
      </c>
      <c r="F403" s="50" t="s">
        <v>68</v>
      </c>
      <c r="G403" s="10">
        <v>1</v>
      </c>
      <c r="H403" s="50" t="s">
        <v>1033</v>
      </c>
      <c r="I403" s="50" t="s">
        <v>257</v>
      </c>
      <c r="J403" s="50">
        <v>0</v>
      </c>
      <c r="K403" s="50" t="s">
        <v>258</v>
      </c>
      <c r="L403" s="4">
        <v>1</v>
      </c>
      <c r="M403" s="38" t="s">
        <v>27</v>
      </c>
      <c r="N403" s="38" t="s">
        <v>464</v>
      </c>
      <c r="O403" s="38"/>
      <c r="P403" s="38" t="s">
        <v>612</v>
      </c>
      <c r="Q403" s="38"/>
    </row>
    <row r="404" spans="2:17" x14ac:dyDescent="0.25">
      <c r="B404" s="5">
        <v>3</v>
      </c>
      <c r="C404" s="50" t="s">
        <v>975</v>
      </c>
      <c r="D404" s="29">
        <v>10034</v>
      </c>
      <c r="E404" s="50" t="s">
        <v>134</v>
      </c>
      <c r="F404" s="50" t="s">
        <v>68</v>
      </c>
      <c r="G404" s="10">
        <v>1</v>
      </c>
      <c r="H404" s="50" t="s">
        <v>1033</v>
      </c>
      <c r="I404" s="50" t="s">
        <v>257</v>
      </c>
      <c r="J404" s="50">
        <v>0</v>
      </c>
      <c r="K404" s="50" t="s">
        <v>258</v>
      </c>
      <c r="L404" s="4">
        <v>2</v>
      </c>
      <c r="M404" s="38" t="s">
        <v>464</v>
      </c>
      <c r="N404" s="38" t="s">
        <v>464</v>
      </c>
      <c r="O404" s="38"/>
      <c r="P404" s="38" t="s">
        <v>611</v>
      </c>
      <c r="Q404" s="38"/>
    </row>
    <row r="405" spans="2:17" x14ac:dyDescent="0.25">
      <c r="B405" s="5">
        <v>3</v>
      </c>
      <c r="C405" s="50" t="s">
        <v>975</v>
      </c>
      <c r="D405" s="29">
        <v>10034</v>
      </c>
      <c r="E405" s="50" t="s">
        <v>134</v>
      </c>
      <c r="F405" s="50" t="s">
        <v>68</v>
      </c>
      <c r="G405" s="10">
        <v>2</v>
      </c>
      <c r="H405" s="50" t="s">
        <v>1034</v>
      </c>
      <c r="I405" s="50" t="s">
        <v>259</v>
      </c>
      <c r="J405" s="50">
        <v>0</v>
      </c>
      <c r="K405" s="50" t="s">
        <v>260</v>
      </c>
      <c r="L405" s="4">
        <v>1</v>
      </c>
      <c r="M405" s="38" t="s">
        <v>0</v>
      </c>
      <c r="N405" s="38" t="s">
        <v>464</v>
      </c>
      <c r="O405" s="38"/>
      <c r="P405" s="38" t="s">
        <v>612</v>
      </c>
      <c r="Q405" s="38"/>
    </row>
    <row r="406" spans="2:17" x14ac:dyDescent="0.25">
      <c r="B406" s="5">
        <v>3</v>
      </c>
      <c r="C406" s="50" t="s">
        <v>975</v>
      </c>
      <c r="D406" s="29">
        <v>10034</v>
      </c>
      <c r="E406" s="50" t="s">
        <v>134</v>
      </c>
      <c r="F406" s="50" t="s">
        <v>68</v>
      </c>
      <c r="G406" s="10">
        <v>2</v>
      </c>
      <c r="H406" s="50" t="s">
        <v>1034</v>
      </c>
      <c r="I406" s="50" t="s">
        <v>259</v>
      </c>
      <c r="J406" s="50">
        <v>0</v>
      </c>
      <c r="K406" s="50" t="s">
        <v>260</v>
      </c>
      <c r="L406" s="4">
        <v>2</v>
      </c>
      <c r="M406" s="38" t="s">
        <v>464</v>
      </c>
      <c r="N406" s="38" t="s">
        <v>464</v>
      </c>
      <c r="O406" s="38"/>
      <c r="P406" s="38" t="s">
        <v>611</v>
      </c>
      <c r="Q406" s="38"/>
    </row>
    <row r="407" spans="2:17" x14ac:dyDescent="0.25">
      <c r="B407" s="5">
        <v>4</v>
      </c>
      <c r="C407" s="50" t="str">
        <f>VLOOKUP(テーブル26[[#This Row],[article_type_id]],品名マスタ[#All],5,0)</f>
        <v>段付エジェクタピン</v>
      </c>
      <c r="D407" s="9">
        <v>1</v>
      </c>
      <c r="E407" s="50" t="str">
        <f>VLOOKUP(テーブル26[[#This Row],[qt_condition_type_id]],見積条件タイプマスタ[#All],5,0)</f>
        <v>材質</v>
      </c>
      <c r="F407" s="50" t="str">
        <f>VLOOKUP(テーブル26[[#This Row],[qt_condition_type_id]],見積条件タイプマスタ[#All],4,0)</f>
        <v>SOLID</v>
      </c>
      <c r="G407" s="5">
        <v>1</v>
      </c>
      <c r="H407" s="50" t="str">
        <f>テーブル26[[#This Row],[article_type_id]]&amp;"."&amp;テーブル26[[#This Row],[qt_condition_type_id]]&amp;"."&amp;テーブル26[[#This Row],[qt_condition_type_define_id]]</f>
        <v>4.1.1</v>
      </c>
      <c r="I407" s="33" t="str">
        <f>VLOOKUP(テーブル26[[#This Row],['#unique_id]],見積条件マスタ[['#unique_id]:[name]],2,0)</f>
        <v>SKH51</v>
      </c>
      <c r="J407" s="33" t="str">
        <f>VLOOKUP(テーブル26[[#This Row],['#unique_id]],見積条件マスタ[['#unique_id]:[name]],3,0)</f>
        <v>58_60</v>
      </c>
      <c r="K407" s="33" t="str">
        <f>VLOOKUP(テーブル26[[#This Row],['#unique_id]],見積条件マスタ[['#unique_id]:[name]],4,0)</f>
        <v>SKH51 (58～60HRC)</v>
      </c>
      <c r="L407" s="32">
        <v>1</v>
      </c>
      <c r="M407" s="32" t="s">
        <v>465</v>
      </c>
      <c r="N407" s="32" t="s">
        <v>382</v>
      </c>
      <c r="O407" s="32"/>
      <c r="P407" s="37" t="s">
        <v>612</v>
      </c>
      <c r="Q407" s="38"/>
    </row>
    <row r="408" spans="2:17" x14ac:dyDescent="0.25">
      <c r="B408" s="5">
        <v>4</v>
      </c>
      <c r="C408" s="50" t="str">
        <f>VLOOKUP(テーブル26[[#This Row],[article_type_id]],品名マスタ[#All],5,0)</f>
        <v>段付エジェクタピン</v>
      </c>
      <c r="D408" s="9">
        <v>1</v>
      </c>
      <c r="E408" s="50" t="str">
        <f>VLOOKUP(テーブル26[[#This Row],[qt_condition_type_id]],見積条件タイプマスタ[#All],5,0)</f>
        <v>材質</v>
      </c>
      <c r="F408" s="50" t="str">
        <f>VLOOKUP(テーブル26[[#This Row],[qt_condition_type_id]],見積条件タイプマスタ[#All],4,0)</f>
        <v>SOLID</v>
      </c>
      <c r="G408" s="5">
        <v>1</v>
      </c>
      <c r="H408" s="50" t="str">
        <f>テーブル26[[#This Row],[article_type_id]]&amp;"."&amp;テーブル26[[#This Row],[qt_condition_type_id]]&amp;"."&amp;テーブル26[[#This Row],[qt_condition_type_define_id]]</f>
        <v>4.1.1</v>
      </c>
      <c r="I408" s="33" t="str">
        <f>VLOOKUP(テーブル26[[#This Row],['#unique_id]],見積条件マスタ[['#unique_id]:[name]],2,0)</f>
        <v>SKH51</v>
      </c>
      <c r="J408" s="33" t="str">
        <f>VLOOKUP(テーブル26[[#This Row],['#unique_id]],見積条件マスタ[['#unique_id]:[name]],3,0)</f>
        <v>58_60</v>
      </c>
      <c r="K408" s="33" t="str">
        <f>VLOOKUP(テーブル26[[#This Row],['#unique_id]],見積条件マスタ[['#unique_id]:[name]],4,0)</f>
        <v>SKH51 (58～60HRC)</v>
      </c>
      <c r="L408" s="32">
        <v>2</v>
      </c>
      <c r="M408" s="32" t="s">
        <v>465</v>
      </c>
      <c r="N408" s="32" t="s">
        <v>831</v>
      </c>
      <c r="O408" s="32"/>
      <c r="P408" s="37" t="s">
        <v>776</v>
      </c>
      <c r="Q408" s="38"/>
    </row>
    <row r="409" spans="2:17" x14ac:dyDescent="0.25">
      <c r="B409" s="77">
        <v>4</v>
      </c>
      <c r="C409" s="73" t="str">
        <f>VLOOKUP(テーブル26[[#This Row],[article_type_id]],品名マスタ[#All],5,0)</f>
        <v>段付エジェクタピン</v>
      </c>
      <c r="D409" s="78">
        <v>1</v>
      </c>
      <c r="E409" s="73" t="str">
        <f>VLOOKUP(テーブル26[[#This Row],[qt_condition_type_id]],見積条件タイプマスタ[#All],5,0)</f>
        <v>材質</v>
      </c>
      <c r="F409" s="73" t="str">
        <f>VLOOKUP(テーブル26[[#This Row],[qt_condition_type_id]],見積条件タイプマスタ[#All],4,0)</f>
        <v>SOLID</v>
      </c>
      <c r="G409" s="77">
        <v>1</v>
      </c>
      <c r="H409" s="73" t="str">
        <f>テーブル26[[#This Row],[article_type_id]]&amp;"."&amp;テーブル26[[#This Row],[qt_condition_type_id]]&amp;"."&amp;テーブル26[[#This Row],[qt_condition_type_define_id]]</f>
        <v>4.1.1</v>
      </c>
      <c r="I409" s="75" t="str">
        <f>VLOOKUP(テーブル26[[#This Row],['#unique_id]],見積条件マスタ[['#unique_id]:[name]],2,0)</f>
        <v>SKH51</v>
      </c>
      <c r="J409" s="75" t="str">
        <f>VLOOKUP(テーブル26[[#This Row],['#unique_id]],見積条件マスタ[['#unique_id]:[name]],3,0)</f>
        <v>58_60</v>
      </c>
      <c r="K409" s="75" t="str">
        <f>VLOOKUP(テーブル26[[#This Row],['#unique_id]],見積条件マスタ[['#unique_id]:[name]],4,0)</f>
        <v>SKH51 (58～60HRC)</v>
      </c>
      <c r="L409" s="74">
        <v>3</v>
      </c>
      <c r="M409" s="74" t="s">
        <v>465</v>
      </c>
      <c r="N409" s="74" t="s">
        <v>465</v>
      </c>
      <c r="O409" s="74"/>
      <c r="P409" s="74" t="s">
        <v>834</v>
      </c>
      <c r="Q409" s="76" t="s">
        <v>835</v>
      </c>
    </row>
    <row r="410" spans="2:17" x14ac:dyDescent="0.25">
      <c r="B410" s="5">
        <v>4</v>
      </c>
      <c r="C410" s="50" t="str">
        <f>VLOOKUP(テーブル26[[#This Row],[article_type_id]],品名マスタ[#All],5,0)</f>
        <v>段付エジェクタピン</v>
      </c>
      <c r="D410" s="9">
        <v>1</v>
      </c>
      <c r="E410" s="50" t="str">
        <f>VLOOKUP(テーブル26[[#This Row],[qt_condition_type_id]],見積条件タイプマスタ[#All],5,0)</f>
        <v>材質</v>
      </c>
      <c r="F410" s="50" t="str">
        <f>VLOOKUP(テーブル26[[#This Row],[qt_condition_type_id]],見積条件タイプマスタ[#All],4,0)</f>
        <v>SOLID</v>
      </c>
      <c r="G410" s="5">
        <v>7</v>
      </c>
      <c r="H410" s="50" t="str">
        <f>テーブル26[[#This Row],[article_type_id]]&amp;"."&amp;テーブル26[[#This Row],[qt_condition_type_id]]&amp;"."&amp;テーブル26[[#This Row],[qt_condition_type_define_id]]</f>
        <v>4.1.7</v>
      </c>
      <c r="I410" s="33" t="str">
        <f>VLOOKUP(テーブル26[[#This Row],['#unique_id]],見積条件マスタ[['#unique_id]:[name]],2,0)</f>
        <v>SKD61_PRE</v>
      </c>
      <c r="J410" s="33" t="str">
        <f>VLOOKUP(テーブル26[[#This Row],['#unique_id]],見積条件マスタ[['#unique_id]:[name]],3,0)</f>
        <v>40_45</v>
      </c>
      <c r="K410" s="33" t="str">
        <f>VLOOKUP(テーブル26[[#This Row],['#unique_id]],見積条件マスタ[['#unique_id]:[name]],4,0)</f>
        <v>SKD61プリハードン (40～45HRC)</v>
      </c>
      <c r="L410" s="32">
        <v>1</v>
      </c>
      <c r="M410" s="32" t="s">
        <v>465</v>
      </c>
      <c r="N410" s="32" t="s">
        <v>808</v>
      </c>
      <c r="O410" s="32"/>
      <c r="P410" s="37" t="s">
        <v>612</v>
      </c>
      <c r="Q410" s="38"/>
    </row>
    <row r="411" spans="2:17" x14ac:dyDescent="0.25">
      <c r="B411" s="5">
        <v>4</v>
      </c>
      <c r="C411" s="50" t="str">
        <f>VLOOKUP(テーブル26[[#This Row],[article_type_id]],品名マスタ[#All],5,0)</f>
        <v>段付エジェクタピン</v>
      </c>
      <c r="D411" s="9">
        <v>1</v>
      </c>
      <c r="E411" s="50" t="str">
        <f>VLOOKUP(テーブル26[[#This Row],[qt_condition_type_id]],見積条件タイプマスタ[#All],5,0)</f>
        <v>材質</v>
      </c>
      <c r="F411" s="50" t="str">
        <f>VLOOKUP(テーブル26[[#This Row],[qt_condition_type_id]],見積条件タイプマスタ[#All],4,0)</f>
        <v>SOLID</v>
      </c>
      <c r="G411" s="5">
        <v>7</v>
      </c>
      <c r="H411" s="50" t="str">
        <f>テーブル26[[#This Row],[article_type_id]]&amp;"."&amp;テーブル26[[#This Row],[qt_condition_type_id]]&amp;"."&amp;テーブル26[[#This Row],[qt_condition_type_define_id]]</f>
        <v>4.1.7</v>
      </c>
      <c r="I411" s="33" t="str">
        <f>VLOOKUP(テーブル26[[#This Row],['#unique_id]],見積条件マスタ[['#unique_id]:[name]],2,0)</f>
        <v>SKD61_PRE</v>
      </c>
      <c r="J411" s="33" t="str">
        <f>VLOOKUP(テーブル26[[#This Row],['#unique_id]],見積条件マスタ[['#unique_id]:[name]],3,0)</f>
        <v>40_45</v>
      </c>
      <c r="K411" s="33" t="str">
        <f>VLOOKUP(テーブル26[[#This Row],['#unique_id]],見積条件マスタ[['#unique_id]:[name]],4,0)</f>
        <v>SKD61プリハードン (40～45HRC)</v>
      </c>
      <c r="L411" s="32">
        <v>2</v>
      </c>
      <c r="M411" s="32" t="s">
        <v>465</v>
      </c>
      <c r="N411" s="32" t="s">
        <v>826</v>
      </c>
      <c r="O411" s="32"/>
      <c r="P411" s="37" t="s">
        <v>612</v>
      </c>
      <c r="Q411" s="38"/>
    </row>
    <row r="412" spans="2:17" x14ac:dyDescent="0.25">
      <c r="B412" s="77">
        <v>4</v>
      </c>
      <c r="C412" s="73" t="str">
        <f>VLOOKUP(テーブル26[[#This Row],[article_type_id]],品名マスタ[#All],5,0)</f>
        <v>段付エジェクタピン</v>
      </c>
      <c r="D412" s="78">
        <v>1</v>
      </c>
      <c r="E412" s="73" t="str">
        <f>VLOOKUP(テーブル26[[#This Row],[qt_condition_type_id]],見積条件タイプマスタ[#All],5,0)</f>
        <v>材質</v>
      </c>
      <c r="F412" s="73" t="str">
        <f>VLOOKUP(テーブル26[[#This Row],[qt_condition_type_id]],見積条件タイプマスタ[#All],4,0)</f>
        <v>SOLID</v>
      </c>
      <c r="G412" s="77">
        <v>7</v>
      </c>
      <c r="H412" s="73" t="str">
        <f>テーブル26[[#This Row],[article_type_id]]&amp;"."&amp;テーブル26[[#This Row],[qt_condition_type_id]]&amp;"."&amp;テーブル26[[#This Row],[qt_condition_type_define_id]]</f>
        <v>4.1.7</v>
      </c>
      <c r="I412" s="75" t="str">
        <f>VLOOKUP(テーブル26[[#This Row],['#unique_id]],見積条件マスタ[['#unique_id]:[name]],2,0)</f>
        <v>SKD61_PRE</v>
      </c>
      <c r="J412" s="75" t="str">
        <f>VLOOKUP(テーブル26[[#This Row],['#unique_id]],見積条件マスタ[['#unique_id]:[name]],3,0)</f>
        <v>40_45</v>
      </c>
      <c r="K412" s="75" t="str">
        <f>VLOOKUP(テーブル26[[#This Row],['#unique_id]],見積条件マスタ[['#unique_id]:[name]],4,0)</f>
        <v>SKD61プリハードン (40～45HRC)</v>
      </c>
      <c r="L412" s="74">
        <v>3</v>
      </c>
      <c r="M412" s="74" t="s">
        <v>465</v>
      </c>
      <c r="N412" s="74" t="s">
        <v>465</v>
      </c>
      <c r="O412" s="74"/>
      <c r="P412" s="79" t="s">
        <v>782</v>
      </c>
      <c r="Q412" s="76" t="s">
        <v>835</v>
      </c>
    </row>
    <row r="413" spans="2:17" x14ac:dyDescent="0.25">
      <c r="B413" s="5">
        <v>4</v>
      </c>
      <c r="C413" s="50" t="str">
        <f>VLOOKUP(テーブル26[[#This Row],[article_type_id]],品名マスタ[#All],5,0)</f>
        <v>段付エジェクタピン</v>
      </c>
      <c r="D413" s="9">
        <v>1</v>
      </c>
      <c r="E413" s="50" t="str">
        <f>VLOOKUP(テーブル26[[#This Row],[qt_condition_type_id]],見積条件タイプマスタ[#All],5,0)</f>
        <v>材質</v>
      </c>
      <c r="F413" s="50" t="str">
        <f>VLOOKUP(テーブル26[[#This Row],[qt_condition_type_id]],見積条件タイプマスタ[#All],4,0)</f>
        <v>SOLID</v>
      </c>
      <c r="G413" s="5">
        <v>8</v>
      </c>
      <c r="H413" s="50" t="str">
        <f>テーブル26[[#This Row],[article_type_id]]&amp;"."&amp;テーブル26[[#This Row],[qt_condition_type_id]]&amp;"."&amp;テーブル26[[#This Row],[qt_condition_type_define_id]]</f>
        <v>4.1.8</v>
      </c>
      <c r="I413" s="33" t="str">
        <f>VLOOKUP(テーブル26[[#This Row],['#unique_id]],見積条件マスタ[['#unique_id]:[name]],2,0)</f>
        <v>SKD61_EPP</v>
      </c>
      <c r="J413" s="33" t="str">
        <f>VLOOKUP(テーブル26[[#This Row],['#unique_id]],見積条件マスタ[['#unique_id]:[name]],3,0)</f>
        <v>50_55</v>
      </c>
      <c r="K413" s="33" t="str">
        <f>VLOOKUP(テーブル26[[#This Row],['#unique_id]],見積条件マスタ[['#unique_id]:[name]],4,0)</f>
        <v>SKD61 (50～55HRC)</v>
      </c>
      <c r="L413" s="32">
        <v>1</v>
      </c>
      <c r="M413" s="32" t="s">
        <v>465</v>
      </c>
      <c r="N413" s="32" t="s">
        <v>808</v>
      </c>
      <c r="O413" s="32"/>
      <c r="P413" s="37" t="s">
        <v>612</v>
      </c>
      <c r="Q413" s="38"/>
    </row>
    <row r="414" spans="2:17" x14ac:dyDescent="0.25">
      <c r="B414" s="77">
        <v>4</v>
      </c>
      <c r="C414" s="73" t="str">
        <f>VLOOKUP(テーブル26[[#This Row],[article_type_id]],品名マスタ[#All],5,0)</f>
        <v>段付エジェクタピン</v>
      </c>
      <c r="D414" s="78">
        <v>1</v>
      </c>
      <c r="E414" s="73" t="str">
        <f>VLOOKUP(テーブル26[[#This Row],[qt_condition_type_id]],見積条件タイプマスタ[#All],5,0)</f>
        <v>材質</v>
      </c>
      <c r="F414" s="73" t="str">
        <f>VLOOKUP(テーブル26[[#This Row],[qt_condition_type_id]],見積条件タイプマスタ[#All],4,0)</f>
        <v>SOLID</v>
      </c>
      <c r="G414" s="77">
        <v>8</v>
      </c>
      <c r="H414" s="73" t="str">
        <f>テーブル26[[#This Row],[article_type_id]]&amp;"."&amp;テーブル26[[#This Row],[qt_condition_type_id]]&amp;"."&amp;テーブル26[[#This Row],[qt_condition_type_define_id]]</f>
        <v>4.1.8</v>
      </c>
      <c r="I414" s="75" t="str">
        <f>VLOOKUP(テーブル26[[#This Row],['#unique_id]],見積条件マスタ[['#unique_id]:[name]],2,0)</f>
        <v>SKD61_EPP</v>
      </c>
      <c r="J414" s="75" t="str">
        <f>VLOOKUP(テーブル26[[#This Row],['#unique_id]],見積条件マスタ[['#unique_id]:[name]],3,0)</f>
        <v>50_55</v>
      </c>
      <c r="K414" s="75" t="str">
        <f>VLOOKUP(テーブル26[[#This Row],['#unique_id]],見積条件マスタ[['#unique_id]:[name]],4,0)</f>
        <v>SKD61 (50～55HRC)</v>
      </c>
      <c r="L414" s="74">
        <v>2</v>
      </c>
      <c r="M414" s="74" t="s">
        <v>465</v>
      </c>
      <c r="N414" s="74" t="s">
        <v>465</v>
      </c>
      <c r="O414" s="74"/>
      <c r="P414" s="79" t="s">
        <v>782</v>
      </c>
      <c r="Q414" s="76" t="s">
        <v>835</v>
      </c>
    </row>
    <row r="415" spans="2:17" x14ac:dyDescent="0.25">
      <c r="B415" s="5">
        <v>4</v>
      </c>
      <c r="C415" s="50" t="str">
        <f>VLOOKUP(テーブル26[[#This Row],[article_type_id]],品名マスタ[#All],5,0)</f>
        <v>段付エジェクタピン</v>
      </c>
      <c r="D415" s="9">
        <v>2</v>
      </c>
      <c r="E415" s="50" t="str">
        <f>VLOOKUP(テーブル26[[#This Row],[qt_condition_type_id]],見積条件タイプマスタ[#All],5,0)</f>
        <v>表面処理</v>
      </c>
      <c r="F415" s="50" t="str">
        <f>VLOOKUP(テーブル26[[#This Row],[qt_condition_type_id]],見積条件タイプマスタ[#All],4,0)</f>
        <v>SOLID</v>
      </c>
      <c r="G415" s="5">
        <v>1</v>
      </c>
      <c r="H415" s="50" t="str">
        <f>テーブル26[[#This Row],[article_type_id]]&amp;"."&amp;テーブル26[[#This Row],[qt_condition_type_id]]&amp;"."&amp;テーブル26[[#This Row],[qt_condition_type_define_id]]</f>
        <v>4.2.1</v>
      </c>
      <c r="I415" s="33" t="str">
        <f>VLOOKUP(テーブル26[[#This Row],['#unique_id]],見積条件マスタ[['#unique_id]:[name]],2,0)</f>
        <v>NO_TREATMENT</v>
      </c>
      <c r="J415" s="33">
        <f>VLOOKUP(テーブル26[[#This Row],['#unique_id]],見積条件マスタ[['#unique_id]:[name]],3,0)</f>
        <v>0</v>
      </c>
      <c r="K415" s="33" t="str">
        <f>VLOOKUP(テーブル26[[#This Row],['#unique_id]],見積条件マスタ[['#unique_id]:[name]],4,0)</f>
        <v>なし</v>
      </c>
      <c r="L415" s="32">
        <v>1</v>
      </c>
      <c r="M415" s="32" t="s">
        <v>789</v>
      </c>
      <c r="N415" s="32" t="s">
        <v>465</v>
      </c>
      <c r="O415" s="32"/>
      <c r="P415" s="37" t="s">
        <v>776</v>
      </c>
      <c r="Q415" s="38"/>
    </row>
    <row r="416" spans="2:17" x14ac:dyDescent="0.25">
      <c r="B416" s="5">
        <v>4</v>
      </c>
      <c r="C416" s="50" t="str">
        <f>VLOOKUP(テーブル26[[#This Row],[article_type_id]],品名マスタ[#All],5,0)</f>
        <v>段付エジェクタピン</v>
      </c>
      <c r="D416" s="9">
        <v>2</v>
      </c>
      <c r="E416" s="50" t="str">
        <f>VLOOKUP(テーブル26[[#This Row],[qt_condition_type_id]],見積条件タイプマスタ[#All],5,0)</f>
        <v>表面処理</v>
      </c>
      <c r="F416" s="50" t="str">
        <f>VLOOKUP(テーブル26[[#This Row],[qt_condition_type_id]],見積条件タイプマスタ[#All],4,0)</f>
        <v>SOLID</v>
      </c>
      <c r="G416" s="5">
        <v>1</v>
      </c>
      <c r="H416" s="50" t="str">
        <f>テーブル26[[#This Row],[article_type_id]]&amp;"."&amp;テーブル26[[#This Row],[qt_condition_type_id]]&amp;"."&amp;テーブル26[[#This Row],[qt_condition_type_define_id]]</f>
        <v>4.2.1</v>
      </c>
      <c r="I416" s="33" t="str">
        <f>VLOOKUP(テーブル26[[#This Row],['#unique_id]],見積条件マスタ[['#unique_id]:[name]],2,0)</f>
        <v>NO_TREATMENT</v>
      </c>
      <c r="J416" s="33">
        <f>VLOOKUP(テーブル26[[#This Row],['#unique_id]],見積条件マスタ[['#unique_id]:[name]],3,0)</f>
        <v>0</v>
      </c>
      <c r="K416" s="33" t="str">
        <f>VLOOKUP(テーブル26[[#This Row],['#unique_id]],見積条件マスタ[['#unique_id]:[name]],4,0)</f>
        <v>なし</v>
      </c>
      <c r="L416" s="32">
        <v>2</v>
      </c>
      <c r="M416" s="32" t="s">
        <v>784</v>
      </c>
      <c r="N416" s="32" t="s">
        <v>465</v>
      </c>
      <c r="O416" s="32"/>
      <c r="P416" s="37" t="s">
        <v>776</v>
      </c>
      <c r="Q416" s="38"/>
    </row>
    <row r="417" spans="2:17" x14ac:dyDescent="0.25">
      <c r="B417" s="5">
        <v>4</v>
      </c>
      <c r="C417" s="50" t="str">
        <f>VLOOKUP(テーブル26[[#This Row],[article_type_id]],品名マスタ[#All],5,0)</f>
        <v>段付エジェクタピン</v>
      </c>
      <c r="D417" s="9">
        <v>2</v>
      </c>
      <c r="E417" s="50" t="str">
        <f>VLOOKUP(テーブル26[[#This Row],[qt_condition_type_id]],見積条件タイプマスタ[#All],5,0)</f>
        <v>表面処理</v>
      </c>
      <c r="F417" s="50" t="str">
        <f>VLOOKUP(テーブル26[[#This Row],[qt_condition_type_id]],見積条件タイプマスタ[#All],4,0)</f>
        <v>SOLID</v>
      </c>
      <c r="G417" s="5">
        <v>1</v>
      </c>
      <c r="H417" s="50" t="str">
        <f>テーブル26[[#This Row],[article_type_id]]&amp;"."&amp;テーブル26[[#This Row],[qt_condition_type_id]]&amp;"."&amp;テーブル26[[#This Row],[qt_condition_type_define_id]]</f>
        <v>4.2.1</v>
      </c>
      <c r="I417" s="33" t="str">
        <f>VLOOKUP(テーブル26[[#This Row],['#unique_id]],見積条件マスタ[['#unique_id]:[name]],2,0)</f>
        <v>NO_TREATMENT</v>
      </c>
      <c r="J417" s="33">
        <f>VLOOKUP(テーブル26[[#This Row],['#unique_id]],見積条件マスタ[['#unique_id]:[name]],3,0)</f>
        <v>0</v>
      </c>
      <c r="K417" s="33" t="str">
        <f>VLOOKUP(テーブル26[[#This Row],['#unique_id]],見積条件マスタ[['#unique_id]:[name]],4,0)</f>
        <v>なし</v>
      </c>
      <c r="L417" s="32">
        <v>3</v>
      </c>
      <c r="M417" s="32" t="s">
        <v>724</v>
      </c>
      <c r="N417" s="32" t="s">
        <v>465</v>
      </c>
      <c r="O417" s="32"/>
      <c r="P417" s="37" t="s">
        <v>671</v>
      </c>
      <c r="Q417" s="38" t="s">
        <v>819</v>
      </c>
    </row>
    <row r="418" spans="2:17" x14ac:dyDescent="0.25">
      <c r="B418" s="77">
        <v>4</v>
      </c>
      <c r="C418" s="73" t="str">
        <f>VLOOKUP(テーブル26[[#This Row],[article_type_id]],品名マスタ[#All],5,0)</f>
        <v>段付エジェクタピン</v>
      </c>
      <c r="D418" s="78">
        <v>2</v>
      </c>
      <c r="E418" s="73" t="str">
        <f>VLOOKUP(テーブル26[[#This Row],[qt_condition_type_id]],見積条件タイプマスタ[#All],5,0)</f>
        <v>表面処理</v>
      </c>
      <c r="F418" s="73" t="str">
        <f>VLOOKUP(テーブル26[[#This Row],[qt_condition_type_id]],見積条件タイプマスタ[#All],4,0)</f>
        <v>SOLID</v>
      </c>
      <c r="G418" s="77">
        <v>1</v>
      </c>
      <c r="H418" s="73" t="str">
        <f>テーブル26[[#This Row],[article_type_id]]&amp;"."&amp;テーブル26[[#This Row],[qt_condition_type_id]]&amp;"."&amp;テーブル26[[#This Row],[qt_condition_type_define_id]]</f>
        <v>4.2.1</v>
      </c>
      <c r="I418" s="75" t="str">
        <f>VLOOKUP(テーブル26[[#This Row],['#unique_id]],見積条件マスタ[['#unique_id]:[name]],2,0)</f>
        <v>NO_TREATMENT</v>
      </c>
      <c r="J418" s="75">
        <f>VLOOKUP(テーブル26[[#This Row],['#unique_id]],見積条件マスタ[['#unique_id]:[name]],3,0)</f>
        <v>0</v>
      </c>
      <c r="K418" s="75" t="str">
        <f>VLOOKUP(テーブル26[[#This Row],['#unique_id]],見積条件マスタ[['#unique_id]:[name]],4,0)</f>
        <v>なし</v>
      </c>
      <c r="L418" s="74">
        <v>4</v>
      </c>
      <c r="M418" s="74" t="s">
        <v>465</v>
      </c>
      <c r="N418" s="74" t="s">
        <v>465</v>
      </c>
      <c r="O418" s="74"/>
      <c r="P418" s="79" t="s">
        <v>615</v>
      </c>
      <c r="Q418" s="76" t="s">
        <v>835</v>
      </c>
    </row>
    <row r="419" spans="2:17" x14ac:dyDescent="0.25">
      <c r="B419" s="5">
        <v>4</v>
      </c>
      <c r="C419" s="50" t="str">
        <f>VLOOKUP(テーブル26[[#This Row],[article_type_id]],品名マスタ[#All],5,0)</f>
        <v>段付エジェクタピン</v>
      </c>
      <c r="D419" s="9">
        <v>2</v>
      </c>
      <c r="E419" s="50" t="str">
        <f>VLOOKUP(テーブル26[[#This Row],[qt_condition_type_id]],見積条件タイプマスタ[#All],5,0)</f>
        <v>表面処理</v>
      </c>
      <c r="F419" s="50" t="str">
        <f>VLOOKUP(テーブル26[[#This Row],[qt_condition_type_id]],見積条件タイプマスタ[#All],4,0)</f>
        <v>SOLID</v>
      </c>
      <c r="G419" s="5">
        <v>2</v>
      </c>
      <c r="H419" s="50" t="str">
        <f>テーブル26[[#This Row],[article_type_id]]&amp;"."&amp;テーブル26[[#This Row],[qt_condition_type_id]]&amp;"."&amp;テーブル26[[#This Row],[qt_condition_type_define_id]]</f>
        <v>4.2.2</v>
      </c>
      <c r="I419" s="33" t="str">
        <f>VLOOKUP(テーブル26[[#This Row],['#unique_id]],見積条件マスタ[['#unique_id]:[name]],2,0)</f>
        <v>NITRIDING</v>
      </c>
      <c r="J419" s="33">
        <f>VLOOKUP(テーブル26[[#This Row],['#unique_id]],見積条件マスタ[['#unique_id]:[name]],3,0)</f>
        <v>0</v>
      </c>
      <c r="K419" s="33" t="str">
        <f>VLOOKUP(テーブル26[[#This Row],['#unique_id]],見積条件マスタ[['#unique_id]:[name]],4,0)</f>
        <v>窒化処理</v>
      </c>
      <c r="L419" s="32">
        <v>1</v>
      </c>
      <c r="M419" s="32" t="s">
        <v>724</v>
      </c>
      <c r="N419" s="32" t="s">
        <v>465</v>
      </c>
      <c r="O419" s="32"/>
      <c r="P419" s="37" t="s">
        <v>776</v>
      </c>
      <c r="Q419" s="38"/>
    </row>
    <row r="420" spans="2:17" x14ac:dyDescent="0.25">
      <c r="B420" s="77">
        <v>4</v>
      </c>
      <c r="C420" s="73" t="str">
        <f>VLOOKUP(テーブル26[[#This Row],[article_type_id]],品名マスタ[#All],5,0)</f>
        <v>段付エジェクタピン</v>
      </c>
      <c r="D420" s="78">
        <v>2</v>
      </c>
      <c r="E420" s="73" t="str">
        <f>VLOOKUP(テーブル26[[#This Row],[qt_condition_type_id]],見積条件タイプマスタ[#All],5,0)</f>
        <v>表面処理</v>
      </c>
      <c r="F420" s="73" t="str">
        <f>VLOOKUP(テーブル26[[#This Row],[qt_condition_type_id]],見積条件タイプマスタ[#All],4,0)</f>
        <v>SOLID</v>
      </c>
      <c r="G420" s="77">
        <v>2</v>
      </c>
      <c r="H420" s="73" t="str">
        <f>テーブル26[[#This Row],[article_type_id]]&amp;"."&amp;テーブル26[[#This Row],[qt_condition_type_id]]&amp;"."&amp;テーブル26[[#This Row],[qt_condition_type_define_id]]</f>
        <v>4.2.2</v>
      </c>
      <c r="I420" s="75" t="str">
        <f>VLOOKUP(テーブル26[[#This Row],['#unique_id]],見積条件マスタ[['#unique_id]:[name]],2,0)</f>
        <v>NITRIDING</v>
      </c>
      <c r="J420" s="75">
        <f>VLOOKUP(テーブル26[[#This Row],['#unique_id]],見積条件マスタ[['#unique_id]:[name]],3,0)</f>
        <v>0</v>
      </c>
      <c r="K420" s="75" t="str">
        <f>VLOOKUP(テーブル26[[#This Row],['#unique_id]],見積条件マスタ[['#unique_id]:[name]],4,0)</f>
        <v>窒化処理</v>
      </c>
      <c r="L420" s="74">
        <v>2</v>
      </c>
      <c r="M420" s="74" t="s">
        <v>465</v>
      </c>
      <c r="N420" s="74" t="s">
        <v>465</v>
      </c>
      <c r="O420" s="74"/>
      <c r="P420" s="79" t="s">
        <v>782</v>
      </c>
      <c r="Q420" s="76" t="s">
        <v>835</v>
      </c>
    </row>
    <row r="421" spans="2:17" x14ac:dyDescent="0.25">
      <c r="B421" s="5">
        <v>4</v>
      </c>
      <c r="C421" s="50" t="str">
        <f>VLOOKUP(テーブル26[[#This Row],[article_type_id]],品名マスタ[#All],5,0)</f>
        <v>段付エジェクタピン</v>
      </c>
      <c r="D421" s="9">
        <v>2</v>
      </c>
      <c r="E421" s="50" t="str">
        <f>VLOOKUP(テーブル26[[#This Row],[qt_condition_type_id]],見積条件タイプマスタ[#All],5,0)</f>
        <v>表面処理</v>
      </c>
      <c r="F421" s="50" t="str">
        <f>VLOOKUP(テーブル26[[#This Row],[qt_condition_type_id]],見積条件タイプマスタ[#All],4,0)</f>
        <v>SOLID</v>
      </c>
      <c r="G421" s="5">
        <v>3</v>
      </c>
      <c r="H421" s="50" t="str">
        <f>テーブル26[[#This Row],[article_type_id]]&amp;"."&amp;テーブル26[[#This Row],[qt_condition_type_id]]&amp;"."&amp;テーブル26[[#This Row],[qt_condition_type_define_id]]</f>
        <v>4.2.3</v>
      </c>
      <c r="I421" s="33" t="str">
        <f>VLOOKUP(テーブル26[[#This Row],['#unique_id]],見積条件マスタ[['#unique_id]:[name]],2,0)</f>
        <v>HARD_CHROME_PLATING</v>
      </c>
      <c r="J421" s="33">
        <f>VLOOKUP(テーブル26[[#This Row],['#unique_id]],見積条件マスタ[['#unique_id]:[name]],3,0)</f>
        <v>0</v>
      </c>
      <c r="K421" s="33" t="str">
        <f>VLOOKUP(テーブル26[[#This Row],['#unique_id]],見積条件マスタ[['#unique_id]:[name]],4,0)</f>
        <v>硬質クロムメッキ</v>
      </c>
      <c r="L421" s="32">
        <v>1</v>
      </c>
      <c r="M421" s="32" t="s">
        <v>789</v>
      </c>
      <c r="N421" s="32" t="s">
        <v>465</v>
      </c>
      <c r="O421" s="32"/>
      <c r="P421" s="37" t="s">
        <v>776</v>
      </c>
      <c r="Q421" s="38"/>
    </row>
    <row r="422" spans="2:17" x14ac:dyDescent="0.25">
      <c r="B422" s="77">
        <v>4</v>
      </c>
      <c r="C422" s="73" t="str">
        <f>VLOOKUP(テーブル26[[#This Row],[article_type_id]],品名マスタ[#All],5,0)</f>
        <v>段付エジェクタピン</v>
      </c>
      <c r="D422" s="78">
        <v>2</v>
      </c>
      <c r="E422" s="73" t="str">
        <f>VLOOKUP(テーブル26[[#This Row],[qt_condition_type_id]],見積条件タイプマスタ[#All],5,0)</f>
        <v>表面処理</v>
      </c>
      <c r="F422" s="73" t="str">
        <f>VLOOKUP(テーブル26[[#This Row],[qt_condition_type_id]],見積条件タイプマスタ[#All],4,0)</f>
        <v>SOLID</v>
      </c>
      <c r="G422" s="77">
        <v>3</v>
      </c>
      <c r="H422" s="73" t="str">
        <f>テーブル26[[#This Row],[article_type_id]]&amp;"."&amp;テーブル26[[#This Row],[qt_condition_type_id]]&amp;"."&amp;テーブル26[[#This Row],[qt_condition_type_define_id]]</f>
        <v>4.2.3</v>
      </c>
      <c r="I422" s="75" t="str">
        <f>VLOOKUP(テーブル26[[#This Row],['#unique_id]],見積条件マスタ[['#unique_id]:[name]],2,0)</f>
        <v>HARD_CHROME_PLATING</v>
      </c>
      <c r="J422" s="75">
        <f>VLOOKUP(テーブル26[[#This Row],['#unique_id]],見積条件マスタ[['#unique_id]:[name]],3,0)</f>
        <v>0</v>
      </c>
      <c r="K422" s="75" t="str">
        <f>VLOOKUP(テーブル26[[#This Row],['#unique_id]],見積条件マスタ[['#unique_id]:[name]],4,0)</f>
        <v>硬質クロムメッキ</v>
      </c>
      <c r="L422" s="74">
        <v>2</v>
      </c>
      <c r="M422" s="74" t="s">
        <v>465</v>
      </c>
      <c r="N422" s="74" t="s">
        <v>465</v>
      </c>
      <c r="O422" s="74"/>
      <c r="P422" s="79" t="s">
        <v>782</v>
      </c>
      <c r="Q422" s="76" t="s">
        <v>835</v>
      </c>
    </row>
    <row r="423" spans="2:17" x14ac:dyDescent="0.25">
      <c r="B423" s="5">
        <v>4</v>
      </c>
      <c r="C423" s="50" t="str">
        <f>VLOOKUP(テーブル26[[#This Row],[article_type_id]],品名マスタ[#All],5,0)</f>
        <v>段付エジェクタピン</v>
      </c>
      <c r="D423" s="9">
        <v>10002</v>
      </c>
      <c r="E423" s="50" t="str">
        <f>VLOOKUP(テーブル26[[#This Row],[qt_condition_type_id]],見積条件タイプマスタ[#All],5,0)</f>
        <v>ツバ厚公差</v>
      </c>
      <c r="F423" s="50" t="str">
        <f>VLOOKUP(テーブル26[[#This Row],[qt_condition_type_id]],見積条件タイプマスタ[#All],4,0)</f>
        <v>SOLID_FEATURE</v>
      </c>
      <c r="G423" s="5">
        <v>1</v>
      </c>
      <c r="H423" s="50" t="str">
        <f>テーブル26[[#This Row],[article_type_id]]&amp;"."&amp;テーブル26[[#This Row],[qt_condition_type_id]]&amp;"."&amp;テーブル26[[#This Row],[qt_condition_type_define_id]]</f>
        <v>4.10002.1</v>
      </c>
      <c r="I423" s="33" t="str">
        <f>VLOOKUP(テーブル26[[#This Row],['#unique_id]],見積条件マスタ[['#unique_id]:[name]],2,0)</f>
        <v>0/-0.02</v>
      </c>
      <c r="J423" s="33">
        <f>VLOOKUP(テーブル26[[#This Row],['#unique_id]],見積条件マスタ[['#unique_id]:[name]],3,0)</f>
        <v>0</v>
      </c>
      <c r="K423" s="33" t="str">
        <f>VLOOKUP(テーブル26[[#This Row],['#unique_id]],見積条件マスタ[['#unique_id]:[name]],4,0)</f>
        <v>0/-0.02</v>
      </c>
      <c r="L423" s="32">
        <v>1</v>
      </c>
      <c r="M423" s="32" t="s">
        <v>789</v>
      </c>
      <c r="N423" s="32" t="s">
        <v>465</v>
      </c>
      <c r="O423" s="32"/>
      <c r="P423" s="37" t="s">
        <v>776</v>
      </c>
      <c r="Q423" s="38" t="s">
        <v>825</v>
      </c>
    </row>
    <row r="424" spans="2:17" x14ac:dyDescent="0.25">
      <c r="B424" s="5">
        <v>4</v>
      </c>
      <c r="C424" s="50" t="str">
        <f>VLOOKUP(テーブル26[[#This Row],[article_type_id]],品名マスタ[#All],5,0)</f>
        <v>段付エジェクタピン</v>
      </c>
      <c r="D424" s="9">
        <v>10002</v>
      </c>
      <c r="E424" s="50" t="str">
        <f>VLOOKUP(テーブル26[[#This Row],[qt_condition_type_id]],見積条件タイプマスタ[#All],5,0)</f>
        <v>ツバ厚公差</v>
      </c>
      <c r="F424" s="50" t="str">
        <f>VLOOKUP(テーブル26[[#This Row],[qt_condition_type_id]],見積条件タイプマスタ[#All],4,0)</f>
        <v>SOLID_FEATURE</v>
      </c>
      <c r="G424" s="5">
        <v>1</v>
      </c>
      <c r="H424" s="50" t="str">
        <f>テーブル26[[#This Row],[article_type_id]]&amp;"."&amp;テーブル26[[#This Row],[qt_condition_type_id]]&amp;"."&amp;テーブル26[[#This Row],[qt_condition_type_define_id]]</f>
        <v>4.10002.1</v>
      </c>
      <c r="I424" s="33" t="str">
        <f>VLOOKUP(テーブル26[[#This Row],['#unique_id]],見積条件マスタ[['#unique_id]:[name]],2,0)</f>
        <v>0/-0.02</v>
      </c>
      <c r="J424" s="33">
        <f>VLOOKUP(テーブル26[[#This Row],['#unique_id]],見積条件マスタ[['#unique_id]:[name]],3,0)</f>
        <v>0</v>
      </c>
      <c r="K424" s="33" t="str">
        <f>VLOOKUP(テーブル26[[#This Row],['#unique_id]],見積条件マスタ[['#unique_id]:[name]],4,0)</f>
        <v>0/-0.02</v>
      </c>
      <c r="L424" s="32">
        <v>2</v>
      </c>
      <c r="M424" s="32" t="s">
        <v>724</v>
      </c>
      <c r="N424" s="32" t="s">
        <v>826</v>
      </c>
      <c r="O424" s="32" t="s">
        <v>600</v>
      </c>
      <c r="P424" s="37" t="s">
        <v>776</v>
      </c>
      <c r="Q424" s="38" t="s">
        <v>825</v>
      </c>
    </row>
    <row r="425" spans="2:17" x14ac:dyDescent="0.25">
      <c r="B425" s="5">
        <v>4</v>
      </c>
      <c r="C425" s="50" t="str">
        <f>VLOOKUP(テーブル26[[#This Row],[article_type_id]],品名マスタ[#All],5,0)</f>
        <v>段付エジェクタピン</v>
      </c>
      <c r="D425" s="9">
        <v>10002</v>
      </c>
      <c r="E425" s="50" t="str">
        <f>VLOOKUP(テーブル26[[#This Row],[qt_condition_type_id]],見積条件タイプマスタ[#All],5,0)</f>
        <v>ツバ厚公差</v>
      </c>
      <c r="F425" s="50" t="str">
        <f>VLOOKUP(テーブル26[[#This Row],[qt_condition_type_id]],見積条件タイプマスタ[#All],4,0)</f>
        <v>SOLID_FEATURE</v>
      </c>
      <c r="G425" s="5">
        <v>1</v>
      </c>
      <c r="H425" s="50" t="str">
        <f>テーブル26[[#This Row],[article_type_id]]&amp;"."&amp;テーブル26[[#This Row],[qt_condition_type_id]]&amp;"."&amp;テーブル26[[#This Row],[qt_condition_type_define_id]]</f>
        <v>4.10002.1</v>
      </c>
      <c r="I425" s="33" t="str">
        <f>VLOOKUP(テーブル26[[#This Row],['#unique_id]],見積条件マスタ[['#unique_id]:[name]],2,0)</f>
        <v>0/-0.02</v>
      </c>
      <c r="J425" s="33">
        <f>VLOOKUP(テーブル26[[#This Row],['#unique_id]],見積条件マスタ[['#unique_id]:[name]],3,0)</f>
        <v>0</v>
      </c>
      <c r="K425" s="33" t="str">
        <f>VLOOKUP(テーブル26[[#This Row],['#unique_id]],見積条件マスタ[['#unique_id]:[name]],4,0)</f>
        <v>0/-0.02</v>
      </c>
      <c r="L425" s="32">
        <v>3</v>
      </c>
      <c r="M425" s="32" t="s">
        <v>724</v>
      </c>
      <c r="N425" s="32" t="s">
        <v>826</v>
      </c>
      <c r="O425" s="32" t="s">
        <v>601</v>
      </c>
      <c r="P425" s="37" t="s">
        <v>759</v>
      </c>
      <c r="Q425" s="38" t="s">
        <v>825</v>
      </c>
    </row>
    <row r="426" spans="2:17" x14ac:dyDescent="0.25">
      <c r="B426" s="5">
        <v>4</v>
      </c>
      <c r="C426" s="50" t="str">
        <f>VLOOKUP(テーブル26[[#This Row],[article_type_id]],品名マスタ[#All],5,0)</f>
        <v>段付エジェクタピン</v>
      </c>
      <c r="D426" s="9">
        <v>10002</v>
      </c>
      <c r="E426" s="50" t="str">
        <f>VLOOKUP(テーブル26[[#This Row],[qt_condition_type_id]],見積条件タイプマスタ[#All],5,0)</f>
        <v>ツバ厚公差</v>
      </c>
      <c r="F426" s="50" t="str">
        <f>VLOOKUP(テーブル26[[#This Row],[qt_condition_type_id]],見積条件タイプマスタ[#All],4,0)</f>
        <v>SOLID_FEATURE</v>
      </c>
      <c r="G426" s="5">
        <v>1</v>
      </c>
      <c r="H426" s="50" t="str">
        <f>テーブル26[[#This Row],[article_type_id]]&amp;"."&amp;テーブル26[[#This Row],[qt_condition_type_id]]&amp;"."&amp;テーブル26[[#This Row],[qt_condition_type_define_id]]</f>
        <v>4.10002.1</v>
      </c>
      <c r="I426" s="33" t="str">
        <f>VLOOKUP(テーブル26[[#This Row],['#unique_id]],見積条件マスタ[['#unique_id]:[name]],2,0)</f>
        <v>0/-0.02</v>
      </c>
      <c r="J426" s="33">
        <f>VLOOKUP(テーブル26[[#This Row],['#unique_id]],見積条件マスタ[['#unique_id]:[name]],3,0)</f>
        <v>0</v>
      </c>
      <c r="K426" s="33" t="str">
        <f>VLOOKUP(テーブル26[[#This Row],['#unique_id]],見積条件マスタ[['#unique_id]:[name]],4,0)</f>
        <v>0/-0.02</v>
      </c>
      <c r="L426" s="32">
        <v>4</v>
      </c>
      <c r="M426" s="32" t="s">
        <v>724</v>
      </c>
      <c r="N426" s="32" t="s">
        <v>808</v>
      </c>
      <c r="O426" s="32"/>
      <c r="P426" s="37" t="s">
        <v>759</v>
      </c>
      <c r="Q426" s="38" t="s">
        <v>825</v>
      </c>
    </row>
    <row r="427" spans="2:17" x14ac:dyDescent="0.25">
      <c r="B427" s="5">
        <v>4</v>
      </c>
      <c r="C427" s="50" t="str">
        <f>VLOOKUP(テーブル26[[#This Row],[article_type_id]],品名マスタ[#All],5,0)</f>
        <v>段付エジェクタピン</v>
      </c>
      <c r="D427" s="9">
        <v>10002</v>
      </c>
      <c r="E427" s="50" t="str">
        <f>VLOOKUP(テーブル26[[#This Row],[qt_condition_type_id]],見積条件タイプマスタ[#All],5,0)</f>
        <v>ツバ厚公差</v>
      </c>
      <c r="F427" s="50" t="str">
        <f>VLOOKUP(テーブル26[[#This Row],[qt_condition_type_id]],見積条件タイプマスタ[#All],4,0)</f>
        <v>SOLID_FEATURE</v>
      </c>
      <c r="G427" s="5">
        <v>1</v>
      </c>
      <c r="H427" s="50" t="str">
        <f>テーブル26[[#This Row],[article_type_id]]&amp;"."&amp;テーブル26[[#This Row],[qt_condition_type_id]]&amp;"."&amp;テーブル26[[#This Row],[qt_condition_type_define_id]]</f>
        <v>4.10002.1</v>
      </c>
      <c r="I427" s="33" t="str">
        <f>VLOOKUP(テーブル26[[#This Row],['#unique_id]],見積条件マスタ[['#unique_id]:[name]],2,0)</f>
        <v>0/-0.02</v>
      </c>
      <c r="J427" s="33">
        <f>VLOOKUP(テーブル26[[#This Row],['#unique_id]],見積条件マスタ[['#unique_id]:[name]],3,0)</f>
        <v>0</v>
      </c>
      <c r="K427" s="33" t="str">
        <f>VLOOKUP(テーブル26[[#This Row],['#unique_id]],見積条件マスタ[['#unique_id]:[name]],4,0)</f>
        <v>0/-0.02</v>
      </c>
      <c r="L427" s="32">
        <v>5</v>
      </c>
      <c r="M427" s="32" t="s">
        <v>784</v>
      </c>
      <c r="N427" s="32" t="s">
        <v>808</v>
      </c>
      <c r="O427" s="32" t="s">
        <v>604</v>
      </c>
      <c r="P427" s="37" t="s">
        <v>776</v>
      </c>
      <c r="Q427" s="38" t="s">
        <v>825</v>
      </c>
    </row>
    <row r="428" spans="2:17" x14ac:dyDescent="0.25">
      <c r="B428" s="5">
        <v>4</v>
      </c>
      <c r="C428" s="50" t="str">
        <f>VLOOKUP(テーブル26[[#This Row],[article_type_id]],品名マスタ[#All],5,0)</f>
        <v>段付エジェクタピン</v>
      </c>
      <c r="D428" s="9">
        <v>10002</v>
      </c>
      <c r="E428" s="50" t="str">
        <f>VLOOKUP(テーブル26[[#This Row],[qt_condition_type_id]],見積条件タイプマスタ[#All],5,0)</f>
        <v>ツバ厚公差</v>
      </c>
      <c r="F428" s="50" t="str">
        <f>VLOOKUP(テーブル26[[#This Row],[qt_condition_type_id]],見積条件タイプマスタ[#All],4,0)</f>
        <v>SOLID_FEATURE</v>
      </c>
      <c r="G428" s="5">
        <v>1</v>
      </c>
      <c r="H428" s="50" t="str">
        <f>テーブル26[[#This Row],[article_type_id]]&amp;"."&amp;テーブル26[[#This Row],[qt_condition_type_id]]&amp;"."&amp;テーブル26[[#This Row],[qt_condition_type_define_id]]</f>
        <v>4.10002.1</v>
      </c>
      <c r="I428" s="33" t="str">
        <f>VLOOKUP(テーブル26[[#This Row],['#unique_id]],見積条件マスタ[['#unique_id]:[name]],2,0)</f>
        <v>0/-0.02</v>
      </c>
      <c r="J428" s="33">
        <f>VLOOKUP(テーブル26[[#This Row],['#unique_id]],見積条件マスタ[['#unique_id]:[name]],3,0)</f>
        <v>0</v>
      </c>
      <c r="K428" s="33" t="str">
        <f>VLOOKUP(テーブル26[[#This Row],['#unique_id]],見積条件マスタ[['#unique_id]:[name]],4,0)</f>
        <v>0/-0.02</v>
      </c>
      <c r="L428" s="32">
        <v>6</v>
      </c>
      <c r="M428" s="32" t="s">
        <v>784</v>
      </c>
      <c r="N428" s="32" t="s">
        <v>808</v>
      </c>
      <c r="O428" s="32" t="s">
        <v>605</v>
      </c>
      <c r="P428" s="37" t="s">
        <v>759</v>
      </c>
      <c r="Q428" s="38" t="s">
        <v>825</v>
      </c>
    </row>
    <row r="429" spans="2:17" x14ac:dyDescent="0.25">
      <c r="B429" s="5">
        <v>4</v>
      </c>
      <c r="C429" s="50" t="str">
        <f>VLOOKUP(テーブル26[[#This Row],[article_type_id]],品名マスタ[#All],5,0)</f>
        <v>段付エジェクタピン</v>
      </c>
      <c r="D429" s="9">
        <v>10002</v>
      </c>
      <c r="E429" s="50" t="str">
        <f>VLOOKUP(テーブル26[[#This Row],[qt_condition_type_id]],見積条件タイプマスタ[#All],5,0)</f>
        <v>ツバ厚公差</v>
      </c>
      <c r="F429" s="50" t="str">
        <f>VLOOKUP(テーブル26[[#This Row],[qt_condition_type_id]],見積条件タイプマスタ[#All],4,0)</f>
        <v>SOLID_FEATURE</v>
      </c>
      <c r="G429" s="5">
        <v>1</v>
      </c>
      <c r="H429" s="50" t="str">
        <f>テーブル26[[#This Row],[article_type_id]]&amp;"."&amp;テーブル26[[#This Row],[qt_condition_type_id]]&amp;"."&amp;テーブル26[[#This Row],[qt_condition_type_define_id]]</f>
        <v>4.10002.1</v>
      </c>
      <c r="I429" s="33" t="str">
        <f>VLOOKUP(テーブル26[[#This Row],['#unique_id]],見積条件マスタ[['#unique_id]:[name]],2,0)</f>
        <v>0/-0.02</v>
      </c>
      <c r="J429" s="33">
        <f>VLOOKUP(テーブル26[[#This Row],['#unique_id]],見積条件マスタ[['#unique_id]:[name]],3,0)</f>
        <v>0</v>
      </c>
      <c r="K429" s="33" t="str">
        <f>VLOOKUP(テーブル26[[#This Row],['#unique_id]],見積条件マスタ[['#unique_id]:[name]],4,0)</f>
        <v>0/-0.02</v>
      </c>
      <c r="L429" s="32">
        <v>7</v>
      </c>
      <c r="M429" s="32" t="s">
        <v>465</v>
      </c>
      <c r="N429" s="32" t="s">
        <v>465</v>
      </c>
      <c r="O429" s="32"/>
      <c r="P429" s="37" t="s">
        <v>759</v>
      </c>
      <c r="Q429" s="38" t="s">
        <v>825</v>
      </c>
    </row>
    <row r="430" spans="2:17" x14ac:dyDescent="0.25">
      <c r="B430" s="5">
        <v>4</v>
      </c>
      <c r="C430" s="50" t="str">
        <f>VLOOKUP(テーブル26[[#This Row],[article_type_id]],品名マスタ[#All],5,0)</f>
        <v>段付エジェクタピン</v>
      </c>
      <c r="D430" s="9">
        <v>10002</v>
      </c>
      <c r="E430" s="50" t="str">
        <f>VLOOKUP(テーブル26[[#This Row],[qt_condition_type_id]],見積条件タイプマスタ[#All],5,0)</f>
        <v>ツバ厚公差</v>
      </c>
      <c r="F430" s="50" t="str">
        <f>VLOOKUP(テーブル26[[#This Row],[qt_condition_type_id]],見積条件タイプマスタ[#All],4,0)</f>
        <v>SOLID_FEATURE</v>
      </c>
      <c r="G430" s="5">
        <v>2</v>
      </c>
      <c r="H430" s="50" t="str">
        <f>テーブル26[[#This Row],[article_type_id]]&amp;"."&amp;テーブル26[[#This Row],[qt_condition_type_id]]&amp;"."&amp;テーブル26[[#This Row],[qt_condition_type_define_id]]</f>
        <v>4.10002.2</v>
      </c>
      <c r="I430" s="33" t="str">
        <f>VLOOKUP(テーブル26[[#This Row],['#unique_id]],見積条件マスタ[['#unique_id]:[name]],2,0)</f>
        <v>0/-0.05</v>
      </c>
      <c r="J430" s="33">
        <f>VLOOKUP(テーブル26[[#This Row],['#unique_id]],見積条件マスタ[['#unique_id]:[name]],3,0)</f>
        <v>0</v>
      </c>
      <c r="K430" s="33" t="str">
        <f>VLOOKUP(テーブル26[[#This Row],['#unique_id]],見積条件マスタ[['#unique_id]:[name]],4,0)</f>
        <v>0/-0.05</v>
      </c>
      <c r="L430" s="32">
        <v>1</v>
      </c>
      <c r="M430" s="32" t="s">
        <v>789</v>
      </c>
      <c r="N430" s="32" t="s">
        <v>465</v>
      </c>
      <c r="O430" s="32"/>
      <c r="P430" s="37" t="s">
        <v>776</v>
      </c>
      <c r="Q430" s="38" t="s">
        <v>825</v>
      </c>
    </row>
    <row r="431" spans="2:17" x14ac:dyDescent="0.25">
      <c r="B431" s="5">
        <v>4</v>
      </c>
      <c r="C431" s="50" t="str">
        <f>VLOOKUP(テーブル26[[#This Row],[article_type_id]],品名マスタ[#All],5,0)</f>
        <v>段付エジェクタピン</v>
      </c>
      <c r="D431" s="9">
        <v>10002</v>
      </c>
      <c r="E431" s="50" t="str">
        <f>VLOOKUP(テーブル26[[#This Row],[qt_condition_type_id]],見積条件タイプマスタ[#All],5,0)</f>
        <v>ツバ厚公差</v>
      </c>
      <c r="F431" s="50" t="str">
        <f>VLOOKUP(テーブル26[[#This Row],[qt_condition_type_id]],見積条件タイプマスタ[#All],4,0)</f>
        <v>SOLID_FEATURE</v>
      </c>
      <c r="G431" s="5">
        <v>2</v>
      </c>
      <c r="H431" s="50" t="str">
        <f>テーブル26[[#This Row],[article_type_id]]&amp;"."&amp;テーブル26[[#This Row],[qt_condition_type_id]]&amp;"."&amp;テーブル26[[#This Row],[qt_condition_type_define_id]]</f>
        <v>4.10002.2</v>
      </c>
      <c r="I431" s="33" t="str">
        <f>VLOOKUP(テーブル26[[#This Row],['#unique_id]],見積条件マスタ[['#unique_id]:[name]],2,0)</f>
        <v>0/-0.05</v>
      </c>
      <c r="J431" s="33">
        <f>VLOOKUP(テーブル26[[#This Row],['#unique_id]],見積条件マスタ[['#unique_id]:[name]],3,0)</f>
        <v>0</v>
      </c>
      <c r="K431" s="33" t="str">
        <f>VLOOKUP(テーブル26[[#This Row],['#unique_id]],見積条件マスタ[['#unique_id]:[name]],4,0)</f>
        <v>0/-0.05</v>
      </c>
      <c r="L431" s="32">
        <v>2</v>
      </c>
      <c r="M431" s="32" t="s">
        <v>724</v>
      </c>
      <c r="N431" s="32" t="s">
        <v>826</v>
      </c>
      <c r="O431" s="32" t="s">
        <v>600</v>
      </c>
      <c r="P431" s="37" t="s">
        <v>759</v>
      </c>
      <c r="Q431" s="38" t="s">
        <v>825</v>
      </c>
    </row>
    <row r="432" spans="2:17" x14ac:dyDescent="0.25">
      <c r="B432" s="5">
        <v>4</v>
      </c>
      <c r="C432" s="50" t="str">
        <f>VLOOKUP(テーブル26[[#This Row],[article_type_id]],品名マスタ[#All],5,0)</f>
        <v>段付エジェクタピン</v>
      </c>
      <c r="D432" s="9">
        <v>10002</v>
      </c>
      <c r="E432" s="50" t="str">
        <f>VLOOKUP(テーブル26[[#This Row],[qt_condition_type_id]],見積条件タイプマスタ[#All],5,0)</f>
        <v>ツバ厚公差</v>
      </c>
      <c r="F432" s="50" t="str">
        <f>VLOOKUP(テーブル26[[#This Row],[qt_condition_type_id]],見積条件タイプマスタ[#All],4,0)</f>
        <v>SOLID_FEATURE</v>
      </c>
      <c r="G432" s="5">
        <v>2</v>
      </c>
      <c r="H432" s="50" t="str">
        <f>テーブル26[[#This Row],[article_type_id]]&amp;"."&amp;テーブル26[[#This Row],[qt_condition_type_id]]&amp;"."&amp;テーブル26[[#This Row],[qt_condition_type_define_id]]</f>
        <v>4.10002.2</v>
      </c>
      <c r="I432" s="33" t="str">
        <f>VLOOKUP(テーブル26[[#This Row],['#unique_id]],見積条件マスタ[['#unique_id]:[name]],2,0)</f>
        <v>0/-0.05</v>
      </c>
      <c r="J432" s="33">
        <f>VLOOKUP(テーブル26[[#This Row],['#unique_id]],見積条件マスタ[['#unique_id]:[name]],3,0)</f>
        <v>0</v>
      </c>
      <c r="K432" s="33" t="str">
        <f>VLOOKUP(テーブル26[[#This Row],['#unique_id]],見積条件マスタ[['#unique_id]:[name]],4,0)</f>
        <v>0/-0.05</v>
      </c>
      <c r="L432" s="32">
        <v>3</v>
      </c>
      <c r="M432" s="32" t="s">
        <v>724</v>
      </c>
      <c r="N432" s="32" t="s">
        <v>826</v>
      </c>
      <c r="O432" s="32" t="s">
        <v>601</v>
      </c>
      <c r="P432" s="37" t="s">
        <v>776</v>
      </c>
      <c r="Q432" s="38" t="s">
        <v>825</v>
      </c>
    </row>
    <row r="433" spans="2:17" x14ac:dyDescent="0.25">
      <c r="B433" s="5">
        <v>4</v>
      </c>
      <c r="C433" s="50" t="str">
        <f>VLOOKUP(テーブル26[[#This Row],[article_type_id]],品名マスタ[#All],5,0)</f>
        <v>段付エジェクタピン</v>
      </c>
      <c r="D433" s="9">
        <v>10002</v>
      </c>
      <c r="E433" s="50" t="str">
        <f>VLOOKUP(テーブル26[[#This Row],[qt_condition_type_id]],見積条件タイプマスタ[#All],5,0)</f>
        <v>ツバ厚公差</v>
      </c>
      <c r="F433" s="50" t="str">
        <f>VLOOKUP(テーブル26[[#This Row],[qt_condition_type_id]],見積条件タイプマスタ[#All],4,0)</f>
        <v>SOLID_FEATURE</v>
      </c>
      <c r="G433" s="5">
        <v>2</v>
      </c>
      <c r="H433" s="50" t="str">
        <f>テーブル26[[#This Row],[article_type_id]]&amp;"."&amp;テーブル26[[#This Row],[qt_condition_type_id]]&amp;"."&amp;テーブル26[[#This Row],[qt_condition_type_define_id]]</f>
        <v>4.10002.2</v>
      </c>
      <c r="I433" s="33" t="str">
        <f>VLOOKUP(テーブル26[[#This Row],['#unique_id]],見積条件マスタ[['#unique_id]:[name]],2,0)</f>
        <v>0/-0.05</v>
      </c>
      <c r="J433" s="33">
        <f>VLOOKUP(テーブル26[[#This Row],['#unique_id]],見積条件マスタ[['#unique_id]:[name]],3,0)</f>
        <v>0</v>
      </c>
      <c r="K433" s="33" t="str">
        <f>VLOOKUP(テーブル26[[#This Row],['#unique_id]],見積条件マスタ[['#unique_id]:[name]],4,0)</f>
        <v>0/-0.05</v>
      </c>
      <c r="L433" s="32">
        <v>4</v>
      </c>
      <c r="M433" s="32" t="s">
        <v>724</v>
      </c>
      <c r="N433" s="32" t="s">
        <v>808</v>
      </c>
      <c r="O433" s="32"/>
      <c r="P433" s="37" t="s">
        <v>776</v>
      </c>
      <c r="Q433" s="38" t="s">
        <v>825</v>
      </c>
    </row>
    <row r="434" spans="2:17" x14ac:dyDescent="0.25">
      <c r="B434" s="5">
        <v>4</v>
      </c>
      <c r="C434" s="50" t="str">
        <f>VLOOKUP(テーブル26[[#This Row],[article_type_id]],品名マスタ[#All],5,0)</f>
        <v>段付エジェクタピン</v>
      </c>
      <c r="D434" s="9">
        <v>10002</v>
      </c>
      <c r="E434" s="50" t="str">
        <f>VLOOKUP(テーブル26[[#This Row],[qt_condition_type_id]],見積条件タイプマスタ[#All],5,0)</f>
        <v>ツバ厚公差</v>
      </c>
      <c r="F434" s="50" t="str">
        <f>VLOOKUP(テーブル26[[#This Row],[qt_condition_type_id]],見積条件タイプマスタ[#All],4,0)</f>
        <v>SOLID_FEATURE</v>
      </c>
      <c r="G434" s="5">
        <v>2</v>
      </c>
      <c r="H434" s="50" t="str">
        <f>テーブル26[[#This Row],[article_type_id]]&amp;"."&amp;テーブル26[[#This Row],[qt_condition_type_id]]&amp;"."&amp;テーブル26[[#This Row],[qt_condition_type_define_id]]</f>
        <v>4.10002.2</v>
      </c>
      <c r="I434" s="33" t="str">
        <f>VLOOKUP(テーブル26[[#This Row],['#unique_id]],見積条件マスタ[['#unique_id]:[name]],2,0)</f>
        <v>0/-0.05</v>
      </c>
      <c r="J434" s="33">
        <f>VLOOKUP(テーブル26[[#This Row],['#unique_id]],見積条件マスタ[['#unique_id]:[name]],3,0)</f>
        <v>0</v>
      </c>
      <c r="K434" s="33" t="str">
        <f>VLOOKUP(テーブル26[[#This Row],['#unique_id]],見積条件マスタ[['#unique_id]:[name]],4,0)</f>
        <v>0/-0.05</v>
      </c>
      <c r="L434" s="32">
        <v>5</v>
      </c>
      <c r="M434" s="32" t="s">
        <v>784</v>
      </c>
      <c r="N434" s="32" t="s">
        <v>465</v>
      </c>
      <c r="O434" s="32" t="s">
        <v>604</v>
      </c>
      <c r="P434" s="37" t="s">
        <v>759</v>
      </c>
      <c r="Q434" s="38" t="s">
        <v>825</v>
      </c>
    </row>
    <row r="435" spans="2:17" x14ac:dyDescent="0.25">
      <c r="B435" s="5">
        <v>4</v>
      </c>
      <c r="C435" s="50" t="str">
        <f>VLOOKUP(テーブル26[[#This Row],[article_type_id]],品名マスタ[#All],5,0)</f>
        <v>段付エジェクタピン</v>
      </c>
      <c r="D435" s="9">
        <v>10002</v>
      </c>
      <c r="E435" s="50" t="str">
        <f>VLOOKUP(テーブル26[[#This Row],[qt_condition_type_id]],見積条件タイプマスタ[#All],5,0)</f>
        <v>ツバ厚公差</v>
      </c>
      <c r="F435" s="50" t="str">
        <f>VLOOKUP(テーブル26[[#This Row],[qt_condition_type_id]],見積条件タイプマスタ[#All],4,0)</f>
        <v>SOLID_FEATURE</v>
      </c>
      <c r="G435" s="5">
        <v>2</v>
      </c>
      <c r="H435" s="50" t="str">
        <f>テーブル26[[#This Row],[article_type_id]]&amp;"."&amp;テーブル26[[#This Row],[qt_condition_type_id]]&amp;"."&amp;テーブル26[[#This Row],[qt_condition_type_define_id]]</f>
        <v>4.10002.2</v>
      </c>
      <c r="I435" s="33" t="str">
        <f>VLOOKUP(テーブル26[[#This Row],['#unique_id]],見積条件マスタ[['#unique_id]:[name]],2,0)</f>
        <v>0/-0.05</v>
      </c>
      <c r="J435" s="33">
        <f>VLOOKUP(テーブル26[[#This Row],['#unique_id]],見積条件マスタ[['#unique_id]:[name]],3,0)</f>
        <v>0</v>
      </c>
      <c r="K435" s="33" t="str">
        <f>VLOOKUP(テーブル26[[#This Row],['#unique_id]],見積条件マスタ[['#unique_id]:[name]],4,0)</f>
        <v>0/-0.05</v>
      </c>
      <c r="L435" s="32">
        <v>6</v>
      </c>
      <c r="M435" s="32" t="s">
        <v>784</v>
      </c>
      <c r="N435" s="32" t="s">
        <v>465</v>
      </c>
      <c r="O435" s="32" t="s">
        <v>605</v>
      </c>
      <c r="P435" s="37" t="s">
        <v>776</v>
      </c>
      <c r="Q435" s="38" t="s">
        <v>825</v>
      </c>
    </row>
    <row r="436" spans="2:17" x14ac:dyDescent="0.25">
      <c r="B436" s="5">
        <v>4</v>
      </c>
      <c r="C436" s="50" t="str">
        <f>VLOOKUP(テーブル26[[#This Row],[article_type_id]],品名マスタ[#All],5,0)</f>
        <v>段付エジェクタピン</v>
      </c>
      <c r="D436" s="9">
        <v>10002</v>
      </c>
      <c r="E436" s="50" t="str">
        <f>VLOOKUP(テーブル26[[#This Row],[qt_condition_type_id]],見積条件タイプマスタ[#All],5,0)</f>
        <v>ツバ厚公差</v>
      </c>
      <c r="F436" s="50" t="str">
        <f>VLOOKUP(テーブル26[[#This Row],[qt_condition_type_id]],見積条件タイプマスタ[#All],4,0)</f>
        <v>SOLID_FEATURE</v>
      </c>
      <c r="G436" s="5">
        <v>2</v>
      </c>
      <c r="H436" s="50" t="str">
        <f>テーブル26[[#This Row],[article_type_id]]&amp;"."&amp;テーブル26[[#This Row],[qt_condition_type_id]]&amp;"."&amp;テーブル26[[#This Row],[qt_condition_type_define_id]]</f>
        <v>4.10002.2</v>
      </c>
      <c r="I436" s="33" t="str">
        <f>VLOOKUP(テーブル26[[#This Row],['#unique_id]],見積条件マスタ[['#unique_id]:[name]],2,0)</f>
        <v>0/-0.05</v>
      </c>
      <c r="J436" s="33">
        <f>VLOOKUP(テーブル26[[#This Row],['#unique_id]],見積条件マスタ[['#unique_id]:[name]],3,0)</f>
        <v>0</v>
      </c>
      <c r="K436" s="33" t="str">
        <f>VLOOKUP(テーブル26[[#This Row],['#unique_id]],見積条件マスタ[['#unique_id]:[name]],4,0)</f>
        <v>0/-0.05</v>
      </c>
      <c r="L436" s="32">
        <v>7</v>
      </c>
      <c r="M436" s="32" t="s">
        <v>465</v>
      </c>
      <c r="N436" s="32" t="s">
        <v>465</v>
      </c>
      <c r="O436" s="32"/>
      <c r="P436" s="37" t="s">
        <v>759</v>
      </c>
      <c r="Q436" s="38" t="s">
        <v>825</v>
      </c>
    </row>
    <row r="437" spans="2:17" x14ac:dyDescent="0.25">
      <c r="B437" s="5">
        <v>4</v>
      </c>
      <c r="C437" s="50" t="str">
        <f>VLOOKUP(テーブル26[[#This Row],[article_type_id]],品名マスタ[#All],5,0)</f>
        <v>段付エジェクタピン</v>
      </c>
      <c r="D437" s="9">
        <v>10003</v>
      </c>
      <c r="E437" s="50" t="str">
        <f>VLOOKUP(テーブル26[[#This Row],[qt_condition_type_id]],見積条件タイプマスタ[#All],5,0)</f>
        <v>全長公差</v>
      </c>
      <c r="F437" s="50" t="str">
        <f>VLOOKUP(テーブル26[[#This Row],[qt_condition_type_id]],見積条件タイプマスタ[#All],4,0)</f>
        <v>SOLID_FEATURE</v>
      </c>
      <c r="G437" s="5">
        <v>1</v>
      </c>
      <c r="H437" s="50" t="str">
        <f>テーブル26[[#This Row],[article_type_id]]&amp;"."&amp;テーブル26[[#This Row],[qt_condition_type_id]]&amp;"."&amp;テーブル26[[#This Row],[qt_condition_type_define_id]]</f>
        <v>4.10003.1</v>
      </c>
      <c r="I437" s="33" t="str">
        <f>VLOOKUP(テーブル26[[#This Row],['#unique_id]],見積条件マスタ[['#unique_id]:[name]],2,0)</f>
        <v>0.02/0</v>
      </c>
      <c r="J437" s="33">
        <f>VLOOKUP(テーブル26[[#This Row],['#unique_id]],見積条件マスタ[['#unique_id]:[name]],3,0)</f>
        <v>0</v>
      </c>
      <c r="K437" s="33" t="str">
        <f>VLOOKUP(テーブル26[[#This Row],['#unique_id]],見積条件マスタ[['#unique_id]:[name]],4,0)</f>
        <v>+0.02/0</v>
      </c>
      <c r="L437" s="32">
        <v>1</v>
      </c>
      <c r="M437" s="32" t="s">
        <v>602</v>
      </c>
      <c r="N437" s="32" t="s">
        <v>383</v>
      </c>
      <c r="O437" s="32" t="s">
        <v>827</v>
      </c>
      <c r="P437" s="37" t="s">
        <v>812</v>
      </c>
      <c r="Q437" s="38"/>
    </row>
    <row r="438" spans="2:17" x14ac:dyDescent="0.25">
      <c r="B438" s="5">
        <v>4</v>
      </c>
      <c r="C438" s="50" t="str">
        <f>VLOOKUP(テーブル26[[#This Row],[article_type_id]],品名マスタ[#All],5,0)</f>
        <v>段付エジェクタピン</v>
      </c>
      <c r="D438" s="9">
        <v>10003</v>
      </c>
      <c r="E438" s="50" t="str">
        <f>VLOOKUP(テーブル26[[#This Row],[qt_condition_type_id]],見積条件タイプマスタ[#All],5,0)</f>
        <v>全長公差</v>
      </c>
      <c r="F438" s="50" t="str">
        <f>VLOOKUP(テーブル26[[#This Row],[qt_condition_type_id]],見積条件タイプマスタ[#All],4,0)</f>
        <v>SOLID_FEATURE</v>
      </c>
      <c r="G438" s="5">
        <v>1</v>
      </c>
      <c r="H438" s="50" t="str">
        <f>テーブル26[[#This Row],[article_type_id]]&amp;"."&amp;テーブル26[[#This Row],[qt_condition_type_id]]&amp;"."&amp;テーブル26[[#This Row],[qt_condition_type_define_id]]</f>
        <v>4.10003.1</v>
      </c>
      <c r="I438" s="33" t="str">
        <f>VLOOKUP(テーブル26[[#This Row],['#unique_id]],見積条件マスタ[['#unique_id]:[name]],2,0)</f>
        <v>0.02/0</v>
      </c>
      <c r="J438" s="33">
        <f>VLOOKUP(テーブル26[[#This Row],['#unique_id]],見積条件マスタ[['#unique_id]:[name]],3,0)</f>
        <v>0</v>
      </c>
      <c r="K438" s="33" t="str">
        <f>VLOOKUP(テーブル26[[#This Row],['#unique_id]],見積条件マスタ[['#unique_id]:[name]],4,0)</f>
        <v>+0.02/0</v>
      </c>
      <c r="L438" s="32">
        <v>2</v>
      </c>
      <c r="M438" s="32" t="s">
        <v>864</v>
      </c>
      <c r="N438" s="32" t="s">
        <v>864</v>
      </c>
      <c r="O438" s="32" t="s">
        <v>869</v>
      </c>
      <c r="P438" s="37" t="s">
        <v>671</v>
      </c>
      <c r="Q438" s="38"/>
    </row>
    <row r="439" spans="2:17" x14ac:dyDescent="0.25">
      <c r="B439" s="5">
        <v>4</v>
      </c>
      <c r="C439" s="50" t="str">
        <f>VLOOKUP(テーブル26[[#This Row],[article_type_id]],品名マスタ[#All],5,0)</f>
        <v>段付エジェクタピン</v>
      </c>
      <c r="D439" s="9">
        <v>10003</v>
      </c>
      <c r="E439" s="50" t="str">
        <f>VLOOKUP(テーブル26[[#This Row],[qt_condition_type_id]],見積条件タイプマスタ[#All],5,0)</f>
        <v>全長公差</v>
      </c>
      <c r="F439" s="50" t="str">
        <f>VLOOKUP(テーブル26[[#This Row],[qt_condition_type_id]],見積条件タイプマスタ[#All],4,0)</f>
        <v>SOLID_FEATURE</v>
      </c>
      <c r="G439" s="5">
        <v>1</v>
      </c>
      <c r="H439" s="50" t="str">
        <f>テーブル26[[#This Row],[article_type_id]]&amp;"."&amp;テーブル26[[#This Row],[qt_condition_type_id]]&amp;"."&amp;テーブル26[[#This Row],[qt_condition_type_define_id]]</f>
        <v>4.10003.1</v>
      </c>
      <c r="I439" s="33" t="str">
        <f>VLOOKUP(テーブル26[[#This Row],['#unique_id]],見積条件マスタ[['#unique_id]:[name]],2,0)</f>
        <v>0.02/0</v>
      </c>
      <c r="J439" s="33">
        <f>VLOOKUP(テーブル26[[#This Row],['#unique_id]],見積条件マスタ[['#unique_id]:[name]],3,0)</f>
        <v>0</v>
      </c>
      <c r="K439" s="33" t="str">
        <f>VLOOKUP(テーブル26[[#This Row],['#unique_id]],見積条件マスタ[['#unique_id]:[name]],4,0)</f>
        <v>+0.02/0</v>
      </c>
      <c r="L439" s="32">
        <v>3</v>
      </c>
      <c r="M439" s="32" t="s">
        <v>864</v>
      </c>
      <c r="N439" s="32" t="s">
        <v>864</v>
      </c>
      <c r="O439" s="32" t="s">
        <v>870</v>
      </c>
      <c r="P439" s="37" t="s">
        <v>615</v>
      </c>
      <c r="Q439" s="38"/>
    </row>
    <row r="440" spans="2:17" x14ac:dyDescent="0.25">
      <c r="B440" s="5">
        <v>4</v>
      </c>
      <c r="C440" s="50" t="str">
        <f>VLOOKUP(テーブル26[[#This Row],[article_type_id]],品名マスタ[#All],5,0)</f>
        <v>段付エジェクタピン</v>
      </c>
      <c r="D440" s="9">
        <v>10003</v>
      </c>
      <c r="E440" s="50" t="str">
        <f>VLOOKUP(テーブル26[[#This Row],[qt_condition_type_id]],見積条件タイプマスタ[#All],5,0)</f>
        <v>全長公差</v>
      </c>
      <c r="F440" s="50" t="str">
        <f>VLOOKUP(テーブル26[[#This Row],[qt_condition_type_id]],見積条件タイプマスタ[#All],4,0)</f>
        <v>SOLID_FEATURE</v>
      </c>
      <c r="G440" s="5">
        <v>1</v>
      </c>
      <c r="H440" s="50" t="str">
        <f>テーブル26[[#This Row],[article_type_id]]&amp;"."&amp;テーブル26[[#This Row],[qt_condition_type_id]]&amp;"."&amp;テーブル26[[#This Row],[qt_condition_type_define_id]]</f>
        <v>4.10003.1</v>
      </c>
      <c r="I440" s="33" t="str">
        <f>VLOOKUP(テーブル26[[#This Row],['#unique_id]],見積条件マスタ[['#unique_id]:[name]],2,0)</f>
        <v>0.02/0</v>
      </c>
      <c r="J440" s="33">
        <f>VLOOKUP(テーブル26[[#This Row],['#unique_id]],見積条件マスタ[['#unique_id]:[name]],3,0)</f>
        <v>0</v>
      </c>
      <c r="K440" s="33" t="str">
        <f>VLOOKUP(テーブル26[[#This Row],['#unique_id]],見積条件マスタ[['#unique_id]:[name]],4,0)</f>
        <v>+0.02/0</v>
      </c>
      <c r="L440" s="32">
        <v>4</v>
      </c>
      <c r="M440" s="32" t="s">
        <v>465</v>
      </c>
      <c r="N440" s="32" t="s">
        <v>465</v>
      </c>
      <c r="O440" s="32" t="s">
        <v>872</v>
      </c>
      <c r="P440" s="37" t="s">
        <v>671</v>
      </c>
      <c r="Q440" s="38"/>
    </row>
    <row r="441" spans="2:17" x14ac:dyDescent="0.25">
      <c r="B441" s="5">
        <v>4</v>
      </c>
      <c r="C441" s="50" t="str">
        <f>VLOOKUP(テーブル26[[#This Row],[article_type_id]],品名マスタ[#All],5,0)</f>
        <v>段付エジェクタピン</v>
      </c>
      <c r="D441" s="9">
        <v>10003</v>
      </c>
      <c r="E441" s="50" t="str">
        <f>VLOOKUP(テーブル26[[#This Row],[qt_condition_type_id]],見積条件タイプマスタ[#All],5,0)</f>
        <v>全長公差</v>
      </c>
      <c r="F441" s="50" t="str">
        <f>VLOOKUP(テーブル26[[#This Row],[qt_condition_type_id]],見積条件タイプマスタ[#All],4,0)</f>
        <v>SOLID_FEATURE</v>
      </c>
      <c r="G441" s="5">
        <v>1</v>
      </c>
      <c r="H441" s="50" t="str">
        <f>テーブル26[[#This Row],[article_type_id]]&amp;"."&amp;テーブル26[[#This Row],[qt_condition_type_id]]&amp;"."&amp;テーブル26[[#This Row],[qt_condition_type_define_id]]</f>
        <v>4.10003.1</v>
      </c>
      <c r="I441" s="33" t="str">
        <f>VLOOKUP(テーブル26[[#This Row],['#unique_id]],見積条件マスタ[['#unique_id]:[name]],2,0)</f>
        <v>0.02/0</v>
      </c>
      <c r="J441" s="33">
        <f>VLOOKUP(テーブル26[[#This Row],['#unique_id]],見積条件マスタ[['#unique_id]:[name]],3,0)</f>
        <v>0</v>
      </c>
      <c r="K441" s="33" t="str">
        <f>VLOOKUP(テーブル26[[#This Row],['#unique_id]],見積条件マスタ[['#unique_id]:[name]],4,0)</f>
        <v>+0.02/0</v>
      </c>
      <c r="L441" s="32">
        <v>5</v>
      </c>
      <c r="M441" s="32" t="s">
        <v>864</v>
      </c>
      <c r="N441" s="32" t="s">
        <v>864</v>
      </c>
      <c r="O441" s="32" t="s">
        <v>873</v>
      </c>
      <c r="P441" s="37" t="s">
        <v>867</v>
      </c>
      <c r="Q441" s="38"/>
    </row>
    <row r="442" spans="2:17" x14ac:dyDescent="0.25">
      <c r="B442" s="5">
        <v>4</v>
      </c>
      <c r="C442" s="50" t="str">
        <f>VLOOKUP(テーブル26[[#This Row],[article_type_id]],品名マスタ[#All],5,0)</f>
        <v>段付エジェクタピン</v>
      </c>
      <c r="D442" s="9">
        <v>10003</v>
      </c>
      <c r="E442" s="50" t="str">
        <f>VLOOKUP(テーブル26[[#This Row],[qt_condition_type_id]],見積条件タイプマスタ[#All],5,0)</f>
        <v>全長公差</v>
      </c>
      <c r="F442" s="50" t="str">
        <f>VLOOKUP(テーブル26[[#This Row],[qt_condition_type_id]],見積条件タイプマスタ[#All],4,0)</f>
        <v>SOLID_FEATURE</v>
      </c>
      <c r="G442" s="5">
        <v>2</v>
      </c>
      <c r="H442" s="50" t="str">
        <f>テーブル26[[#This Row],[article_type_id]]&amp;"."&amp;テーブル26[[#This Row],[qt_condition_type_id]]&amp;"."&amp;テーブル26[[#This Row],[qt_condition_type_define_id]]</f>
        <v>4.10003.2</v>
      </c>
      <c r="I442" s="33" t="str">
        <f>VLOOKUP(テーブル26[[#This Row],['#unique_id]],見積条件マスタ[['#unique_id]:[name]],2,0)</f>
        <v>0.05/0</v>
      </c>
      <c r="J442" s="33">
        <f>VLOOKUP(テーブル26[[#This Row],['#unique_id]],見積条件マスタ[['#unique_id]:[name]],3,0)</f>
        <v>0</v>
      </c>
      <c r="K442" s="33" t="str">
        <f>VLOOKUP(テーブル26[[#This Row],['#unique_id]],見積条件マスタ[['#unique_id]:[name]],4,0)</f>
        <v>+0.05/0</v>
      </c>
      <c r="L442" s="32">
        <v>1</v>
      </c>
      <c r="M442" s="32" t="s">
        <v>863</v>
      </c>
      <c r="N442" s="32" t="s">
        <v>874</v>
      </c>
      <c r="O442" s="32" t="s">
        <v>875</v>
      </c>
      <c r="P442" s="37" t="s">
        <v>876</v>
      </c>
      <c r="Q442" s="38" t="s">
        <v>828</v>
      </c>
    </row>
    <row r="443" spans="2:17" x14ac:dyDescent="0.25">
      <c r="B443" s="5">
        <v>4</v>
      </c>
      <c r="C443" s="50" t="str">
        <f>VLOOKUP(テーブル26[[#This Row],[article_type_id]],品名マスタ[#All],5,0)</f>
        <v>段付エジェクタピン</v>
      </c>
      <c r="D443" s="9">
        <v>10003</v>
      </c>
      <c r="E443" s="50" t="str">
        <f>VLOOKUP(テーブル26[[#This Row],[qt_condition_type_id]],見積条件タイプマスタ[#All],5,0)</f>
        <v>全長公差</v>
      </c>
      <c r="F443" s="50" t="str">
        <f>VLOOKUP(テーブル26[[#This Row],[qt_condition_type_id]],見積条件タイプマスタ[#All],4,0)</f>
        <v>SOLID_FEATURE</v>
      </c>
      <c r="G443" s="5">
        <v>2</v>
      </c>
      <c r="H443" s="50" t="str">
        <f>テーブル26[[#This Row],[article_type_id]]&amp;"."&amp;テーブル26[[#This Row],[qt_condition_type_id]]&amp;"."&amp;テーブル26[[#This Row],[qt_condition_type_define_id]]</f>
        <v>4.10003.2</v>
      </c>
      <c r="I443" s="33" t="str">
        <f>VLOOKUP(テーブル26[[#This Row],['#unique_id]],見積条件マスタ[['#unique_id]:[name]],2,0)</f>
        <v>0.05/0</v>
      </c>
      <c r="J443" s="33">
        <f>VLOOKUP(テーブル26[[#This Row],['#unique_id]],見積条件マスタ[['#unique_id]:[name]],3,0)</f>
        <v>0</v>
      </c>
      <c r="K443" s="33" t="str">
        <f>VLOOKUP(テーブル26[[#This Row],['#unique_id]],見積条件マスタ[['#unique_id]:[name]],4,0)</f>
        <v>+0.05/0</v>
      </c>
      <c r="L443" s="32">
        <v>2</v>
      </c>
      <c r="M443" s="32" t="s">
        <v>877</v>
      </c>
      <c r="N443" s="32" t="s">
        <v>877</v>
      </c>
      <c r="O443" s="32" t="s">
        <v>878</v>
      </c>
      <c r="P443" s="37" t="s">
        <v>879</v>
      </c>
      <c r="Q443" s="38"/>
    </row>
    <row r="444" spans="2:17" x14ac:dyDescent="0.25">
      <c r="B444" s="5">
        <v>4</v>
      </c>
      <c r="C444" s="50" t="str">
        <f>VLOOKUP(テーブル26[[#This Row],[article_type_id]],品名マスタ[#All],5,0)</f>
        <v>段付エジェクタピン</v>
      </c>
      <c r="D444" s="9">
        <v>10003</v>
      </c>
      <c r="E444" s="50" t="str">
        <f>VLOOKUP(テーブル26[[#This Row],[qt_condition_type_id]],見積条件タイプマスタ[#All],5,0)</f>
        <v>全長公差</v>
      </c>
      <c r="F444" s="50" t="str">
        <f>VLOOKUP(テーブル26[[#This Row],[qt_condition_type_id]],見積条件タイプマスタ[#All],4,0)</f>
        <v>SOLID_FEATURE</v>
      </c>
      <c r="G444" s="5">
        <v>2</v>
      </c>
      <c r="H444" s="50" t="str">
        <f>テーブル26[[#This Row],[article_type_id]]&amp;"."&amp;テーブル26[[#This Row],[qt_condition_type_id]]&amp;"."&amp;テーブル26[[#This Row],[qt_condition_type_define_id]]</f>
        <v>4.10003.2</v>
      </c>
      <c r="I444" s="33" t="str">
        <f>VLOOKUP(テーブル26[[#This Row],['#unique_id]],見積条件マスタ[['#unique_id]:[name]],2,0)</f>
        <v>0.05/0</v>
      </c>
      <c r="J444" s="33">
        <f>VLOOKUP(テーブル26[[#This Row],['#unique_id]],見積条件マスタ[['#unique_id]:[name]],3,0)</f>
        <v>0</v>
      </c>
      <c r="K444" s="33" t="str">
        <f>VLOOKUP(テーブル26[[#This Row],['#unique_id]],見積条件マスタ[['#unique_id]:[name]],4,0)</f>
        <v>+0.05/0</v>
      </c>
      <c r="L444" s="32">
        <v>3</v>
      </c>
      <c r="M444" s="32" t="s">
        <v>864</v>
      </c>
      <c r="N444" s="32" t="s">
        <v>864</v>
      </c>
      <c r="O444" s="32" t="s">
        <v>880</v>
      </c>
      <c r="P444" s="37" t="s">
        <v>867</v>
      </c>
      <c r="Q444" s="38"/>
    </row>
    <row r="445" spans="2:17" x14ac:dyDescent="0.25">
      <c r="B445" s="5">
        <v>4</v>
      </c>
      <c r="C445" s="50" t="str">
        <f>VLOOKUP(テーブル26[[#This Row],[article_type_id]],品名マスタ[#All],5,0)</f>
        <v>段付エジェクタピン</v>
      </c>
      <c r="D445" s="9">
        <v>10003</v>
      </c>
      <c r="E445" s="50" t="str">
        <f>VLOOKUP(テーブル26[[#This Row],[qt_condition_type_id]],見積条件タイプマスタ[#All],5,0)</f>
        <v>全長公差</v>
      </c>
      <c r="F445" s="50" t="str">
        <f>VLOOKUP(テーブル26[[#This Row],[qt_condition_type_id]],見積条件タイプマスタ[#All],4,0)</f>
        <v>SOLID_FEATURE</v>
      </c>
      <c r="G445" s="5">
        <v>2</v>
      </c>
      <c r="H445" s="50" t="str">
        <f>テーブル26[[#This Row],[article_type_id]]&amp;"."&amp;テーブル26[[#This Row],[qt_condition_type_id]]&amp;"."&amp;テーブル26[[#This Row],[qt_condition_type_define_id]]</f>
        <v>4.10003.2</v>
      </c>
      <c r="I445" s="33" t="str">
        <f>VLOOKUP(テーブル26[[#This Row],['#unique_id]],見積条件マスタ[['#unique_id]:[name]],2,0)</f>
        <v>0.05/0</v>
      </c>
      <c r="J445" s="33">
        <f>VLOOKUP(テーブル26[[#This Row],['#unique_id]],見積条件マスタ[['#unique_id]:[name]],3,0)</f>
        <v>0</v>
      </c>
      <c r="K445" s="33" t="str">
        <f>VLOOKUP(テーブル26[[#This Row],['#unique_id]],見積条件マスタ[['#unique_id]:[name]],4,0)</f>
        <v>+0.05/0</v>
      </c>
      <c r="L445" s="32">
        <v>4</v>
      </c>
      <c r="M445" s="32" t="s">
        <v>864</v>
      </c>
      <c r="N445" s="32" t="s">
        <v>864</v>
      </c>
      <c r="O445" s="32" t="s">
        <v>881</v>
      </c>
      <c r="P445" s="37" t="s">
        <v>876</v>
      </c>
      <c r="Q445" s="38"/>
    </row>
    <row r="446" spans="2:17" x14ac:dyDescent="0.25">
      <c r="B446" s="5">
        <v>4</v>
      </c>
      <c r="C446" s="50" t="str">
        <f>VLOOKUP(テーブル26[[#This Row],[article_type_id]],品名マスタ[#All],5,0)</f>
        <v>段付エジェクタピン</v>
      </c>
      <c r="D446" s="9">
        <v>10003</v>
      </c>
      <c r="E446" s="50" t="str">
        <f>VLOOKUP(テーブル26[[#This Row],[qt_condition_type_id]],見積条件タイプマスタ[#All],5,0)</f>
        <v>全長公差</v>
      </c>
      <c r="F446" s="50" t="str">
        <f>VLOOKUP(テーブル26[[#This Row],[qt_condition_type_id]],見積条件タイプマスタ[#All],4,0)</f>
        <v>SOLID_FEATURE</v>
      </c>
      <c r="G446" s="5">
        <v>3</v>
      </c>
      <c r="H446" s="50" t="str">
        <f>テーブル26[[#This Row],[article_type_id]]&amp;"."&amp;テーブル26[[#This Row],[qt_condition_type_id]]&amp;"."&amp;テーブル26[[#This Row],[qt_condition_type_define_id]]</f>
        <v>4.10003.3</v>
      </c>
      <c r="I446" s="33" t="str">
        <f>VLOOKUP(テーブル26[[#This Row],['#unique_id]],見積条件マスタ[['#unique_id]:[name]],2,0)</f>
        <v>0.01/0</v>
      </c>
      <c r="J446" s="33">
        <f>VLOOKUP(テーブル26[[#This Row],['#unique_id]],見積条件マスタ[['#unique_id]:[name]],3,0)</f>
        <v>0</v>
      </c>
      <c r="K446" s="33" t="str">
        <f>VLOOKUP(テーブル26[[#This Row],['#unique_id]],見積条件マスタ[['#unique_id]:[name]],4,0)</f>
        <v>+0.01/0</v>
      </c>
      <c r="L446" s="32">
        <v>1</v>
      </c>
      <c r="M446" s="32" t="s">
        <v>384</v>
      </c>
      <c r="N446" s="32" t="s">
        <v>465</v>
      </c>
      <c r="O446" s="32" t="s">
        <v>868</v>
      </c>
      <c r="P446" s="37" t="s">
        <v>671</v>
      </c>
      <c r="Q446" s="38"/>
    </row>
    <row r="447" spans="2:17" x14ac:dyDescent="0.25">
      <c r="B447" s="5">
        <v>4</v>
      </c>
      <c r="C447" s="50" t="str">
        <f>VLOOKUP(テーブル26[[#This Row],[article_type_id]],品名マスタ[#All],5,0)</f>
        <v>段付エジェクタピン</v>
      </c>
      <c r="D447" s="9">
        <v>10003</v>
      </c>
      <c r="E447" s="50" t="str">
        <f>VLOOKUP(テーブル26[[#This Row],[qt_condition_type_id]],見積条件タイプマスタ[#All],5,0)</f>
        <v>全長公差</v>
      </c>
      <c r="F447" s="50" t="str">
        <f>VLOOKUP(テーブル26[[#This Row],[qt_condition_type_id]],見積条件タイプマスタ[#All],4,0)</f>
        <v>SOLID_FEATURE</v>
      </c>
      <c r="G447" s="5">
        <v>3</v>
      </c>
      <c r="H447" s="50" t="str">
        <f>テーブル26[[#This Row],[article_type_id]]&amp;"."&amp;テーブル26[[#This Row],[qt_condition_type_id]]&amp;"."&amp;テーブル26[[#This Row],[qt_condition_type_define_id]]</f>
        <v>4.10003.3</v>
      </c>
      <c r="I447" s="33" t="str">
        <f>VLOOKUP(テーブル26[[#This Row],['#unique_id]],見積条件マスタ[['#unique_id]:[name]],2,0)</f>
        <v>0.01/0</v>
      </c>
      <c r="J447" s="33">
        <f>VLOOKUP(テーブル26[[#This Row],['#unique_id]],見積条件マスタ[['#unique_id]:[name]],3,0)</f>
        <v>0</v>
      </c>
      <c r="K447" s="33" t="str">
        <f>VLOOKUP(テーブル26[[#This Row],['#unique_id]],見積条件マスタ[['#unique_id]:[name]],4,0)</f>
        <v>+0.01/0</v>
      </c>
      <c r="L447" s="32">
        <v>2</v>
      </c>
      <c r="M447" s="32" t="s">
        <v>384</v>
      </c>
      <c r="N447" s="32" t="s">
        <v>465</v>
      </c>
      <c r="O447" s="32" t="s">
        <v>871</v>
      </c>
      <c r="P447" s="37" t="s">
        <v>615</v>
      </c>
      <c r="Q447" s="38"/>
    </row>
    <row r="448" spans="2:17" x14ac:dyDescent="0.25">
      <c r="B448" s="5">
        <v>4</v>
      </c>
      <c r="C448" s="50" t="str">
        <f>VLOOKUP(テーブル26[[#This Row],[article_type_id]],品名マスタ[#All],5,0)</f>
        <v>段付エジェクタピン</v>
      </c>
      <c r="D448" s="9">
        <v>10003</v>
      </c>
      <c r="E448" s="50" t="str">
        <f>VLOOKUP(テーブル26[[#This Row],[qt_condition_type_id]],見積条件タイプマスタ[#All],5,0)</f>
        <v>全長公差</v>
      </c>
      <c r="F448" s="50" t="str">
        <f>VLOOKUP(テーブル26[[#This Row],[qt_condition_type_id]],見積条件タイプマスタ[#All],4,0)</f>
        <v>SOLID_FEATURE</v>
      </c>
      <c r="G448" s="5">
        <v>3</v>
      </c>
      <c r="H448" s="50" t="str">
        <f>テーブル26[[#This Row],[article_type_id]]&amp;"."&amp;テーブル26[[#This Row],[qt_condition_type_id]]&amp;"."&amp;テーブル26[[#This Row],[qt_condition_type_define_id]]</f>
        <v>4.10003.3</v>
      </c>
      <c r="I448" s="33" t="str">
        <f>VLOOKUP(テーブル26[[#This Row],['#unique_id]],見積条件マスタ[['#unique_id]:[name]],2,0)</f>
        <v>0.01/0</v>
      </c>
      <c r="J448" s="33">
        <f>VLOOKUP(テーブル26[[#This Row],['#unique_id]],見積条件マスタ[['#unique_id]:[name]],3,0)</f>
        <v>0</v>
      </c>
      <c r="K448" s="33" t="str">
        <f>VLOOKUP(テーブル26[[#This Row],['#unique_id]],見積条件マスタ[['#unique_id]:[name]],4,0)</f>
        <v>+0.01/0</v>
      </c>
      <c r="L448" s="32">
        <v>3</v>
      </c>
      <c r="M448" s="32" t="s">
        <v>384</v>
      </c>
      <c r="N448" s="32" t="s">
        <v>465</v>
      </c>
      <c r="O448" s="32" t="s">
        <v>840</v>
      </c>
      <c r="P448" s="37" t="s">
        <v>613</v>
      </c>
      <c r="Q448" s="38"/>
    </row>
    <row r="449" spans="2:17" x14ac:dyDescent="0.25">
      <c r="B449" s="5">
        <v>4</v>
      </c>
      <c r="C449" s="50" t="str">
        <f>VLOOKUP(テーブル26[[#This Row],[article_type_id]],品名マスタ[#All],5,0)</f>
        <v>段付エジェクタピン</v>
      </c>
      <c r="D449" s="9">
        <v>10003</v>
      </c>
      <c r="E449" s="50" t="str">
        <f>VLOOKUP(テーブル26[[#This Row],[qt_condition_type_id]],見積条件タイプマスタ[#All],5,0)</f>
        <v>全長公差</v>
      </c>
      <c r="F449" s="50" t="str">
        <f>VLOOKUP(テーブル26[[#This Row],[qt_condition_type_id]],見積条件タイプマスタ[#All],4,0)</f>
        <v>SOLID_FEATURE</v>
      </c>
      <c r="G449" s="5">
        <v>3</v>
      </c>
      <c r="H449" s="50" t="str">
        <f>テーブル26[[#This Row],[article_type_id]]&amp;"."&amp;テーブル26[[#This Row],[qt_condition_type_id]]&amp;"."&amp;テーブル26[[#This Row],[qt_condition_type_define_id]]</f>
        <v>4.10003.3</v>
      </c>
      <c r="I449" s="33" t="str">
        <f>VLOOKUP(テーブル26[[#This Row],['#unique_id]],見積条件マスタ[['#unique_id]:[name]],2,0)</f>
        <v>0.01/0</v>
      </c>
      <c r="J449" s="33">
        <f>VLOOKUP(テーブル26[[#This Row],['#unique_id]],見積条件マスタ[['#unique_id]:[name]],3,0)</f>
        <v>0</v>
      </c>
      <c r="K449" s="33" t="str">
        <f>VLOOKUP(テーブル26[[#This Row],['#unique_id]],見積条件マスタ[['#unique_id]:[name]],4,0)</f>
        <v>+0.01/0</v>
      </c>
      <c r="L449" s="32">
        <v>4</v>
      </c>
      <c r="M449" s="32" t="s">
        <v>465</v>
      </c>
      <c r="N449" s="32" t="s">
        <v>465</v>
      </c>
      <c r="O449" s="32"/>
      <c r="P449" s="37" t="s">
        <v>613</v>
      </c>
      <c r="Q449" s="38"/>
    </row>
    <row r="450" spans="2:17" x14ac:dyDescent="0.25">
      <c r="B450" s="5">
        <v>4</v>
      </c>
      <c r="C450" s="50" t="str">
        <f>VLOOKUP(テーブル26[[#This Row],[article_type_id]],品名マスタ[#All],5,0)</f>
        <v>段付エジェクタピン</v>
      </c>
      <c r="D450" s="9">
        <v>10003</v>
      </c>
      <c r="E450" s="50" t="str">
        <f>VLOOKUP(テーブル26[[#This Row],[qt_condition_type_id]],見積条件タイプマスタ[#All],5,0)</f>
        <v>全長公差</v>
      </c>
      <c r="F450" s="50" t="str">
        <f>VLOOKUP(テーブル26[[#This Row],[qt_condition_type_id]],見積条件タイプマスタ[#All],4,0)</f>
        <v>SOLID_FEATURE</v>
      </c>
      <c r="G450" s="5">
        <v>4</v>
      </c>
      <c r="H450" s="50" t="str">
        <f>テーブル26[[#This Row],[article_type_id]]&amp;"."&amp;テーブル26[[#This Row],[qt_condition_type_id]]&amp;"."&amp;テーブル26[[#This Row],[qt_condition_type_define_id]]</f>
        <v>4.10003.4</v>
      </c>
      <c r="I450" s="33" t="str">
        <f>VLOOKUP(テーブル26[[#This Row],['#unique_id]],見積条件マスタ[['#unique_id]:[name]],2,0)</f>
        <v>0.5/0</v>
      </c>
      <c r="J450" s="33">
        <f>VLOOKUP(テーブル26[[#This Row],['#unique_id]],見積条件マスタ[['#unique_id]:[name]],3,0)</f>
        <v>0</v>
      </c>
      <c r="K450" s="33" t="str">
        <f>VLOOKUP(テーブル26[[#This Row],['#unique_id]],見積条件マスタ[['#unique_id]:[name]],4,0)</f>
        <v>+0.5/0</v>
      </c>
      <c r="L450" s="32">
        <v>1</v>
      </c>
      <c r="M450" s="32" t="s">
        <v>863</v>
      </c>
      <c r="N450" s="32" t="s">
        <v>874</v>
      </c>
      <c r="O450" s="32" t="s">
        <v>882</v>
      </c>
      <c r="P450" s="37" t="s">
        <v>876</v>
      </c>
      <c r="Q450" s="38" t="s">
        <v>828</v>
      </c>
    </row>
    <row r="451" spans="2:17" x14ac:dyDescent="0.25">
      <c r="B451" s="5">
        <v>4</v>
      </c>
      <c r="C451" s="50" t="str">
        <f>VLOOKUP(テーブル26[[#This Row],[article_type_id]],品名マスタ[#All],5,0)</f>
        <v>段付エジェクタピン</v>
      </c>
      <c r="D451" s="9">
        <v>10003</v>
      </c>
      <c r="E451" s="50" t="str">
        <f>VLOOKUP(テーブル26[[#This Row],[qt_condition_type_id]],見積条件タイプマスタ[#All],5,0)</f>
        <v>全長公差</v>
      </c>
      <c r="F451" s="50" t="str">
        <f>VLOOKUP(テーブル26[[#This Row],[qt_condition_type_id]],見積条件タイプマスタ[#All],4,0)</f>
        <v>SOLID_FEATURE</v>
      </c>
      <c r="G451" s="5">
        <v>4</v>
      </c>
      <c r="H451" s="50" t="str">
        <f>テーブル26[[#This Row],[article_type_id]]&amp;"."&amp;テーブル26[[#This Row],[qt_condition_type_id]]&amp;"."&amp;テーブル26[[#This Row],[qt_condition_type_define_id]]</f>
        <v>4.10003.4</v>
      </c>
      <c r="I451" s="33" t="str">
        <f>VLOOKUP(テーブル26[[#This Row],['#unique_id]],見積条件マスタ[['#unique_id]:[name]],2,0)</f>
        <v>0.5/0</v>
      </c>
      <c r="J451" s="33">
        <f>VLOOKUP(テーブル26[[#This Row],['#unique_id]],見積条件マスタ[['#unique_id]:[name]],3,0)</f>
        <v>0</v>
      </c>
      <c r="K451" s="33" t="str">
        <f>VLOOKUP(テーブル26[[#This Row],['#unique_id]],見積条件マスタ[['#unique_id]:[name]],4,0)</f>
        <v>+0.5/0</v>
      </c>
      <c r="L451" s="32">
        <v>2</v>
      </c>
      <c r="M451" s="32" t="s">
        <v>877</v>
      </c>
      <c r="N451" s="32" t="s">
        <v>877</v>
      </c>
      <c r="O451" s="32" t="s">
        <v>883</v>
      </c>
      <c r="P451" s="37" t="s">
        <v>879</v>
      </c>
      <c r="Q451" s="38"/>
    </row>
    <row r="452" spans="2:17" x14ac:dyDescent="0.25">
      <c r="B452" s="5">
        <v>4</v>
      </c>
      <c r="C452" s="50" t="str">
        <f>VLOOKUP(テーブル26[[#This Row],[article_type_id]],品名マスタ[#All],5,0)</f>
        <v>段付エジェクタピン</v>
      </c>
      <c r="D452" s="9">
        <v>10003</v>
      </c>
      <c r="E452" s="50" t="str">
        <f>VLOOKUP(テーブル26[[#This Row],[qt_condition_type_id]],見積条件タイプマスタ[#All],5,0)</f>
        <v>全長公差</v>
      </c>
      <c r="F452" s="50" t="str">
        <f>VLOOKUP(テーブル26[[#This Row],[qt_condition_type_id]],見積条件タイプマスタ[#All],4,0)</f>
        <v>SOLID_FEATURE</v>
      </c>
      <c r="G452" s="5">
        <v>4</v>
      </c>
      <c r="H452" s="50" t="str">
        <f>テーブル26[[#This Row],[article_type_id]]&amp;"."&amp;テーブル26[[#This Row],[qt_condition_type_id]]&amp;"."&amp;テーブル26[[#This Row],[qt_condition_type_define_id]]</f>
        <v>4.10003.4</v>
      </c>
      <c r="I452" s="33" t="str">
        <f>VLOOKUP(テーブル26[[#This Row],['#unique_id]],見積条件マスタ[['#unique_id]:[name]],2,0)</f>
        <v>0.5/0</v>
      </c>
      <c r="J452" s="33">
        <f>VLOOKUP(テーブル26[[#This Row],['#unique_id]],見積条件マスタ[['#unique_id]:[name]],3,0)</f>
        <v>0</v>
      </c>
      <c r="K452" s="33" t="str">
        <f>VLOOKUP(テーブル26[[#This Row],['#unique_id]],見積条件マスタ[['#unique_id]:[name]],4,0)</f>
        <v>+0.5/0</v>
      </c>
      <c r="L452" s="32">
        <v>3</v>
      </c>
      <c r="M452" s="32" t="s">
        <v>877</v>
      </c>
      <c r="N452" s="32" t="s">
        <v>877</v>
      </c>
      <c r="O452" s="32" t="s">
        <v>884</v>
      </c>
      <c r="P452" s="37" t="s">
        <v>885</v>
      </c>
      <c r="Q452" s="38"/>
    </row>
    <row r="453" spans="2:17" x14ac:dyDescent="0.25">
      <c r="B453" s="5">
        <v>4</v>
      </c>
      <c r="C453" s="50" t="str">
        <f>VLOOKUP(テーブル26[[#This Row],[article_type_id]],品名マスタ[#All],5,0)</f>
        <v>段付エジェクタピン</v>
      </c>
      <c r="D453" s="9">
        <v>10003</v>
      </c>
      <c r="E453" s="50" t="str">
        <f>VLOOKUP(テーブル26[[#This Row],[qt_condition_type_id]],見積条件タイプマスタ[#All],5,0)</f>
        <v>全長公差</v>
      </c>
      <c r="F453" s="50" t="str">
        <f>VLOOKUP(テーブル26[[#This Row],[qt_condition_type_id]],見積条件タイプマスタ[#All],4,0)</f>
        <v>SOLID_FEATURE</v>
      </c>
      <c r="G453" s="5">
        <v>4</v>
      </c>
      <c r="H453" s="50" t="str">
        <f>テーブル26[[#This Row],[article_type_id]]&amp;"."&amp;テーブル26[[#This Row],[qt_condition_type_id]]&amp;"."&amp;テーブル26[[#This Row],[qt_condition_type_define_id]]</f>
        <v>4.10003.4</v>
      </c>
      <c r="I453" s="33" t="str">
        <f>VLOOKUP(テーブル26[[#This Row],['#unique_id]],見積条件マスタ[['#unique_id]:[name]],2,0)</f>
        <v>0.5/0</v>
      </c>
      <c r="J453" s="33">
        <f>VLOOKUP(テーブル26[[#This Row],['#unique_id]],見積条件マスタ[['#unique_id]:[name]],3,0)</f>
        <v>0</v>
      </c>
      <c r="K453" s="33" t="str">
        <f>VLOOKUP(テーブル26[[#This Row],['#unique_id]],見積条件マスタ[['#unique_id]:[name]],4,0)</f>
        <v>+0.5/0</v>
      </c>
      <c r="L453" s="32">
        <v>4</v>
      </c>
      <c r="M453" s="32" t="s">
        <v>877</v>
      </c>
      <c r="N453" s="32" t="s">
        <v>877</v>
      </c>
      <c r="O453" s="32" t="s">
        <v>886</v>
      </c>
      <c r="P453" s="37" t="s">
        <v>879</v>
      </c>
      <c r="Q453" s="38"/>
    </row>
    <row r="454" spans="2:17" x14ac:dyDescent="0.25">
      <c r="B454" s="5">
        <v>4</v>
      </c>
      <c r="C454" s="50" t="str">
        <f>VLOOKUP(テーブル26[[#This Row],[article_type_id]],品名マスタ[#All],5,0)</f>
        <v>段付エジェクタピン</v>
      </c>
      <c r="D454" s="9">
        <v>10005</v>
      </c>
      <c r="E454" s="50" t="str">
        <f>VLOOKUP(テーブル26[[#This Row],[qt_condition_type_id]],見積条件タイプマスタ[#All],5,0)</f>
        <v>シャンク径公差</v>
      </c>
      <c r="F454" s="50" t="str">
        <f>VLOOKUP(テーブル26[[#This Row],[qt_condition_type_id]],見積条件タイプマスタ[#All],4,0)</f>
        <v>SOLID_FEATURE</v>
      </c>
      <c r="G454" s="5">
        <v>1</v>
      </c>
      <c r="H454" s="50" t="str">
        <f>テーブル26[[#This Row],[article_type_id]]&amp;"."&amp;テーブル26[[#This Row],[qt_condition_type_id]]&amp;"."&amp;テーブル26[[#This Row],[qt_condition_type_define_id]]</f>
        <v>4.10005.1</v>
      </c>
      <c r="I454" s="33" t="str">
        <f>VLOOKUP(テーブル26[[#This Row],['#unique_id]],見積条件マスタ[['#unique_id]:[name]],2,0)</f>
        <v>0/-0.002</v>
      </c>
      <c r="J454" s="33">
        <f>VLOOKUP(テーブル26[[#This Row],['#unique_id]],見積条件マスタ[['#unique_id]:[name]],3,0)</f>
        <v>0</v>
      </c>
      <c r="K454" s="33" t="str">
        <f>VLOOKUP(テーブル26[[#This Row],['#unique_id]],見積条件マスタ[['#unique_id]:[name]],4,0)</f>
        <v>0/-0.002</v>
      </c>
      <c r="L454" s="32">
        <v>1</v>
      </c>
      <c r="M454" s="32" t="s">
        <v>384</v>
      </c>
      <c r="N454" s="32" t="s">
        <v>382</v>
      </c>
      <c r="O454" s="32" t="s">
        <v>790</v>
      </c>
      <c r="P454" s="37" t="s">
        <v>612</v>
      </c>
      <c r="Q454" s="38"/>
    </row>
    <row r="455" spans="2:17" x14ac:dyDescent="0.25">
      <c r="B455" s="5">
        <v>4</v>
      </c>
      <c r="C455" s="50" t="str">
        <f>VLOOKUP(テーブル26[[#This Row],[article_type_id]],品名マスタ[#All],5,0)</f>
        <v>段付エジェクタピン</v>
      </c>
      <c r="D455" s="9">
        <v>10005</v>
      </c>
      <c r="E455" s="50" t="str">
        <f>VLOOKUP(テーブル26[[#This Row],[qt_condition_type_id]],見積条件タイプマスタ[#All],5,0)</f>
        <v>シャンク径公差</v>
      </c>
      <c r="F455" s="50" t="str">
        <f>VLOOKUP(テーブル26[[#This Row],[qt_condition_type_id]],見積条件タイプマスタ[#All],4,0)</f>
        <v>SOLID_FEATURE</v>
      </c>
      <c r="G455" s="5">
        <v>1</v>
      </c>
      <c r="H455" s="50" t="str">
        <f>テーブル26[[#This Row],[article_type_id]]&amp;"."&amp;テーブル26[[#This Row],[qt_condition_type_id]]&amp;"."&amp;テーブル26[[#This Row],[qt_condition_type_define_id]]</f>
        <v>4.10005.1</v>
      </c>
      <c r="I455" s="33" t="str">
        <f>VLOOKUP(テーブル26[[#This Row],['#unique_id]],見積条件マスタ[['#unique_id]:[name]],2,0)</f>
        <v>0/-0.002</v>
      </c>
      <c r="J455" s="33">
        <f>VLOOKUP(テーブル26[[#This Row],['#unique_id]],見積条件マスタ[['#unique_id]:[name]],3,0)</f>
        <v>0</v>
      </c>
      <c r="K455" s="33" t="str">
        <f>VLOOKUP(テーブル26[[#This Row],['#unique_id]],見積条件マスタ[['#unique_id]:[name]],4,0)</f>
        <v>0/-0.002</v>
      </c>
      <c r="L455" s="32">
        <v>2</v>
      </c>
      <c r="M455" s="32" t="s">
        <v>384</v>
      </c>
      <c r="N455" s="32" t="s">
        <v>382</v>
      </c>
      <c r="O455" s="32" t="s">
        <v>887</v>
      </c>
      <c r="P455" s="37" t="s">
        <v>613</v>
      </c>
      <c r="Q455" s="38"/>
    </row>
    <row r="456" spans="2:17" x14ac:dyDescent="0.25">
      <c r="B456" s="5">
        <v>4</v>
      </c>
      <c r="C456" s="50" t="str">
        <f>VLOOKUP(テーブル26[[#This Row],[article_type_id]],品名マスタ[#All],5,0)</f>
        <v>段付エジェクタピン</v>
      </c>
      <c r="D456" s="9">
        <v>10005</v>
      </c>
      <c r="E456" s="50" t="str">
        <f>VLOOKUP(テーブル26[[#This Row],[qt_condition_type_id]],見積条件タイプマスタ[#All],5,0)</f>
        <v>シャンク径公差</v>
      </c>
      <c r="F456" s="50" t="str">
        <f>VLOOKUP(テーブル26[[#This Row],[qt_condition_type_id]],見積条件タイプマスタ[#All],4,0)</f>
        <v>SOLID_FEATURE</v>
      </c>
      <c r="G456" s="5">
        <v>1</v>
      </c>
      <c r="H456" s="50" t="str">
        <f>テーブル26[[#This Row],[article_type_id]]&amp;"."&amp;テーブル26[[#This Row],[qt_condition_type_id]]&amp;"."&amp;テーブル26[[#This Row],[qt_condition_type_define_id]]</f>
        <v>4.10005.1</v>
      </c>
      <c r="I456" s="33" t="str">
        <f>VLOOKUP(テーブル26[[#This Row],['#unique_id]],見積条件マスタ[['#unique_id]:[name]],2,0)</f>
        <v>0/-0.002</v>
      </c>
      <c r="J456" s="33">
        <f>VLOOKUP(テーブル26[[#This Row],['#unique_id]],見積条件マスタ[['#unique_id]:[name]],3,0)</f>
        <v>0</v>
      </c>
      <c r="K456" s="33" t="str">
        <f>VLOOKUP(テーブル26[[#This Row],['#unique_id]],見積条件マスタ[['#unique_id]:[name]],4,0)</f>
        <v>0/-0.002</v>
      </c>
      <c r="L456" s="32">
        <v>3</v>
      </c>
      <c r="M456" s="32" t="s">
        <v>465</v>
      </c>
      <c r="N456" s="32" t="s">
        <v>465</v>
      </c>
      <c r="O456" s="32"/>
      <c r="P456" s="37" t="s">
        <v>613</v>
      </c>
      <c r="Q456" s="38"/>
    </row>
    <row r="457" spans="2:17" x14ac:dyDescent="0.25">
      <c r="B457" s="5">
        <v>4</v>
      </c>
      <c r="C457" s="50" t="str">
        <f>VLOOKUP(テーブル26[[#This Row],[article_type_id]],品名マスタ[#All],5,0)</f>
        <v>段付エジェクタピン</v>
      </c>
      <c r="D457" s="9">
        <v>10005</v>
      </c>
      <c r="E457" s="50" t="str">
        <f>VLOOKUP(テーブル26[[#This Row],[qt_condition_type_id]],見積条件タイプマスタ[#All],5,0)</f>
        <v>シャンク径公差</v>
      </c>
      <c r="F457" s="50" t="str">
        <f>VLOOKUP(テーブル26[[#This Row],[qt_condition_type_id]],見積条件タイプマスタ[#All],4,0)</f>
        <v>SOLID_FEATURE</v>
      </c>
      <c r="G457" s="5">
        <v>2</v>
      </c>
      <c r="H457" s="50" t="str">
        <f>テーブル26[[#This Row],[article_type_id]]&amp;"."&amp;テーブル26[[#This Row],[qt_condition_type_id]]&amp;"."&amp;テーブル26[[#This Row],[qt_condition_type_define_id]]</f>
        <v>4.10005.2</v>
      </c>
      <c r="I457" s="33" t="str">
        <f>VLOOKUP(テーブル26[[#This Row],['#unique_id]],見積条件マスタ[['#unique_id]:[name]],2,0)</f>
        <v>0/-0.005</v>
      </c>
      <c r="J457" s="33">
        <f>VLOOKUP(テーブル26[[#This Row],['#unique_id]],見積条件マスタ[['#unique_id]:[name]],3,0)</f>
        <v>0</v>
      </c>
      <c r="K457" s="33" t="str">
        <f>VLOOKUP(テーブル26[[#This Row],['#unique_id]],見積条件マスタ[['#unique_id]:[name]],4,0)</f>
        <v>0/-0.005</v>
      </c>
      <c r="L457" s="32">
        <v>1</v>
      </c>
      <c r="M457" s="32" t="s">
        <v>602</v>
      </c>
      <c r="N457" s="32" t="s">
        <v>465</v>
      </c>
      <c r="O457" s="32"/>
      <c r="P457" s="37" t="s">
        <v>613</v>
      </c>
      <c r="Q457" s="38"/>
    </row>
    <row r="458" spans="2:17" x14ac:dyDescent="0.25">
      <c r="B458" s="5">
        <v>4</v>
      </c>
      <c r="C458" s="50" t="str">
        <f>VLOOKUP(テーブル26[[#This Row],[article_type_id]],品名マスタ[#All],5,0)</f>
        <v>段付エジェクタピン</v>
      </c>
      <c r="D458" s="9">
        <v>10005</v>
      </c>
      <c r="E458" s="50" t="str">
        <f>VLOOKUP(テーブル26[[#This Row],[qt_condition_type_id]],見積条件タイプマスタ[#All],5,0)</f>
        <v>シャンク径公差</v>
      </c>
      <c r="F458" s="50" t="str">
        <f>VLOOKUP(テーブル26[[#This Row],[qt_condition_type_id]],見積条件タイプマスタ[#All],4,0)</f>
        <v>SOLID_FEATURE</v>
      </c>
      <c r="G458" s="5">
        <v>2</v>
      </c>
      <c r="H458" s="50" t="str">
        <f>テーブル26[[#This Row],[article_type_id]]&amp;"."&amp;テーブル26[[#This Row],[qt_condition_type_id]]&amp;"."&amp;テーブル26[[#This Row],[qt_condition_type_define_id]]</f>
        <v>4.10005.2</v>
      </c>
      <c r="I458" s="33" t="str">
        <f>VLOOKUP(テーブル26[[#This Row],['#unique_id]],見積条件マスタ[['#unique_id]:[name]],2,0)</f>
        <v>0/-0.005</v>
      </c>
      <c r="J458" s="33">
        <f>VLOOKUP(テーブル26[[#This Row],['#unique_id]],見積条件マスタ[['#unique_id]:[name]],3,0)</f>
        <v>0</v>
      </c>
      <c r="K458" s="33" t="str">
        <f>VLOOKUP(テーブル26[[#This Row],['#unique_id]],見積条件マスタ[['#unique_id]:[name]],4,0)</f>
        <v>0/-0.005</v>
      </c>
      <c r="L458" s="32">
        <v>2</v>
      </c>
      <c r="M458" s="32" t="s">
        <v>465</v>
      </c>
      <c r="N458" s="32" t="s">
        <v>465</v>
      </c>
      <c r="O458" s="32"/>
      <c r="P458" s="37" t="s">
        <v>612</v>
      </c>
      <c r="Q458" s="38"/>
    </row>
    <row r="459" spans="2:17" x14ac:dyDescent="0.25">
      <c r="B459" s="5">
        <v>4</v>
      </c>
      <c r="C459" s="50" t="str">
        <f>VLOOKUP(テーブル26[[#This Row],[article_type_id]],品名マスタ[#All],5,0)</f>
        <v>段付エジェクタピン</v>
      </c>
      <c r="D459" s="9">
        <v>10005</v>
      </c>
      <c r="E459" s="50" t="str">
        <f>VLOOKUP(テーブル26[[#This Row],[qt_condition_type_id]],見積条件タイプマスタ[#All],5,0)</f>
        <v>シャンク径公差</v>
      </c>
      <c r="F459" s="50" t="str">
        <f>VLOOKUP(テーブル26[[#This Row],[qt_condition_type_id]],見積条件タイプマスタ[#All],4,0)</f>
        <v>SOLID_FEATURE</v>
      </c>
      <c r="G459" s="5">
        <v>3</v>
      </c>
      <c r="H459" s="50" t="str">
        <f>テーブル26[[#This Row],[article_type_id]]&amp;"."&amp;テーブル26[[#This Row],[qt_condition_type_id]]&amp;"."&amp;テーブル26[[#This Row],[qt_condition_type_define_id]]</f>
        <v>4.10005.3</v>
      </c>
      <c r="I459" s="33" t="str">
        <f>VLOOKUP(テーブル26[[#This Row],['#unique_id]],見積条件マスタ[['#unique_id]:[name]],2,0)</f>
        <v>-0.01/-0.02</v>
      </c>
      <c r="J459" s="33">
        <f>VLOOKUP(テーブル26[[#This Row],['#unique_id]],見積条件マスタ[['#unique_id]:[name]],3,0)</f>
        <v>0</v>
      </c>
      <c r="K459" s="33" t="str">
        <f>VLOOKUP(テーブル26[[#This Row],['#unique_id]],見積条件マスタ[['#unique_id]:[name]],4,0)</f>
        <v>-0.01/-0.02</v>
      </c>
      <c r="L459" s="32">
        <v>1</v>
      </c>
      <c r="M459" s="32" t="s">
        <v>602</v>
      </c>
      <c r="N459" s="32" t="s">
        <v>465</v>
      </c>
      <c r="O459" s="32" t="s">
        <v>801</v>
      </c>
      <c r="P459" s="37" t="s">
        <v>612</v>
      </c>
      <c r="Q459" s="38"/>
    </row>
    <row r="460" spans="2:17" x14ac:dyDescent="0.25">
      <c r="B460" s="5">
        <v>4</v>
      </c>
      <c r="C460" s="50" t="str">
        <f>VLOOKUP(テーブル26[[#This Row],[article_type_id]],品名マスタ[#All],5,0)</f>
        <v>段付エジェクタピン</v>
      </c>
      <c r="D460" s="9">
        <v>10005</v>
      </c>
      <c r="E460" s="50" t="str">
        <f>VLOOKUP(テーブル26[[#This Row],[qt_condition_type_id]],見積条件タイプマスタ[#All],5,0)</f>
        <v>シャンク径公差</v>
      </c>
      <c r="F460" s="50" t="str">
        <f>VLOOKUP(テーブル26[[#This Row],[qt_condition_type_id]],見積条件タイプマスタ[#All],4,0)</f>
        <v>SOLID_FEATURE</v>
      </c>
      <c r="G460" s="5">
        <v>3</v>
      </c>
      <c r="H460" s="50" t="str">
        <f>テーブル26[[#This Row],[article_type_id]]&amp;"."&amp;テーブル26[[#This Row],[qt_condition_type_id]]&amp;"."&amp;テーブル26[[#This Row],[qt_condition_type_define_id]]</f>
        <v>4.10005.3</v>
      </c>
      <c r="I460" s="33" t="str">
        <f>VLOOKUP(テーブル26[[#This Row],['#unique_id]],見積条件マスタ[['#unique_id]:[name]],2,0)</f>
        <v>-0.01/-0.02</v>
      </c>
      <c r="J460" s="33">
        <f>VLOOKUP(テーブル26[[#This Row],['#unique_id]],見積条件マスタ[['#unique_id]:[name]],3,0)</f>
        <v>0</v>
      </c>
      <c r="K460" s="33" t="str">
        <f>VLOOKUP(テーブル26[[#This Row],['#unique_id]],見積条件マスタ[['#unique_id]:[name]],4,0)</f>
        <v>-0.01/-0.02</v>
      </c>
      <c r="L460" s="32">
        <v>2</v>
      </c>
      <c r="M460" s="32" t="s">
        <v>602</v>
      </c>
      <c r="N460" s="32" t="s">
        <v>465</v>
      </c>
      <c r="O460" s="32" t="s">
        <v>802</v>
      </c>
      <c r="P460" s="37" t="s">
        <v>613</v>
      </c>
      <c r="Q460" s="38"/>
    </row>
    <row r="461" spans="2:17" x14ac:dyDescent="0.25">
      <c r="B461" s="5">
        <v>4</v>
      </c>
      <c r="C461" s="50" t="str">
        <f>VLOOKUP(テーブル26[[#This Row],[article_type_id]],品名マスタ[#All],5,0)</f>
        <v>段付エジェクタピン</v>
      </c>
      <c r="D461" s="9">
        <v>10005</v>
      </c>
      <c r="E461" s="50" t="str">
        <f>VLOOKUP(テーブル26[[#This Row],[qt_condition_type_id]],見積条件タイプマスタ[#All],5,0)</f>
        <v>シャンク径公差</v>
      </c>
      <c r="F461" s="50" t="str">
        <f>VLOOKUP(テーブル26[[#This Row],[qt_condition_type_id]],見積条件タイプマスタ[#All],4,0)</f>
        <v>SOLID_FEATURE</v>
      </c>
      <c r="G461" s="5">
        <v>3</v>
      </c>
      <c r="H461" s="50" t="str">
        <f>テーブル26[[#This Row],[article_type_id]]&amp;"."&amp;テーブル26[[#This Row],[qt_condition_type_id]]&amp;"."&amp;テーブル26[[#This Row],[qt_condition_type_define_id]]</f>
        <v>4.10005.3</v>
      </c>
      <c r="I461" s="33" t="str">
        <f>VLOOKUP(テーブル26[[#This Row],['#unique_id]],見積条件マスタ[['#unique_id]:[name]],2,0)</f>
        <v>-0.01/-0.02</v>
      </c>
      <c r="J461" s="33">
        <f>VLOOKUP(テーブル26[[#This Row],['#unique_id]],見積条件マスタ[['#unique_id]:[name]],3,0)</f>
        <v>0</v>
      </c>
      <c r="K461" s="33" t="str">
        <f>VLOOKUP(テーブル26[[#This Row],['#unique_id]],見積条件マスタ[['#unique_id]:[name]],4,0)</f>
        <v>-0.01/-0.02</v>
      </c>
      <c r="L461" s="32">
        <v>4</v>
      </c>
      <c r="M461" s="32" t="s">
        <v>465</v>
      </c>
      <c r="N461" s="32" t="s">
        <v>465</v>
      </c>
      <c r="O461" s="32"/>
      <c r="P461" s="37" t="s">
        <v>612</v>
      </c>
      <c r="Q461" s="38"/>
    </row>
    <row r="462" spans="2:17" x14ac:dyDescent="0.25">
      <c r="B462" s="5">
        <v>4</v>
      </c>
      <c r="C462" s="50" t="str">
        <f>VLOOKUP(テーブル26[[#This Row],[article_type_id]],品名マスタ[#All],5,0)</f>
        <v>段付エジェクタピン</v>
      </c>
      <c r="D462" s="9">
        <v>10005</v>
      </c>
      <c r="E462" s="50" t="str">
        <f>VLOOKUP(テーブル26[[#This Row],[qt_condition_type_id]],見積条件タイプマスタ[#All],5,0)</f>
        <v>シャンク径公差</v>
      </c>
      <c r="F462" s="50" t="str">
        <f>VLOOKUP(テーブル26[[#This Row],[qt_condition_type_id]],見積条件タイプマスタ[#All],4,0)</f>
        <v>SOLID_FEATURE</v>
      </c>
      <c r="G462" s="5">
        <v>4</v>
      </c>
      <c r="H462" s="50" t="str">
        <f>テーブル26[[#This Row],[article_type_id]]&amp;"."&amp;テーブル26[[#This Row],[qt_condition_type_id]]&amp;"."&amp;テーブル26[[#This Row],[qt_condition_type_define_id]]</f>
        <v>4.10005.4</v>
      </c>
      <c r="I462" s="33" t="str">
        <f>VLOOKUP(テーブル26[[#This Row],['#unique_id]],見積条件マスタ[['#unique_id]:[name]],2,0)</f>
        <v>-0.01/-0.03</v>
      </c>
      <c r="J462" s="33">
        <f>VLOOKUP(テーブル26[[#This Row],['#unique_id]],見積条件マスタ[['#unique_id]:[name]],3,0)</f>
        <v>0</v>
      </c>
      <c r="K462" s="33" t="str">
        <f>VLOOKUP(テーブル26[[#This Row],['#unique_id]],見積条件マスタ[['#unique_id]:[name]],4,0)</f>
        <v>-0.01/-0.03</v>
      </c>
      <c r="L462" s="32">
        <v>1</v>
      </c>
      <c r="M462" s="32" t="s">
        <v>863</v>
      </c>
      <c r="N462" s="32" t="s">
        <v>864</v>
      </c>
      <c r="O462" s="32" t="s">
        <v>803</v>
      </c>
      <c r="P462" s="37" t="s">
        <v>612</v>
      </c>
      <c r="Q462" s="38"/>
    </row>
    <row r="463" spans="2:17" x14ac:dyDescent="0.25">
      <c r="B463" s="5">
        <v>4</v>
      </c>
      <c r="C463" s="50" t="str">
        <f>VLOOKUP(テーブル26[[#This Row],[article_type_id]],品名マスタ[#All],5,0)</f>
        <v>段付エジェクタピン</v>
      </c>
      <c r="D463" s="9">
        <v>10005</v>
      </c>
      <c r="E463" s="50" t="str">
        <f>VLOOKUP(テーブル26[[#This Row],[qt_condition_type_id]],見積条件タイプマスタ[#All],5,0)</f>
        <v>シャンク径公差</v>
      </c>
      <c r="F463" s="50" t="str">
        <f>VLOOKUP(テーブル26[[#This Row],[qt_condition_type_id]],見積条件タイプマスタ[#All],4,0)</f>
        <v>SOLID_FEATURE</v>
      </c>
      <c r="G463" s="5">
        <v>4</v>
      </c>
      <c r="H463" s="50" t="str">
        <f>テーブル26[[#This Row],[article_type_id]]&amp;"."&amp;テーブル26[[#This Row],[qt_condition_type_id]]&amp;"."&amp;テーブル26[[#This Row],[qt_condition_type_define_id]]</f>
        <v>4.10005.4</v>
      </c>
      <c r="I463" s="33" t="str">
        <f>VLOOKUP(テーブル26[[#This Row],['#unique_id]],見積条件マスタ[['#unique_id]:[name]],2,0)</f>
        <v>-0.01/-0.03</v>
      </c>
      <c r="J463" s="33">
        <f>VLOOKUP(テーブル26[[#This Row],['#unique_id]],見積条件マスタ[['#unique_id]:[name]],3,0)</f>
        <v>0</v>
      </c>
      <c r="K463" s="33" t="str">
        <f>VLOOKUP(テーブル26[[#This Row],['#unique_id]],見積条件マスタ[['#unique_id]:[name]],4,0)</f>
        <v>-0.01/-0.03</v>
      </c>
      <c r="L463" s="32">
        <v>2</v>
      </c>
      <c r="M463" s="32" t="s">
        <v>863</v>
      </c>
      <c r="N463" s="32" t="s">
        <v>864</v>
      </c>
      <c r="O463" s="32" t="s">
        <v>804</v>
      </c>
      <c r="P463" s="37" t="s">
        <v>612</v>
      </c>
      <c r="Q463" s="38"/>
    </row>
    <row r="464" spans="2:17" x14ac:dyDescent="0.25">
      <c r="B464" s="5">
        <v>4</v>
      </c>
      <c r="C464" s="50" t="str">
        <f>VLOOKUP(テーブル26[[#This Row],[article_type_id]],品名マスタ[#All],5,0)</f>
        <v>段付エジェクタピン</v>
      </c>
      <c r="D464" s="9">
        <v>10005</v>
      </c>
      <c r="E464" s="50" t="str">
        <f>VLOOKUP(テーブル26[[#This Row],[qt_condition_type_id]],見積条件タイプマスタ[#All],5,0)</f>
        <v>シャンク径公差</v>
      </c>
      <c r="F464" s="50" t="str">
        <f>VLOOKUP(テーブル26[[#This Row],[qt_condition_type_id]],見積条件タイプマスタ[#All],4,0)</f>
        <v>SOLID_FEATURE</v>
      </c>
      <c r="G464" s="5">
        <v>4</v>
      </c>
      <c r="H464" s="50" t="str">
        <f>テーブル26[[#This Row],[article_type_id]]&amp;"."&amp;テーブル26[[#This Row],[qt_condition_type_id]]&amp;"."&amp;テーブル26[[#This Row],[qt_condition_type_define_id]]</f>
        <v>4.10005.4</v>
      </c>
      <c r="I464" s="33" t="str">
        <f>VLOOKUP(テーブル26[[#This Row],['#unique_id]],見積条件マスタ[['#unique_id]:[name]],2,0)</f>
        <v>-0.01/-0.03</v>
      </c>
      <c r="J464" s="33">
        <f>VLOOKUP(テーブル26[[#This Row],['#unique_id]],見積条件マスタ[['#unique_id]:[name]],3,0)</f>
        <v>0</v>
      </c>
      <c r="K464" s="33" t="str">
        <f>VLOOKUP(テーブル26[[#This Row],['#unique_id]],見積条件マスタ[['#unique_id]:[name]],4,0)</f>
        <v>-0.01/-0.03</v>
      </c>
      <c r="L464" s="32">
        <v>3</v>
      </c>
      <c r="M464" s="32" t="s">
        <v>865</v>
      </c>
      <c r="N464" s="32" t="s">
        <v>866</v>
      </c>
      <c r="O464" s="32" t="s">
        <v>888</v>
      </c>
      <c r="P464" s="37" t="s">
        <v>613</v>
      </c>
      <c r="Q464" s="38"/>
    </row>
    <row r="465" spans="2:17" x14ac:dyDescent="0.25">
      <c r="B465" s="5">
        <v>4</v>
      </c>
      <c r="C465" s="50" t="str">
        <f>VLOOKUP(テーブル26[[#This Row],[article_type_id]],品名マスタ[#All],5,0)</f>
        <v>段付エジェクタピン</v>
      </c>
      <c r="D465" s="9">
        <v>10005</v>
      </c>
      <c r="E465" s="50" t="str">
        <f>VLOOKUP(テーブル26[[#This Row],[qt_condition_type_id]],見積条件タイプマスタ[#All],5,0)</f>
        <v>シャンク径公差</v>
      </c>
      <c r="F465" s="50" t="str">
        <f>VLOOKUP(テーブル26[[#This Row],[qt_condition_type_id]],見積条件タイプマスタ[#All],4,0)</f>
        <v>SOLID_FEATURE</v>
      </c>
      <c r="G465" s="5">
        <v>4</v>
      </c>
      <c r="H465" s="50" t="str">
        <f>テーブル26[[#This Row],[article_type_id]]&amp;"."&amp;テーブル26[[#This Row],[qt_condition_type_id]]&amp;"."&amp;テーブル26[[#This Row],[qt_condition_type_define_id]]</f>
        <v>4.10005.4</v>
      </c>
      <c r="I465" s="33" t="str">
        <f>VLOOKUP(テーブル26[[#This Row],['#unique_id]],見積条件マスタ[['#unique_id]:[name]],2,0)</f>
        <v>-0.01/-0.03</v>
      </c>
      <c r="J465" s="33">
        <f>VLOOKUP(テーブル26[[#This Row],['#unique_id]],見積条件マスタ[['#unique_id]:[name]],3,0)</f>
        <v>0</v>
      </c>
      <c r="K465" s="33" t="str">
        <f>VLOOKUP(テーブル26[[#This Row],['#unique_id]],見積条件マスタ[['#unique_id]:[name]],4,0)</f>
        <v>-0.01/-0.03</v>
      </c>
      <c r="L465" s="32">
        <v>4</v>
      </c>
      <c r="M465" s="32" t="s">
        <v>602</v>
      </c>
      <c r="N465" s="32" t="s">
        <v>465</v>
      </c>
      <c r="O465" s="32" t="s">
        <v>889</v>
      </c>
      <c r="P465" s="37" t="s">
        <v>613</v>
      </c>
      <c r="Q465" s="38"/>
    </row>
    <row r="466" spans="2:17" x14ac:dyDescent="0.25">
      <c r="B466" s="5">
        <v>4</v>
      </c>
      <c r="C466" s="50" t="str">
        <f>VLOOKUP(テーブル26[[#This Row],[article_type_id]],品名マスタ[#All],5,0)</f>
        <v>段付エジェクタピン</v>
      </c>
      <c r="D466" s="9">
        <v>10005</v>
      </c>
      <c r="E466" s="50" t="str">
        <f>VLOOKUP(テーブル26[[#This Row],[qt_condition_type_id]],見積条件タイプマスタ[#All],5,0)</f>
        <v>シャンク径公差</v>
      </c>
      <c r="F466" s="50" t="str">
        <f>VLOOKUP(テーブル26[[#This Row],[qt_condition_type_id]],見積条件タイプマスタ[#All],4,0)</f>
        <v>SOLID_FEATURE</v>
      </c>
      <c r="G466" s="5">
        <v>4</v>
      </c>
      <c r="H466" s="50" t="str">
        <f>テーブル26[[#This Row],[article_type_id]]&amp;"."&amp;テーブル26[[#This Row],[qt_condition_type_id]]&amp;"."&amp;テーブル26[[#This Row],[qt_condition_type_define_id]]</f>
        <v>4.10005.4</v>
      </c>
      <c r="I466" s="33" t="str">
        <f>VLOOKUP(テーブル26[[#This Row],['#unique_id]],見積条件マスタ[['#unique_id]:[name]],2,0)</f>
        <v>-0.01/-0.03</v>
      </c>
      <c r="J466" s="33">
        <f>VLOOKUP(テーブル26[[#This Row],['#unique_id]],見積条件マスタ[['#unique_id]:[name]],3,0)</f>
        <v>0</v>
      </c>
      <c r="K466" s="33" t="str">
        <f>VLOOKUP(テーブル26[[#This Row],['#unique_id]],見積条件マスタ[['#unique_id]:[name]],4,0)</f>
        <v>-0.01/-0.03</v>
      </c>
      <c r="L466" s="32">
        <v>5</v>
      </c>
      <c r="M466" s="32" t="s">
        <v>465</v>
      </c>
      <c r="N466" s="32" t="s">
        <v>465</v>
      </c>
      <c r="O466" s="32"/>
      <c r="P466" s="37" t="s">
        <v>613</v>
      </c>
      <c r="Q466" s="38"/>
    </row>
    <row r="467" spans="2:17" x14ac:dyDescent="0.25">
      <c r="B467" s="5">
        <v>4</v>
      </c>
      <c r="C467" s="50" t="str">
        <f>VLOOKUP(テーブル26[[#This Row],[article_type_id]],品名マスタ[#All],5,0)</f>
        <v>段付エジェクタピン</v>
      </c>
      <c r="D467" s="9">
        <v>10005</v>
      </c>
      <c r="E467" s="50" t="str">
        <f>VLOOKUP(テーブル26[[#This Row],[qt_condition_type_id]],見積条件タイプマスタ[#All],5,0)</f>
        <v>シャンク径公差</v>
      </c>
      <c r="F467" s="50" t="str">
        <f>VLOOKUP(テーブル26[[#This Row],[qt_condition_type_id]],見積条件タイプマスタ[#All],4,0)</f>
        <v>SOLID_FEATURE</v>
      </c>
      <c r="G467" s="5">
        <v>5</v>
      </c>
      <c r="H467" s="50" t="str">
        <f>テーブル26[[#This Row],[article_type_id]]&amp;"."&amp;テーブル26[[#This Row],[qt_condition_type_id]]&amp;"."&amp;テーブル26[[#This Row],[qt_condition_type_define_id]]</f>
        <v>4.10005.5</v>
      </c>
      <c r="I467" s="33" t="str">
        <f>VLOOKUP(テーブル26[[#This Row],['#unique_id]],見積条件マスタ[['#unique_id]:[name]],2,0)</f>
        <v>-0.01/-0.04</v>
      </c>
      <c r="J467" s="33">
        <f>VLOOKUP(テーブル26[[#This Row],['#unique_id]],見積条件マスタ[['#unique_id]:[name]],3,0)</f>
        <v>0</v>
      </c>
      <c r="K467" s="33" t="str">
        <f>VLOOKUP(テーブル26[[#This Row],['#unique_id]],見積条件マスタ[['#unique_id]:[name]],4,0)</f>
        <v>-0.01/-0.04</v>
      </c>
      <c r="L467" s="32">
        <v>1</v>
      </c>
      <c r="M467" s="32" t="s">
        <v>602</v>
      </c>
      <c r="N467" s="32" t="s">
        <v>465</v>
      </c>
      <c r="O467" s="32" t="s">
        <v>805</v>
      </c>
      <c r="P467" s="37" t="s">
        <v>612</v>
      </c>
      <c r="Q467" s="38"/>
    </row>
    <row r="468" spans="2:17" x14ac:dyDescent="0.25">
      <c r="B468" s="5">
        <v>4</v>
      </c>
      <c r="C468" s="50" t="str">
        <f>VLOOKUP(テーブル26[[#This Row],[article_type_id]],品名マスタ[#All],5,0)</f>
        <v>段付エジェクタピン</v>
      </c>
      <c r="D468" s="9">
        <v>10005</v>
      </c>
      <c r="E468" s="50" t="str">
        <f>VLOOKUP(テーブル26[[#This Row],[qt_condition_type_id]],見積条件タイプマスタ[#All],5,0)</f>
        <v>シャンク径公差</v>
      </c>
      <c r="F468" s="50" t="str">
        <f>VLOOKUP(テーブル26[[#This Row],[qt_condition_type_id]],見積条件タイプマスタ[#All],4,0)</f>
        <v>SOLID_FEATURE</v>
      </c>
      <c r="G468" s="5">
        <v>5</v>
      </c>
      <c r="H468" s="50" t="str">
        <f>テーブル26[[#This Row],[article_type_id]]&amp;"."&amp;テーブル26[[#This Row],[qt_condition_type_id]]&amp;"."&amp;テーブル26[[#This Row],[qt_condition_type_define_id]]</f>
        <v>4.10005.5</v>
      </c>
      <c r="I468" s="33" t="str">
        <f>VLOOKUP(テーブル26[[#This Row],['#unique_id]],見積条件マスタ[['#unique_id]:[name]],2,0)</f>
        <v>-0.01/-0.04</v>
      </c>
      <c r="J468" s="33">
        <f>VLOOKUP(テーブル26[[#This Row],['#unique_id]],見積条件マスタ[['#unique_id]:[name]],3,0)</f>
        <v>0</v>
      </c>
      <c r="K468" s="33" t="str">
        <f>VLOOKUP(テーブル26[[#This Row],['#unique_id]],見積条件マスタ[['#unique_id]:[name]],4,0)</f>
        <v>-0.01/-0.04</v>
      </c>
      <c r="L468" s="32">
        <v>2</v>
      </c>
      <c r="M468" s="32" t="s">
        <v>602</v>
      </c>
      <c r="N468" s="32" t="s">
        <v>465</v>
      </c>
      <c r="O468" s="32" t="s">
        <v>806</v>
      </c>
      <c r="P468" s="37" t="s">
        <v>613</v>
      </c>
      <c r="Q468" s="38"/>
    </row>
    <row r="469" spans="2:17" x14ac:dyDescent="0.25">
      <c r="B469" s="5">
        <v>4</v>
      </c>
      <c r="C469" s="50" t="str">
        <f>VLOOKUP(テーブル26[[#This Row],[article_type_id]],品名マスタ[#All],5,0)</f>
        <v>段付エジェクタピン</v>
      </c>
      <c r="D469" s="9">
        <v>10005</v>
      </c>
      <c r="E469" s="50" t="str">
        <f>VLOOKUP(テーブル26[[#This Row],[qt_condition_type_id]],見積条件タイプマスタ[#All],5,0)</f>
        <v>シャンク径公差</v>
      </c>
      <c r="F469" s="50" t="str">
        <f>VLOOKUP(テーブル26[[#This Row],[qt_condition_type_id]],見積条件タイプマスタ[#All],4,0)</f>
        <v>SOLID_FEATURE</v>
      </c>
      <c r="G469" s="5">
        <v>5</v>
      </c>
      <c r="H469" s="50" t="str">
        <f>テーブル26[[#This Row],[article_type_id]]&amp;"."&amp;テーブル26[[#This Row],[qt_condition_type_id]]&amp;"."&amp;テーブル26[[#This Row],[qt_condition_type_define_id]]</f>
        <v>4.10005.5</v>
      </c>
      <c r="I469" s="33" t="str">
        <f>VLOOKUP(テーブル26[[#This Row],['#unique_id]],見積条件マスタ[['#unique_id]:[name]],2,0)</f>
        <v>-0.01/-0.04</v>
      </c>
      <c r="J469" s="33">
        <f>VLOOKUP(テーブル26[[#This Row],['#unique_id]],見積条件マスタ[['#unique_id]:[name]],3,0)</f>
        <v>0</v>
      </c>
      <c r="K469" s="33" t="str">
        <f>VLOOKUP(テーブル26[[#This Row],['#unique_id]],見積条件マスタ[['#unique_id]:[name]],4,0)</f>
        <v>-0.01/-0.04</v>
      </c>
      <c r="L469" s="32">
        <v>3</v>
      </c>
      <c r="M469" s="32" t="s">
        <v>465</v>
      </c>
      <c r="N469" s="32" t="s">
        <v>465</v>
      </c>
      <c r="O469" s="32"/>
      <c r="P469" s="37" t="s">
        <v>613</v>
      </c>
      <c r="Q469" s="38"/>
    </row>
    <row r="470" spans="2:17" x14ac:dyDescent="0.25">
      <c r="B470" s="5">
        <v>4</v>
      </c>
      <c r="C470" s="50" t="str">
        <f>VLOOKUP(テーブル26[[#This Row],[article_type_id]],品名マスタ[#All],5,0)</f>
        <v>段付エジェクタピン</v>
      </c>
      <c r="D470" s="9">
        <v>10006</v>
      </c>
      <c r="E470" s="50" t="str">
        <f>VLOOKUP(テーブル26[[#This Row],[qt_condition_type_id]],見積条件タイプマスタ[#All],5,0)</f>
        <v>シャンク長公差</v>
      </c>
      <c r="F470" s="50" t="str">
        <f>VLOOKUP(テーブル26[[#This Row],[qt_condition_type_id]],見積条件タイプマスタ[#All],4,0)</f>
        <v>SOLID_FEATURE</v>
      </c>
      <c r="G470" s="5">
        <v>1</v>
      </c>
      <c r="H470" s="50" t="str">
        <f>テーブル26[[#This Row],[article_type_id]]&amp;"."&amp;テーブル26[[#This Row],[qt_condition_type_id]]&amp;"."&amp;テーブル26[[#This Row],[qt_condition_type_define_id]]</f>
        <v>4.10006.1</v>
      </c>
      <c r="I470" s="33" t="str">
        <f>VLOOKUP(テーブル26[[#This Row],['#unique_id]],見積条件マスタ[['#unique_id]:[name]],2,0)</f>
        <v>0.01/0</v>
      </c>
      <c r="J470" s="33">
        <f>VLOOKUP(テーブル26[[#This Row],['#unique_id]],見積条件マスタ[['#unique_id]:[name]],3,0)</f>
        <v>0</v>
      </c>
      <c r="K470" s="33" t="str">
        <f>VLOOKUP(テーブル26[[#This Row],['#unique_id]],見積条件マスタ[['#unique_id]:[name]],4,0)</f>
        <v>+0.01/0</v>
      </c>
      <c r="L470" s="32">
        <v>1</v>
      </c>
      <c r="M470" s="32" t="s">
        <v>384</v>
      </c>
      <c r="N470" s="32" t="s">
        <v>465</v>
      </c>
      <c r="O470" s="32" t="s">
        <v>868</v>
      </c>
      <c r="P470" s="37" t="s">
        <v>776</v>
      </c>
      <c r="Q470" s="38"/>
    </row>
    <row r="471" spans="2:17" x14ac:dyDescent="0.25">
      <c r="B471" s="5">
        <v>4</v>
      </c>
      <c r="C471" s="50" t="str">
        <f>VLOOKUP(テーブル26[[#This Row],[article_type_id]],品名マスタ[#All],5,0)</f>
        <v>段付エジェクタピン</v>
      </c>
      <c r="D471" s="9">
        <v>10006</v>
      </c>
      <c r="E471" s="50" t="str">
        <f>VLOOKUP(テーブル26[[#This Row],[qt_condition_type_id]],見積条件タイプマスタ[#All],5,0)</f>
        <v>シャンク長公差</v>
      </c>
      <c r="F471" s="50" t="str">
        <f>VLOOKUP(テーブル26[[#This Row],[qt_condition_type_id]],見積条件タイプマスタ[#All],4,0)</f>
        <v>SOLID_FEATURE</v>
      </c>
      <c r="G471" s="5">
        <v>1</v>
      </c>
      <c r="H471" s="50" t="str">
        <f>テーブル26[[#This Row],[article_type_id]]&amp;"."&amp;テーブル26[[#This Row],[qt_condition_type_id]]&amp;"."&amp;テーブル26[[#This Row],[qt_condition_type_define_id]]</f>
        <v>4.10006.1</v>
      </c>
      <c r="I471" s="33" t="str">
        <f>VLOOKUP(テーブル26[[#This Row],['#unique_id]],見積条件マスタ[['#unique_id]:[name]],2,0)</f>
        <v>0.01/0</v>
      </c>
      <c r="J471" s="33">
        <f>VLOOKUP(テーブル26[[#This Row],['#unique_id]],見積条件マスタ[['#unique_id]:[name]],3,0)</f>
        <v>0</v>
      </c>
      <c r="K471" s="33" t="str">
        <f>VLOOKUP(テーブル26[[#This Row],['#unique_id]],見積条件マスタ[['#unique_id]:[name]],4,0)</f>
        <v>+0.01/0</v>
      </c>
      <c r="L471" s="32">
        <v>2</v>
      </c>
      <c r="M471" s="32" t="s">
        <v>384</v>
      </c>
      <c r="N471" s="32" t="s">
        <v>465</v>
      </c>
      <c r="O471" s="32" t="s">
        <v>871</v>
      </c>
      <c r="P471" s="37" t="s">
        <v>759</v>
      </c>
      <c r="Q471" s="38"/>
    </row>
    <row r="472" spans="2:17" x14ac:dyDescent="0.25">
      <c r="B472" s="5">
        <v>4</v>
      </c>
      <c r="C472" s="50" t="str">
        <f>VLOOKUP(テーブル26[[#This Row],[article_type_id]],品名マスタ[#All],5,0)</f>
        <v>段付エジェクタピン</v>
      </c>
      <c r="D472" s="9">
        <v>10006</v>
      </c>
      <c r="E472" s="50" t="str">
        <f>VLOOKUP(テーブル26[[#This Row],[qt_condition_type_id]],見積条件タイプマスタ[#All],5,0)</f>
        <v>シャンク長公差</v>
      </c>
      <c r="F472" s="50" t="str">
        <f>VLOOKUP(テーブル26[[#This Row],[qt_condition_type_id]],見積条件タイプマスタ[#All],4,0)</f>
        <v>SOLID_FEATURE</v>
      </c>
      <c r="G472" s="5">
        <v>1</v>
      </c>
      <c r="H472" s="50" t="str">
        <f>テーブル26[[#This Row],[article_type_id]]&amp;"."&amp;テーブル26[[#This Row],[qt_condition_type_id]]&amp;"."&amp;テーブル26[[#This Row],[qt_condition_type_define_id]]</f>
        <v>4.10006.1</v>
      </c>
      <c r="I472" s="33" t="str">
        <f>VLOOKUP(テーブル26[[#This Row],['#unique_id]],見積条件マスタ[['#unique_id]:[name]],2,0)</f>
        <v>0.01/0</v>
      </c>
      <c r="J472" s="33">
        <f>VLOOKUP(テーブル26[[#This Row],['#unique_id]],見積条件マスタ[['#unique_id]:[name]],3,0)</f>
        <v>0</v>
      </c>
      <c r="K472" s="33" t="str">
        <f>VLOOKUP(テーブル26[[#This Row],['#unique_id]],見積条件マスタ[['#unique_id]:[name]],4,0)</f>
        <v>+0.01/0</v>
      </c>
      <c r="L472" s="32">
        <v>3</v>
      </c>
      <c r="M472" s="32" t="s">
        <v>384</v>
      </c>
      <c r="N472" s="32" t="s">
        <v>465</v>
      </c>
      <c r="O472" s="32" t="s">
        <v>840</v>
      </c>
      <c r="P472" s="37" t="s">
        <v>613</v>
      </c>
      <c r="Q472" s="38"/>
    </row>
    <row r="473" spans="2:17" x14ac:dyDescent="0.25">
      <c r="B473" s="5">
        <v>4</v>
      </c>
      <c r="C473" s="50" t="str">
        <f>VLOOKUP(テーブル26[[#This Row],[article_type_id]],品名マスタ[#All],5,0)</f>
        <v>段付エジェクタピン</v>
      </c>
      <c r="D473" s="9">
        <v>10006</v>
      </c>
      <c r="E473" s="50" t="str">
        <f>VLOOKUP(テーブル26[[#This Row],[qt_condition_type_id]],見積条件タイプマスタ[#All],5,0)</f>
        <v>シャンク長公差</v>
      </c>
      <c r="F473" s="50" t="str">
        <f>VLOOKUP(テーブル26[[#This Row],[qt_condition_type_id]],見積条件タイプマスタ[#All],4,0)</f>
        <v>SOLID_FEATURE</v>
      </c>
      <c r="G473" s="5">
        <v>1</v>
      </c>
      <c r="H473" s="50" t="str">
        <f>テーブル26[[#This Row],[article_type_id]]&amp;"."&amp;テーブル26[[#This Row],[qt_condition_type_id]]&amp;"."&amp;テーブル26[[#This Row],[qt_condition_type_define_id]]</f>
        <v>4.10006.1</v>
      </c>
      <c r="I473" s="33" t="str">
        <f>VLOOKUP(テーブル26[[#This Row],['#unique_id]],見積条件マスタ[['#unique_id]:[name]],2,0)</f>
        <v>0.01/0</v>
      </c>
      <c r="J473" s="33">
        <f>VLOOKUP(テーブル26[[#This Row],['#unique_id]],見積条件マスタ[['#unique_id]:[name]],3,0)</f>
        <v>0</v>
      </c>
      <c r="K473" s="33" t="str">
        <f>VLOOKUP(テーブル26[[#This Row],['#unique_id]],見積条件マスタ[['#unique_id]:[name]],4,0)</f>
        <v>+0.01/0</v>
      </c>
      <c r="L473" s="32">
        <v>4</v>
      </c>
      <c r="M473" s="32" t="s">
        <v>465</v>
      </c>
      <c r="N473" s="32" t="s">
        <v>465</v>
      </c>
      <c r="O473" s="32"/>
      <c r="P473" s="37" t="s">
        <v>613</v>
      </c>
      <c r="Q473" s="38"/>
    </row>
    <row r="474" spans="2:17" x14ac:dyDescent="0.25">
      <c r="B474" s="5">
        <v>4</v>
      </c>
      <c r="C474" s="50" t="str">
        <f>VLOOKUP(テーブル26[[#This Row],[article_type_id]],品名マスタ[#All],5,0)</f>
        <v>段付エジェクタピン</v>
      </c>
      <c r="D474" s="9">
        <v>10006</v>
      </c>
      <c r="E474" s="50" t="str">
        <f>VLOOKUP(テーブル26[[#This Row],[qt_condition_type_id]],見積条件タイプマスタ[#All],5,0)</f>
        <v>シャンク長公差</v>
      </c>
      <c r="F474" s="50" t="str">
        <f>VLOOKUP(テーブル26[[#This Row],[qt_condition_type_id]],見積条件タイプマスタ[#All],4,0)</f>
        <v>SOLID_FEATURE</v>
      </c>
      <c r="G474" s="5">
        <v>2</v>
      </c>
      <c r="H474" s="50" t="str">
        <f>テーブル26[[#This Row],[article_type_id]]&amp;"."&amp;テーブル26[[#This Row],[qt_condition_type_id]]&amp;"."&amp;テーブル26[[#This Row],[qt_condition_type_define_id]]</f>
        <v>4.10006.2</v>
      </c>
      <c r="I474" s="33" t="str">
        <f>VLOOKUP(テーブル26[[#This Row],['#unique_id]],見積条件マスタ[['#unique_id]:[name]],2,0)</f>
        <v>0.02/0</v>
      </c>
      <c r="J474" s="33">
        <f>VLOOKUP(テーブル26[[#This Row],['#unique_id]],見積条件マスタ[['#unique_id]:[name]],3,0)</f>
        <v>0</v>
      </c>
      <c r="K474" s="33" t="str">
        <f>VLOOKUP(テーブル26[[#This Row],['#unique_id]],見積条件マスタ[['#unique_id]:[name]],4,0)</f>
        <v>+0.02/0</v>
      </c>
      <c r="L474" s="32">
        <v>1</v>
      </c>
      <c r="M474" s="32" t="s">
        <v>602</v>
      </c>
      <c r="N474" s="32" t="s">
        <v>383</v>
      </c>
      <c r="O474" s="32" t="s">
        <v>827</v>
      </c>
      <c r="P474" s="37" t="s">
        <v>812</v>
      </c>
      <c r="Q474" s="38" t="s">
        <v>828</v>
      </c>
    </row>
    <row r="475" spans="2:17" x14ac:dyDescent="0.25">
      <c r="B475" s="5">
        <v>4</v>
      </c>
      <c r="C475" s="50" t="str">
        <f>VLOOKUP(テーブル26[[#This Row],[article_type_id]],品名マスタ[#All],5,0)</f>
        <v>段付エジェクタピン</v>
      </c>
      <c r="D475" s="9">
        <v>10006</v>
      </c>
      <c r="E475" s="50" t="str">
        <f>VLOOKUP(テーブル26[[#This Row],[qt_condition_type_id]],見積条件タイプマスタ[#All],5,0)</f>
        <v>シャンク長公差</v>
      </c>
      <c r="F475" s="50" t="str">
        <f>VLOOKUP(テーブル26[[#This Row],[qt_condition_type_id]],見積条件タイプマスタ[#All],4,0)</f>
        <v>SOLID_FEATURE</v>
      </c>
      <c r="G475" s="5">
        <v>2</v>
      </c>
      <c r="H475" s="50" t="str">
        <f>テーブル26[[#This Row],[article_type_id]]&amp;"."&amp;テーブル26[[#This Row],[qt_condition_type_id]]&amp;"."&amp;テーブル26[[#This Row],[qt_condition_type_define_id]]</f>
        <v>4.10006.2</v>
      </c>
      <c r="I475" s="33" t="str">
        <f>VLOOKUP(テーブル26[[#This Row],['#unique_id]],見積条件マスタ[['#unique_id]:[name]],2,0)</f>
        <v>0.02/0</v>
      </c>
      <c r="J475" s="33">
        <f>VLOOKUP(テーブル26[[#This Row],['#unique_id]],見積条件マスタ[['#unique_id]:[name]],3,0)</f>
        <v>0</v>
      </c>
      <c r="K475" s="33" t="str">
        <f>VLOOKUP(テーブル26[[#This Row],['#unique_id]],見積条件マスタ[['#unique_id]:[name]],4,0)</f>
        <v>+0.02/0</v>
      </c>
      <c r="L475" s="32">
        <v>2</v>
      </c>
      <c r="M475" s="32" t="s">
        <v>864</v>
      </c>
      <c r="N475" s="32" t="s">
        <v>864</v>
      </c>
      <c r="O475" s="32" t="s">
        <v>869</v>
      </c>
      <c r="P475" s="37" t="s">
        <v>776</v>
      </c>
      <c r="Q475" s="38"/>
    </row>
    <row r="476" spans="2:17" x14ac:dyDescent="0.25">
      <c r="B476" s="5">
        <v>4</v>
      </c>
      <c r="C476" s="50" t="str">
        <f>VLOOKUP(テーブル26[[#This Row],[article_type_id]],品名マスタ[#All],5,0)</f>
        <v>段付エジェクタピン</v>
      </c>
      <c r="D476" s="9">
        <v>10006</v>
      </c>
      <c r="E476" s="50" t="str">
        <f>VLOOKUP(テーブル26[[#This Row],[qt_condition_type_id]],見積条件タイプマスタ[#All],5,0)</f>
        <v>シャンク長公差</v>
      </c>
      <c r="F476" s="50" t="str">
        <f>VLOOKUP(テーブル26[[#This Row],[qt_condition_type_id]],見積条件タイプマスタ[#All],4,0)</f>
        <v>SOLID_FEATURE</v>
      </c>
      <c r="G476" s="5">
        <v>2</v>
      </c>
      <c r="H476" s="50" t="str">
        <f>テーブル26[[#This Row],[article_type_id]]&amp;"."&amp;テーブル26[[#This Row],[qt_condition_type_id]]&amp;"."&amp;テーブル26[[#This Row],[qt_condition_type_define_id]]</f>
        <v>4.10006.2</v>
      </c>
      <c r="I476" s="33" t="str">
        <f>VLOOKUP(テーブル26[[#This Row],['#unique_id]],見積条件マスタ[['#unique_id]:[name]],2,0)</f>
        <v>0.02/0</v>
      </c>
      <c r="J476" s="33">
        <f>VLOOKUP(テーブル26[[#This Row],['#unique_id]],見積条件マスタ[['#unique_id]:[name]],3,0)</f>
        <v>0</v>
      </c>
      <c r="K476" s="33" t="str">
        <f>VLOOKUP(テーブル26[[#This Row],['#unique_id]],見積条件マスタ[['#unique_id]:[name]],4,0)</f>
        <v>+0.02/0</v>
      </c>
      <c r="L476" s="32">
        <v>3</v>
      </c>
      <c r="M476" s="32" t="s">
        <v>864</v>
      </c>
      <c r="N476" s="32" t="s">
        <v>864</v>
      </c>
      <c r="O476" s="32" t="s">
        <v>870</v>
      </c>
      <c r="P476" s="37" t="s">
        <v>759</v>
      </c>
      <c r="Q476" s="38"/>
    </row>
    <row r="477" spans="2:17" x14ac:dyDescent="0.25">
      <c r="B477" s="5">
        <v>4</v>
      </c>
      <c r="C477" s="50" t="str">
        <f>VLOOKUP(テーブル26[[#This Row],[article_type_id]],品名マスタ[#All],5,0)</f>
        <v>段付エジェクタピン</v>
      </c>
      <c r="D477" s="9">
        <v>10006</v>
      </c>
      <c r="E477" s="50" t="str">
        <f>VLOOKUP(テーブル26[[#This Row],[qt_condition_type_id]],見積条件タイプマスタ[#All],5,0)</f>
        <v>シャンク長公差</v>
      </c>
      <c r="F477" s="50" t="str">
        <f>VLOOKUP(テーブル26[[#This Row],[qt_condition_type_id]],見積条件タイプマスタ[#All],4,0)</f>
        <v>SOLID_FEATURE</v>
      </c>
      <c r="G477" s="5">
        <v>2</v>
      </c>
      <c r="H477" s="50" t="str">
        <f>テーブル26[[#This Row],[article_type_id]]&amp;"."&amp;テーブル26[[#This Row],[qt_condition_type_id]]&amp;"."&amp;テーブル26[[#This Row],[qt_condition_type_define_id]]</f>
        <v>4.10006.2</v>
      </c>
      <c r="I477" s="33" t="str">
        <f>VLOOKUP(テーブル26[[#This Row],['#unique_id]],見積条件マスタ[['#unique_id]:[name]],2,0)</f>
        <v>0.02/0</v>
      </c>
      <c r="J477" s="33">
        <f>VLOOKUP(テーブル26[[#This Row],['#unique_id]],見積条件マスタ[['#unique_id]:[name]],3,0)</f>
        <v>0</v>
      </c>
      <c r="K477" s="33" t="str">
        <f>VLOOKUP(テーブル26[[#This Row],['#unique_id]],見積条件マスタ[['#unique_id]:[name]],4,0)</f>
        <v>+0.02/0</v>
      </c>
      <c r="L477" s="32">
        <v>4</v>
      </c>
      <c r="M477" s="32" t="s">
        <v>465</v>
      </c>
      <c r="N477" s="32" t="s">
        <v>465</v>
      </c>
      <c r="O477" s="32" t="s">
        <v>872</v>
      </c>
      <c r="P477" s="37" t="s">
        <v>671</v>
      </c>
      <c r="Q477" s="38"/>
    </row>
    <row r="478" spans="2:17" x14ac:dyDescent="0.25">
      <c r="B478" s="5">
        <v>4</v>
      </c>
      <c r="C478" s="50" t="str">
        <f>VLOOKUP(テーブル26[[#This Row],[article_type_id]],品名マスタ[#All],5,0)</f>
        <v>段付エジェクタピン</v>
      </c>
      <c r="D478" s="9">
        <v>10006</v>
      </c>
      <c r="E478" s="50" t="str">
        <f>VLOOKUP(テーブル26[[#This Row],[qt_condition_type_id]],見積条件タイプマスタ[#All],5,0)</f>
        <v>シャンク長公差</v>
      </c>
      <c r="F478" s="50" t="str">
        <f>VLOOKUP(テーブル26[[#This Row],[qt_condition_type_id]],見積条件タイプマスタ[#All],4,0)</f>
        <v>SOLID_FEATURE</v>
      </c>
      <c r="G478" s="5">
        <v>2</v>
      </c>
      <c r="H478" s="50" t="str">
        <f>テーブル26[[#This Row],[article_type_id]]&amp;"."&amp;テーブル26[[#This Row],[qt_condition_type_id]]&amp;"."&amp;テーブル26[[#This Row],[qt_condition_type_define_id]]</f>
        <v>4.10006.2</v>
      </c>
      <c r="I478" s="33" t="str">
        <f>VLOOKUP(テーブル26[[#This Row],['#unique_id]],見積条件マスタ[['#unique_id]:[name]],2,0)</f>
        <v>0.02/0</v>
      </c>
      <c r="J478" s="33">
        <f>VLOOKUP(テーブル26[[#This Row],['#unique_id]],見積条件マスタ[['#unique_id]:[name]],3,0)</f>
        <v>0</v>
      </c>
      <c r="K478" s="33" t="str">
        <f>VLOOKUP(テーブル26[[#This Row],['#unique_id]],見積条件マスタ[['#unique_id]:[name]],4,0)</f>
        <v>+0.02/0</v>
      </c>
      <c r="L478" s="32">
        <v>5</v>
      </c>
      <c r="M478" s="32" t="s">
        <v>864</v>
      </c>
      <c r="N478" s="32" t="s">
        <v>864</v>
      </c>
      <c r="O478" s="32" t="s">
        <v>873</v>
      </c>
      <c r="P478" s="37" t="s">
        <v>867</v>
      </c>
      <c r="Q478" s="38"/>
    </row>
    <row r="479" spans="2:17" x14ac:dyDescent="0.25">
      <c r="B479" s="5">
        <v>4</v>
      </c>
      <c r="C479" s="50" t="str">
        <f>VLOOKUP(テーブル26[[#This Row],[article_type_id]],品名マスタ[#All],5,0)</f>
        <v>段付エジェクタピン</v>
      </c>
      <c r="D479" s="9">
        <v>10006</v>
      </c>
      <c r="E479" s="50" t="str">
        <f>VLOOKUP(テーブル26[[#This Row],[qt_condition_type_id]],見積条件タイプマスタ[#All],5,0)</f>
        <v>シャンク長公差</v>
      </c>
      <c r="F479" s="50" t="str">
        <f>VLOOKUP(テーブル26[[#This Row],[qt_condition_type_id]],見積条件タイプマスタ[#All],4,0)</f>
        <v>SOLID_FEATURE</v>
      </c>
      <c r="G479" s="5">
        <v>3</v>
      </c>
      <c r="H479" s="50" t="str">
        <f>テーブル26[[#This Row],[article_type_id]]&amp;"."&amp;テーブル26[[#This Row],[qt_condition_type_id]]&amp;"."&amp;テーブル26[[#This Row],[qt_condition_type_define_id]]</f>
        <v>4.10006.3</v>
      </c>
      <c r="I479" s="33" t="str">
        <f>VLOOKUP(テーブル26[[#This Row],['#unique_id]],見積条件マスタ[['#unique_id]:[name]],2,0)</f>
        <v>0.05/0</v>
      </c>
      <c r="J479" s="33">
        <f>VLOOKUP(テーブル26[[#This Row],['#unique_id]],見積条件マスタ[['#unique_id]:[name]],3,0)</f>
        <v>0</v>
      </c>
      <c r="K479" s="33" t="str">
        <f>VLOOKUP(テーブル26[[#This Row],['#unique_id]],見積条件マスタ[['#unique_id]:[name]],4,0)</f>
        <v>+0.05/0</v>
      </c>
      <c r="L479" s="32">
        <v>1</v>
      </c>
      <c r="M479" s="32" t="s">
        <v>863</v>
      </c>
      <c r="N479" s="32" t="s">
        <v>874</v>
      </c>
      <c r="O479" s="32" t="s">
        <v>875</v>
      </c>
      <c r="P479" s="37" t="s">
        <v>876</v>
      </c>
      <c r="Q479" s="38" t="s">
        <v>828</v>
      </c>
    </row>
    <row r="480" spans="2:17" x14ac:dyDescent="0.25">
      <c r="B480" s="5">
        <v>4</v>
      </c>
      <c r="C480" s="50" t="str">
        <f>VLOOKUP(テーブル26[[#This Row],[article_type_id]],品名マスタ[#All],5,0)</f>
        <v>段付エジェクタピン</v>
      </c>
      <c r="D480" s="9">
        <v>10006</v>
      </c>
      <c r="E480" s="50" t="str">
        <f>VLOOKUP(テーブル26[[#This Row],[qt_condition_type_id]],見積条件タイプマスタ[#All],5,0)</f>
        <v>シャンク長公差</v>
      </c>
      <c r="F480" s="50" t="str">
        <f>VLOOKUP(テーブル26[[#This Row],[qt_condition_type_id]],見積条件タイプマスタ[#All],4,0)</f>
        <v>SOLID_FEATURE</v>
      </c>
      <c r="G480" s="5">
        <v>3</v>
      </c>
      <c r="H480" s="50" t="str">
        <f>テーブル26[[#This Row],[article_type_id]]&amp;"."&amp;テーブル26[[#This Row],[qt_condition_type_id]]&amp;"."&amp;テーブル26[[#This Row],[qt_condition_type_define_id]]</f>
        <v>4.10006.3</v>
      </c>
      <c r="I480" s="33" t="str">
        <f>VLOOKUP(テーブル26[[#This Row],['#unique_id]],見積条件マスタ[['#unique_id]:[name]],2,0)</f>
        <v>0.05/0</v>
      </c>
      <c r="J480" s="33">
        <f>VLOOKUP(テーブル26[[#This Row],['#unique_id]],見積条件マスタ[['#unique_id]:[name]],3,0)</f>
        <v>0</v>
      </c>
      <c r="K480" s="33" t="str">
        <f>VLOOKUP(テーブル26[[#This Row],['#unique_id]],見積条件マスタ[['#unique_id]:[name]],4,0)</f>
        <v>+0.05/0</v>
      </c>
      <c r="L480" s="32">
        <v>2</v>
      </c>
      <c r="M480" s="32" t="s">
        <v>877</v>
      </c>
      <c r="N480" s="32" t="s">
        <v>877</v>
      </c>
      <c r="O480" s="32" t="s">
        <v>878</v>
      </c>
      <c r="P480" s="37" t="s">
        <v>879</v>
      </c>
      <c r="Q480" s="38"/>
    </row>
    <row r="481" spans="2:17" x14ac:dyDescent="0.25">
      <c r="B481" s="5">
        <v>4</v>
      </c>
      <c r="C481" s="50" t="str">
        <f>VLOOKUP(テーブル26[[#This Row],[article_type_id]],品名マスタ[#All],5,0)</f>
        <v>段付エジェクタピン</v>
      </c>
      <c r="D481" s="9">
        <v>10006</v>
      </c>
      <c r="E481" s="50" t="str">
        <f>VLOOKUP(テーブル26[[#This Row],[qt_condition_type_id]],見積条件タイプマスタ[#All],5,0)</f>
        <v>シャンク長公差</v>
      </c>
      <c r="F481" s="50" t="str">
        <f>VLOOKUP(テーブル26[[#This Row],[qt_condition_type_id]],見積条件タイプマスタ[#All],4,0)</f>
        <v>SOLID_FEATURE</v>
      </c>
      <c r="G481" s="5">
        <v>3</v>
      </c>
      <c r="H481" s="50" t="str">
        <f>テーブル26[[#This Row],[article_type_id]]&amp;"."&amp;テーブル26[[#This Row],[qt_condition_type_id]]&amp;"."&amp;テーブル26[[#This Row],[qt_condition_type_define_id]]</f>
        <v>4.10006.3</v>
      </c>
      <c r="I481" s="33" t="str">
        <f>VLOOKUP(テーブル26[[#This Row],['#unique_id]],見積条件マスタ[['#unique_id]:[name]],2,0)</f>
        <v>0.05/0</v>
      </c>
      <c r="J481" s="33">
        <f>VLOOKUP(テーブル26[[#This Row],['#unique_id]],見積条件マスタ[['#unique_id]:[name]],3,0)</f>
        <v>0</v>
      </c>
      <c r="K481" s="33" t="str">
        <f>VLOOKUP(テーブル26[[#This Row],['#unique_id]],見積条件マスタ[['#unique_id]:[name]],4,0)</f>
        <v>+0.05/0</v>
      </c>
      <c r="L481" s="32">
        <v>3</v>
      </c>
      <c r="M481" s="32" t="s">
        <v>864</v>
      </c>
      <c r="N481" s="32" t="s">
        <v>864</v>
      </c>
      <c r="O481" s="32" t="s">
        <v>880</v>
      </c>
      <c r="P481" s="37" t="s">
        <v>867</v>
      </c>
      <c r="Q481" s="38"/>
    </row>
    <row r="482" spans="2:17" x14ac:dyDescent="0.25">
      <c r="B482" s="5">
        <v>4</v>
      </c>
      <c r="C482" s="50" t="str">
        <f>VLOOKUP(テーブル26[[#This Row],[article_type_id]],品名マスタ[#All],5,0)</f>
        <v>段付エジェクタピン</v>
      </c>
      <c r="D482" s="9">
        <v>10006</v>
      </c>
      <c r="E482" s="50" t="str">
        <f>VLOOKUP(テーブル26[[#This Row],[qt_condition_type_id]],見積条件タイプマスタ[#All],5,0)</f>
        <v>シャンク長公差</v>
      </c>
      <c r="F482" s="50" t="str">
        <f>VLOOKUP(テーブル26[[#This Row],[qt_condition_type_id]],見積条件タイプマスタ[#All],4,0)</f>
        <v>SOLID_FEATURE</v>
      </c>
      <c r="G482" s="5">
        <v>3</v>
      </c>
      <c r="H482" s="50" t="str">
        <f>テーブル26[[#This Row],[article_type_id]]&amp;"."&amp;テーブル26[[#This Row],[qt_condition_type_id]]&amp;"."&amp;テーブル26[[#This Row],[qt_condition_type_define_id]]</f>
        <v>4.10006.3</v>
      </c>
      <c r="I482" s="33" t="str">
        <f>VLOOKUP(テーブル26[[#This Row],['#unique_id]],見積条件マスタ[['#unique_id]:[name]],2,0)</f>
        <v>0.05/0</v>
      </c>
      <c r="J482" s="33">
        <f>VLOOKUP(テーブル26[[#This Row],['#unique_id]],見積条件マスタ[['#unique_id]:[name]],3,0)</f>
        <v>0</v>
      </c>
      <c r="K482" s="33" t="str">
        <f>VLOOKUP(テーブル26[[#This Row],['#unique_id]],見積条件マスタ[['#unique_id]:[name]],4,0)</f>
        <v>+0.05/0</v>
      </c>
      <c r="L482" s="32">
        <v>4</v>
      </c>
      <c r="M482" s="32" t="s">
        <v>864</v>
      </c>
      <c r="N482" s="32" t="s">
        <v>864</v>
      </c>
      <c r="O482" s="32" t="s">
        <v>881</v>
      </c>
      <c r="P482" s="37" t="s">
        <v>876</v>
      </c>
      <c r="Q482" s="38"/>
    </row>
    <row r="483" spans="2:17" x14ac:dyDescent="0.25">
      <c r="B483" s="5">
        <v>4</v>
      </c>
      <c r="C483" s="50" t="str">
        <f>VLOOKUP(テーブル26[[#This Row],[article_type_id]],品名マスタ[#All],5,0)</f>
        <v>段付エジェクタピン</v>
      </c>
      <c r="D483" s="9">
        <v>10006</v>
      </c>
      <c r="E483" s="50" t="str">
        <f>VLOOKUP(テーブル26[[#This Row],[qt_condition_type_id]],見積条件タイプマスタ[#All],5,0)</f>
        <v>シャンク長公差</v>
      </c>
      <c r="F483" s="50" t="str">
        <f>VLOOKUP(テーブル26[[#This Row],[qt_condition_type_id]],見積条件タイプマスタ[#All],4,0)</f>
        <v>SOLID_FEATURE</v>
      </c>
      <c r="G483" s="5">
        <v>4</v>
      </c>
      <c r="H483" s="50" t="str">
        <f>テーブル26[[#This Row],[article_type_id]]&amp;"."&amp;テーブル26[[#This Row],[qt_condition_type_id]]&amp;"."&amp;テーブル26[[#This Row],[qt_condition_type_define_id]]</f>
        <v>4.10006.4</v>
      </c>
      <c r="I483" s="33" t="str">
        <f>VLOOKUP(テーブル26[[#This Row],['#unique_id]],見積条件マスタ[['#unique_id]:[name]],2,0)</f>
        <v>0.5/0</v>
      </c>
      <c r="J483" s="33">
        <f>VLOOKUP(テーブル26[[#This Row],['#unique_id]],見積条件マスタ[['#unique_id]:[name]],3,0)</f>
        <v>0</v>
      </c>
      <c r="K483" s="33" t="str">
        <f>VLOOKUP(テーブル26[[#This Row],['#unique_id]],見積条件マスタ[['#unique_id]:[name]],4,0)</f>
        <v>+0.5/0</v>
      </c>
      <c r="L483" s="32">
        <v>1</v>
      </c>
      <c r="M483" s="32" t="s">
        <v>863</v>
      </c>
      <c r="N483" s="32" t="s">
        <v>874</v>
      </c>
      <c r="O483" s="32" t="s">
        <v>882</v>
      </c>
      <c r="P483" s="37" t="s">
        <v>876</v>
      </c>
      <c r="Q483" s="38" t="s">
        <v>828</v>
      </c>
    </row>
    <row r="484" spans="2:17" x14ac:dyDescent="0.25">
      <c r="B484" s="5">
        <v>4</v>
      </c>
      <c r="C484" s="50" t="str">
        <f>VLOOKUP(テーブル26[[#This Row],[article_type_id]],品名マスタ[#All],5,0)</f>
        <v>段付エジェクタピン</v>
      </c>
      <c r="D484" s="9">
        <v>10006</v>
      </c>
      <c r="E484" s="50" t="str">
        <f>VLOOKUP(テーブル26[[#This Row],[qt_condition_type_id]],見積条件タイプマスタ[#All],5,0)</f>
        <v>シャンク長公差</v>
      </c>
      <c r="F484" s="50" t="str">
        <f>VLOOKUP(テーブル26[[#This Row],[qt_condition_type_id]],見積条件タイプマスタ[#All],4,0)</f>
        <v>SOLID_FEATURE</v>
      </c>
      <c r="G484" s="5">
        <v>4</v>
      </c>
      <c r="H484" s="50" t="str">
        <f>テーブル26[[#This Row],[article_type_id]]&amp;"."&amp;テーブル26[[#This Row],[qt_condition_type_id]]&amp;"."&amp;テーブル26[[#This Row],[qt_condition_type_define_id]]</f>
        <v>4.10006.4</v>
      </c>
      <c r="I484" s="33" t="str">
        <f>VLOOKUP(テーブル26[[#This Row],['#unique_id]],見積条件マスタ[['#unique_id]:[name]],2,0)</f>
        <v>0.5/0</v>
      </c>
      <c r="J484" s="33">
        <f>VLOOKUP(テーブル26[[#This Row],['#unique_id]],見積条件マスタ[['#unique_id]:[name]],3,0)</f>
        <v>0</v>
      </c>
      <c r="K484" s="33" t="str">
        <f>VLOOKUP(テーブル26[[#This Row],['#unique_id]],見積条件マスタ[['#unique_id]:[name]],4,0)</f>
        <v>+0.5/0</v>
      </c>
      <c r="L484" s="32">
        <v>2</v>
      </c>
      <c r="M484" s="32" t="s">
        <v>877</v>
      </c>
      <c r="N484" s="32" t="s">
        <v>877</v>
      </c>
      <c r="O484" s="32" t="s">
        <v>883</v>
      </c>
      <c r="P484" s="37" t="s">
        <v>879</v>
      </c>
      <c r="Q484" s="38"/>
    </row>
    <row r="485" spans="2:17" x14ac:dyDescent="0.25">
      <c r="B485" s="5">
        <v>4</v>
      </c>
      <c r="C485" s="50" t="str">
        <f>VLOOKUP(テーブル26[[#This Row],[article_type_id]],品名マスタ[#All],5,0)</f>
        <v>段付エジェクタピン</v>
      </c>
      <c r="D485" s="9">
        <v>10006</v>
      </c>
      <c r="E485" s="50" t="str">
        <f>VLOOKUP(テーブル26[[#This Row],[qt_condition_type_id]],見積条件タイプマスタ[#All],5,0)</f>
        <v>シャンク長公差</v>
      </c>
      <c r="F485" s="50" t="str">
        <f>VLOOKUP(テーブル26[[#This Row],[qt_condition_type_id]],見積条件タイプマスタ[#All],4,0)</f>
        <v>SOLID_FEATURE</v>
      </c>
      <c r="G485" s="5">
        <v>4</v>
      </c>
      <c r="H485" s="50" t="str">
        <f>テーブル26[[#This Row],[article_type_id]]&amp;"."&amp;テーブル26[[#This Row],[qt_condition_type_id]]&amp;"."&amp;テーブル26[[#This Row],[qt_condition_type_define_id]]</f>
        <v>4.10006.4</v>
      </c>
      <c r="I485" s="33" t="str">
        <f>VLOOKUP(テーブル26[[#This Row],['#unique_id]],見積条件マスタ[['#unique_id]:[name]],2,0)</f>
        <v>0.5/0</v>
      </c>
      <c r="J485" s="33">
        <f>VLOOKUP(テーブル26[[#This Row],['#unique_id]],見積条件マスタ[['#unique_id]:[name]],3,0)</f>
        <v>0</v>
      </c>
      <c r="K485" s="33" t="str">
        <f>VLOOKUP(テーブル26[[#This Row],['#unique_id]],見積条件マスタ[['#unique_id]:[name]],4,0)</f>
        <v>+0.5/0</v>
      </c>
      <c r="L485" s="32">
        <v>3</v>
      </c>
      <c r="M485" s="32" t="s">
        <v>877</v>
      </c>
      <c r="N485" s="32" t="s">
        <v>877</v>
      </c>
      <c r="O485" s="32" t="s">
        <v>884</v>
      </c>
      <c r="P485" s="37" t="s">
        <v>885</v>
      </c>
      <c r="Q485" s="38"/>
    </row>
    <row r="486" spans="2:17" x14ac:dyDescent="0.25">
      <c r="B486" s="5">
        <v>4</v>
      </c>
      <c r="C486" s="50" t="str">
        <f>VLOOKUP(テーブル26[[#This Row],[article_type_id]],品名マスタ[#All],5,0)</f>
        <v>段付エジェクタピン</v>
      </c>
      <c r="D486" s="9">
        <v>10006</v>
      </c>
      <c r="E486" s="50" t="str">
        <f>VLOOKUP(テーブル26[[#This Row],[qt_condition_type_id]],見積条件タイプマスタ[#All],5,0)</f>
        <v>シャンク長公差</v>
      </c>
      <c r="F486" s="50" t="str">
        <f>VLOOKUP(テーブル26[[#This Row],[qt_condition_type_id]],見積条件タイプマスタ[#All],4,0)</f>
        <v>SOLID_FEATURE</v>
      </c>
      <c r="G486" s="5">
        <v>4</v>
      </c>
      <c r="H486" s="50" t="str">
        <f>テーブル26[[#This Row],[article_type_id]]&amp;"."&amp;テーブル26[[#This Row],[qt_condition_type_id]]&amp;"."&amp;テーブル26[[#This Row],[qt_condition_type_define_id]]</f>
        <v>4.10006.4</v>
      </c>
      <c r="I486" s="33" t="str">
        <f>VLOOKUP(テーブル26[[#This Row],['#unique_id]],見積条件マスタ[['#unique_id]:[name]],2,0)</f>
        <v>0.5/0</v>
      </c>
      <c r="J486" s="33">
        <f>VLOOKUP(テーブル26[[#This Row],['#unique_id]],見積条件マスタ[['#unique_id]:[name]],3,0)</f>
        <v>0</v>
      </c>
      <c r="K486" s="33" t="str">
        <f>VLOOKUP(テーブル26[[#This Row],['#unique_id]],見積条件マスタ[['#unique_id]:[name]],4,0)</f>
        <v>+0.5/0</v>
      </c>
      <c r="L486" s="32">
        <v>4</v>
      </c>
      <c r="M486" s="32" t="s">
        <v>877</v>
      </c>
      <c r="N486" s="32" t="s">
        <v>877</v>
      </c>
      <c r="O486" s="32" t="s">
        <v>886</v>
      </c>
      <c r="P486" s="37" t="s">
        <v>879</v>
      </c>
      <c r="Q486" s="38"/>
    </row>
    <row r="487" spans="2:17" x14ac:dyDescent="0.25">
      <c r="B487" s="5">
        <v>4</v>
      </c>
      <c r="C487" s="50" t="str">
        <f>VLOOKUP(テーブル26[[#This Row],[article_type_id]],品名マスタ[#All],5,0)</f>
        <v>段付エジェクタピン</v>
      </c>
      <c r="D487" s="9">
        <v>10014</v>
      </c>
      <c r="E487" s="50" t="str">
        <f>VLOOKUP(テーブル26[[#This Row],[qt_condition_type_id]],見積条件タイプマスタ[#All],5,0)</f>
        <v>先端カット 仕上げ面</v>
      </c>
      <c r="F487" s="50" t="str">
        <f>VLOOKUP(テーブル26[[#This Row],[qt_condition_type_id]],見積条件タイプマスタ[#All],4,0)</f>
        <v>SOLID_FEATURE</v>
      </c>
      <c r="G487" s="5">
        <v>2</v>
      </c>
      <c r="H487" s="50" t="str">
        <f>テーブル26[[#This Row],[article_type_id]]&amp;"."&amp;テーブル26[[#This Row],[qt_condition_type_id]]&amp;"."&amp;テーブル26[[#This Row],[qt_condition_type_define_id]]</f>
        <v>4.10014.2</v>
      </c>
      <c r="I487" s="33" t="str">
        <f>VLOOKUP(テーブル26[[#This Row],['#unique_id]],見積条件マスタ[['#unique_id]:[name]],2,0)</f>
        <v>GRINDING</v>
      </c>
      <c r="J487" s="33">
        <f>VLOOKUP(テーブル26[[#This Row],['#unique_id]],見積条件マスタ[['#unique_id]:[name]],3,0)</f>
        <v>0</v>
      </c>
      <c r="K487" s="33" t="str">
        <f>VLOOKUP(テーブル26[[#This Row],['#unique_id]],見積条件マスタ[['#unique_id]:[name]],4,0)</f>
        <v>研磨仕上</v>
      </c>
      <c r="L487" s="32">
        <v>1</v>
      </c>
      <c r="M487" s="32" t="s">
        <v>832</v>
      </c>
      <c r="N487" s="32" t="s">
        <v>832</v>
      </c>
      <c r="O487" s="32" t="s">
        <v>590</v>
      </c>
      <c r="P487" s="37" t="s">
        <v>612</v>
      </c>
      <c r="Q487" s="38"/>
    </row>
    <row r="488" spans="2:17" x14ac:dyDescent="0.25">
      <c r="B488" s="5">
        <v>4</v>
      </c>
      <c r="C488" s="50" t="str">
        <f>VLOOKUP(テーブル26[[#This Row],[article_type_id]],品名マスタ[#All],5,0)</f>
        <v>段付エジェクタピン</v>
      </c>
      <c r="D488" s="9">
        <v>10014</v>
      </c>
      <c r="E488" s="50" t="str">
        <f>VLOOKUP(テーブル26[[#This Row],[qt_condition_type_id]],見積条件タイプマスタ[#All],5,0)</f>
        <v>先端カット 仕上げ面</v>
      </c>
      <c r="F488" s="50" t="str">
        <f>VLOOKUP(テーブル26[[#This Row],[qt_condition_type_id]],見積条件タイプマスタ[#All],4,0)</f>
        <v>SOLID_FEATURE</v>
      </c>
      <c r="G488" s="5">
        <v>2</v>
      </c>
      <c r="H488" s="50" t="str">
        <f>テーブル26[[#This Row],[article_type_id]]&amp;"."&amp;テーブル26[[#This Row],[qt_condition_type_id]]&amp;"."&amp;テーブル26[[#This Row],[qt_condition_type_define_id]]</f>
        <v>4.10014.2</v>
      </c>
      <c r="I488" s="33" t="str">
        <f>VLOOKUP(テーブル26[[#This Row],['#unique_id]],見積条件マスタ[['#unique_id]:[name]],2,0)</f>
        <v>GRINDING</v>
      </c>
      <c r="J488" s="33">
        <f>VLOOKUP(テーブル26[[#This Row],['#unique_id]],見積条件マスタ[['#unique_id]:[name]],3,0)</f>
        <v>0</v>
      </c>
      <c r="K488" s="33" t="str">
        <f>VLOOKUP(テーブル26[[#This Row],['#unique_id]],見積条件マスタ[['#unique_id]:[name]],4,0)</f>
        <v>研磨仕上</v>
      </c>
      <c r="L488" s="32">
        <v>2</v>
      </c>
      <c r="M488" s="32" t="s">
        <v>832</v>
      </c>
      <c r="N488" s="32" t="s">
        <v>832</v>
      </c>
      <c r="O488" s="32" t="s">
        <v>591</v>
      </c>
      <c r="P488" s="37" t="s">
        <v>612</v>
      </c>
      <c r="Q488" s="38"/>
    </row>
    <row r="489" spans="2:17" x14ac:dyDescent="0.25">
      <c r="B489" s="5">
        <v>4</v>
      </c>
      <c r="C489" s="50" t="str">
        <f>VLOOKUP(テーブル26[[#This Row],[article_type_id]],品名マスタ[#All],5,0)</f>
        <v>段付エジェクタピン</v>
      </c>
      <c r="D489" s="9">
        <v>10014</v>
      </c>
      <c r="E489" s="50" t="str">
        <f>VLOOKUP(テーブル26[[#This Row],[qt_condition_type_id]],見積条件タイプマスタ[#All],5,0)</f>
        <v>先端カット 仕上げ面</v>
      </c>
      <c r="F489" s="50" t="str">
        <f>VLOOKUP(テーブル26[[#This Row],[qt_condition_type_id]],見積条件タイプマスタ[#All],4,0)</f>
        <v>SOLID_FEATURE</v>
      </c>
      <c r="G489" s="5">
        <v>2</v>
      </c>
      <c r="H489" s="50" t="str">
        <f>テーブル26[[#This Row],[article_type_id]]&amp;"."&amp;テーブル26[[#This Row],[qt_condition_type_id]]&amp;"."&amp;テーブル26[[#This Row],[qt_condition_type_define_id]]</f>
        <v>4.10014.2</v>
      </c>
      <c r="I489" s="33" t="str">
        <f>VLOOKUP(テーブル26[[#This Row],['#unique_id]],見積条件マスタ[['#unique_id]:[name]],2,0)</f>
        <v>GRINDING</v>
      </c>
      <c r="J489" s="33">
        <f>VLOOKUP(テーブル26[[#This Row],['#unique_id]],見積条件マスタ[['#unique_id]:[name]],3,0)</f>
        <v>0</v>
      </c>
      <c r="K489" s="33" t="str">
        <f>VLOOKUP(テーブル26[[#This Row],['#unique_id]],見積条件マスタ[['#unique_id]:[name]],4,0)</f>
        <v>研磨仕上</v>
      </c>
      <c r="L489" s="32">
        <v>3</v>
      </c>
      <c r="M489" s="32" t="s">
        <v>832</v>
      </c>
      <c r="N489" s="32" t="s">
        <v>832</v>
      </c>
      <c r="O489" s="32" t="s">
        <v>592</v>
      </c>
      <c r="P489" s="37" t="s">
        <v>612</v>
      </c>
      <c r="Q489" s="38"/>
    </row>
    <row r="490" spans="2:17" x14ac:dyDescent="0.25">
      <c r="B490" s="5">
        <v>4</v>
      </c>
      <c r="C490" s="50" t="str">
        <f>VLOOKUP(テーブル26[[#This Row],[article_type_id]],品名マスタ[#All],5,0)</f>
        <v>段付エジェクタピン</v>
      </c>
      <c r="D490" s="9">
        <v>10014</v>
      </c>
      <c r="E490" s="50" t="str">
        <f>VLOOKUP(テーブル26[[#This Row],[qt_condition_type_id]],見積条件タイプマスタ[#All],5,0)</f>
        <v>先端カット 仕上げ面</v>
      </c>
      <c r="F490" s="50" t="str">
        <f>VLOOKUP(テーブル26[[#This Row],[qt_condition_type_id]],見積条件タイプマスタ[#All],4,0)</f>
        <v>SOLID_FEATURE</v>
      </c>
      <c r="G490" s="5">
        <v>2</v>
      </c>
      <c r="H490" s="50" t="str">
        <f>テーブル26[[#This Row],[article_type_id]]&amp;"."&amp;テーブル26[[#This Row],[qt_condition_type_id]]&amp;"."&amp;テーブル26[[#This Row],[qt_condition_type_define_id]]</f>
        <v>4.10014.2</v>
      </c>
      <c r="I490" s="33" t="str">
        <f>VLOOKUP(テーブル26[[#This Row],['#unique_id]],見積条件マスタ[['#unique_id]:[name]],2,0)</f>
        <v>GRINDING</v>
      </c>
      <c r="J490" s="33">
        <f>VLOOKUP(テーブル26[[#This Row],['#unique_id]],見積条件マスタ[['#unique_id]:[name]],3,0)</f>
        <v>0</v>
      </c>
      <c r="K490" s="33" t="str">
        <f>VLOOKUP(テーブル26[[#This Row],['#unique_id]],見積条件マスタ[['#unique_id]:[name]],4,0)</f>
        <v>研磨仕上</v>
      </c>
      <c r="L490" s="32">
        <v>4</v>
      </c>
      <c r="M490" s="32" t="s">
        <v>832</v>
      </c>
      <c r="N490" s="32" t="s">
        <v>832</v>
      </c>
      <c r="O490" s="32" t="s">
        <v>593</v>
      </c>
      <c r="P490" s="37" t="s">
        <v>611</v>
      </c>
      <c r="Q490" s="38"/>
    </row>
    <row r="491" spans="2:17" x14ac:dyDescent="0.25">
      <c r="B491" s="5">
        <v>4</v>
      </c>
      <c r="C491" s="50" t="str">
        <f>VLOOKUP(テーブル26[[#This Row],[article_type_id]],品名マスタ[#All],5,0)</f>
        <v>段付エジェクタピン</v>
      </c>
      <c r="D491" s="9">
        <v>10018</v>
      </c>
      <c r="E491" s="50" t="str">
        <f>VLOOKUP(テーブル26[[#This Row],[qt_condition_type_id]],見積条件タイプマスタ[#All],5,0)</f>
        <v>先端異形状 仕上げ面</v>
      </c>
      <c r="F491" s="50" t="str">
        <f>VLOOKUP(テーブル26[[#This Row],[qt_condition_type_id]],見積条件タイプマスタ[#All],4,0)</f>
        <v>SOLID_FEATURE</v>
      </c>
      <c r="G491" s="5">
        <v>2</v>
      </c>
      <c r="H491" s="50" t="str">
        <f>テーブル26[[#This Row],[article_type_id]]&amp;"."&amp;テーブル26[[#This Row],[qt_condition_type_id]]&amp;"."&amp;テーブル26[[#This Row],[qt_condition_type_define_id]]</f>
        <v>4.10018.2</v>
      </c>
      <c r="I491" s="33" t="str">
        <f>VLOOKUP(テーブル26[[#This Row],['#unique_id]],見積条件マスタ[['#unique_id]:[name]],2,0)</f>
        <v>EDW_SIMPLIFIED_0.1</v>
      </c>
      <c r="J491" s="33">
        <f>VLOOKUP(テーブル26[[#This Row],['#unique_id]],見積条件マスタ[['#unique_id]:[name]],3,0)</f>
        <v>0</v>
      </c>
      <c r="K491" s="33" t="str">
        <f>VLOOKUP(テーブル26[[#This Row],['#unique_id]],見積条件マスタ[['#unique_id]:[name]],4,0)</f>
        <v>ワイヤー仕上(近似ギャップ値:0.1mm以内)</v>
      </c>
      <c r="L491" s="32">
        <v>1</v>
      </c>
      <c r="M491" s="32" t="s">
        <v>832</v>
      </c>
      <c r="N491" s="32" t="s">
        <v>832</v>
      </c>
      <c r="O491" s="32" t="s">
        <v>594</v>
      </c>
      <c r="P491" s="37" t="s">
        <v>612</v>
      </c>
      <c r="Q491" s="38"/>
    </row>
    <row r="492" spans="2:17" x14ac:dyDescent="0.25">
      <c r="B492" s="5">
        <v>4</v>
      </c>
      <c r="C492" s="50" t="str">
        <f>VLOOKUP(テーブル26[[#This Row],[article_type_id]],品名マスタ[#All],5,0)</f>
        <v>段付エジェクタピン</v>
      </c>
      <c r="D492" s="9">
        <v>10018</v>
      </c>
      <c r="E492" s="50" t="str">
        <f>VLOOKUP(テーブル26[[#This Row],[qt_condition_type_id]],見積条件タイプマスタ[#All],5,0)</f>
        <v>先端異形状 仕上げ面</v>
      </c>
      <c r="F492" s="50" t="str">
        <f>VLOOKUP(テーブル26[[#This Row],[qt_condition_type_id]],見積条件タイプマスタ[#All],4,0)</f>
        <v>SOLID_FEATURE</v>
      </c>
      <c r="G492" s="5">
        <v>3</v>
      </c>
      <c r="H492" s="50" t="str">
        <f>テーブル26[[#This Row],[article_type_id]]&amp;"."&amp;テーブル26[[#This Row],[qt_condition_type_id]]&amp;"."&amp;テーブル26[[#This Row],[qt_condition_type_define_id]]</f>
        <v>4.10018.3</v>
      </c>
      <c r="I492" s="33" t="str">
        <f>VLOOKUP(テーブル26[[#This Row],['#unique_id]],見積条件マスタ[['#unique_id]:[name]],2,0)</f>
        <v>EDW_SIMPLIFIED_0.2</v>
      </c>
      <c r="J492" s="33">
        <f>VLOOKUP(テーブル26[[#This Row],['#unique_id]],見積条件マスタ[['#unique_id]:[name]],3,0)</f>
        <v>0</v>
      </c>
      <c r="K492" s="33" t="str">
        <f>VLOOKUP(テーブル26[[#This Row],['#unique_id]],見積条件マスタ[['#unique_id]:[name]],4,0)</f>
        <v>ワイヤー仕上(近似ギャップ値:0.2mm以内)</v>
      </c>
      <c r="L492" s="32">
        <v>1</v>
      </c>
      <c r="M492" s="32" t="s">
        <v>832</v>
      </c>
      <c r="N492" s="32" t="s">
        <v>832</v>
      </c>
      <c r="O492" s="32" t="s">
        <v>596</v>
      </c>
      <c r="P492" s="37" t="s">
        <v>612</v>
      </c>
      <c r="Q492" s="38"/>
    </row>
    <row r="493" spans="2:17" x14ac:dyDescent="0.25">
      <c r="B493" s="5">
        <v>4</v>
      </c>
      <c r="C493" s="50" t="str">
        <f>VLOOKUP(テーブル26[[#This Row],[article_type_id]],品名マスタ[#All],5,0)</f>
        <v>段付エジェクタピン</v>
      </c>
      <c r="D493" s="9">
        <v>10018</v>
      </c>
      <c r="E493" s="50" t="str">
        <f>VLOOKUP(テーブル26[[#This Row],[qt_condition_type_id]],見積条件タイプマスタ[#All],5,0)</f>
        <v>先端異形状 仕上げ面</v>
      </c>
      <c r="F493" s="50" t="str">
        <f>VLOOKUP(テーブル26[[#This Row],[qt_condition_type_id]],見積条件タイプマスタ[#All],4,0)</f>
        <v>SOLID_FEATURE</v>
      </c>
      <c r="G493" s="5">
        <v>4</v>
      </c>
      <c r="H493" s="50" t="str">
        <f>テーブル26[[#This Row],[article_type_id]]&amp;"."&amp;テーブル26[[#This Row],[qt_condition_type_id]]&amp;"."&amp;テーブル26[[#This Row],[qt_condition_type_define_id]]</f>
        <v>4.10018.4</v>
      </c>
      <c r="I493" s="33" t="str">
        <f>VLOOKUP(テーブル26[[#This Row],['#unique_id]],見積条件マスタ[['#unique_id]:[name]],2,0)</f>
        <v>EDW_SIMPLIFIED_0.5</v>
      </c>
      <c r="J493" s="33">
        <f>VLOOKUP(テーブル26[[#This Row],['#unique_id]],見積条件マスタ[['#unique_id]:[name]],3,0)</f>
        <v>0</v>
      </c>
      <c r="K493" s="33" t="str">
        <f>VLOOKUP(テーブル26[[#This Row],['#unique_id]],見積条件マスタ[['#unique_id]:[name]],4,0)</f>
        <v>ワイヤー仕上(近似ギャップ値:0.5mm以内)</v>
      </c>
      <c r="L493" s="32">
        <v>1</v>
      </c>
      <c r="M493" s="32" t="s">
        <v>832</v>
      </c>
      <c r="N493" s="32" t="s">
        <v>832</v>
      </c>
      <c r="O493" s="32" t="s">
        <v>595</v>
      </c>
      <c r="P493" s="37" t="s">
        <v>612</v>
      </c>
      <c r="Q493" s="38"/>
    </row>
    <row r="494" spans="2:17" x14ac:dyDescent="0.25">
      <c r="B494" s="5">
        <v>4</v>
      </c>
      <c r="C494" s="50" t="str">
        <f>VLOOKUP(テーブル26[[#This Row],[article_type_id]],品名マスタ[#All],5,0)</f>
        <v>段付エジェクタピン</v>
      </c>
      <c r="D494" s="9">
        <v>10030</v>
      </c>
      <c r="E494" s="50" t="str">
        <f>VLOOKUP(テーブル26[[#This Row],[qt_condition_type_id]],見積条件タイプマスタ[#All],5,0)</f>
        <v>保持長公差</v>
      </c>
      <c r="F494" s="50" t="str">
        <f>VLOOKUP(テーブル26[[#This Row],[qt_condition_type_id]],見積条件タイプマスタ[#All],4,0)</f>
        <v>SOLID_FEATURE</v>
      </c>
      <c r="G494" s="5">
        <v>2</v>
      </c>
      <c r="H494" s="50" t="str">
        <f>テーブル26[[#This Row],[article_type_id]]&amp;"."&amp;テーブル26[[#This Row],[qt_condition_type_id]]&amp;"."&amp;テーブル26[[#This Row],[qt_condition_type_define_id]]</f>
        <v>4.10030.2</v>
      </c>
      <c r="I494" s="33" t="str">
        <f>VLOOKUP(テーブル26[[#This Row],['#unique_id]],見積条件マスタ[['#unique_id]:[name]],2,0)</f>
        <v>0/-3</v>
      </c>
      <c r="J494" s="33">
        <f>VLOOKUP(テーブル26[[#This Row],['#unique_id]],見積条件マスタ[['#unique_id]:[name]],3,0)</f>
        <v>0</v>
      </c>
      <c r="K494" s="33" t="str">
        <f>VLOOKUP(テーブル26[[#This Row],['#unique_id]],見積条件マスタ[['#unique_id]:[name]],4,0)</f>
        <v>0/-3</v>
      </c>
      <c r="L494" s="32">
        <v>1</v>
      </c>
      <c r="M494" s="32" t="s">
        <v>830</v>
      </c>
      <c r="N494" s="32" t="s">
        <v>382</v>
      </c>
      <c r="O494" s="32" t="s">
        <v>862</v>
      </c>
      <c r="P494" s="37" t="s">
        <v>776</v>
      </c>
      <c r="Q494" s="38"/>
    </row>
    <row r="495" spans="2:17" x14ac:dyDescent="0.25">
      <c r="B495" s="5">
        <v>4</v>
      </c>
      <c r="C495" s="50" t="str">
        <f>VLOOKUP(テーブル26[[#This Row],[article_type_id]],品名マスタ[#All],5,0)</f>
        <v>段付エジェクタピン</v>
      </c>
      <c r="D495" s="9">
        <v>10030</v>
      </c>
      <c r="E495" s="50" t="str">
        <f>VLOOKUP(テーブル26[[#This Row],[qt_condition_type_id]],見積条件タイプマスタ[#All],5,0)</f>
        <v>保持長公差</v>
      </c>
      <c r="F495" s="50" t="str">
        <f>VLOOKUP(テーブル26[[#This Row],[qt_condition_type_id]],見積条件タイプマスタ[#All],4,0)</f>
        <v>SOLID_FEATURE</v>
      </c>
      <c r="G495" s="5">
        <v>2</v>
      </c>
      <c r="H495" s="50" t="str">
        <f>テーブル26[[#This Row],[article_type_id]]&amp;"."&amp;テーブル26[[#This Row],[qt_condition_type_id]]&amp;"."&amp;テーブル26[[#This Row],[qt_condition_type_define_id]]</f>
        <v>4.10030.2</v>
      </c>
      <c r="I495" s="33" t="str">
        <f>VLOOKUP(テーブル26[[#This Row],['#unique_id]],見積条件マスタ[['#unique_id]:[name]],2,0)</f>
        <v>0/-3</v>
      </c>
      <c r="J495" s="33">
        <f>VLOOKUP(テーブル26[[#This Row],['#unique_id]],見積条件マスタ[['#unique_id]:[name]],3,0)</f>
        <v>0</v>
      </c>
      <c r="K495" s="33" t="str">
        <f>VLOOKUP(テーブル26[[#This Row],['#unique_id]],見積条件マスタ[['#unique_id]:[name]],4,0)</f>
        <v>0/-3</v>
      </c>
      <c r="L495" s="32">
        <v>2</v>
      </c>
      <c r="M495" s="32" t="s">
        <v>829</v>
      </c>
      <c r="N495" s="32" t="s">
        <v>829</v>
      </c>
      <c r="O495" s="32"/>
      <c r="P495" s="37" t="s">
        <v>777</v>
      </c>
      <c r="Q495" s="38"/>
    </row>
    <row r="496" spans="2:17" x14ac:dyDescent="0.25">
      <c r="B496" s="5">
        <v>5</v>
      </c>
      <c r="C496" s="50" t="s">
        <v>1035</v>
      </c>
      <c r="D496" s="9">
        <v>1</v>
      </c>
      <c r="E496" s="50" t="s">
        <v>50</v>
      </c>
      <c r="F496" s="50" t="s">
        <v>49</v>
      </c>
      <c r="G496" s="5">
        <v>1</v>
      </c>
      <c r="H496" s="50" t="s">
        <v>1036</v>
      </c>
      <c r="I496" s="33" t="s">
        <v>0</v>
      </c>
      <c r="J496" s="33" t="s">
        <v>8</v>
      </c>
      <c r="K496" s="33" t="s">
        <v>9</v>
      </c>
      <c r="L496" s="32">
        <v>1</v>
      </c>
      <c r="M496" s="32" t="s">
        <v>464</v>
      </c>
      <c r="N496" s="32" t="s">
        <v>162</v>
      </c>
      <c r="O496" s="32"/>
      <c r="P496" s="37" t="s">
        <v>612</v>
      </c>
      <c r="Q496" s="38"/>
    </row>
    <row r="497" spans="2:17" x14ac:dyDescent="0.25">
      <c r="B497" s="5">
        <v>5</v>
      </c>
      <c r="C497" s="50" t="s">
        <v>1035</v>
      </c>
      <c r="D497" s="9">
        <v>1</v>
      </c>
      <c r="E497" s="50" t="s">
        <v>50</v>
      </c>
      <c r="F497" s="50" t="s">
        <v>49</v>
      </c>
      <c r="G497" s="5">
        <v>1</v>
      </c>
      <c r="H497" s="50" t="s">
        <v>1036</v>
      </c>
      <c r="I497" s="33" t="s">
        <v>0</v>
      </c>
      <c r="J497" s="33" t="s">
        <v>8</v>
      </c>
      <c r="K497" s="33" t="s">
        <v>9</v>
      </c>
      <c r="L497" s="32">
        <v>2</v>
      </c>
      <c r="M497" s="32" t="s">
        <v>464</v>
      </c>
      <c r="N497" s="32" t="s">
        <v>35</v>
      </c>
      <c r="O497" s="32"/>
      <c r="P497" s="37" t="s">
        <v>611</v>
      </c>
      <c r="Q497" s="38"/>
    </row>
    <row r="498" spans="2:17" x14ac:dyDescent="0.25">
      <c r="B498" s="77">
        <v>5</v>
      </c>
      <c r="C498" s="73" t="s">
        <v>1035</v>
      </c>
      <c r="D498" s="78">
        <v>1</v>
      </c>
      <c r="E498" s="73" t="s">
        <v>50</v>
      </c>
      <c r="F498" s="73" t="s">
        <v>49</v>
      </c>
      <c r="G498" s="77">
        <v>1</v>
      </c>
      <c r="H498" s="73" t="s">
        <v>1036</v>
      </c>
      <c r="I498" s="75" t="s">
        <v>0</v>
      </c>
      <c r="J498" s="75" t="s">
        <v>8</v>
      </c>
      <c r="K498" s="75" t="s">
        <v>9</v>
      </c>
      <c r="L498" s="74">
        <v>3</v>
      </c>
      <c r="M498" s="74" t="s">
        <v>464</v>
      </c>
      <c r="N498" s="74" t="s">
        <v>464</v>
      </c>
      <c r="O498" s="74"/>
      <c r="P498" s="74" t="s">
        <v>613</v>
      </c>
      <c r="Q498" s="76" t="s">
        <v>835</v>
      </c>
    </row>
    <row r="499" spans="2:17" x14ac:dyDescent="0.25">
      <c r="B499" s="5">
        <v>5</v>
      </c>
      <c r="C499" s="50" t="s">
        <v>1035</v>
      </c>
      <c r="D499" s="9">
        <v>1</v>
      </c>
      <c r="E499" s="50" t="s">
        <v>50</v>
      </c>
      <c r="F499" s="50" t="s">
        <v>49</v>
      </c>
      <c r="G499" s="5">
        <v>9</v>
      </c>
      <c r="H499" s="50" t="s">
        <v>1037</v>
      </c>
      <c r="I499" s="33" t="s">
        <v>27</v>
      </c>
      <c r="J499" s="33" t="s">
        <v>17</v>
      </c>
      <c r="K499" s="33" t="s">
        <v>981</v>
      </c>
      <c r="L499" s="32">
        <v>1</v>
      </c>
      <c r="M499" s="32" t="s">
        <v>464</v>
      </c>
      <c r="N499" s="32" t="s">
        <v>35</v>
      </c>
      <c r="O499" s="32"/>
      <c r="P499" s="37" t="s">
        <v>612</v>
      </c>
      <c r="Q499" s="38"/>
    </row>
    <row r="500" spans="2:17" x14ac:dyDescent="0.25">
      <c r="B500" s="5">
        <v>5</v>
      </c>
      <c r="C500" s="50" t="s">
        <v>1035</v>
      </c>
      <c r="D500" s="9">
        <v>1</v>
      </c>
      <c r="E500" s="50" t="s">
        <v>50</v>
      </c>
      <c r="F500" s="50" t="s">
        <v>49</v>
      </c>
      <c r="G500" s="5">
        <v>9</v>
      </c>
      <c r="H500" s="50" t="s">
        <v>1037</v>
      </c>
      <c r="I500" s="33" t="s">
        <v>27</v>
      </c>
      <c r="J500" s="33" t="s">
        <v>17</v>
      </c>
      <c r="K500" s="33" t="s">
        <v>981</v>
      </c>
      <c r="L500" s="32">
        <v>2</v>
      </c>
      <c r="M500" s="32" t="s">
        <v>464</v>
      </c>
      <c r="N500" s="32" t="s">
        <v>162</v>
      </c>
      <c r="O500" s="32"/>
      <c r="P500" s="37" t="s">
        <v>613</v>
      </c>
      <c r="Q500" s="38"/>
    </row>
    <row r="501" spans="2:17" x14ac:dyDescent="0.25">
      <c r="B501" s="77">
        <v>5</v>
      </c>
      <c r="C501" s="73" t="s">
        <v>1035</v>
      </c>
      <c r="D501" s="78">
        <v>1</v>
      </c>
      <c r="E501" s="73" t="s">
        <v>50</v>
      </c>
      <c r="F501" s="73" t="s">
        <v>49</v>
      </c>
      <c r="G501" s="77">
        <v>9</v>
      </c>
      <c r="H501" s="73" t="s">
        <v>1037</v>
      </c>
      <c r="I501" s="75" t="s">
        <v>27</v>
      </c>
      <c r="J501" s="75" t="s">
        <v>17</v>
      </c>
      <c r="K501" s="75" t="s">
        <v>981</v>
      </c>
      <c r="L501" s="74">
        <v>3</v>
      </c>
      <c r="M501" s="74" t="s">
        <v>464</v>
      </c>
      <c r="N501" s="74" t="s">
        <v>464</v>
      </c>
      <c r="O501" s="74"/>
      <c r="P501" s="74" t="s">
        <v>613</v>
      </c>
      <c r="Q501" s="76" t="s">
        <v>835</v>
      </c>
    </row>
    <row r="502" spans="2:17" x14ac:dyDescent="0.25">
      <c r="B502" s="5">
        <v>5</v>
      </c>
      <c r="C502" s="50" t="s">
        <v>1035</v>
      </c>
      <c r="D502" s="9">
        <v>2</v>
      </c>
      <c r="E502" s="50" t="s">
        <v>52</v>
      </c>
      <c r="F502" s="50" t="s">
        <v>49</v>
      </c>
      <c r="G502" s="5">
        <v>1</v>
      </c>
      <c r="H502" s="50" t="s">
        <v>1038</v>
      </c>
      <c r="I502" s="33" t="s">
        <v>162</v>
      </c>
      <c r="J502" s="33">
        <v>0</v>
      </c>
      <c r="K502" s="33" t="s">
        <v>163</v>
      </c>
      <c r="L502" s="32">
        <v>1</v>
      </c>
      <c r="M502" s="32" t="s">
        <v>0</v>
      </c>
      <c r="N502" s="32" t="s">
        <v>464</v>
      </c>
      <c r="O502" s="32"/>
      <c r="P502" s="37" t="s">
        <v>612</v>
      </c>
      <c r="Q502" s="38"/>
    </row>
    <row r="503" spans="2:17" x14ac:dyDescent="0.25">
      <c r="B503" s="5">
        <v>5</v>
      </c>
      <c r="C503" s="50" t="s">
        <v>1035</v>
      </c>
      <c r="D503" s="9">
        <v>2</v>
      </c>
      <c r="E503" s="50" t="s">
        <v>52</v>
      </c>
      <c r="F503" s="50" t="s">
        <v>49</v>
      </c>
      <c r="G503" s="5">
        <v>1</v>
      </c>
      <c r="H503" s="50" t="s">
        <v>1038</v>
      </c>
      <c r="I503" s="33" t="s">
        <v>162</v>
      </c>
      <c r="J503" s="33">
        <v>0</v>
      </c>
      <c r="K503" s="33" t="s">
        <v>163</v>
      </c>
      <c r="L503" s="32">
        <v>2</v>
      </c>
      <c r="M503" s="32" t="s">
        <v>27</v>
      </c>
      <c r="N503" s="32" t="s">
        <v>464</v>
      </c>
      <c r="O503" s="32"/>
      <c r="P503" s="37" t="s">
        <v>613</v>
      </c>
      <c r="Q503" s="38"/>
    </row>
    <row r="504" spans="2:17" x14ac:dyDescent="0.25">
      <c r="B504" s="77">
        <v>5</v>
      </c>
      <c r="C504" s="73" t="s">
        <v>1035</v>
      </c>
      <c r="D504" s="78">
        <v>2</v>
      </c>
      <c r="E504" s="73" t="s">
        <v>52</v>
      </c>
      <c r="F504" s="73" t="s">
        <v>49</v>
      </c>
      <c r="G504" s="77">
        <v>1</v>
      </c>
      <c r="H504" s="73" t="s">
        <v>1038</v>
      </c>
      <c r="I504" s="75" t="s">
        <v>162</v>
      </c>
      <c r="J504" s="75">
        <v>0</v>
      </c>
      <c r="K504" s="75" t="s">
        <v>163</v>
      </c>
      <c r="L504" s="74">
        <v>3</v>
      </c>
      <c r="M504" s="74" t="s">
        <v>464</v>
      </c>
      <c r="N504" s="74" t="s">
        <v>464</v>
      </c>
      <c r="O504" s="74"/>
      <c r="P504" s="74" t="s">
        <v>613</v>
      </c>
      <c r="Q504" s="76" t="s">
        <v>835</v>
      </c>
    </row>
    <row r="505" spans="2:17" x14ac:dyDescent="0.25">
      <c r="B505" s="5">
        <v>5</v>
      </c>
      <c r="C505" s="50" t="s">
        <v>1035</v>
      </c>
      <c r="D505" s="9">
        <v>2</v>
      </c>
      <c r="E505" s="50" t="s">
        <v>52</v>
      </c>
      <c r="F505" s="50" t="s">
        <v>49</v>
      </c>
      <c r="G505" s="5">
        <v>2</v>
      </c>
      <c r="H505" s="50" t="s">
        <v>1039</v>
      </c>
      <c r="I505" s="33" t="s">
        <v>35</v>
      </c>
      <c r="J505" s="33">
        <v>0</v>
      </c>
      <c r="K505" s="33" t="s">
        <v>164</v>
      </c>
      <c r="L505" s="32">
        <v>1</v>
      </c>
      <c r="M505" s="32" t="s">
        <v>27</v>
      </c>
      <c r="N505" s="32" t="s">
        <v>464</v>
      </c>
      <c r="O505" s="32"/>
      <c r="P505" s="37" t="s">
        <v>612</v>
      </c>
      <c r="Q505" s="38"/>
    </row>
    <row r="506" spans="2:17" x14ac:dyDescent="0.25">
      <c r="B506" s="5">
        <v>5</v>
      </c>
      <c r="C506" s="50" t="s">
        <v>1035</v>
      </c>
      <c r="D506" s="9">
        <v>2</v>
      </c>
      <c r="E506" s="50" t="s">
        <v>52</v>
      </c>
      <c r="F506" s="50" t="s">
        <v>49</v>
      </c>
      <c r="G506" s="5">
        <v>2</v>
      </c>
      <c r="H506" s="50" t="s">
        <v>1039</v>
      </c>
      <c r="I506" s="33" t="s">
        <v>35</v>
      </c>
      <c r="J506" s="33">
        <v>0</v>
      </c>
      <c r="K506" s="33" t="s">
        <v>164</v>
      </c>
      <c r="L506" s="32">
        <v>2</v>
      </c>
      <c r="M506" s="32" t="s">
        <v>0</v>
      </c>
      <c r="N506" s="32" t="s">
        <v>464</v>
      </c>
      <c r="O506" s="32"/>
      <c r="P506" s="37" t="s">
        <v>611</v>
      </c>
      <c r="Q506" s="38"/>
    </row>
    <row r="507" spans="2:17" x14ac:dyDescent="0.25">
      <c r="B507" s="77">
        <v>5</v>
      </c>
      <c r="C507" s="73" t="s">
        <v>1035</v>
      </c>
      <c r="D507" s="78">
        <v>2</v>
      </c>
      <c r="E507" s="73" t="s">
        <v>52</v>
      </c>
      <c r="F507" s="73" t="s">
        <v>49</v>
      </c>
      <c r="G507" s="77">
        <v>2</v>
      </c>
      <c r="H507" s="73" t="s">
        <v>1039</v>
      </c>
      <c r="I507" s="75" t="s">
        <v>35</v>
      </c>
      <c r="J507" s="75">
        <v>0</v>
      </c>
      <c r="K507" s="75" t="s">
        <v>164</v>
      </c>
      <c r="L507" s="74">
        <v>3</v>
      </c>
      <c r="M507" s="74" t="s">
        <v>464</v>
      </c>
      <c r="N507" s="74" t="s">
        <v>464</v>
      </c>
      <c r="O507" s="74"/>
      <c r="P507" s="74" t="s">
        <v>613</v>
      </c>
      <c r="Q507" s="76" t="s">
        <v>835</v>
      </c>
    </row>
    <row r="508" spans="2:17" x14ac:dyDescent="0.25">
      <c r="B508" s="5">
        <v>5</v>
      </c>
      <c r="C508" s="50" t="s">
        <v>1035</v>
      </c>
      <c r="D508" s="11">
        <v>10001</v>
      </c>
      <c r="E508" s="50" t="s">
        <v>69</v>
      </c>
      <c r="F508" s="50" t="s">
        <v>68</v>
      </c>
      <c r="G508" s="10">
        <v>1</v>
      </c>
      <c r="H508" s="50" t="s">
        <v>1040</v>
      </c>
      <c r="I508" s="33" t="s">
        <v>195</v>
      </c>
      <c r="J508" s="33">
        <v>0</v>
      </c>
      <c r="K508" s="33" t="s">
        <v>195</v>
      </c>
      <c r="L508" s="38">
        <v>1</v>
      </c>
      <c r="M508" s="38" t="s">
        <v>0</v>
      </c>
      <c r="N508" s="38" t="s">
        <v>464</v>
      </c>
      <c r="O508" s="43"/>
      <c r="P508" s="39" t="s">
        <v>612</v>
      </c>
      <c r="Q508" s="38" t="s">
        <v>1070</v>
      </c>
    </row>
    <row r="509" spans="2:17" x14ac:dyDescent="0.25">
      <c r="B509" s="5">
        <v>5</v>
      </c>
      <c r="C509" s="50" t="s">
        <v>1035</v>
      </c>
      <c r="D509" s="11">
        <v>10001</v>
      </c>
      <c r="E509" s="50" t="s">
        <v>69</v>
      </c>
      <c r="F509" s="50" t="s">
        <v>68</v>
      </c>
      <c r="G509" s="10">
        <v>1</v>
      </c>
      <c r="H509" s="50" t="s">
        <v>1040</v>
      </c>
      <c r="I509" s="33" t="s">
        <v>195</v>
      </c>
      <c r="J509" s="33">
        <v>0</v>
      </c>
      <c r="K509" s="33" t="s">
        <v>195</v>
      </c>
      <c r="L509" s="38">
        <v>2</v>
      </c>
      <c r="M509" s="38" t="s">
        <v>464</v>
      </c>
      <c r="N509" s="38" t="s">
        <v>464</v>
      </c>
      <c r="O509" s="38"/>
      <c r="P509" s="39" t="s">
        <v>611</v>
      </c>
      <c r="Q509" s="38" t="s">
        <v>1070</v>
      </c>
    </row>
    <row r="510" spans="2:17" x14ac:dyDescent="0.25">
      <c r="B510" s="5">
        <v>5</v>
      </c>
      <c r="C510" s="50" t="s">
        <v>1035</v>
      </c>
      <c r="D510" s="11">
        <v>10002</v>
      </c>
      <c r="E510" s="50" t="s">
        <v>71</v>
      </c>
      <c r="F510" s="50" t="s">
        <v>68</v>
      </c>
      <c r="G510" s="10">
        <v>1</v>
      </c>
      <c r="H510" s="50" t="s">
        <v>1041</v>
      </c>
      <c r="I510" s="33" t="s">
        <v>195</v>
      </c>
      <c r="J510" s="33">
        <v>0</v>
      </c>
      <c r="K510" s="33" t="s">
        <v>195</v>
      </c>
      <c r="L510" s="38">
        <v>1</v>
      </c>
      <c r="M510" s="38" t="s">
        <v>27</v>
      </c>
      <c r="N510" s="38" t="s">
        <v>464</v>
      </c>
      <c r="O510" s="38" t="s">
        <v>1071</v>
      </c>
      <c r="P510" s="39" t="s">
        <v>612</v>
      </c>
      <c r="Q510" s="38"/>
    </row>
    <row r="511" spans="2:17" x14ac:dyDescent="0.25">
      <c r="B511" s="5">
        <v>5</v>
      </c>
      <c r="C511" s="50" t="s">
        <v>1035</v>
      </c>
      <c r="D511" s="11">
        <v>10002</v>
      </c>
      <c r="E511" s="50" t="s">
        <v>71</v>
      </c>
      <c r="F511" s="50" t="s">
        <v>68</v>
      </c>
      <c r="G511" s="10">
        <v>1</v>
      </c>
      <c r="H511" s="50" t="s">
        <v>1041</v>
      </c>
      <c r="I511" s="33" t="s">
        <v>195</v>
      </c>
      <c r="J511" s="33">
        <v>0</v>
      </c>
      <c r="K511" s="33" t="s">
        <v>195</v>
      </c>
      <c r="L511" s="38">
        <v>2</v>
      </c>
      <c r="M511" s="38" t="s">
        <v>0</v>
      </c>
      <c r="N511" s="38" t="s">
        <v>464</v>
      </c>
      <c r="O511" s="43"/>
      <c r="P511" s="39" t="s">
        <v>612</v>
      </c>
      <c r="Q511" s="38"/>
    </row>
    <row r="512" spans="2:17" x14ac:dyDescent="0.25">
      <c r="B512" s="5">
        <v>5</v>
      </c>
      <c r="C512" s="50" t="s">
        <v>1035</v>
      </c>
      <c r="D512" s="11">
        <v>10002</v>
      </c>
      <c r="E512" s="50" t="s">
        <v>71</v>
      </c>
      <c r="F512" s="50" t="s">
        <v>68</v>
      </c>
      <c r="G512" s="10">
        <v>1</v>
      </c>
      <c r="H512" s="50" t="s">
        <v>1041</v>
      </c>
      <c r="I512" s="33" t="s">
        <v>195</v>
      </c>
      <c r="J512" s="33">
        <v>0</v>
      </c>
      <c r="K512" s="33" t="s">
        <v>195</v>
      </c>
      <c r="L512" s="38">
        <v>3</v>
      </c>
      <c r="M512" s="38" t="s">
        <v>464</v>
      </c>
      <c r="N512" s="38" t="s">
        <v>464</v>
      </c>
      <c r="O512" s="38"/>
      <c r="P512" s="39" t="s">
        <v>611</v>
      </c>
      <c r="Q512" s="38"/>
    </row>
    <row r="513" spans="2:17" x14ac:dyDescent="0.25">
      <c r="B513" s="5">
        <v>5</v>
      </c>
      <c r="C513" s="50" t="s">
        <v>1035</v>
      </c>
      <c r="D513" s="11">
        <v>10002</v>
      </c>
      <c r="E513" s="50" t="s">
        <v>71</v>
      </c>
      <c r="F513" s="50" t="s">
        <v>68</v>
      </c>
      <c r="G513" s="10">
        <v>2</v>
      </c>
      <c r="H513" s="50" t="s">
        <v>1042</v>
      </c>
      <c r="I513" s="33" t="s">
        <v>197</v>
      </c>
      <c r="J513" s="33">
        <v>0</v>
      </c>
      <c r="K513" s="33" t="s">
        <v>197</v>
      </c>
      <c r="L513" s="38">
        <v>1</v>
      </c>
      <c r="M513" s="38" t="s">
        <v>27</v>
      </c>
      <c r="N513" s="38" t="s">
        <v>464</v>
      </c>
      <c r="O513" s="38" t="s">
        <v>1072</v>
      </c>
      <c r="P513" s="39" t="s">
        <v>612</v>
      </c>
      <c r="Q513" s="38"/>
    </row>
    <row r="514" spans="2:17" x14ac:dyDescent="0.25">
      <c r="B514" s="5">
        <v>5</v>
      </c>
      <c r="C514" s="50" t="s">
        <v>1035</v>
      </c>
      <c r="D514" s="11">
        <v>10002</v>
      </c>
      <c r="E514" s="50" t="s">
        <v>71</v>
      </c>
      <c r="F514" s="50" t="s">
        <v>68</v>
      </c>
      <c r="G514" s="10">
        <v>2</v>
      </c>
      <c r="H514" s="50" t="s">
        <v>1042</v>
      </c>
      <c r="I514" s="33" t="s">
        <v>197</v>
      </c>
      <c r="J514" s="33">
        <v>0</v>
      </c>
      <c r="K514" s="33" t="s">
        <v>197</v>
      </c>
      <c r="L514" s="38">
        <v>2</v>
      </c>
      <c r="M514" s="38" t="s">
        <v>464</v>
      </c>
      <c r="N514" s="38" t="s">
        <v>464</v>
      </c>
      <c r="O514" s="38"/>
      <c r="P514" s="39" t="s">
        <v>611</v>
      </c>
      <c r="Q514" s="38"/>
    </row>
    <row r="515" spans="2:17" x14ac:dyDescent="0.25">
      <c r="B515" s="5">
        <v>5</v>
      </c>
      <c r="C515" s="50" t="s">
        <v>1035</v>
      </c>
      <c r="D515" s="11">
        <v>10005</v>
      </c>
      <c r="E515" s="50" t="s">
        <v>77</v>
      </c>
      <c r="F515" s="50" t="s">
        <v>68</v>
      </c>
      <c r="G515" s="10">
        <v>3</v>
      </c>
      <c r="H515" s="50" t="s">
        <v>1044</v>
      </c>
      <c r="I515" s="33" t="s">
        <v>367</v>
      </c>
      <c r="J515" s="33">
        <v>0</v>
      </c>
      <c r="K515" s="33" t="s">
        <v>367</v>
      </c>
      <c r="L515" s="38">
        <v>1</v>
      </c>
      <c r="M515" s="38" t="s">
        <v>0</v>
      </c>
      <c r="N515" s="38" t="s">
        <v>464</v>
      </c>
      <c r="O515" s="38"/>
      <c r="P515" s="39" t="s">
        <v>612</v>
      </c>
      <c r="Q515" s="38" t="s">
        <v>1070</v>
      </c>
    </row>
    <row r="516" spans="2:17" x14ac:dyDescent="0.25">
      <c r="B516" s="5">
        <v>5</v>
      </c>
      <c r="C516" s="50" t="s">
        <v>1035</v>
      </c>
      <c r="D516" s="11">
        <v>10005</v>
      </c>
      <c r="E516" s="50" t="s">
        <v>77</v>
      </c>
      <c r="F516" s="50" t="s">
        <v>68</v>
      </c>
      <c r="G516" s="10">
        <v>3</v>
      </c>
      <c r="H516" s="50" t="s">
        <v>1044</v>
      </c>
      <c r="I516" s="33" t="s">
        <v>367</v>
      </c>
      <c r="J516" s="33">
        <v>0</v>
      </c>
      <c r="K516" s="33" t="s">
        <v>367</v>
      </c>
      <c r="L516" s="38">
        <v>2</v>
      </c>
      <c r="M516" s="38" t="s">
        <v>27</v>
      </c>
      <c r="N516" s="38" t="s">
        <v>464</v>
      </c>
      <c r="O516" s="38" t="s">
        <v>1071</v>
      </c>
      <c r="P516" s="39" t="s">
        <v>612</v>
      </c>
      <c r="Q516" s="38" t="s">
        <v>1070</v>
      </c>
    </row>
    <row r="517" spans="2:17" x14ac:dyDescent="0.25">
      <c r="B517" s="5">
        <v>5</v>
      </c>
      <c r="C517" s="50" t="s">
        <v>1035</v>
      </c>
      <c r="D517" s="51">
        <v>10005</v>
      </c>
      <c r="E517" s="50" t="s">
        <v>77</v>
      </c>
      <c r="F517" s="50" t="s">
        <v>68</v>
      </c>
      <c r="G517" s="32">
        <v>3</v>
      </c>
      <c r="H517" s="50" t="s">
        <v>1044</v>
      </c>
      <c r="I517" s="33" t="s">
        <v>367</v>
      </c>
      <c r="J517" s="33">
        <v>0</v>
      </c>
      <c r="K517" s="33" t="s">
        <v>367</v>
      </c>
      <c r="L517" s="32">
        <v>3</v>
      </c>
      <c r="M517" s="32" t="s">
        <v>464</v>
      </c>
      <c r="N517" s="32" t="s">
        <v>464</v>
      </c>
      <c r="O517" s="51"/>
      <c r="P517" s="32" t="s">
        <v>611</v>
      </c>
      <c r="Q517" s="38" t="s">
        <v>1070</v>
      </c>
    </row>
    <row r="518" spans="2:17" x14ac:dyDescent="0.25">
      <c r="B518" s="5">
        <v>5</v>
      </c>
      <c r="C518" s="50" t="s">
        <v>1035</v>
      </c>
      <c r="D518" s="51">
        <v>10005</v>
      </c>
      <c r="E518" s="50" t="s">
        <v>77</v>
      </c>
      <c r="F518" s="50" t="s">
        <v>68</v>
      </c>
      <c r="G518" s="32">
        <v>4</v>
      </c>
      <c r="H518" s="50" t="s">
        <v>1045</v>
      </c>
      <c r="I518" s="33" t="s">
        <v>366</v>
      </c>
      <c r="J518" s="33">
        <v>0</v>
      </c>
      <c r="K518" s="33" t="s">
        <v>366</v>
      </c>
      <c r="L518" s="32">
        <v>1</v>
      </c>
      <c r="M518" s="32" t="s">
        <v>27</v>
      </c>
      <c r="N518" s="32" t="s">
        <v>464</v>
      </c>
      <c r="O518" s="51" t="s">
        <v>1072</v>
      </c>
      <c r="P518" s="32" t="s">
        <v>612</v>
      </c>
      <c r="Q518" s="38" t="s">
        <v>1070</v>
      </c>
    </row>
    <row r="519" spans="2:17" x14ac:dyDescent="0.25">
      <c r="B519" s="5">
        <v>5</v>
      </c>
      <c r="C519" s="50" t="s">
        <v>1035</v>
      </c>
      <c r="D519" s="51">
        <v>10005</v>
      </c>
      <c r="E519" s="50" t="s">
        <v>77</v>
      </c>
      <c r="F519" s="50" t="s">
        <v>68</v>
      </c>
      <c r="G519" s="32">
        <v>4</v>
      </c>
      <c r="H519" s="50" t="s">
        <v>1045</v>
      </c>
      <c r="I519" s="33" t="s">
        <v>366</v>
      </c>
      <c r="J519" s="33">
        <v>0</v>
      </c>
      <c r="K519" s="33" t="s">
        <v>366</v>
      </c>
      <c r="L519" s="32">
        <v>2</v>
      </c>
      <c r="M519" s="32" t="s">
        <v>464</v>
      </c>
      <c r="N519" s="32" t="s">
        <v>464</v>
      </c>
      <c r="O519" s="51"/>
      <c r="P519" s="32" t="s">
        <v>611</v>
      </c>
      <c r="Q519" s="38" t="s">
        <v>1070</v>
      </c>
    </row>
    <row r="520" spans="2:17" x14ac:dyDescent="0.25">
      <c r="B520" s="5">
        <v>5</v>
      </c>
      <c r="C520" s="50" t="s">
        <v>1035</v>
      </c>
      <c r="D520" s="51">
        <v>10005</v>
      </c>
      <c r="E520" s="50" t="s">
        <v>77</v>
      </c>
      <c r="F520" s="50" t="s">
        <v>68</v>
      </c>
      <c r="G520" s="32">
        <v>2</v>
      </c>
      <c r="H520" s="50" t="s">
        <v>1043</v>
      </c>
      <c r="I520" s="33" t="s">
        <v>243</v>
      </c>
      <c r="J520" s="33">
        <v>0</v>
      </c>
      <c r="K520" s="33" t="s">
        <v>243</v>
      </c>
      <c r="L520" s="32"/>
      <c r="M520" s="32" t="s">
        <v>0</v>
      </c>
      <c r="N520" s="32" t="s">
        <v>464</v>
      </c>
      <c r="O520" s="51"/>
      <c r="P520" s="32" t="s">
        <v>612</v>
      </c>
      <c r="Q520" s="38" t="s">
        <v>1070</v>
      </c>
    </row>
    <row r="521" spans="2:17" x14ac:dyDescent="0.25">
      <c r="B521" s="5">
        <v>5</v>
      </c>
      <c r="C521" s="50" t="s">
        <v>1035</v>
      </c>
      <c r="D521" s="11">
        <v>10005</v>
      </c>
      <c r="E521" s="50" t="s">
        <v>77</v>
      </c>
      <c r="F521" s="50" t="s">
        <v>68</v>
      </c>
      <c r="G521" s="10">
        <v>2</v>
      </c>
      <c r="H521" s="50" t="s">
        <v>1043</v>
      </c>
      <c r="I521" s="33" t="s">
        <v>243</v>
      </c>
      <c r="J521" s="33">
        <v>0</v>
      </c>
      <c r="K521" s="33" t="s">
        <v>243</v>
      </c>
      <c r="L521" s="38"/>
      <c r="M521" s="38" t="s">
        <v>464</v>
      </c>
      <c r="N521" s="38" t="s">
        <v>464</v>
      </c>
      <c r="O521" s="38"/>
      <c r="P521" s="39" t="s">
        <v>611</v>
      </c>
      <c r="Q521" s="38" t="s">
        <v>1070</v>
      </c>
    </row>
    <row r="522" spans="2:17" x14ac:dyDescent="0.25">
      <c r="B522" s="5">
        <v>5</v>
      </c>
      <c r="C522" s="50" t="s">
        <v>1035</v>
      </c>
      <c r="D522" s="11">
        <v>10007</v>
      </c>
      <c r="E522" s="50" t="s">
        <v>81</v>
      </c>
      <c r="F522" s="50" t="s">
        <v>68</v>
      </c>
      <c r="G522" s="10">
        <v>1</v>
      </c>
      <c r="H522" s="50" t="s">
        <v>1046</v>
      </c>
      <c r="I522" s="33" t="s">
        <v>195</v>
      </c>
      <c r="J522" s="33">
        <v>0</v>
      </c>
      <c r="K522" s="33" t="s">
        <v>195</v>
      </c>
      <c r="L522" s="38">
        <v>1</v>
      </c>
      <c r="M522" s="38" t="s">
        <v>0</v>
      </c>
      <c r="N522" s="38" t="s">
        <v>464</v>
      </c>
      <c r="O522" s="38"/>
      <c r="P522" s="39" t="s">
        <v>612</v>
      </c>
      <c r="Q522" s="38"/>
    </row>
    <row r="523" spans="2:17" x14ac:dyDescent="0.25">
      <c r="B523" s="5">
        <v>5</v>
      </c>
      <c r="C523" s="50" t="s">
        <v>1035</v>
      </c>
      <c r="D523" s="11">
        <v>10007</v>
      </c>
      <c r="E523" s="50" t="s">
        <v>81</v>
      </c>
      <c r="F523" s="50" t="s">
        <v>68</v>
      </c>
      <c r="G523" s="10">
        <v>1</v>
      </c>
      <c r="H523" s="50" t="s">
        <v>1046</v>
      </c>
      <c r="I523" s="33" t="s">
        <v>195</v>
      </c>
      <c r="J523" s="33">
        <v>0</v>
      </c>
      <c r="K523" s="33" t="s">
        <v>195</v>
      </c>
      <c r="L523" s="38">
        <v>2</v>
      </c>
      <c r="M523" s="38" t="s">
        <v>464</v>
      </c>
      <c r="N523" s="38" t="s">
        <v>464</v>
      </c>
      <c r="O523" s="38"/>
      <c r="P523" s="37" t="s">
        <v>611</v>
      </c>
      <c r="Q523" s="38"/>
    </row>
    <row r="524" spans="2:17" x14ac:dyDescent="0.25">
      <c r="B524" s="5">
        <v>5</v>
      </c>
      <c r="C524" s="50" t="s">
        <v>1035</v>
      </c>
      <c r="D524" s="11">
        <v>10007</v>
      </c>
      <c r="E524" s="50" t="s">
        <v>81</v>
      </c>
      <c r="F524" s="50" t="s">
        <v>68</v>
      </c>
      <c r="G524" s="10">
        <v>2</v>
      </c>
      <c r="H524" s="50" t="s">
        <v>1047</v>
      </c>
      <c r="I524" s="33" t="s">
        <v>203</v>
      </c>
      <c r="J524" s="33">
        <v>0</v>
      </c>
      <c r="K524" s="33" t="s">
        <v>203</v>
      </c>
      <c r="L524" s="38">
        <v>1</v>
      </c>
      <c r="M524" s="38" t="s">
        <v>27</v>
      </c>
      <c r="N524" s="38" t="s">
        <v>464</v>
      </c>
      <c r="O524" s="38"/>
      <c r="P524" s="37" t="s">
        <v>612</v>
      </c>
      <c r="Q524" s="38"/>
    </row>
    <row r="525" spans="2:17" x14ac:dyDescent="0.25">
      <c r="B525" s="5">
        <v>5</v>
      </c>
      <c r="C525" s="50" t="s">
        <v>1035</v>
      </c>
      <c r="D525" s="11">
        <v>10007</v>
      </c>
      <c r="E525" s="50" t="s">
        <v>81</v>
      </c>
      <c r="F525" s="50" t="s">
        <v>68</v>
      </c>
      <c r="G525" s="10">
        <v>2</v>
      </c>
      <c r="H525" s="50" t="s">
        <v>1047</v>
      </c>
      <c r="I525" s="33" t="s">
        <v>203</v>
      </c>
      <c r="J525" s="33">
        <v>0</v>
      </c>
      <c r="K525" s="33" t="s">
        <v>203</v>
      </c>
      <c r="L525" s="38">
        <v>2</v>
      </c>
      <c r="M525" s="38" t="s">
        <v>464</v>
      </c>
      <c r="N525" s="38" t="s">
        <v>464</v>
      </c>
      <c r="O525" s="38"/>
      <c r="P525" s="37" t="s">
        <v>611</v>
      </c>
      <c r="Q525" s="38"/>
    </row>
    <row r="526" spans="2:17" x14ac:dyDescent="0.25">
      <c r="B526" s="5">
        <v>5</v>
      </c>
      <c r="C526" s="50" t="s">
        <v>1035</v>
      </c>
      <c r="D526" s="11">
        <v>10014</v>
      </c>
      <c r="E526" s="50" t="s">
        <v>95</v>
      </c>
      <c r="F526" s="50" t="s">
        <v>68</v>
      </c>
      <c r="G526" s="10">
        <v>2</v>
      </c>
      <c r="H526" s="50" t="s">
        <v>1048</v>
      </c>
      <c r="I526" s="33" t="s">
        <v>226</v>
      </c>
      <c r="J526" s="33">
        <v>0</v>
      </c>
      <c r="K526" s="33" t="s">
        <v>227</v>
      </c>
      <c r="L526" s="38">
        <v>1</v>
      </c>
      <c r="M526" s="38" t="s">
        <v>464</v>
      </c>
      <c r="N526" s="38" t="s">
        <v>464</v>
      </c>
      <c r="O526" s="38" t="s">
        <v>1079</v>
      </c>
      <c r="P526" s="37" t="s">
        <v>612</v>
      </c>
      <c r="Q526" s="38"/>
    </row>
    <row r="527" spans="2:17" x14ac:dyDescent="0.25">
      <c r="B527" s="5">
        <v>5</v>
      </c>
      <c r="C527" s="50" t="s">
        <v>1035</v>
      </c>
      <c r="D527" s="11">
        <v>10014</v>
      </c>
      <c r="E527" s="50" t="s">
        <v>95</v>
      </c>
      <c r="F527" s="50" t="s">
        <v>68</v>
      </c>
      <c r="G527" s="10">
        <v>2</v>
      </c>
      <c r="H527" s="50" t="s">
        <v>1048</v>
      </c>
      <c r="I527" s="33" t="s">
        <v>226</v>
      </c>
      <c r="J527" s="33">
        <v>0</v>
      </c>
      <c r="K527" s="33" t="s">
        <v>227</v>
      </c>
      <c r="L527" s="38">
        <v>2</v>
      </c>
      <c r="M527" s="38" t="s">
        <v>464</v>
      </c>
      <c r="N527" s="38" t="s">
        <v>464</v>
      </c>
      <c r="O527" s="38" t="s">
        <v>1080</v>
      </c>
      <c r="P527" s="37" t="s">
        <v>612</v>
      </c>
      <c r="Q527" s="38"/>
    </row>
    <row r="528" spans="2:17" x14ac:dyDescent="0.25">
      <c r="B528" s="5">
        <v>5</v>
      </c>
      <c r="C528" s="50" t="s">
        <v>1035</v>
      </c>
      <c r="D528" s="11">
        <v>10014</v>
      </c>
      <c r="E528" s="50" t="s">
        <v>95</v>
      </c>
      <c r="F528" s="50" t="s">
        <v>68</v>
      </c>
      <c r="G528" s="10">
        <v>2</v>
      </c>
      <c r="H528" s="50" t="s">
        <v>1048</v>
      </c>
      <c r="I528" s="33" t="s">
        <v>226</v>
      </c>
      <c r="J528" s="33">
        <v>0</v>
      </c>
      <c r="K528" s="33" t="s">
        <v>227</v>
      </c>
      <c r="L528" s="38">
        <v>3</v>
      </c>
      <c r="M528" s="38" t="s">
        <v>464</v>
      </c>
      <c r="N528" s="38" t="s">
        <v>464</v>
      </c>
      <c r="O528" s="38" t="s">
        <v>1081</v>
      </c>
      <c r="P528" s="37" t="s">
        <v>612</v>
      </c>
      <c r="Q528" s="38"/>
    </row>
    <row r="529" spans="2:17" x14ac:dyDescent="0.25">
      <c r="B529" s="5">
        <v>5</v>
      </c>
      <c r="C529" s="50" t="s">
        <v>1035</v>
      </c>
      <c r="D529" s="11">
        <v>10014</v>
      </c>
      <c r="E529" s="50" t="s">
        <v>95</v>
      </c>
      <c r="F529" s="50" t="s">
        <v>68</v>
      </c>
      <c r="G529" s="10">
        <v>2</v>
      </c>
      <c r="H529" s="50" t="s">
        <v>1048</v>
      </c>
      <c r="I529" s="33" t="s">
        <v>226</v>
      </c>
      <c r="J529" s="33">
        <v>0</v>
      </c>
      <c r="K529" s="33" t="s">
        <v>227</v>
      </c>
      <c r="L529" s="38">
        <v>4</v>
      </c>
      <c r="M529" s="38" t="s">
        <v>464</v>
      </c>
      <c r="N529" s="38" t="s">
        <v>464</v>
      </c>
      <c r="O529" s="38" t="s">
        <v>1082</v>
      </c>
      <c r="P529" s="37" t="s">
        <v>611</v>
      </c>
      <c r="Q529" s="38"/>
    </row>
    <row r="530" spans="2:17" x14ac:dyDescent="0.25">
      <c r="B530" s="5">
        <v>5</v>
      </c>
      <c r="C530" s="50" t="s">
        <v>1035</v>
      </c>
      <c r="D530" s="11">
        <v>10020</v>
      </c>
      <c r="E530" s="50" t="s">
        <v>107</v>
      </c>
      <c r="F530" s="50" t="s">
        <v>68</v>
      </c>
      <c r="G530" s="10">
        <v>1</v>
      </c>
      <c r="H530" s="50" t="s">
        <v>1049</v>
      </c>
      <c r="I530" s="33" t="s">
        <v>236</v>
      </c>
      <c r="J530" s="33">
        <v>0</v>
      </c>
      <c r="K530" s="33" t="s">
        <v>200</v>
      </c>
      <c r="L530" s="38">
        <v>1</v>
      </c>
      <c r="M530" s="38" t="s">
        <v>0</v>
      </c>
      <c r="N530" s="38" t="s">
        <v>464</v>
      </c>
      <c r="O530" s="38"/>
      <c r="P530" s="37" t="s">
        <v>612</v>
      </c>
      <c r="Q530" s="38"/>
    </row>
    <row r="531" spans="2:17" x14ac:dyDescent="0.25">
      <c r="B531" s="5">
        <v>5</v>
      </c>
      <c r="C531" s="50" t="s">
        <v>1035</v>
      </c>
      <c r="D531" s="11">
        <v>10020</v>
      </c>
      <c r="E531" s="50" t="s">
        <v>107</v>
      </c>
      <c r="F531" s="50" t="s">
        <v>68</v>
      </c>
      <c r="G531" s="10">
        <v>1</v>
      </c>
      <c r="H531" s="50" t="s">
        <v>1049</v>
      </c>
      <c r="I531" s="33" t="s">
        <v>236</v>
      </c>
      <c r="J531" s="33">
        <v>0</v>
      </c>
      <c r="K531" s="33" t="s">
        <v>200</v>
      </c>
      <c r="L531" s="38">
        <v>2</v>
      </c>
      <c r="M531" s="38" t="s">
        <v>464</v>
      </c>
      <c r="N531" s="38" t="s">
        <v>464</v>
      </c>
      <c r="O531" s="38"/>
      <c r="P531" s="37" t="s">
        <v>611</v>
      </c>
      <c r="Q531" s="38"/>
    </row>
    <row r="532" spans="2:17" x14ac:dyDescent="0.25">
      <c r="B532" s="5">
        <v>5</v>
      </c>
      <c r="C532" s="50" t="s">
        <v>1035</v>
      </c>
      <c r="D532" s="11">
        <v>10020</v>
      </c>
      <c r="E532" s="50" t="s">
        <v>107</v>
      </c>
      <c r="F532" s="50" t="s">
        <v>68</v>
      </c>
      <c r="G532" s="10">
        <v>2</v>
      </c>
      <c r="H532" s="50" t="s">
        <v>1050</v>
      </c>
      <c r="I532" s="33" t="s">
        <v>237</v>
      </c>
      <c r="J532" s="33">
        <v>0</v>
      </c>
      <c r="K532" s="33" t="s">
        <v>238</v>
      </c>
      <c r="L532" s="38">
        <v>1</v>
      </c>
      <c r="M532" s="38" t="s">
        <v>0</v>
      </c>
      <c r="N532" s="38" t="s">
        <v>464</v>
      </c>
      <c r="O532" s="38"/>
      <c r="P532" s="37" t="s">
        <v>612</v>
      </c>
      <c r="Q532" s="38"/>
    </row>
    <row r="533" spans="2:17" x14ac:dyDescent="0.25">
      <c r="B533" s="5">
        <v>5</v>
      </c>
      <c r="C533" s="50" t="s">
        <v>1035</v>
      </c>
      <c r="D533" s="11">
        <v>10020</v>
      </c>
      <c r="E533" s="50" t="s">
        <v>107</v>
      </c>
      <c r="F533" s="50" t="s">
        <v>68</v>
      </c>
      <c r="G533" s="10">
        <v>2</v>
      </c>
      <c r="H533" s="50" t="s">
        <v>1050</v>
      </c>
      <c r="I533" s="33" t="s">
        <v>237</v>
      </c>
      <c r="J533" s="33">
        <v>0</v>
      </c>
      <c r="K533" s="33" t="s">
        <v>238</v>
      </c>
      <c r="L533" s="38">
        <v>2</v>
      </c>
      <c r="M533" s="38" t="s">
        <v>464</v>
      </c>
      <c r="N533" s="38" t="s">
        <v>464</v>
      </c>
      <c r="O533" s="38"/>
      <c r="P533" s="39" t="s">
        <v>611</v>
      </c>
      <c r="Q533" s="38"/>
    </row>
    <row r="534" spans="2:17" x14ac:dyDescent="0.25">
      <c r="B534" s="5">
        <v>5</v>
      </c>
      <c r="C534" s="50" t="s">
        <v>1035</v>
      </c>
      <c r="D534" s="11">
        <v>10020</v>
      </c>
      <c r="E534" s="50" t="s">
        <v>107</v>
      </c>
      <c r="F534" s="50" t="s">
        <v>68</v>
      </c>
      <c r="G534" s="10">
        <v>3</v>
      </c>
      <c r="H534" s="50" t="s">
        <v>1051</v>
      </c>
      <c r="I534" s="33" t="s">
        <v>239</v>
      </c>
      <c r="J534" s="33">
        <v>0</v>
      </c>
      <c r="K534" s="33" t="s">
        <v>1010</v>
      </c>
      <c r="L534" s="38">
        <v>1</v>
      </c>
      <c r="M534" s="38" t="s">
        <v>27</v>
      </c>
      <c r="N534" s="38" t="s">
        <v>464</v>
      </c>
      <c r="O534" s="38" t="s">
        <v>1083</v>
      </c>
      <c r="P534" s="39" t="s">
        <v>612</v>
      </c>
      <c r="Q534" s="38"/>
    </row>
    <row r="535" spans="2:17" x14ac:dyDescent="0.25">
      <c r="B535" s="5">
        <v>5</v>
      </c>
      <c r="C535" s="50" t="s">
        <v>1035</v>
      </c>
      <c r="D535" s="11">
        <v>10020</v>
      </c>
      <c r="E535" s="50" t="s">
        <v>107</v>
      </c>
      <c r="F535" s="50" t="s">
        <v>68</v>
      </c>
      <c r="G535" s="10">
        <v>3</v>
      </c>
      <c r="H535" s="50" t="s">
        <v>1051</v>
      </c>
      <c r="I535" s="33" t="s">
        <v>239</v>
      </c>
      <c r="J535" s="33">
        <v>0</v>
      </c>
      <c r="K535" s="33" t="s">
        <v>1010</v>
      </c>
      <c r="L535" s="38">
        <v>2</v>
      </c>
      <c r="M535" s="38" t="s">
        <v>464</v>
      </c>
      <c r="N535" s="38" t="s">
        <v>464</v>
      </c>
      <c r="O535" s="38"/>
      <c r="P535" s="39" t="s">
        <v>611</v>
      </c>
      <c r="Q535" s="38"/>
    </row>
    <row r="536" spans="2:17" x14ac:dyDescent="0.25">
      <c r="B536" s="5">
        <v>5</v>
      </c>
      <c r="C536" s="50" t="s">
        <v>1035</v>
      </c>
      <c r="D536" s="11">
        <v>10020</v>
      </c>
      <c r="E536" s="50" t="s">
        <v>107</v>
      </c>
      <c r="F536" s="50" t="s">
        <v>68</v>
      </c>
      <c r="G536" s="10">
        <v>4</v>
      </c>
      <c r="H536" s="50" t="s">
        <v>1052</v>
      </c>
      <c r="I536" s="33" t="s">
        <v>240</v>
      </c>
      <c r="J536" s="33">
        <v>0</v>
      </c>
      <c r="K536" s="33" t="s">
        <v>1012</v>
      </c>
      <c r="L536" s="38">
        <v>1</v>
      </c>
      <c r="M536" s="38" t="s">
        <v>27</v>
      </c>
      <c r="N536" s="38" t="s">
        <v>464</v>
      </c>
      <c r="O536" s="38" t="s">
        <v>1084</v>
      </c>
      <c r="P536" s="39" t="s">
        <v>612</v>
      </c>
      <c r="Q536" s="38"/>
    </row>
    <row r="537" spans="2:17" x14ac:dyDescent="0.25">
      <c r="B537" s="5">
        <v>5</v>
      </c>
      <c r="C537" s="50" t="s">
        <v>1035</v>
      </c>
      <c r="D537" s="11">
        <v>10020</v>
      </c>
      <c r="E537" s="50" t="s">
        <v>107</v>
      </c>
      <c r="F537" s="50" t="s">
        <v>68</v>
      </c>
      <c r="G537" s="10">
        <v>4</v>
      </c>
      <c r="H537" s="50" t="s">
        <v>1052</v>
      </c>
      <c r="I537" s="33" t="s">
        <v>240</v>
      </c>
      <c r="J537" s="33">
        <v>0</v>
      </c>
      <c r="K537" s="33" t="s">
        <v>1012</v>
      </c>
      <c r="L537" s="38">
        <v>2</v>
      </c>
      <c r="M537" s="38" t="s">
        <v>464</v>
      </c>
      <c r="N537" s="38" t="s">
        <v>464</v>
      </c>
      <c r="O537" s="38"/>
      <c r="P537" s="39" t="s">
        <v>611</v>
      </c>
      <c r="Q537" s="38"/>
    </row>
    <row r="538" spans="2:17" x14ac:dyDescent="0.25">
      <c r="B538" s="5">
        <v>5</v>
      </c>
      <c r="C538" s="50" t="s">
        <v>1035</v>
      </c>
      <c r="D538" s="11">
        <v>10020</v>
      </c>
      <c r="E538" s="50" t="s">
        <v>107</v>
      </c>
      <c r="F538" s="50" t="s">
        <v>68</v>
      </c>
      <c r="G538" s="10">
        <v>5</v>
      </c>
      <c r="H538" s="50" t="s">
        <v>1053</v>
      </c>
      <c r="I538" s="33" t="s">
        <v>241</v>
      </c>
      <c r="J538" s="33">
        <v>0</v>
      </c>
      <c r="K538" s="33" t="s">
        <v>1014</v>
      </c>
      <c r="L538" s="38">
        <v>1</v>
      </c>
      <c r="M538" s="38" t="s">
        <v>27</v>
      </c>
      <c r="N538" s="38" t="s">
        <v>464</v>
      </c>
      <c r="O538" s="38" t="s">
        <v>1085</v>
      </c>
      <c r="P538" s="39" t="s">
        <v>612</v>
      </c>
      <c r="Q538" s="38"/>
    </row>
    <row r="539" spans="2:17" x14ac:dyDescent="0.25">
      <c r="B539" s="5">
        <v>5</v>
      </c>
      <c r="C539" s="50" t="s">
        <v>1035</v>
      </c>
      <c r="D539" s="11">
        <v>10020</v>
      </c>
      <c r="E539" s="50" t="s">
        <v>107</v>
      </c>
      <c r="F539" s="50" t="s">
        <v>68</v>
      </c>
      <c r="G539" s="10">
        <v>5</v>
      </c>
      <c r="H539" s="50" t="s">
        <v>1053</v>
      </c>
      <c r="I539" s="33" t="s">
        <v>241</v>
      </c>
      <c r="J539" s="33">
        <v>0</v>
      </c>
      <c r="K539" s="33" t="s">
        <v>1014</v>
      </c>
      <c r="L539" s="38">
        <v>2</v>
      </c>
      <c r="M539" s="38" t="s">
        <v>464</v>
      </c>
      <c r="N539" s="38" t="s">
        <v>464</v>
      </c>
      <c r="O539" s="38"/>
      <c r="P539" s="39" t="s">
        <v>611</v>
      </c>
      <c r="Q539" s="38"/>
    </row>
    <row r="540" spans="2:17" x14ac:dyDescent="0.25">
      <c r="B540" s="5">
        <v>5</v>
      </c>
      <c r="C540" s="50" t="s">
        <v>1035</v>
      </c>
      <c r="D540" s="11">
        <v>10020</v>
      </c>
      <c r="E540" s="50" t="s">
        <v>107</v>
      </c>
      <c r="F540" s="50" t="s">
        <v>68</v>
      </c>
      <c r="G540" s="10">
        <v>6</v>
      </c>
      <c r="H540" s="50" t="s">
        <v>1054</v>
      </c>
      <c r="I540" s="33" t="s">
        <v>242</v>
      </c>
      <c r="J540" s="33">
        <v>0</v>
      </c>
      <c r="K540" s="33" t="s">
        <v>1016</v>
      </c>
      <c r="L540" s="38">
        <v>1</v>
      </c>
      <c r="M540" s="38" t="s">
        <v>27</v>
      </c>
      <c r="N540" s="38" t="s">
        <v>464</v>
      </c>
      <c r="O540" s="38" t="s">
        <v>1086</v>
      </c>
      <c r="P540" s="39" t="s">
        <v>612</v>
      </c>
      <c r="Q540" s="38"/>
    </row>
    <row r="541" spans="2:17" x14ac:dyDescent="0.25">
      <c r="B541" s="5">
        <v>5</v>
      </c>
      <c r="C541" s="50" t="s">
        <v>1035</v>
      </c>
      <c r="D541" s="11">
        <v>10020</v>
      </c>
      <c r="E541" s="50" t="s">
        <v>107</v>
      </c>
      <c r="F541" s="50" t="s">
        <v>68</v>
      </c>
      <c r="G541" s="10">
        <v>6</v>
      </c>
      <c r="H541" s="50" t="s">
        <v>1054</v>
      </c>
      <c r="I541" s="33" t="s">
        <v>242</v>
      </c>
      <c r="J541" s="33">
        <v>0</v>
      </c>
      <c r="K541" s="33" t="s">
        <v>1016</v>
      </c>
      <c r="L541" s="38">
        <v>2</v>
      </c>
      <c r="M541" s="38" t="s">
        <v>464</v>
      </c>
      <c r="N541" s="38" t="s">
        <v>464</v>
      </c>
      <c r="O541" s="38"/>
      <c r="P541" s="39" t="s">
        <v>611</v>
      </c>
      <c r="Q541" s="38"/>
    </row>
    <row r="542" spans="2:17" x14ac:dyDescent="0.25">
      <c r="B542" s="5">
        <v>5</v>
      </c>
      <c r="C542" s="50" t="s">
        <v>1035</v>
      </c>
      <c r="D542" s="11">
        <v>10023</v>
      </c>
      <c r="E542" s="50" t="s">
        <v>113</v>
      </c>
      <c r="F542" s="50" t="s">
        <v>68</v>
      </c>
      <c r="G542" s="10">
        <v>1</v>
      </c>
      <c r="H542" s="50" t="s">
        <v>1055</v>
      </c>
      <c r="I542" s="33" t="s">
        <v>244</v>
      </c>
      <c r="J542" s="33">
        <v>0</v>
      </c>
      <c r="K542" s="33" t="s">
        <v>245</v>
      </c>
      <c r="L542" s="38">
        <v>1</v>
      </c>
      <c r="M542" s="38" t="s">
        <v>27</v>
      </c>
      <c r="N542" s="38" t="s">
        <v>464</v>
      </c>
      <c r="O542" s="38"/>
      <c r="P542" s="39" t="s">
        <v>612</v>
      </c>
      <c r="Q542" s="38"/>
    </row>
    <row r="543" spans="2:17" x14ac:dyDescent="0.25">
      <c r="B543" s="5">
        <v>5</v>
      </c>
      <c r="C543" s="50" t="s">
        <v>1035</v>
      </c>
      <c r="D543" s="11">
        <v>10023</v>
      </c>
      <c r="E543" s="50" t="s">
        <v>113</v>
      </c>
      <c r="F543" s="50" t="s">
        <v>68</v>
      </c>
      <c r="G543" s="10">
        <v>1</v>
      </c>
      <c r="H543" s="50" t="s">
        <v>1055</v>
      </c>
      <c r="I543" s="33" t="s">
        <v>244</v>
      </c>
      <c r="J543" s="33">
        <v>0</v>
      </c>
      <c r="K543" s="33" t="s">
        <v>245</v>
      </c>
      <c r="L543" s="38">
        <v>2</v>
      </c>
      <c r="M543" s="38" t="s">
        <v>464</v>
      </c>
      <c r="N543" s="38" t="s">
        <v>464</v>
      </c>
      <c r="O543" s="43"/>
      <c r="P543" s="39" t="s">
        <v>611</v>
      </c>
      <c r="Q543" s="38"/>
    </row>
    <row r="544" spans="2:17" x14ac:dyDescent="0.25">
      <c r="B544" s="5">
        <v>5</v>
      </c>
      <c r="C544" s="50" t="s">
        <v>1035</v>
      </c>
      <c r="D544" s="11">
        <v>10023</v>
      </c>
      <c r="E544" s="50" t="s">
        <v>113</v>
      </c>
      <c r="F544" s="50" t="s">
        <v>68</v>
      </c>
      <c r="G544" s="10">
        <v>2</v>
      </c>
      <c r="H544" s="50" t="s">
        <v>1056</v>
      </c>
      <c r="I544" s="33" t="s">
        <v>369</v>
      </c>
      <c r="J544" s="33">
        <v>0</v>
      </c>
      <c r="K544" s="33" t="s">
        <v>370</v>
      </c>
      <c r="L544" s="38">
        <v>1</v>
      </c>
      <c r="M544" s="38" t="s">
        <v>27</v>
      </c>
      <c r="N544" s="38" t="s">
        <v>464</v>
      </c>
      <c r="O544" s="38"/>
      <c r="P544" s="39" t="s">
        <v>612</v>
      </c>
      <c r="Q544" s="38"/>
    </row>
    <row r="545" spans="2:17" x14ac:dyDescent="0.25">
      <c r="B545" s="5">
        <v>5</v>
      </c>
      <c r="C545" s="50" t="s">
        <v>1035</v>
      </c>
      <c r="D545" s="11">
        <v>10023</v>
      </c>
      <c r="E545" s="50" t="s">
        <v>113</v>
      </c>
      <c r="F545" s="50" t="s">
        <v>68</v>
      </c>
      <c r="G545" s="10">
        <v>2</v>
      </c>
      <c r="H545" s="50" t="s">
        <v>1056</v>
      </c>
      <c r="I545" s="33" t="s">
        <v>369</v>
      </c>
      <c r="J545" s="33">
        <v>0</v>
      </c>
      <c r="K545" s="33" t="s">
        <v>370</v>
      </c>
      <c r="L545" s="38">
        <v>2</v>
      </c>
      <c r="M545" s="38" t="s">
        <v>464</v>
      </c>
      <c r="N545" s="38" t="s">
        <v>464</v>
      </c>
      <c r="O545" s="43"/>
      <c r="P545" s="39" t="s">
        <v>611</v>
      </c>
      <c r="Q545" s="38"/>
    </row>
    <row r="546" spans="2:17" x14ac:dyDescent="0.25">
      <c r="B546" s="5">
        <v>5</v>
      </c>
      <c r="C546" s="50" t="s">
        <v>1035</v>
      </c>
      <c r="D546" s="11">
        <v>10023</v>
      </c>
      <c r="E546" s="50" t="s">
        <v>113</v>
      </c>
      <c r="F546" s="50" t="s">
        <v>68</v>
      </c>
      <c r="G546" s="10">
        <v>3</v>
      </c>
      <c r="H546" s="50" t="s">
        <v>1057</v>
      </c>
      <c r="I546" s="33" t="s">
        <v>246</v>
      </c>
      <c r="J546" s="33">
        <v>0</v>
      </c>
      <c r="K546" s="33" t="s">
        <v>247</v>
      </c>
      <c r="L546" s="38">
        <v>1</v>
      </c>
      <c r="M546" s="38" t="s">
        <v>0</v>
      </c>
      <c r="N546" s="38" t="s">
        <v>464</v>
      </c>
      <c r="O546" s="38"/>
      <c r="P546" s="39" t="s">
        <v>612</v>
      </c>
      <c r="Q546" s="38"/>
    </row>
    <row r="547" spans="2:17" x14ac:dyDescent="0.25">
      <c r="B547" s="5">
        <v>5</v>
      </c>
      <c r="C547" s="50" t="s">
        <v>1035</v>
      </c>
      <c r="D547" s="11">
        <v>10023</v>
      </c>
      <c r="E547" s="50" t="s">
        <v>113</v>
      </c>
      <c r="F547" s="50" t="s">
        <v>68</v>
      </c>
      <c r="G547" s="10">
        <v>3</v>
      </c>
      <c r="H547" s="50" t="s">
        <v>1057</v>
      </c>
      <c r="I547" s="33" t="s">
        <v>246</v>
      </c>
      <c r="J547" s="33">
        <v>0</v>
      </c>
      <c r="K547" s="33" t="s">
        <v>247</v>
      </c>
      <c r="L547" s="38">
        <v>2</v>
      </c>
      <c r="M547" s="38" t="s">
        <v>464</v>
      </c>
      <c r="N547" s="38" t="s">
        <v>464</v>
      </c>
      <c r="O547" s="38"/>
      <c r="P547" s="39" t="s">
        <v>611</v>
      </c>
      <c r="Q547" s="38"/>
    </row>
    <row r="548" spans="2:17" x14ac:dyDescent="0.25">
      <c r="B548" s="5">
        <v>5</v>
      </c>
      <c r="C548" s="50" t="s">
        <v>1035</v>
      </c>
      <c r="D548" s="11">
        <v>10023</v>
      </c>
      <c r="E548" s="50" t="s">
        <v>113</v>
      </c>
      <c r="F548" s="50" t="s">
        <v>68</v>
      </c>
      <c r="G548" s="10">
        <v>4</v>
      </c>
      <c r="H548" s="50" t="s">
        <v>1058</v>
      </c>
      <c r="I548" s="33" t="s">
        <v>371</v>
      </c>
      <c r="J548" s="33">
        <v>0</v>
      </c>
      <c r="K548" s="33" t="s">
        <v>372</v>
      </c>
      <c r="L548" s="38">
        <v>1</v>
      </c>
      <c r="M548" s="38" t="s">
        <v>0</v>
      </c>
      <c r="N548" s="38" t="s">
        <v>464</v>
      </c>
      <c r="O548" s="38"/>
      <c r="P548" s="39" t="s">
        <v>612</v>
      </c>
      <c r="Q548" s="38"/>
    </row>
    <row r="549" spans="2:17" x14ac:dyDescent="0.25">
      <c r="B549" s="5">
        <v>5</v>
      </c>
      <c r="C549" s="50" t="s">
        <v>1035</v>
      </c>
      <c r="D549" s="11">
        <v>10023</v>
      </c>
      <c r="E549" s="50" t="s">
        <v>113</v>
      </c>
      <c r="F549" s="50" t="s">
        <v>68</v>
      </c>
      <c r="G549" s="10">
        <v>4</v>
      </c>
      <c r="H549" s="50" t="s">
        <v>1058</v>
      </c>
      <c r="I549" s="33" t="s">
        <v>371</v>
      </c>
      <c r="J549" s="33">
        <v>0</v>
      </c>
      <c r="K549" s="33" t="s">
        <v>372</v>
      </c>
      <c r="L549" s="38">
        <v>2</v>
      </c>
      <c r="M549" s="38" t="s">
        <v>464</v>
      </c>
      <c r="N549" s="38" t="s">
        <v>464</v>
      </c>
      <c r="O549" s="38"/>
      <c r="P549" s="39" t="s">
        <v>611</v>
      </c>
      <c r="Q549" s="38"/>
    </row>
    <row r="550" spans="2:17" x14ac:dyDescent="0.25">
      <c r="B550" s="5">
        <v>5</v>
      </c>
      <c r="C550" s="50" t="s">
        <v>1035</v>
      </c>
      <c r="D550" s="11">
        <v>10026</v>
      </c>
      <c r="E550" s="50" t="s">
        <v>119</v>
      </c>
      <c r="F550" s="50" t="s">
        <v>68</v>
      </c>
      <c r="G550" s="10">
        <v>1</v>
      </c>
      <c r="H550" s="50" t="s">
        <v>1059</v>
      </c>
      <c r="I550" s="33" t="s">
        <v>1025</v>
      </c>
      <c r="J550" s="33">
        <v>0</v>
      </c>
      <c r="K550" s="33" t="s">
        <v>1026</v>
      </c>
      <c r="L550" s="38">
        <v>1</v>
      </c>
      <c r="M550" s="38" t="s">
        <v>0</v>
      </c>
      <c r="N550" s="38" t="s">
        <v>464</v>
      </c>
      <c r="O550" s="38"/>
      <c r="P550" s="39" t="s">
        <v>612</v>
      </c>
      <c r="Q550" s="38" t="s">
        <v>1070</v>
      </c>
    </row>
    <row r="551" spans="2:17" x14ac:dyDescent="0.25">
      <c r="B551" s="5">
        <v>5</v>
      </c>
      <c r="C551" s="50" t="s">
        <v>1035</v>
      </c>
      <c r="D551" s="11">
        <v>10026</v>
      </c>
      <c r="E551" s="50" t="s">
        <v>119</v>
      </c>
      <c r="F551" s="50" t="s">
        <v>68</v>
      </c>
      <c r="G551" s="10">
        <v>1</v>
      </c>
      <c r="H551" s="50" t="s">
        <v>1059</v>
      </c>
      <c r="I551" s="33" t="s">
        <v>1025</v>
      </c>
      <c r="J551" s="33">
        <v>0</v>
      </c>
      <c r="K551" s="33" t="s">
        <v>1026</v>
      </c>
      <c r="L551" s="38">
        <v>2</v>
      </c>
      <c r="M551" s="38" t="s">
        <v>464</v>
      </c>
      <c r="N551" s="38" t="s">
        <v>464</v>
      </c>
      <c r="O551" s="38"/>
      <c r="P551" s="39" t="s">
        <v>611</v>
      </c>
      <c r="Q551" s="38" t="s">
        <v>1070</v>
      </c>
    </row>
    <row r="552" spans="2:17" x14ac:dyDescent="0.25">
      <c r="B552" s="5">
        <v>5</v>
      </c>
      <c r="C552" s="50" t="s">
        <v>1035</v>
      </c>
      <c r="D552" s="11">
        <v>10026</v>
      </c>
      <c r="E552" s="50" t="s">
        <v>119</v>
      </c>
      <c r="F552" s="50" t="s">
        <v>68</v>
      </c>
      <c r="G552" s="10">
        <v>2</v>
      </c>
      <c r="H552" s="50" t="s">
        <v>1060</v>
      </c>
      <c r="I552" s="33" t="s">
        <v>765</v>
      </c>
      <c r="J552" s="33">
        <v>0</v>
      </c>
      <c r="K552" s="33" t="s">
        <v>1061</v>
      </c>
      <c r="L552" s="38">
        <v>1</v>
      </c>
      <c r="M552" s="38" t="s">
        <v>27</v>
      </c>
      <c r="N552" s="38" t="s">
        <v>464</v>
      </c>
      <c r="O552" s="38"/>
      <c r="P552" s="39" t="s">
        <v>612</v>
      </c>
      <c r="Q552" s="38" t="s">
        <v>1070</v>
      </c>
    </row>
    <row r="553" spans="2:17" x14ac:dyDescent="0.25">
      <c r="B553" s="5">
        <v>5</v>
      </c>
      <c r="C553" s="50" t="s">
        <v>1035</v>
      </c>
      <c r="D553" s="29">
        <v>10026</v>
      </c>
      <c r="E553" s="50" t="s">
        <v>119</v>
      </c>
      <c r="F553" s="50" t="s">
        <v>68</v>
      </c>
      <c r="G553" s="10">
        <v>2</v>
      </c>
      <c r="H553" s="50" t="s">
        <v>1060</v>
      </c>
      <c r="I553" s="33" t="s">
        <v>765</v>
      </c>
      <c r="J553" s="33">
        <v>0</v>
      </c>
      <c r="K553" s="33" t="s">
        <v>1061</v>
      </c>
      <c r="L553" s="4">
        <v>2</v>
      </c>
      <c r="M553" s="4" t="s">
        <v>464</v>
      </c>
      <c r="N553" s="4" t="s">
        <v>464</v>
      </c>
      <c r="O553" s="4"/>
      <c r="P553" s="42" t="s">
        <v>611</v>
      </c>
      <c r="Q553" s="38" t="s">
        <v>1070</v>
      </c>
    </row>
    <row r="554" spans="2:17" x14ac:dyDescent="0.25">
      <c r="B554" s="5">
        <v>5</v>
      </c>
      <c r="C554" s="50" t="s">
        <v>1035</v>
      </c>
      <c r="D554" s="29">
        <v>10029</v>
      </c>
      <c r="E554" s="50" t="s">
        <v>125</v>
      </c>
      <c r="F554" s="50" t="s">
        <v>68</v>
      </c>
      <c r="G554" s="10">
        <v>1</v>
      </c>
      <c r="H554" s="50" t="s">
        <v>1062</v>
      </c>
      <c r="I554" s="33" t="s">
        <v>195</v>
      </c>
      <c r="J554" s="33">
        <v>0</v>
      </c>
      <c r="K554" s="33" t="s">
        <v>195</v>
      </c>
      <c r="L554" s="4">
        <v>1</v>
      </c>
      <c r="M554" s="4" t="s">
        <v>0</v>
      </c>
      <c r="N554" s="4" t="s">
        <v>464</v>
      </c>
      <c r="O554" s="4"/>
      <c r="P554" s="42" t="s">
        <v>612</v>
      </c>
      <c r="Q554" s="38"/>
    </row>
    <row r="555" spans="2:17" x14ac:dyDescent="0.25">
      <c r="B555" s="5">
        <v>5</v>
      </c>
      <c r="C555" s="50" t="s">
        <v>1035</v>
      </c>
      <c r="D555" s="29">
        <v>10029</v>
      </c>
      <c r="E555" s="50" t="s">
        <v>125</v>
      </c>
      <c r="F555" s="50" t="s">
        <v>68</v>
      </c>
      <c r="G555" s="10">
        <v>1</v>
      </c>
      <c r="H555" s="50" t="s">
        <v>1062</v>
      </c>
      <c r="I555" s="33" t="s">
        <v>195</v>
      </c>
      <c r="J555" s="33">
        <v>0</v>
      </c>
      <c r="K555" s="33" t="s">
        <v>195</v>
      </c>
      <c r="L555" s="4">
        <v>2</v>
      </c>
      <c r="M555" s="4" t="s">
        <v>464</v>
      </c>
      <c r="N555" s="4" t="s">
        <v>464</v>
      </c>
      <c r="O555" s="4"/>
      <c r="P555" s="42" t="s">
        <v>611</v>
      </c>
      <c r="Q555" s="38"/>
    </row>
    <row r="556" spans="2:17" x14ac:dyDescent="0.25">
      <c r="B556" s="5">
        <v>5</v>
      </c>
      <c r="C556" s="50" t="s">
        <v>1035</v>
      </c>
      <c r="D556" s="29">
        <v>10029</v>
      </c>
      <c r="E556" s="50" t="s">
        <v>125</v>
      </c>
      <c r="F556" s="50" t="s">
        <v>68</v>
      </c>
      <c r="G556" s="10">
        <v>2</v>
      </c>
      <c r="H556" s="50" t="s">
        <v>1063</v>
      </c>
      <c r="I556" s="33" t="s">
        <v>367</v>
      </c>
      <c r="J556" s="33">
        <v>0</v>
      </c>
      <c r="K556" s="33" t="s">
        <v>367</v>
      </c>
      <c r="L556" s="4">
        <v>1</v>
      </c>
      <c r="M556" s="38" t="s">
        <v>27</v>
      </c>
      <c r="N556" s="38" t="s">
        <v>464</v>
      </c>
      <c r="O556" s="38" t="s">
        <v>1071</v>
      </c>
      <c r="P556" s="38" t="s">
        <v>612</v>
      </c>
      <c r="Q556" s="38"/>
    </row>
    <row r="557" spans="2:17" x14ac:dyDescent="0.25">
      <c r="B557" s="5">
        <v>5</v>
      </c>
      <c r="C557" s="50" t="s">
        <v>1035</v>
      </c>
      <c r="D557" s="29">
        <v>10029</v>
      </c>
      <c r="E557" s="50" t="s">
        <v>125</v>
      </c>
      <c r="F557" s="50" t="s">
        <v>68</v>
      </c>
      <c r="G557" s="10">
        <v>2</v>
      </c>
      <c r="H557" s="50" t="s">
        <v>1063</v>
      </c>
      <c r="I557" s="50" t="s">
        <v>367</v>
      </c>
      <c r="J557" s="50">
        <v>0</v>
      </c>
      <c r="K557" s="50" t="s">
        <v>367</v>
      </c>
      <c r="L557" s="4">
        <v>2</v>
      </c>
      <c r="M557" s="38" t="s">
        <v>464</v>
      </c>
      <c r="N557" s="38" t="s">
        <v>464</v>
      </c>
      <c r="O557" s="38"/>
      <c r="P557" s="38" t="s">
        <v>611</v>
      </c>
      <c r="Q557" s="38"/>
    </row>
    <row r="558" spans="2:17" x14ac:dyDescent="0.25">
      <c r="B558" s="5">
        <v>5</v>
      </c>
      <c r="C558" s="50" t="s">
        <v>1035</v>
      </c>
      <c r="D558" s="29">
        <v>10029</v>
      </c>
      <c r="E558" s="50" t="s">
        <v>125</v>
      </c>
      <c r="F558" s="50" t="s">
        <v>68</v>
      </c>
      <c r="G558" s="10">
        <v>3</v>
      </c>
      <c r="H558" s="50" t="s">
        <v>1064</v>
      </c>
      <c r="I558" s="50" t="s">
        <v>481</v>
      </c>
      <c r="J558" s="50">
        <v>0</v>
      </c>
      <c r="K558" s="50" t="s">
        <v>481</v>
      </c>
      <c r="L558" s="4">
        <v>1</v>
      </c>
      <c r="M558" s="38" t="s">
        <v>27</v>
      </c>
      <c r="N558" s="38" t="s">
        <v>464</v>
      </c>
      <c r="O558" s="38" t="s">
        <v>1089</v>
      </c>
      <c r="P558" s="38" t="s">
        <v>612</v>
      </c>
      <c r="Q558" s="38"/>
    </row>
    <row r="559" spans="2:17" x14ac:dyDescent="0.25">
      <c r="B559" s="5">
        <v>5</v>
      </c>
      <c r="C559" s="50" t="s">
        <v>1035</v>
      </c>
      <c r="D559" s="29">
        <v>10029</v>
      </c>
      <c r="E559" s="50" t="s">
        <v>125</v>
      </c>
      <c r="F559" s="50" t="s">
        <v>68</v>
      </c>
      <c r="G559" s="10">
        <v>3</v>
      </c>
      <c r="H559" s="50" t="s">
        <v>1064</v>
      </c>
      <c r="I559" s="50" t="s">
        <v>481</v>
      </c>
      <c r="J559" s="50">
        <v>0</v>
      </c>
      <c r="K559" s="50" t="s">
        <v>481</v>
      </c>
      <c r="L559" s="4">
        <v>2</v>
      </c>
      <c r="M559" s="38" t="s">
        <v>464</v>
      </c>
      <c r="N559" s="38" t="s">
        <v>464</v>
      </c>
      <c r="O559" s="38"/>
      <c r="P559" s="38" t="s">
        <v>611</v>
      </c>
      <c r="Q559" s="38"/>
    </row>
    <row r="560" spans="2:17" x14ac:dyDescent="0.25">
      <c r="B560" s="5">
        <v>5</v>
      </c>
      <c r="C560" s="50" t="s">
        <v>1035</v>
      </c>
      <c r="D560" s="29">
        <v>10029</v>
      </c>
      <c r="E560" s="50" t="s">
        <v>125</v>
      </c>
      <c r="F560" s="50" t="s">
        <v>68</v>
      </c>
      <c r="G560" s="10">
        <v>4</v>
      </c>
      <c r="H560" s="50" t="s">
        <v>1065</v>
      </c>
      <c r="I560" s="50" t="s">
        <v>243</v>
      </c>
      <c r="J560" s="50">
        <v>0</v>
      </c>
      <c r="K560" s="50" t="s">
        <v>243</v>
      </c>
      <c r="L560" s="4">
        <v>1</v>
      </c>
      <c r="M560" s="38" t="s">
        <v>0</v>
      </c>
      <c r="N560" s="38" t="s">
        <v>464</v>
      </c>
      <c r="O560" s="38"/>
      <c r="P560" s="38" t="s">
        <v>612</v>
      </c>
      <c r="Q560" s="38"/>
    </row>
    <row r="561" spans="2:17" x14ac:dyDescent="0.25">
      <c r="B561" s="5">
        <v>5</v>
      </c>
      <c r="C561" s="50" t="s">
        <v>1035</v>
      </c>
      <c r="D561" s="29">
        <v>10029</v>
      </c>
      <c r="E561" s="50" t="s">
        <v>125</v>
      </c>
      <c r="F561" s="50" t="s">
        <v>68</v>
      </c>
      <c r="G561" s="10">
        <v>4</v>
      </c>
      <c r="H561" s="50" t="s">
        <v>1065</v>
      </c>
      <c r="I561" s="50" t="s">
        <v>243</v>
      </c>
      <c r="J561" s="50">
        <v>0</v>
      </c>
      <c r="K561" s="50" t="s">
        <v>243</v>
      </c>
      <c r="L561" s="4">
        <v>2</v>
      </c>
      <c r="M561" s="38" t="s">
        <v>464</v>
      </c>
      <c r="N561" s="38" t="s">
        <v>464</v>
      </c>
      <c r="O561" s="38"/>
      <c r="P561" s="38" t="s">
        <v>611</v>
      </c>
      <c r="Q561" s="38"/>
    </row>
    <row r="562" spans="2:17" x14ac:dyDescent="0.25">
      <c r="B562" s="5">
        <v>5</v>
      </c>
      <c r="C562" s="50" t="s">
        <v>1035</v>
      </c>
      <c r="D562" s="29">
        <v>10031</v>
      </c>
      <c r="E562" s="50" t="s">
        <v>129</v>
      </c>
      <c r="F562" s="50" t="s">
        <v>68</v>
      </c>
      <c r="G562" s="10">
        <v>1</v>
      </c>
      <c r="H562" s="50" t="s">
        <v>1066</v>
      </c>
      <c r="I562" s="50" t="s">
        <v>257</v>
      </c>
      <c r="J562" s="50">
        <v>0</v>
      </c>
      <c r="K562" s="50" t="s">
        <v>258</v>
      </c>
      <c r="L562" s="4">
        <v>1</v>
      </c>
      <c r="M562" s="38" t="s">
        <v>27</v>
      </c>
      <c r="N562" s="38" t="s">
        <v>464</v>
      </c>
      <c r="O562" s="38"/>
      <c r="P562" s="38" t="s">
        <v>612</v>
      </c>
      <c r="Q562" s="38"/>
    </row>
    <row r="563" spans="2:17" x14ac:dyDescent="0.25">
      <c r="B563" s="5">
        <v>5</v>
      </c>
      <c r="C563" s="50" t="s">
        <v>1035</v>
      </c>
      <c r="D563" s="29">
        <v>10031</v>
      </c>
      <c r="E563" s="50" t="s">
        <v>129</v>
      </c>
      <c r="F563" s="50" t="s">
        <v>68</v>
      </c>
      <c r="G563" s="10">
        <v>1</v>
      </c>
      <c r="H563" s="50" t="s">
        <v>1066</v>
      </c>
      <c r="I563" s="50" t="s">
        <v>257</v>
      </c>
      <c r="J563" s="50">
        <v>0</v>
      </c>
      <c r="K563" s="50" t="s">
        <v>258</v>
      </c>
      <c r="L563" s="4">
        <v>2</v>
      </c>
      <c r="M563" s="38" t="s">
        <v>464</v>
      </c>
      <c r="N563" s="38" t="s">
        <v>464</v>
      </c>
      <c r="O563" s="38"/>
      <c r="P563" s="38" t="s">
        <v>611</v>
      </c>
      <c r="Q563" s="38"/>
    </row>
    <row r="564" spans="2:17" x14ac:dyDescent="0.25">
      <c r="B564" s="5">
        <v>5</v>
      </c>
      <c r="C564" s="50" t="s">
        <v>1035</v>
      </c>
      <c r="D564" s="29">
        <v>10031</v>
      </c>
      <c r="E564" s="50" t="s">
        <v>129</v>
      </c>
      <c r="F564" s="50" t="s">
        <v>68</v>
      </c>
      <c r="G564" s="10">
        <v>2</v>
      </c>
      <c r="H564" s="50" t="s">
        <v>1067</v>
      </c>
      <c r="I564" s="50" t="s">
        <v>259</v>
      </c>
      <c r="J564" s="50">
        <v>0</v>
      </c>
      <c r="K564" s="50" t="s">
        <v>260</v>
      </c>
      <c r="L564" s="4">
        <v>1</v>
      </c>
      <c r="M564" s="38" t="s">
        <v>0</v>
      </c>
      <c r="N564" s="38" t="s">
        <v>464</v>
      </c>
      <c r="O564" s="38"/>
      <c r="P564" s="38" t="s">
        <v>612</v>
      </c>
      <c r="Q564" s="38"/>
    </row>
    <row r="565" spans="2:17" x14ac:dyDescent="0.25">
      <c r="B565" s="5">
        <v>5</v>
      </c>
      <c r="C565" s="50" t="s">
        <v>1035</v>
      </c>
      <c r="D565" s="29">
        <v>10031</v>
      </c>
      <c r="E565" s="50" t="s">
        <v>129</v>
      </c>
      <c r="F565" s="50" t="s">
        <v>68</v>
      </c>
      <c r="G565" s="10">
        <v>2</v>
      </c>
      <c r="H565" s="50" t="s">
        <v>1067</v>
      </c>
      <c r="I565" s="50" t="s">
        <v>259</v>
      </c>
      <c r="J565" s="50">
        <v>0</v>
      </c>
      <c r="K565" s="50" t="s">
        <v>260</v>
      </c>
      <c r="L565" s="4">
        <v>2</v>
      </c>
      <c r="M565" s="38" t="s">
        <v>464</v>
      </c>
      <c r="N565" s="38" t="s">
        <v>464</v>
      </c>
      <c r="O565" s="38"/>
      <c r="P565" s="38" t="s">
        <v>611</v>
      </c>
      <c r="Q565" s="38"/>
    </row>
    <row r="566" spans="2:17" x14ac:dyDescent="0.25">
      <c r="B566" s="5">
        <v>5</v>
      </c>
      <c r="C566" s="50" t="s">
        <v>1035</v>
      </c>
      <c r="D566" s="29">
        <v>10034</v>
      </c>
      <c r="E566" s="50" t="s">
        <v>134</v>
      </c>
      <c r="F566" s="50" t="s">
        <v>68</v>
      </c>
      <c r="G566" s="10">
        <v>1</v>
      </c>
      <c r="H566" s="50" t="s">
        <v>1068</v>
      </c>
      <c r="I566" s="50" t="s">
        <v>257</v>
      </c>
      <c r="J566" s="50">
        <v>0</v>
      </c>
      <c r="K566" s="50" t="s">
        <v>258</v>
      </c>
      <c r="L566" s="4">
        <v>1</v>
      </c>
      <c r="M566" s="38" t="s">
        <v>27</v>
      </c>
      <c r="N566" s="38" t="s">
        <v>464</v>
      </c>
      <c r="O566" s="38"/>
      <c r="P566" s="38" t="s">
        <v>612</v>
      </c>
      <c r="Q566" s="38"/>
    </row>
    <row r="567" spans="2:17" x14ac:dyDescent="0.25">
      <c r="B567" s="5">
        <v>5</v>
      </c>
      <c r="C567" s="50" t="s">
        <v>1035</v>
      </c>
      <c r="D567" s="29">
        <v>10034</v>
      </c>
      <c r="E567" s="50" t="s">
        <v>134</v>
      </c>
      <c r="F567" s="50" t="s">
        <v>68</v>
      </c>
      <c r="G567" s="10">
        <v>1</v>
      </c>
      <c r="H567" s="50" t="s">
        <v>1068</v>
      </c>
      <c r="I567" s="50" t="s">
        <v>257</v>
      </c>
      <c r="J567" s="50">
        <v>0</v>
      </c>
      <c r="K567" s="50" t="s">
        <v>258</v>
      </c>
      <c r="L567" s="4">
        <v>2</v>
      </c>
      <c r="M567" s="38" t="s">
        <v>464</v>
      </c>
      <c r="N567" s="38" t="s">
        <v>464</v>
      </c>
      <c r="O567" s="38"/>
      <c r="P567" s="38" t="s">
        <v>611</v>
      </c>
      <c r="Q567" s="38"/>
    </row>
    <row r="568" spans="2:17" x14ac:dyDescent="0.25">
      <c r="B568" s="5">
        <v>5</v>
      </c>
      <c r="C568" s="50" t="s">
        <v>1035</v>
      </c>
      <c r="D568" s="29">
        <v>10034</v>
      </c>
      <c r="E568" s="50" t="s">
        <v>134</v>
      </c>
      <c r="F568" s="50" t="s">
        <v>68</v>
      </c>
      <c r="G568" s="10">
        <v>2</v>
      </c>
      <c r="H568" s="50" t="s">
        <v>1069</v>
      </c>
      <c r="I568" s="50" t="s">
        <v>259</v>
      </c>
      <c r="J568" s="50">
        <v>0</v>
      </c>
      <c r="K568" s="50" t="s">
        <v>260</v>
      </c>
      <c r="L568" s="4">
        <v>1</v>
      </c>
      <c r="M568" s="38" t="s">
        <v>0</v>
      </c>
      <c r="N568" s="38" t="s">
        <v>464</v>
      </c>
      <c r="O568" s="38"/>
      <c r="P568" s="38" t="s">
        <v>612</v>
      </c>
      <c r="Q568" s="38"/>
    </row>
    <row r="569" spans="2:17" x14ac:dyDescent="0.25">
      <c r="B569" s="5">
        <v>5</v>
      </c>
      <c r="C569" s="50" t="s">
        <v>1035</v>
      </c>
      <c r="D569" s="29">
        <v>10034</v>
      </c>
      <c r="E569" s="50" t="s">
        <v>134</v>
      </c>
      <c r="F569" s="50" t="s">
        <v>68</v>
      </c>
      <c r="G569" s="10">
        <v>2</v>
      </c>
      <c r="H569" s="50" t="s">
        <v>1069</v>
      </c>
      <c r="I569" s="50" t="s">
        <v>259</v>
      </c>
      <c r="J569" s="50">
        <v>0</v>
      </c>
      <c r="K569" s="50" t="s">
        <v>260</v>
      </c>
      <c r="L569" s="4">
        <v>2</v>
      </c>
      <c r="M569" s="38" t="s">
        <v>464</v>
      </c>
      <c r="N569" s="38" t="s">
        <v>464</v>
      </c>
      <c r="O569" s="38"/>
      <c r="P569" s="38" t="s">
        <v>611</v>
      </c>
      <c r="Q569" s="38"/>
    </row>
    <row r="570" spans="2:17" x14ac:dyDescent="0.25">
      <c r="B570">
        <v>6</v>
      </c>
      <c r="C570" s="50" t="str">
        <f>VLOOKUP(テーブル26[[#This Row],[article_type_id]],品名マスタ[#All],5,0)</f>
        <v>断熱板</v>
      </c>
      <c r="D570">
        <v>10037</v>
      </c>
      <c r="E570" s="50" t="str">
        <f>VLOOKUP(テーブル26[[#This Row],[qt_condition_type_id]],見積条件タイプマスタ[#All],5,0)</f>
        <v>板厚公差</v>
      </c>
      <c r="F570" s="50" t="str">
        <f>VLOOKUP(テーブル26[[#This Row],[qt_condition_type_id]],見積条件タイプマスタ[#All],4,0)</f>
        <v>SOLID_FEATURE</v>
      </c>
      <c r="G570">
        <v>4</v>
      </c>
      <c r="H570" s="50" t="str">
        <f>テーブル26[[#This Row],[article_type_id]]&amp;"."&amp;テーブル26[[#This Row],[qt_condition_type_id]]&amp;"."&amp;テーブル26[[#This Row],[qt_condition_type_define_id]]</f>
        <v>6.10037.4</v>
      </c>
      <c r="I570" s="33" t="str">
        <f>VLOOKUP(テーブル26[[#This Row],['#unique_id]],見積条件マスタ[['#unique_id]:[name]],2,0)</f>
        <v>+0.05/-0.05</v>
      </c>
      <c r="J570" s="33">
        <f>VLOOKUP(テーブル26[[#This Row],['#unique_id]],見積条件マスタ[['#unique_id]:[name]],3,0)</f>
        <v>0</v>
      </c>
      <c r="K570" s="33" t="str">
        <f>VLOOKUP(テーブル26[[#This Row],['#unique_id]],見積条件マスタ[['#unique_id]:[name]],4,0)</f>
        <v>±0.05</v>
      </c>
      <c r="L570" s="38">
        <v>1</v>
      </c>
      <c r="M570" s="38" t="s">
        <v>704</v>
      </c>
      <c r="N570" s="38" t="s">
        <v>465</v>
      </c>
      <c r="O570" s="38"/>
      <c r="P570" s="38" t="s">
        <v>672</v>
      </c>
      <c r="Q570" s="38"/>
    </row>
    <row r="571" spans="2:17" x14ac:dyDescent="0.25">
      <c r="B571">
        <v>6</v>
      </c>
      <c r="C571" s="50" t="str">
        <f>VLOOKUP(テーブル26[[#This Row],[article_type_id]],品名マスタ[#All],5,0)</f>
        <v>断熱板</v>
      </c>
      <c r="D571">
        <v>10037</v>
      </c>
      <c r="E571" s="50" t="str">
        <f>VLOOKUP(テーブル26[[#This Row],[qt_condition_type_id]],見積条件タイプマスタ[#All],5,0)</f>
        <v>板厚公差</v>
      </c>
      <c r="F571" s="50" t="str">
        <f>VLOOKUP(テーブル26[[#This Row],[qt_condition_type_id]],見積条件タイプマスタ[#All],4,0)</f>
        <v>SOLID_FEATURE</v>
      </c>
      <c r="G571">
        <v>4</v>
      </c>
      <c r="H571" s="50" t="str">
        <f>テーブル26[[#This Row],[article_type_id]]&amp;"."&amp;テーブル26[[#This Row],[qt_condition_type_id]]&amp;"."&amp;テーブル26[[#This Row],[qt_condition_type_define_id]]</f>
        <v>6.10037.4</v>
      </c>
      <c r="I571" s="33" t="str">
        <f>VLOOKUP(テーブル26[[#This Row],['#unique_id]],見積条件マスタ[['#unique_id]:[name]],2,0)</f>
        <v>+0.05/-0.05</v>
      </c>
      <c r="J571" s="33">
        <f>VLOOKUP(テーブル26[[#This Row],['#unique_id]],見積条件マスタ[['#unique_id]:[name]],3,0)</f>
        <v>0</v>
      </c>
      <c r="K571" s="33" t="str">
        <f>VLOOKUP(テーブル26[[#This Row],['#unique_id]],見積条件マスタ[['#unique_id]:[name]],4,0)</f>
        <v>±0.05</v>
      </c>
      <c r="L571" s="38">
        <v>2</v>
      </c>
      <c r="M571" s="38" t="s">
        <v>705</v>
      </c>
      <c r="N571" s="38" t="s">
        <v>465</v>
      </c>
      <c r="O571" s="38"/>
      <c r="P571" s="38" t="s">
        <v>672</v>
      </c>
      <c r="Q571" s="38"/>
    </row>
    <row r="572" spans="2:17" x14ac:dyDescent="0.25">
      <c r="B572">
        <v>6</v>
      </c>
      <c r="C572" s="50" t="str">
        <f>VLOOKUP(テーブル26[[#This Row],[article_type_id]],品名マスタ[#All],5,0)</f>
        <v>断熱板</v>
      </c>
      <c r="D572">
        <v>10037</v>
      </c>
      <c r="E572" s="50" t="str">
        <f>VLOOKUP(テーブル26[[#This Row],[qt_condition_type_id]],見積条件タイプマスタ[#All],5,0)</f>
        <v>板厚公差</v>
      </c>
      <c r="F572" s="50" t="str">
        <f>VLOOKUP(テーブル26[[#This Row],[qt_condition_type_id]],見積条件タイプマスタ[#All],4,0)</f>
        <v>SOLID_FEATURE</v>
      </c>
      <c r="G572">
        <v>4</v>
      </c>
      <c r="H572" s="50" t="str">
        <f>テーブル26[[#This Row],[article_type_id]]&amp;"."&amp;テーブル26[[#This Row],[qt_condition_type_id]]&amp;"."&amp;テーブル26[[#This Row],[qt_condition_type_define_id]]</f>
        <v>6.10037.4</v>
      </c>
      <c r="I572" s="33" t="str">
        <f>VLOOKUP(テーブル26[[#This Row],['#unique_id]],見積条件マスタ[['#unique_id]:[name]],2,0)</f>
        <v>+0.05/-0.05</v>
      </c>
      <c r="J572" s="33">
        <f>VLOOKUP(テーブル26[[#This Row],['#unique_id]],見積条件マスタ[['#unique_id]:[name]],3,0)</f>
        <v>0</v>
      </c>
      <c r="K572" s="33" t="str">
        <f>VLOOKUP(テーブル26[[#This Row],['#unique_id]],見積条件マスタ[['#unique_id]:[name]],4,0)</f>
        <v>±0.05</v>
      </c>
      <c r="L572" s="38">
        <v>3</v>
      </c>
      <c r="M572" s="38" t="s">
        <v>576</v>
      </c>
      <c r="N572" s="38" t="s">
        <v>465</v>
      </c>
      <c r="O572" s="38"/>
      <c r="P572" s="38" t="s">
        <v>672</v>
      </c>
      <c r="Q572" s="38"/>
    </row>
    <row r="573" spans="2:17" x14ac:dyDescent="0.25">
      <c r="B573">
        <v>6</v>
      </c>
      <c r="C573" s="50" t="str">
        <f>VLOOKUP(テーブル26[[#This Row],[article_type_id]],品名マスタ[#All],5,0)</f>
        <v>断熱板</v>
      </c>
      <c r="D573">
        <v>10037</v>
      </c>
      <c r="E573" s="50" t="str">
        <f>VLOOKUP(テーブル26[[#This Row],[qt_condition_type_id]],見積条件タイプマスタ[#All],5,0)</f>
        <v>板厚公差</v>
      </c>
      <c r="F573" s="50" t="str">
        <f>VLOOKUP(テーブル26[[#This Row],[qt_condition_type_id]],見積条件タイプマスタ[#All],4,0)</f>
        <v>SOLID_FEATURE</v>
      </c>
      <c r="G573">
        <v>4</v>
      </c>
      <c r="H573" s="50" t="str">
        <f>テーブル26[[#This Row],[article_type_id]]&amp;"."&amp;テーブル26[[#This Row],[qt_condition_type_id]]&amp;"."&amp;テーブル26[[#This Row],[qt_condition_type_define_id]]</f>
        <v>6.10037.4</v>
      </c>
      <c r="I573" s="33" t="str">
        <f>VLOOKUP(テーブル26[[#This Row],['#unique_id]],見積条件マスタ[['#unique_id]:[name]],2,0)</f>
        <v>+0.05/-0.05</v>
      </c>
      <c r="J573" s="33">
        <f>VLOOKUP(テーブル26[[#This Row],['#unique_id]],見積条件マスタ[['#unique_id]:[name]],3,0)</f>
        <v>0</v>
      </c>
      <c r="K573" s="33" t="str">
        <f>VLOOKUP(テーブル26[[#This Row],['#unique_id]],見積条件マスタ[['#unique_id]:[name]],4,0)</f>
        <v>±0.05</v>
      </c>
      <c r="L573" s="38">
        <v>4</v>
      </c>
      <c r="M573" s="38" t="s">
        <v>466</v>
      </c>
      <c r="N573" s="38" t="s">
        <v>465</v>
      </c>
      <c r="O573" s="38"/>
      <c r="P573" s="38" t="s">
        <v>672</v>
      </c>
      <c r="Q573" s="38"/>
    </row>
    <row r="574" spans="2:17" x14ac:dyDescent="0.25">
      <c r="B574">
        <v>6</v>
      </c>
      <c r="C574" s="50" t="str">
        <f>VLOOKUP(テーブル26[[#This Row],[article_type_id]],品名マスタ[#All],5,0)</f>
        <v>断熱板</v>
      </c>
      <c r="D574">
        <v>10037</v>
      </c>
      <c r="E574" s="50" t="str">
        <f>VLOOKUP(テーブル26[[#This Row],[qt_condition_type_id]],見積条件タイプマスタ[#All],5,0)</f>
        <v>板厚公差</v>
      </c>
      <c r="F574" s="50" t="str">
        <f>VLOOKUP(テーブル26[[#This Row],[qt_condition_type_id]],見積条件タイプマスタ[#All],4,0)</f>
        <v>SOLID_FEATURE</v>
      </c>
      <c r="G574">
        <v>4</v>
      </c>
      <c r="H574" s="50" t="str">
        <f>テーブル26[[#This Row],[article_type_id]]&amp;"."&amp;テーブル26[[#This Row],[qt_condition_type_id]]&amp;"."&amp;テーブル26[[#This Row],[qt_condition_type_define_id]]</f>
        <v>6.10037.4</v>
      </c>
      <c r="I574" s="33" t="str">
        <f>VLOOKUP(テーブル26[[#This Row],['#unique_id]],見積条件マスタ[['#unique_id]:[name]],2,0)</f>
        <v>+0.05/-0.05</v>
      </c>
      <c r="J574" s="33">
        <f>VLOOKUP(テーブル26[[#This Row],['#unique_id]],見積条件マスタ[['#unique_id]:[name]],3,0)</f>
        <v>0</v>
      </c>
      <c r="K574" s="33" t="str">
        <f>VLOOKUP(テーブル26[[#This Row],['#unique_id]],見積条件マスタ[['#unique_id]:[name]],4,0)</f>
        <v>±0.05</v>
      </c>
      <c r="L574" s="38">
        <v>5</v>
      </c>
      <c r="M574" s="38" t="s">
        <v>706</v>
      </c>
      <c r="N574" s="38" t="s">
        <v>706</v>
      </c>
      <c r="O574" s="38"/>
      <c r="P574" s="38" t="s">
        <v>615</v>
      </c>
      <c r="Q574" s="38"/>
    </row>
    <row r="575" spans="2:17" x14ac:dyDescent="0.25">
      <c r="B575">
        <v>6</v>
      </c>
      <c r="C575" s="50" t="str">
        <f>VLOOKUP(テーブル26[[#This Row],[article_type_id]],品名マスタ[#All],5,0)</f>
        <v>断熱板</v>
      </c>
      <c r="D575">
        <v>10037</v>
      </c>
      <c r="E575" s="50" t="str">
        <f>VLOOKUP(テーブル26[[#This Row],[qt_condition_type_id]],見積条件タイプマスタ[#All],5,0)</f>
        <v>板厚公差</v>
      </c>
      <c r="F575" s="50" t="str">
        <f>VLOOKUP(テーブル26[[#This Row],[qt_condition_type_id]],見積条件タイプマスタ[#All],4,0)</f>
        <v>SOLID_FEATURE</v>
      </c>
      <c r="G575">
        <v>5</v>
      </c>
      <c r="H575" s="50" t="str">
        <f>テーブル26[[#This Row],[article_type_id]]&amp;"."&amp;テーブル26[[#This Row],[qt_condition_type_id]]&amp;"."&amp;テーブル26[[#This Row],[qt_condition_type_define_id]]</f>
        <v>6.10037.5</v>
      </c>
      <c r="I575" s="33" t="str">
        <f>VLOOKUP(テーブル26[[#This Row],['#unique_id]],見積条件マスタ[['#unique_id]:[name]],2,0)</f>
        <v>+0.01/-0.01</v>
      </c>
      <c r="J575" s="33">
        <f>VLOOKUP(テーブル26[[#This Row],['#unique_id]],見積条件マスタ[['#unique_id]:[name]],3,0)</f>
        <v>0</v>
      </c>
      <c r="K575" s="33" t="str">
        <f>VLOOKUP(テーブル26[[#This Row],['#unique_id]],見積条件マスタ[['#unique_id]:[name]],4,0)</f>
        <v>±0.01</v>
      </c>
      <c r="L575" s="38">
        <v>1</v>
      </c>
      <c r="M575" s="38" t="s">
        <v>704</v>
      </c>
      <c r="N575" s="38" t="s">
        <v>465</v>
      </c>
      <c r="O575" s="38"/>
      <c r="P575" s="38" t="s">
        <v>615</v>
      </c>
      <c r="Q575" s="38"/>
    </row>
    <row r="576" spans="2:17" x14ac:dyDescent="0.25">
      <c r="B576">
        <v>6</v>
      </c>
      <c r="C576" s="50" t="str">
        <f>VLOOKUP(テーブル26[[#This Row],[article_type_id]],品名マスタ[#All],5,0)</f>
        <v>断熱板</v>
      </c>
      <c r="D576">
        <v>10037</v>
      </c>
      <c r="E576" s="50" t="str">
        <f>VLOOKUP(テーブル26[[#This Row],[qt_condition_type_id]],見積条件タイプマスタ[#All],5,0)</f>
        <v>板厚公差</v>
      </c>
      <c r="F576" s="50" t="str">
        <f>VLOOKUP(テーブル26[[#This Row],[qt_condition_type_id]],見積条件タイプマスタ[#All],4,0)</f>
        <v>SOLID_FEATURE</v>
      </c>
      <c r="G576">
        <v>5</v>
      </c>
      <c r="H576" s="50" t="str">
        <f>テーブル26[[#This Row],[article_type_id]]&amp;"."&amp;テーブル26[[#This Row],[qt_condition_type_id]]&amp;"."&amp;テーブル26[[#This Row],[qt_condition_type_define_id]]</f>
        <v>6.10037.5</v>
      </c>
      <c r="I576" s="33" t="str">
        <f>VLOOKUP(テーブル26[[#This Row],['#unique_id]],見積条件マスタ[['#unique_id]:[name]],2,0)</f>
        <v>+0.01/-0.01</v>
      </c>
      <c r="J576" s="33">
        <f>VLOOKUP(テーブル26[[#This Row],['#unique_id]],見積条件マスタ[['#unique_id]:[name]],3,0)</f>
        <v>0</v>
      </c>
      <c r="K576" s="33" t="str">
        <f>VLOOKUP(テーブル26[[#This Row],['#unique_id]],見積条件マスタ[['#unique_id]:[name]],4,0)</f>
        <v>±0.01</v>
      </c>
      <c r="L576" s="38">
        <v>2</v>
      </c>
      <c r="M576" s="38" t="s">
        <v>705</v>
      </c>
      <c r="N576" s="38" t="s">
        <v>465</v>
      </c>
      <c r="O576" s="38"/>
      <c r="P576" s="38" t="s">
        <v>615</v>
      </c>
      <c r="Q576" s="38"/>
    </row>
    <row r="577" spans="2:17" x14ac:dyDescent="0.25">
      <c r="B577">
        <v>6</v>
      </c>
      <c r="C577" s="50" t="str">
        <f>VLOOKUP(テーブル26[[#This Row],[article_type_id]],品名マスタ[#All],5,0)</f>
        <v>断熱板</v>
      </c>
      <c r="D577">
        <v>10037</v>
      </c>
      <c r="E577" s="50" t="str">
        <f>VLOOKUP(テーブル26[[#This Row],[qt_condition_type_id]],見積条件タイプマスタ[#All],5,0)</f>
        <v>板厚公差</v>
      </c>
      <c r="F577" s="50" t="str">
        <f>VLOOKUP(テーブル26[[#This Row],[qt_condition_type_id]],見積条件タイプマスタ[#All],4,0)</f>
        <v>SOLID_FEATURE</v>
      </c>
      <c r="G577">
        <v>5</v>
      </c>
      <c r="H577" s="50" t="str">
        <f>テーブル26[[#This Row],[article_type_id]]&amp;"."&amp;テーブル26[[#This Row],[qt_condition_type_id]]&amp;"."&amp;テーブル26[[#This Row],[qt_condition_type_define_id]]</f>
        <v>6.10037.5</v>
      </c>
      <c r="I577" s="33" t="str">
        <f>VLOOKUP(テーブル26[[#This Row],['#unique_id]],見積条件マスタ[['#unique_id]:[name]],2,0)</f>
        <v>+0.01/-0.01</v>
      </c>
      <c r="J577" s="33">
        <f>VLOOKUP(テーブル26[[#This Row],['#unique_id]],見積条件マスタ[['#unique_id]:[name]],3,0)</f>
        <v>0</v>
      </c>
      <c r="K577" s="33" t="str">
        <f>VLOOKUP(テーブル26[[#This Row],['#unique_id]],見積条件マスタ[['#unique_id]:[name]],4,0)</f>
        <v>±0.01</v>
      </c>
      <c r="L577" s="38">
        <v>3</v>
      </c>
      <c r="M577" s="38" t="s">
        <v>552</v>
      </c>
      <c r="N577" s="38" t="s">
        <v>465</v>
      </c>
      <c r="O577" s="38"/>
      <c r="P577" s="38" t="s">
        <v>672</v>
      </c>
      <c r="Q577" s="38"/>
    </row>
    <row r="578" spans="2:17" x14ac:dyDescent="0.25">
      <c r="B578">
        <v>6</v>
      </c>
      <c r="C578" s="50" t="str">
        <f>VLOOKUP(テーブル26[[#This Row],[article_type_id]],品名マスタ[#All],5,0)</f>
        <v>断熱板</v>
      </c>
      <c r="D578">
        <v>10037</v>
      </c>
      <c r="E578" s="50" t="str">
        <f>VLOOKUP(テーブル26[[#This Row],[qt_condition_type_id]],見積条件タイプマスタ[#All],5,0)</f>
        <v>板厚公差</v>
      </c>
      <c r="F578" s="50" t="str">
        <f>VLOOKUP(テーブル26[[#This Row],[qt_condition_type_id]],見積条件タイプマスタ[#All],4,0)</f>
        <v>SOLID_FEATURE</v>
      </c>
      <c r="G578">
        <v>6</v>
      </c>
      <c r="H578" s="50" t="str">
        <f>テーブル26[[#This Row],[article_type_id]]&amp;"."&amp;テーブル26[[#This Row],[qt_condition_type_id]]&amp;"."&amp;テーブル26[[#This Row],[qt_condition_type_define_id]]</f>
        <v>6.10037.6</v>
      </c>
      <c r="I578" s="33" t="str">
        <f>VLOOKUP(テーブル26[[#This Row],['#unique_id]],見積条件マスタ[['#unique_id]:[name]],2,0)</f>
        <v>+0.2/-0.2</v>
      </c>
      <c r="J578" s="33">
        <f>VLOOKUP(テーブル26[[#This Row],['#unique_id]],見積条件マスタ[['#unique_id]:[name]],3,0)</f>
        <v>0</v>
      </c>
      <c r="K578" s="33" t="str">
        <f>VLOOKUP(テーブル26[[#This Row],['#unique_id]],見積条件マスタ[['#unique_id]:[name]],4,0)</f>
        <v>標準公差(±0.2)</v>
      </c>
      <c r="L578" s="38">
        <v>1</v>
      </c>
      <c r="M578" s="38" t="s">
        <v>576</v>
      </c>
      <c r="N578" s="38" t="s">
        <v>465</v>
      </c>
      <c r="O578" s="38" t="s">
        <v>708</v>
      </c>
      <c r="P578" s="38" t="s">
        <v>615</v>
      </c>
      <c r="Q578" s="38"/>
    </row>
    <row r="579" spans="2:17" x14ac:dyDescent="0.25">
      <c r="B579">
        <v>6</v>
      </c>
      <c r="C579" s="50" t="str">
        <f>VLOOKUP(テーブル26[[#This Row],[article_type_id]],品名マスタ[#All],5,0)</f>
        <v>断熱板</v>
      </c>
      <c r="D579">
        <v>10037</v>
      </c>
      <c r="E579" s="50" t="str">
        <f>VLOOKUP(テーブル26[[#This Row],[qt_condition_type_id]],見積条件タイプマスタ[#All],5,0)</f>
        <v>板厚公差</v>
      </c>
      <c r="F579" s="50" t="str">
        <f>VLOOKUP(テーブル26[[#This Row],[qt_condition_type_id]],見積条件タイプマスタ[#All],4,0)</f>
        <v>SOLID_FEATURE</v>
      </c>
      <c r="G579">
        <v>7</v>
      </c>
      <c r="H579" s="50" t="str">
        <f>テーブル26[[#This Row],[article_type_id]]&amp;"."&amp;テーブル26[[#This Row],[qt_condition_type_id]]&amp;"."&amp;テーブル26[[#This Row],[qt_condition_type_define_id]]</f>
        <v>6.10037.7</v>
      </c>
      <c r="I579" s="33" t="str">
        <f>VLOOKUP(テーブル26[[#This Row],['#unique_id]],見積条件マスタ[['#unique_id]:[name]],2,0)</f>
        <v>+0.3/-0.3</v>
      </c>
      <c r="J579" s="33">
        <f>VLOOKUP(テーブル26[[#This Row],['#unique_id]],見積条件マスタ[['#unique_id]:[name]],3,0)</f>
        <v>0</v>
      </c>
      <c r="K579" s="33" t="str">
        <f>VLOOKUP(テーブル26[[#This Row],['#unique_id]],見積条件マスタ[['#unique_id]:[name]],4,0)</f>
        <v>標準公差(±0.3)</v>
      </c>
      <c r="L579" s="38">
        <v>2</v>
      </c>
      <c r="M579" s="38" t="s">
        <v>576</v>
      </c>
      <c r="N579" s="38" t="s">
        <v>465</v>
      </c>
      <c r="O579" s="38" t="s">
        <v>710</v>
      </c>
      <c r="P579" s="38" t="s">
        <v>615</v>
      </c>
      <c r="Q579" s="38"/>
    </row>
    <row r="580" spans="2:17" x14ac:dyDescent="0.25">
      <c r="B580">
        <v>6</v>
      </c>
      <c r="C580" s="50" t="str">
        <f>VLOOKUP(テーブル26[[#This Row],[article_type_id]],品名マスタ[#All],5,0)</f>
        <v>断熱板</v>
      </c>
      <c r="D580">
        <v>10037</v>
      </c>
      <c r="E580" s="50" t="str">
        <f>VLOOKUP(テーブル26[[#This Row],[qt_condition_type_id]],見積条件タイプマスタ[#All],5,0)</f>
        <v>板厚公差</v>
      </c>
      <c r="F580" s="50" t="str">
        <f>VLOOKUP(テーブル26[[#This Row],[qt_condition_type_id]],見積条件タイプマスタ[#All],4,0)</f>
        <v>SOLID_FEATURE</v>
      </c>
      <c r="G580">
        <v>8</v>
      </c>
      <c r="H580" s="50" t="str">
        <f>テーブル26[[#This Row],[article_type_id]]&amp;"."&amp;テーブル26[[#This Row],[qt_condition_type_id]]&amp;"."&amp;テーブル26[[#This Row],[qt_condition_type_define_id]]</f>
        <v>6.10037.8</v>
      </c>
      <c r="I580" s="33" t="str">
        <f>VLOOKUP(テーブル26[[#This Row],['#unique_id]],見積条件マスタ[['#unique_id]:[name]],2,0)</f>
        <v>+0.45/-0.45</v>
      </c>
      <c r="J580" s="33">
        <f>VLOOKUP(テーブル26[[#This Row],['#unique_id]],見積条件マスタ[['#unique_id]:[name]],3,0)</f>
        <v>0</v>
      </c>
      <c r="K580" s="33" t="str">
        <f>VLOOKUP(テーブル26[[#This Row],['#unique_id]],見積条件マスタ[['#unique_id]:[name]],4,0)</f>
        <v>標準公差(±0.45)</v>
      </c>
      <c r="L580" s="38">
        <v>3</v>
      </c>
      <c r="M580" s="38" t="s">
        <v>576</v>
      </c>
      <c r="N580" s="38" t="s">
        <v>465</v>
      </c>
      <c r="O580" s="38" t="s">
        <v>712</v>
      </c>
      <c r="P580" s="38" t="s">
        <v>615</v>
      </c>
      <c r="Q580" s="38"/>
    </row>
    <row r="581" spans="2:17" x14ac:dyDescent="0.25">
      <c r="B581">
        <v>6</v>
      </c>
      <c r="C581" s="50" t="str">
        <f>VLOOKUP(テーブル26[[#This Row],[article_type_id]],品名マスタ[#All],5,0)</f>
        <v>断熱板</v>
      </c>
      <c r="D581">
        <v>10037</v>
      </c>
      <c r="E581" s="50" t="str">
        <f>VLOOKUP(テーブル26[[#This Row],[qt_condition_type_id]],見積条件タイプマスタ[#All],5,0)</f>
        <v>板厚公差</v>
      </c>
      <c r="F581" s="50" t="str">
        <f>VLOOKUP(テーブル26[[#This Row],[qt_condition_type_id]],見積条件タイプマスタ[#All],4,0)</f>
        <v>SOLID_FEATURE</v>
      </c>
      <c r="G581">
        <v>9</v>
      </c>
      <c r="H581" s="50" t="str">
        <f>テーブル26[[#This Row],[article_type_id]]&amp;"."&amp;テーブル26[[#This Row],[qt_condition_type_id]]&amp;"."&amp;テーブル26[[#This Row],[qt_condition_type_define_id]]</f>
        <v>6.10037.9</v>
      </c>
      <c r="I581" s="33" t="str">
        <f>VLOOKUP(テーブル26[[#This Row],['#unique_id]],見積条件マスタ[['#unique_id]:[name]],2,0)</f>
        <v>+0.55/-0.55</v>
      </c>
      <c r="J581" s="33">
        <f>VLOOKUP(テーブル26[[#This Row],['#unique_id]],見積条件マスタ[['#unique_id]:[name]],3,0)</f>
        <v>0</v>
      </c>
      <c r="K581" s="33" t="str">
        <f>VLOOKUP(テーブル26[[#This Row],['#unique_id]],見積条件マスタ[['#unique_id]:[name]],4,0)</f>
        <v>標準公差(±0.55)</v>
      </c>
      <c r="L581" s="38">
        <v>4</v>
      </c>
      <c r="M581" s="38" t="s">
        <v>576</v>
      </c>
      <c r="N581" s="38" t="s">
        <v>465</v>
      </c>
      <c r="O581" s="38" t="s">
        <v>714</v>
      </c>
      <c r="P581" s="38" t="s">
        <v>615</v>
      </c>
      <c r="Q581" s="38"/>
    </row>
    <row r="582" spans="2:17" x14ac:dyDescent="0.25">
      <c r="B582">
        <v>6</v>
      </c>
      <c r="C582" s="50" t="str">
        <f>VLOOKUP(テーブル26[[#This Row],[article_type_id]],品名マスタ[#All],5,0)</f>
        <v>断熱板</v>
      </c>
      <c r="D582">
        <v>10037</v>
      </c>
      <c r="E582" s="50" t="str">
        <f>VLOOKUP(テーブル26[[#This Row],[qt_condition_type_id]],見積条件タイプマスタ[#All],5,0)</f>
        <v>板厚公差</v>
      </c>
      <c r="F582" s="50" t="str">
        <f>VLOOKUP(テーブル26[[#This Row],[qt_condition_type_id]],見積条件タイプマスタ[#All],4,0)</f>
        <v>SOLID_FEATURE</v>
      </c>
      <c r="G582">
        <v>10</v>
      </c>
      <c r="H582" s="50" t="str">
        <f>テーブル26[[#This Row],[article_type_id]]&amp;"."&amp;テーブル26[[#This Row],[qt_condition_type_id]]&amp;"."&amp;テーブル26[[#This Row],[qt_condition_type_define_id]]</f>
        <v>6.10037.10</v>
      </c>
      <c r="I582" s="33" t="str">
        <f>VLOOKUP(テーブル26[[#This Row],['#unique_id]],見積条件マスタ[['#unique_id]:[name]],2,0)</f>
        <v>+0.3/-0.3</v>
      </c>
      <c r="J582" s="33">
        <f>VLOOKUP(テーブル26[[#This Row],['#unique_id]],見積条件マスタ[['#unique_id]:[name]],3,0)</f>
        <v>0</v>
      </c>
      <c r="K582" s="33" t="str">
        <f>VLOOKUP(テーブル26[[#This Row],['#unique_id]],見積条件マスタ[['#unique_id]:[name]],4,0)</f>
        <v>標準公差(±0.3)</v>
      </c>
      <c r="L582" s="38">
        <v>5</v>
      </c>
      <c r="M582" s="38" t="s">
        <v>466</v>
      </c>
      <c r="N582" s="38" t="s">
        <v>465</v>
      </c>
      <c r="O582" s="38" t="s">
        <v>707</v>
      </c>
      <c r="P582" s="38" t="s">
        <v>615</v>
      </c>
      <c r="Q582" s="38"/>
    </row>
    <row r="583" spans="2:17" x14ac:dyDescent="0.25">
      <c r="B583">
        <v>6</v>
      </c>
      <c r="C583" s="50" t="str">
        <f>VLOOKUP(テーブル26[[#This Row],[article_type_id]],品名マスタ[#All],5,0)</f>
        <v>断熱板</v>
      </c>
      <c r="D583">
        <v>10037</v>
      </c>
      <c r="E583" s="50" t="str">
        <f>VLOOKUP(テーブル26[[#This Row],[qt_condition_type_id]],見積条件タイプマスタ[#All],5,0)</f>
        <v>板厚公差</v>
      </c>
      <c r="F583" s="50" t="str">
        <f>VLOOKUP(テーブル26[[#This Row],[qt_condition_type_id]],見積条件タイプマスタ[#All],4,0)</f>
        <v>SOLID_FEATURE</v>
      </c>
      <c r="G583">
        <v>11</v>
      </c>
      <c r="H583" s="50" t="str">
        <f>テーブル26[[#This Row],[article_type_id]]&amp;"."&amp;テーブル26[[#This Row],[qt_condition_type_id]]&amp;"."&amp;テーブル26[[#This Row],[qt_condition_type_define_id]]</f>
        <v>6.10037.11</v>
      </c>
      <c r="I583" s="33" t="str">
        <f>VLOOKUP(テーブル26[[#This Row],['#unique_id]],見積条件マスタ[['#unique_id]:[name]],2,0)</f>
        <v>+0.4/-0.4</v>
      </c>
      <c r="J583" s="33">
        <f>VLOOKUP(テーブル26[[#This Row],['#unique_id]],見積条件マスタ[['#unique_id]:[name]],3,0)</f>
        <v>0</v>
      </c>
      <c r="K583" s="33" t="str">
        <f>VLOOKUP(テーブル26[[#This Row],['#unique_id]],見積条件マスタ[['#unique_id]:[name]],4,0)</f>
        <v>標準公差(±0.4)</v>
      </c>
      <c r="L583" s="38">
        <v>6</v>
      </c>
      <c r="M583" s="38" t="s">
        <v>466</v>
      </c>
      <c r="N583" s="38" t="s">
        <v>465</v>
      </c>
      <c r="O583" s="38" t="s">
        <v>709</v>
      </c>
      <c r="P583" s="38" t="s">
        <v>615</v>
      </c>
      <c r="Q583" s="38"/>
    </row>
    <row r="584" spans="2:17" x14ac:dyDescent="0.25">
      <c r="B584">
        <v>6</v>
      </c>
      <c r="C584" s="50" t="str">
        <f>VLOOKUP(テーブル26[[#This Row],[article_type_id]],品名マスタ[#All],5,0)</f>
        <v>断熱板</v>
      </c>
      <c r="D584">
        <v>10037</v>
      </c>
      <c r="E584" s="50" t="str">
        <f>VLOOKUP(テーブル26[[#This Row],[qt_condition_type_id]],見積条件タイプマスタ[#All],5,0)</f>
        <v>板厚公差</v>
      </c>
      <c r="F584" s="50" t="str">
        <f>VLOOKUP(テーブル26[[#This Row],[qt_condition_type_id]],見積条件タイプマスタ[#All],4,0)</f>
        <v>SOLID_FEATURE</v>
      </c>
      <c r="G584">
        <v>12</v>
      </c>
      <c r="H584" s="50" t="str">
        <f>テーブル26[[#This Row],[article_type_id]]&amp;"."&amp;テーブル26[[#This Row],[qt_condition_type_id]]&amp;"."&amp;テーブル26[[#This Row],[qt_condition_type_define_id]]</f>
        <v>6.10037.12</v>
      </c>
      <c r="I584" s="33" t="str">
        <f>VLOOKUP(テーブル26[[#This Row],['#unique_id]],見積条件マスタ[['#unique_id]:[name]],2,0)</f>
        <v>+0.65/-0.65</v>
      </c>
      <c r="J584" s="33">
        <f>VLOOKUP(テーブル26[[#This Row],['#unique_id]],見積条件マスタ[['#unique_id]:[name]],3,0)</f>
        <v>0</v>
      </c>
      <c r="K584" s="33" t="str">
        <f>VLOOKUP(テーブル26[[#This Row],['#unique_id]],見積条件マスタ[['#unique_id]:[name]],4,0)</f>
        <v>標準公差(±0.65)</v>
      </c>
      <c r="L584" s="38">
        <v>7</v>
      </c>
      <c r="M584" s="38" t="s">
        <v>466</v>
      </c>
      <c r="N584" s="38" t="s">
        <v>465</v>
      </c>
      <c r="O584" s="38" t="s">
        <v>711</v>
      </c>
      <c r="P584" s="38" t="s">
        <v>615</v>
      </c>
      <c r="Q584" s="38"/>
    </row>
    <row r="585" spans="2:17" x14ac:dyDescent="0.25">
      <c r="B585">
        <v>6</v>
      </c>
      <c r="C585" s="50" t="str">
        <f>VLOOKUP(テーブル26[[#This Row],[article_type_id]],品名マスタ[#All],5,0)</f>
        <v>断熱板</v>
      </c>
      <c r="D585">
        <v>10037</v>
      </c>
      <c r="E585" s="50" t="str">
        <f>VLOOKUP(テーブル26[[#This Row],[qt_condition_type_id]],見積条件タイプマスタ[#All],5,0)</f>
        <v>板厚公差</v>
      </c>
      <c r="F585" s="50" t="str">
        <f>VLOOKUP(テーブル26[[#This Row],[qt_condition_type_id]],見積条件タイプマスタ[#All],4,0)</f>
        <v>SOLID_FEATURE</v>
      </c>
      <c r="G585">
        <v>13</v>
      </c>
      <c r="H585" s="50" t="str">
        <f>テーブル26[[#This Row],[article_type_id]]&amp;"."&amp;テーブル26[[#This Row],[qt_condition_type_id]]&amp;"."&amp;テーブル26[[#This Row],[qt_condition_type_define_id]]</f>
        <v>6.10037.13</v>
      </c>
      <c r="I585" s="33" t="str">
        <f>VLOOKUP(テーブル26[[#This Row],['#unique_id]],見積条件マスタ[['#unique_id]:[name]],2,0)</f>
        <v>+0.8/-0.8</v>
      </c>
      <c r="J585" s="33">
        <f>VLOOKUP(テーブル26[[#This Row],['#unique_id]],見積条件マスタ[['#unique_id]:[name]],3,0)</f>
        <v>0</v>
      </c>
      <c r="K585" s="33" t="str">
        <f>VLOOKUP(テーブル26[[#This Row],['#unique_id]],見積条件マスタ[['#unique_id]:[name]],4,0)</f>
        <v>標準公差(±0.8)</v>
      </c>
      <c r="L585" s="38">
        <v>8</v>
      </c>
      <c r="M585" s="38" t="s">
        <v>466</v>
      </c>
      <c r="N585" s="38" t="s">
        <v>465</v>
      </c>
      <c r="O585" s="38" t="s">
        <v>713</v>
      </c>
      <c r="P585" s="38" t="s">
        <v>615</v>
      </c>
      <c r="Q585" s="38"/>
    </row>
    <row r="586" spans="2:17" x14ac:dyDescent="0.25">
      <c r="B586">
        <v>6</v>
      </c>
      <c r="C586" s="50" t="str">
        <f>VLOOKUP(テーブル26[[#This Row],[article_type_id]],品名マスタ[#All],5,0)</f>
        <v>断熱板</v>
      </c>
      <c r="D586">
        <v>10037</v>
      </c>
      <c r="E586" s="50" t="str">
        <f>VLOOKUP(テーブル26[[#This Row],[qt_condition_type_id]],見積条件タイプマスタ[#All],5,0)</f>
        <v>板厚公差</v>
      </c>
      <c r="F586" s="50" t="str">
        <f>VLOOKUP(テーブル26[[#This Row],[qt_condition_type_id]],見積条件タイプマスタ[#All],4,0)</f>
        <v>SOLID_FEATURE</v>
      </c>
      <c r="G586">
        <v>14</v>
      </c>
      <c r="H586" s="50" t="str">
        <f>テーブル26[[#This Row],[article_type_id]]&amp;"."&amp;テーブル26[[#This Row],[qt_condition_type_id]]&amp;"."&amp;テーブル26[[#This Row],[qt_condition_type_define_id]]</f>
        <v>6.10037.14</v>
      </c>
      <c r="I586" s="33" t="str">
        <f>VLOOKUP(テーブル26[[#This Row],['#unique_id]],見積条件マスタ[['#unique_id]:[name]],2,0)</f>
        <v>+0.35/-0.35</v>
      </c>
      <c r="J586" s="33">
        <f>VLOOKUP(テーブル26[[#This Row],['#unique_id]],見積条件マスタ[['#unique_id]:[name]],3,0)</f>
        <v>0</v>
      </c>
      <c r="K586" s="33" t="str">
        <f>VLOOKUP(テーブル26[[#This Row],['#unique_id]],見積条件マスタ[['#unique_id]:[name]],4,0)</f>
        <v>標準公差(±0.35)</v>
      </c>
      <c r="L586" s="38">
        <v>9</v>
      </c>
      <c r="M586" s="38" t="s">
        <v>583</v>
      </c>
      <c r="N586" s="38" t="s">
        <v>465</v>
      </c>
      <c r="O586" s="38" t="s">
        <v>707</v>
      </c>
      <c r="P586" s="38" t="s">
        <v>615</v>
      </c>
      <c r="Q586" s="38"/>
    </row>
    <row r="587" spans="2:17" x14ac:dyDescent="0.25">
      <c r="B587">
        <v>6</v>
      </c>
      <c r="C587" s="50" t="str">
        <f>VLOOKUP(テーブル26[[#This Row],[article_type_id]],品名マスタ[#All],5,0)</f>
        <v>断熱板</v>
      </c>
      <c r="D587">
        <v>10037</v>
      </c>
      <c r="E587" s="50" t="str">
        <f>VLOOKUP(テーブル26[[#This Row],[qt_condition_type_id]],見積条件タイプマスタ[#All],5,0)</f>
        <v>板厚公差</v>
      </c>
      <c r="F587" s="50" t="str">
        <f>VLOOKUP(テーブル26[[#This Row],[qt_condition_type_id]],見積条件タイプマスタ[#All],4,0)</f>
        <v>SOLID_FEATURE</v>
      </c>
      <c r="G587">
        <v>15</v>
      </c>
      <c r="H587" s="50" t="str">
        <f>テーブル26[[#This Row],[article_type_id]]&amp;"."&amp;テーブル26[[#This Row],[qt_condition_type_id]]&amp;"."&amp;テーブル26[[#This Row],[qt_condition_type_define_id]]</f>
        <v>6.10037.15</v>
      </c>
      <c r="I587" s="33" t="str">
        <f>VLOOKUP(テーブル26[[#This Row],['#unique_id]],見積条件マスタ[['#unique_id]:[name]],2,0)</f>
        <v>+0.55/-0.55</v>
      </c>
      <c r="J587" s="33">
        <f>VLOOKUP(テーブル26[[#This Row],['#unique_id]],見積条件マスタ[['#unique_id]:[name]],3,0)</f>
        <v>0</v>
      </c>
      <c r="K587" s="33" t="str">
        <f>VLOOKUP(テーブル26[[#This Row],['#unique_id]],見積条件マスタ[['#unique_id]:[name]],4,0)</f>
        <v>標準公差(±0.55)</v>
      </c>
      <c r="L587" s="38">
        <v>10</v>
      </c>
      <c r="M587" s="38" t="s">
        <v>583</v>
      </c>
      <c r="N587" s="38" t="s">
        <v>465</v>
      </c>
      <c r="O587" s="38" t="s">
        <v>709</v>
      </c>
      <c r="P587" s="38" t="s">
        <v>615</v>
      </c>
      <c r="Q587" s="38"/>
    </row>
    <row r="588" spans="2:17" x14ac:dyDescent="0.25">
      <c r="B588">
        <v>6</v>
      </c>
      <c r="C588" s="50" t="str">
        <f>VLOOKUP(テーブル26[[#This Row],[article_type_id]],品名マスタ[#All],5,0)</f>
        <v>断熱板</v>
      </c>
      <c r="D588">
        <v>10037</v>
      </c>
      <c r="E588" s="50" t="str">
        <f>VLOOKUP(テーブル26[[#This Row],[qt_condition_type_id]],見積条件タイプマスタ[#All],5,0)</f>
        <v>板厚公差</v>
      </c>
      <c r="F588" s="50" t="str">
        <f>VLOOKUP(テーブル26[[#This Row],[qt_condition_type_id]],見積条件タイプマスタ[#All],4,0)</f>
        <v>SOLID_FEATURE</v>
      </c>
      <c r="G588">
        <v>16</v>
      </c>
      <c r="H588" s="50" t="str">
        <f>テーブル26[[#This Row],[article_type_id]]&amp;"."&amp;テーブル26[[#This Row],[qt_condition_type_id]]&amp;"."&amp;テーブル26[[#This Row],[qt_condition_type_define_id]]</f>
        <v>6.10037.16</v>
      </c>
      <c r="I588" s="33" t="str">
        <f>VLOOKUP(テーブル26[[#This Row],['#unique_id]],見積条件マスタ[['#unique_id]:[name]],2,0)</f>
        <v>+0.8/-0.8</v>
      </c>
      <c r="J588" s="33">
        <f>VLOOKUP(テーブル26[[#This Row],['#unique_id]],見積条件マスタ[['#unique_id]:[name]],3,0)</f>
        <v>0</v>
      </c>
      <c r="K588" s="33" t="str">
        <f>VLOOKUP(テーブル26[[#This Row],['#unique_id]],見積条件マスタ[['#unique_id]:[name]],4,0)</f>
        <v>標準公差(±0.8)</v>
      </c>
      <c r="L588" s="38">
        <v>11</v>
      </c>
      <c r="M588" s="38" t="s">
        <v>583</v>
      </c>
      <c r="N588" s="38" t="s">
        <v>465</v>
      </c>
      <c r="O588" s="38" t="s">
        <v>711</v>
      </c>
      <c r="P588" s="38" t="s">
        <v>615</v>
      </c>
      <c r="Q588" s="38"/>
    </row>
    <row r="589" spans="2:17" x14ac:dyDescent="0.25">
      <c r="B589">
        <v>6</v>
      </c>
      <c r="C589" s="50" t="str">
        <f>VLOOKUP(テーブル26[[#This Row],[article_type_id]],品名マスタ[#All],5,0)</f>
        <v>断熱板</v>
      </c>
      <c r="D589">
        <v>10037</v>
      </c>
      <c r="E589" s="50" t="str">
        <f>VLOOKUP(テーブル26[[#This Row],[qt_condition_type_id]],見積条件タイプマスタ[#All],5,0)</f>
        <v>板厚公差</v>
      </c>
      <c r="F589" s="50" t="str">
        <f>VLOOKUP(テーブル26[[#This Row],[qt_condition_type_id]],見積条件タイプマスタ[#All],4,0)</f>
        <v>SOLID_FEATURE</v>
      </c>
      <c r="G589">
        <v>17</v>
      </c>
      <c r="H589" s="50" t="str">
        <f>テーブル26[[#This Row],[article_type_id]]&amp;"."&amp;テーブル26[[#This Row],[qt_condition_type_id]]&amp;"."&amp;テーブル26[[#This Row],[qt_condition_type_define_id]]</f>
        <v>6.10037.17</v>
      </c>
      <c r="I589" s="33" t="str">
        <f>VLOOKUP(テーブル26[[#This Row],['#unique_id]],見積条件マスタ[['#unique_id]:[name]],2,0)</f>
        <v>+1.1/-1.1</v>
      </c>
      <c r="J589" s="33">
        <f>VLOOKUP(テーブル26[[#This Row],['#unique_id]],見積条件マスタ[['#unique_id]:[name]],3,0)</f>
        <v>0</v>
      </c>
      <c r="K589" s="33" t="str">
        <f>VLOOKUP(テーブル26[[#This Row],['#unique_id]],見積条件マスタ[['#unique_id]:[name]],4,0)</f>
        <v>標準公差(±1.1)</v>
      </c>
      <c r="L589" s="38">
        <v>12</v>
      </c>
      <c r="M589" s="38" t="s">
        <v>583</v>
      </c>
      <c r="N589" s="38" t="s">
        <v>465</v>
      </c>
      <c r="O589" s="38" t="s">
        <v>713</v>
      </c>
      <c r="P589" s="38" t="s">
        <v>615</v>
      </c>
      <c r="Q589" s="38"/>
    </row>
    <row r="590" spans="2:17" x14ac:dyDescent="0.25">
      <c r="B590">
        <v>13</v>
      </c>
      <c r="C590" s="50" t="str">
        <f>VLOOKUP(テーブル26[[#This Row],[article_type_id]],品名マスタ[#All],5,0)</f>
        <v>鋳抜きピン</v>
      </c>
      <c r="D590">
        <v>10003</v>
      </c>
      <c r="E590" s="50" t="str">
        <f>VLOOKUP(テーブル26[[#This Row],[qt_condition_type_id]],見積条件タイプマスタ[#All],5,0)</f>
        <v>全長公差</v>
      </c>
      <c r="F590" s="50" t="str">
        <f>VLOOKUP(テーブル26[[#This Row],[qt_condition_type_id]],見積条件タイプマスタ[#All],4,0)</f>
        <v>SOLID_FEATURE</v>
      </c>
      <c r="G590">
        <v>5</v>
      </c>
      <c r="H590" s="50" t="str">
        <f>テーブル26[[#This Row],[article_type_id]]&amp;"."&amp;テーブル26[[#This Row],[qt_condition_type_id]]&amp;"."&amp;テーブル26[[#This Row],[qt_condition_type_define_id]]</f>
        <v>13.10003.5</v>
      </c>
      <c r="I590" s="33" t="str">
        <f>VLOOKUP(テーブル26[[#This Row],['#unique_id]],見積条件マスタ[['#unique_id]:[name]],2,0)</f>
        <v>0.02/-0.02</v>
      </c>
      <c r="J590" s="33">
        <f>VLOOKUP(テーブル26[[#This Row],['#unique_id]],見積条件マスタ[['#unique_id]:[name]],3,0)</f>
        <v>0</v>
      </c>
      <c r="K590" s="33" t="str">
        <f>VLOOKUP(テーブル26[[#This Row],['#unique_id]],見積条件マスタ[['#unique_id]:[name]],4,0)</f>
        <v>±0.02</v>
      </c>
      <c r="L590" s="38">
        <v>1</v>
      </c>
      <c r="M590" s="38" t="s">
        <v>735</v>
      </c>
      <c r="N590" s="38" t="s">
        <v>736</v>
      </c>
      <c r="O590" s="38"/>
      <c r="P590" s="38" t="s">
        <v>741</v>
      </c>
      <c r="Q590" s="38"/>
    </row>
    <row r="591" spans="2:17" x14ac:dyDescent="0.25">
      <c r="B591">
        <v>13</v>
      </c>
      <c r="C591" s="50" t="str">
        <f>VLOOKUP(テーブル26[[#This Row],[article_type_id]],品名マスタ[#All],5,0)</f>
        <v>鋳抜きピン</v>
      </c>
      <c r="D591">
        <v>10003</v>
      </c>
      <c r="E591" s="50" t="str">
        <f>VLOOKUP(テーブル26[[#This Row],[qt_condition_type_id]],見積条件タイプマスタ[#All],5,0)</f>
        <v>全長公差</v>
      </c>
      <c r="F591" s="50" t="str">
        <f>VLOOKUP(テーブル26[[#This Row],[qt_condition_type_id]],見積条件タイプマスタ[#All],4,0)</f>
        <v>SOLID_FEATURE</v>
      </c>
      <c r="G591">
        <v>5</v>
      </c>
      <c r="H591" s="50" t="str">
        <f>テーブル26[[#This Row],[article_type_id]]&amp;"."&amp;テーブル26[[#This Row],[qt_condition_type_id]]&amp;"."&amp;テーブル26[[#This Row],[qt_condition_type_define_id]]</f>
        <v>13.10003.5</v>
      </c>
      <c r="I591" s="33" t="str">
        <f>VLOOKUP(テーブル26[[#This Row],['#unique_id]],見積条件マスタ[['#unique_id]:[name]],2,0)</f>
        <v>0.02/-0.02</v>
      </c>
      <c r="J591" s="33">
        <f>VLOOKUP(テーブル26[[#This Row],['#unique_id]],見積条件マスタ[['#unique_id]:[name]],3,0)</f>
        <v>0</v>
      </c>
      <c r="K591" s="33" t="str">
        <f>VLOOKUP(テーブル26[[#This Row],['#unique_id]],見積条件マスタ[['#unique_id]:[name]],4,0)</f>
        <v>±0.02</v>
      </c>
      <c r="L591" s="38">
        <v>2</v>
      </c>
      <c r="M591" s="38" t="s">
        <v>735</v>
      </c>
      <c r="N591" s="38" t="s">
        <v>737</v>
      </c>
      <c r="O591" s="38"/>
      <c r="P591" s="38" t="s">
        <v>741</v>
      </c>
      <c r="Q591" s="38"/>
    </row>
    <row r="592" spans="2:17" x14ac:dyDescent="0.25">
      <c r="B592">
        <v>13</v>
      </c>
      <c r="C592" s="50" t="str">
        <f>VLOOKUP(テーブル26[[#This Row],[article_type_id]],品名マスタ[#All],5,0)</f>
        <v>鋳抜きピン</v>
      </c>
      <c r="D592">
        <v>10003</v>
      </c>
      <c r="E592" s="50" t="str">
        <f>VLOOKUP(テーブル26[[#This Row],[qt_condition_type_id]],見積条件タイプマスタ[#All],5,0)</f>
        <v>全長公差</v>
      </c>
      <c r="F592" s="50" t="str">
        <f>VLOOKUP(テーブル26[[#This Row],[qt_condition_type_id]],見積条件タイプマスタ[#All],4,0)</f>
        <v>SOLID_FEATURE</v>
      </c>
      <c r="G592">
        <v>5</v>
      </c>
      <c r="H592" s="50" t="str">
        <f>テーブル26[[#This Row],[article_type_id]]&amp;"."&amp;テーブル26[[#This Row],[qt_condition_type_id]]&amp;"."&amp;テーブル26[[#This Row],[qt_condition_type_define_id]]</f>
        <v>13.10003.5</v>
      </c>
      <c r="I592" s="33" t="str">
        <f>VLOOKUP(テーブル26[[#This Row],['#unique_id]],見積条件マスタ[['#unique_id]:[name]],2,0)</f>
        <v>0.02/-0.02</v>
      </c>
      <c r="J592" s="33">
        <f>VLOOKUP(テーブル26[[#This Row],['#unique_id]],見積条件マスタ[['#unique_id]:[name]],3,0)</f>
        <v>0</v>
      </c>
      <c r="K592" s="33" t="str">
        <f>VLOOKUP(テーブル26[[#This Row],['#unique_id]],見積条件マスタ[['#unique_id]:[name]],4,0)</f>
        <v>±0.02</v>
      </c>
      <c r="L592" s="38">
        <v>3</v>
      </c>
      <c r="M592" s="38" t="s">
        <v>735</v>
      </c>
      <c r="N592" s="38" t="s">
        <v>738</v>
      </c>
      <c r="O592" s="38"/>
      <c r="P592" s="38" t="s">
        <v>741</v>
      </c>
      <c r="Q592" s="38"/>
    </row>
    <row r="593" spans="2:17" x14ac:dyDescent="0.25">
      <c r="B593">
        <v>13</v>
      </c>
      <c r="C593" s="50" t="str">
        <f>VLOOKUP(テーブル26[[#This Row],[article_type_id]],品名マスタ[#All],5,0)</f>
        <v>鋳抜きピン</v>
      </c>
      <c r="D593">
        <v>10003</v>
      </c>
      <c r="E593" s="50" t="str">
        <f>VLOOKUP(テーブル26[[#This Row],[qt_condition_type_id]],見積条件タイプマスタ[#All],5,0)</f>
        <v>全長公差</v>
      </c>
      <c r="F593" s="50" t="str">
        <f>VLOOKUP(テーブル26[[#This Row],[qt_condition_type_id]],見積条件タイプマスタ[#All],4,0)</f>
        <v>SOLID_FEATURE</v>
      </c>
      <c r="G593">
        <v>5</v>
      </c>
      <c r="H593" s="50" t="str">
        <f>テーブル26[[#This Row],[article_type_id]]&amp;"."&amp;テーブル26[[#This Row],[qt_condition_type_id]]&amp;"."&amp;テーブル26[[#This Row],[qt_condition_type_define_id]]</f>
        <v>13.10003.5</v>
      </c>
      <c r="I593" s="33" t="str">
        <f>VLOOKUP(テーブル26[[#This Row],['#unique_id]],見積条件マスタ[['#unique_id]:[name]],2,0)</f>
        <v>0.02/-0.02</v>
      </c>
      <c r="J593" s="33">
        <f>VLOOKUP(テーブル26[[#This Row],['#unique_id]],見積条件マスタ[['#unique_id]:[name]],3,0)</f>
        <v>0</v>
      </c>
      <c r="K593" s="33" t="str">
        <f>VLOOKUP(テーブル26[[#This Row],['#unique_id]],見積条件マスタ[['#unique_id]:[name]],4,0)</f>
        <v>±0.02</v>
      </c>
      <c r="L593" s="38">
        <v>4</v>
      </c>
      <c r="M593" s="38" t="s">
        <v>735</v>
      </c>
      <c r="N593" s="38" t="s">
        <v>739</v>
      </c>
      <c r="O593" s="38"/>
      <c r="P593" s="38" t="s">
        <v>741</v>
      </c>
      <c r="Q593" s="38"/>
    </row>
    <row r="594" spans="2:17" x14ac:dyDescent="0.25">
      <c r="B594">
        <v>13</v>
      </c>
      <c r="C594" s="50" t="str">
        <f>VLOOKUP(テーブル26[[#This Row],[article_type_id]],品名マスタ[#All],5,0)</f>
        <v>鋳抜きピン</v>
      </c>
      <c r="D594">
        <v>10003</v>
      </c>
      <c r="E594" s="50" t="str">
        <f>VLOOKUP(テーブル26[[#This Row],[qt_condition_type_id]],見積条件タイプマスタ[#All],5,0)</f>
        <v>全長公差</v>
      </c>
      <c r="F594" s="50" t="str">
        <f>VLOOKUP(テーブル26[[#This Row],[qt_condition_type_id]],見積条件タイプマスタ[#All],4,0)</f>
        <v>SOLID_FEATURE</v>
      </c>
      <c r="G594">
        <v>5</v>
      </c>
      <c r="H594" s="50" t="str">
        <f>テーブル26[[#This Row],[article_type_id]]&amp;"."&amp;テーブル26[[#This Row],[qt_condition_type_id]]&amp;"."&amp;テーブル26[[#This Row],[qt_condition_type_define_id]]</f>
        <v>13.10003.5</v>
      </c>
      <c r="I594" s="33" t="str">
        <f>VLOOKUP(テーブル26[[#This Row],['#unique_id]],見積条件マスタ[['#unique_id]:[name]],2,0)</f>
        <v>0.02/-0.02</v>
      </c>
      <c r="J594" s="33">
        <f>VLOOKUP(テーブル26[[#This Row],['#unique_id]],見積条件マスタ[['#unique_id]:[name]],3,0)</f>
        <v>0</v>
      </c>
      <c r="K594" s="33" t="str">
        <f>VLOOKUP(テーブル26[[#This Row],['#unique_id]],見積条件マスタ[['#unique_id]:[name]],4,0)</f>
        <v>±0.02</v>
      </c>
      <c r="L594" s="38">
        <v>5</v>
      </c>
      <c r="M594" s="38" t="s">
        <v>735</v>
      </c>
      <c r="N594" s="38" t="s">
        <v>740</v>
      </c>
      <c r="O594" s="38"/>
      <c r="P594" s="38" t="s">
        <v>741</v>
      </c>
      <c r="Q594" s="38"/>
    </row>
    <row r="595" spans="2:17" x14ac:dyDescent="0.25">
      <c r="B595">
        <v>13</v>
      </c>
      <c r="C595" s="50" t="str">
        <f>VLOOKUP(テーブル26[[#This Row],[article_type_id]],品名マスタ[#All],5,0)</f>
        <v>鋳抜きピン</v>
      </c>
      <c r="D595">
        <v>10003</v>
      </c>
      <c r="E595" s="50" t="str">
        <f>VLOOKUP(テーブル26[[#This Row],[qt_condition_type_id]],見積条件タイプマスタ[#All],5,0)</f>
        <v>全長公差</v>
      </c>
      <c r="F595" s="50" t="str">
        <f>VLOOKUP(テーブル26[[#This Row],[qt_condition_type_id]],見積条件タイプマスタ[#All],4,0)</f>
        <v>SOLID_FEATURE</v>
      </c>
      <c r="G595">
        <v>5</v>
      </c>
      <c r="H595" s="50" t="str">
        <f>テーブル26[[#This Row],[article_type_id]]&amp;"."&amp;テーブル26[[#This Row],[qt_condition_type_id]]&amp;"."&amp;テーブル26[[#This Row],[qt_condition_type_define_id]]</f>
        <v>13.10003.5</v>
      </c>
      <c r="I595" s="33" t="str">
        <f>VLOOKUP(テーブル26[[#This Row],['#unique_id]],見積条件マスタ[['#unique_id]:[name]],2,0)</f>
        <v>0.02/-0.02</v>
      </c>
      <c r="J595" s="33">
        <f>VLOOKUP(テーブル26[[#This Row],['#unique_id]],見積条件マスタ[['#unique_id]:[name]],3,0)</f>
        <v>0</v>
      </c>
      <c r="K595" s="33" t="str">
        <f>VLOOKUP(テーブル26[[#This Row],['#unique_id]],見積条件マスタ[['#unique_id]:[name]],4,0)</f>
        <v>±0.02</v>
      </c>
      <c r="L595" s="38">
        <v>6</v>
      </c>
      <c r="M595" s="38" t="s">
        <v>735</v>
      </c>
      <c r="N595" s="38" t="s">
        <v>735</v>
      </c>
      <c r="O595" s="38"/>
      <c r="P595" s="38" t="s">
        <v>731</v>
      </c>
      <c r="Q595" s="38"/>
    </row>
    <row r="596" spans="2:17" x14ac:dyDescent="0.25">
      <c r="B596">
        <v>13</v>
      </c>
      <c r="C596" s="50" t="str">
        <f>VLOOKUP(テーブル26[[#This Row],[article_type_id]],品名マスタ[#All],5,0)</f>
        <v>鋳抜きピン</v>
      </c>
      <c r="D596">
        <v>10003</v>
      </c>
      <c r="E596" s="50" t="str">
        <f>VLOOKUP(テーブル26[[#This Row],[qt_condition_type_id]],見積条件タイプマスタ[#All],5,0)</f>
        <v>全長公差</v>
      </c>
      <c r="F596" s="50" t="str">
        <f>VLOOKUP(テーブル26[[#This Row],[qt_condition_type_id]],見積条件タイプマスタ[#All],4,0)</f>
        <v>SOLID_FEATURE</v>
      </c>
      <c r="G596">
        <v>6</v>
      </c>
      <c r="H596" s="50" t="str">
        <f>テーブル26[[#This Row],[article_type_id]]&amp;"."&amp;テーブル26[[#This Row],[qt_condition_type_id]]&amp;"."&amp;テーブル26[[#This Row],[qt_condition_type_define_id]]</f>
        <v>13.10003.6</v>
      </c>
      <c r="I596" s="33" t="str">
        <f>VLOOKUP(テーブル26[[#This Row],['#unique_id]],見積条件マスタ[['#unique_id]:[name]],2,0)</f>
        <v>0.02/0</v>
      </c>
      <c r="J596" s="33">
        <f>VLOOKUP(テーブル26[[#This Row],['#unique_id]],見積条件マスタ[['#unique_id]:[name]],3,0)</f>
        <v>0</v>
      </c>
      <c r="K596" s="33" t="str">
        <f>VLOOKUP(テーブル26[[#This Row],['#unique_id]],見積条件マスタ[['#unique_id]:[name]],4,0)</f>
        <v>+0.02/0</v>
      </c>
      <c r="L596" s="38">
        <v>1</v>
      </c>
      <c r="M596" s="38" t="s">
        <v>735</v>
      </c>
      <c r="N596" s="38" t="s">
        <v>736</v>
      </c>
      <c r="O596" s="38"/>
      <c r="P596" s="38" t="s">
        <v>741</v>
      </c>
      <c r="Q596" s="38"/>
    </row>
    <row r="597" spans="2:17" x14ac:dyDescent="0.25">
      <c r="B597">
        <v>13</v>
      </c>
      <c r="C597" s="50" t="str">
        <f>VLOOKUP(テーブル26[[#This Row],[article_type_id]],品名マスタ[#All],5,0)</f>
        <v>鋳抜きピン</v>
      </c>
      <c r="D597">
        <v>10003</v>
      </c>
      <c r="E597" s="50" t="str">
        <f>VLOOKUP(テーブル26[[#This Row],[qt_condition_type_id]],見積条件タイプマスタ[#All],5,0)</f>
        <v>全長公差</v>
      </c>
      <c r="F597" s="50" t="str">
        <f>VLOOKUP(テーブル26[[#This Row],[qt_condition_type_id]],見積条件タイプマスタ[#All],4,0)</f>
        <v>SOLID_FEATURE</v>
      </c>
      <c r="G597">
        <v>6</v>
      </c>
      <c r="H597" s="50" t="str">
        <f>テーブル26[[#This Row],[article_type_id]]&amp;"."&amp;テーブル26[[#This Row],[qt_condition_type_id]]&amp;"."&amp;テーブル26[[#This Row],[qt_condition_type_define_id]]</f>
        <v>13.10003.6</v>
      </c>
      <c r="I597" s="33" t="str">
        <f>VLOOKUP(テーブル26[[#This Row],['#unique_id]],見積条件マスタ[['#unique_id]:[name]],2,0)</f>
        <v>0.02/0</v>
      </c>
      <c r="J597" s="33">
        <f>VLOOKUP(テーブル26[[#This Row],['#unique_id]],見積条件マスタ[['#unique_id]:[name]],3,0)</f>
        <v>0</v>
      </c>
      <c r="K597" s="33" t="str">
        <f>VLOOKUP(テーブル26[[#This Row],['#unique_id]],見積条件マスタ[['#unique_id]:[name]],4,0)</f>
        <v>+0.02/0</v>
      </c>
      <c r="L597" s="38">
        <v>2</v>
      </c>
      <c r="M597" s="38" t="s">
        <v>735</v>
      </c>
      <c r="N597" s="38" t="s">
        <v>737</v>
      </c>
      <c r="O597" s="38"/>
      <c r="P597" s="38" t="s">
        <v>741</v>
      </c>
      <c r="Q597" s="38"/>
    </row>
    <row r="598" spans="2:17" x14ac:dyDescent="0.25">
      <c r="B598">
        <v>13</v>
      </c>
      <c r="C598" s="50" t="str">
        <f>VLOOKUP(テーブル26[[#This Row],[article_type_id]],品名マスタ[#All],5,0)</f>
        <v>鋳抜きピン</v>
      </c>
      <c r="D598">
        <v>10003</v>
      </c>
      <c r="E598" s="50" t="str">
        <f>VLOOKUP(テーブル26[[#This Row],[qt_condition_type_id]],見積条件タイプマスタ[#All],5,0)</f>
        <v>全長公差</v>
      </c>
      <c r="F598" s="50" t="str">
        <f>VLOOKUP(テーブル26[[#This Row],[qt_condition_type_id]],見積条件タイプマスタ[#All],4,0)</f>
        <v>SOLID_FEATURE</v>
      </c>
      <c r="G598">
        <v>6</v>
      </c>
      <c r="H598" s="50" t="str">
        <f>テーブル26[[#This Row],[article_type_id]]&amp;"."&amp;テーブル26[[#This Row],[qt_condition_type_id]]&amp;"."&amp;テーブル26[[#This Row],[qt_condition_type_define_id]]</f>
        <v>13.10003.6</v>
      </c>
      <c r="I598" s="33" t="str">
        <f>VLOOKUP(テーブル26[[#This Row],['#unique_id]],見積条件マスタ[['#unique_id]:[name]],2,0)</f>
        <v>0.02/0</v>
      </c>
      <c r="J598" s="33">
        <f>VLOOKUP(テーブル26[[#This Row],['#unique_id]],見積条件マスタ[['#unique_id]:[name]],3,0)</f>
        <v>0</v>
      </c>
      <c r="K598" s="33" t="str">
        <f>VLOOKUP(テーブル26[[#This Row],['#unique_id]],見積条件マスタ[['#unique_id]:[name]],4,0)</f>
        <v>+0.02/0</v>
      </c>
      <c r="L598" s="38">
        <v>3</v>
      </c>
      <c r="M598" s="38" t="s">
        <v>735</v>
      </c>
      <c r="N598" s="38" t="s">
        <v>738</v>
      </c>
      <c r="O598" s="38"/>
      <c r="P598" s="38" t="s">
        <v>741</v>
      </c>
      <c r="Q598" s="38"/>
    </row>
    <row r="599" spans="2:17" x14ac:dyDescent="0.25">
      <c r="B599">
        <v>13</v>
      </c>
      <c r="C599" s="50" t="str">
        <f>VLOOKUP(テーブル26[[#This Row],[article_type_id]],品名マスタ[#All],5,0)</f>
        <v>鋳抜きピン</v>
      </c>
      <c r="D599">
        <v>10003</v>
      </c>
      <c r="E599" s="50" t="str">
        <f>VLOOKUP(テーブル26[[#This Row],[qt_condition_type_id]],見積条件タイプマスタ[#All],5,0)</f>
        <v>全長公差</v>
      </c>
      <c r="F599" s="50" t="str">
        <f>VLOOKUP(テーブル26[[#This Row],[qt_condition_type_id]],見積条件タイプマスタ[#All],4,0)</f>
        <v>SOLID_FEATURE</v>
      </c>
      <c r="G599">
        <v>6</v>
      </c>
      <c r="H599" s="50" t="str">
        <f>テーブル26[[#This Row],[article_type_id]]&amp;"."&amp;テーブル26[[#This Row],[qt_condition_type_id]]&amp;"."&amp;テーブル26[[#This Row],[qt_condition_type_define_id]]</f>
        <v>13.10003.6</v>
      </c>
      <c r="I599" s="33" t="str">
        <f>VLOOKUP(テーブル26[[#This Row],['#unique_id]],見積条件マスタ[['#unique_id]:[name]],2,0)</f>
        <v>0.02/0</v>
      </c>
      <c r="J599" s="33">
        <f>VLOOKUP(テーブル26[[#This Row],['#unique_id]],見積条件マスタ[['#unique_id]:[name]],3,0)</f>
        <v>0</v>
      </c>
      <c r="K599" s="33" t="str">
        <f>VLOOKUP(テーブル26[[#This Row],['#unique_id]],見積条件マスタ[['#unique_id]:[name]],4,0)</f>
        <v>+0.02/0</v>
      </c>
      <c r="L599" s="38">
        <v>4</v>
      </c>
      <c r="M599" s="38" t="s">
        <v>735</v>
      </c>
      <c r="N599" s="38" t="s">
        <v>739</v>
      </c>
      <c r="O599" s="38"/>
      <c r="P599" s="38" t="s">
        <v>741</v>
      </c>
      <c r="Q599" s="38"/>
    </row>
    <row r="600" spans="2:17" x14ac:dyDescent="0.25">
      <c r="B600">
        <v>13</v>
      </c>
      <c r="C600" s="50" t="str">
        <f>VLOOKUP(テーブル26[[#This Row],[article_type_id]],品名マスタ[#All],5,0)</f>
        <v>鋳抜きピン</v>
      </c>
      <c r="D600">
        <v>10003</v>
      </c>
      <c r="E600" s="50" t="str">
        <f>VLOOKUP(テーブル26[[#This Row],[qt_condition_type_id]],見積条件タイプマスタ[#All],5,0)</f>
        <v>全長公差</v>
      </c>
      <c r="F600" s="50" t="str">
        <f>VLOOKUP(テーブル26[[#This Row],[qt_condition_type_id]],見積条件タイプマスタ[#All],4,0)</f>
        <v>SOLID_FEATURE</v>
      </c>
      <c r="G600">
        <v>6</v>
      </c>
      <c r="H600" s="50" t="str">
        <f>テーブル26[[#This Row],[article_type_id]]&amp;"."&amp;テーブル26[[#This Row],[qt_condition_type_id]]&amp;"."&amp;テーブル26[[#This Row],[qt_condition_type_define_id]]</f>
        <v>13.10003.6</v>
      </c>
      <c r="I600" s="33" t="str">
        <f>VLOOKUP(テーブル26[[#This Row],['#unique_id]],見積条件マスタ[['#unique_id]:[name]],2,0)</f>
        <v>0.02/0</v>
      </c>
      <c r="J600" s="33">
        <f>VLOOKUP(テーブル26[[#This Row],['#unique_id]],見積条件マスタ[['#unique_id]:[name]],3,0)</f>
        <v>0</v>
      </c>
      <c r="K600" s="33" t="str">
        <f>VLOOKUP(テーブル26[[#This Row],['#unique_id]],見積条件マスタ[['#unique_id]:[name]],4,0)</f>
        <v>+0.02/0</v>
      </c>
      <c r="L600" s="38">
        <v>5</v>
      </c>
      <c r="M600" s="38" t="s">
        <v>735</v>
      </c>
      <c r="N600" s="38" t="s">
        <v>740</v>
      </c>
      <c r="O600" s="38"/>
      <c r="P600" s="38" t="s">
        <v>741</v>
      </c>
      <c r="Q600" s="38"/>
    </row>
    <row r="601" spans="2:17" x14ac:dyDescent="0.25">
      <c r="B601">
        <v>13</v>
      </c>
      <c r="C601" s="50" t="str">
        <f>VLOOKUP(テーブル26[[#This Row],[article_type_id]],品名マスタ[#All],5,0)</f>
        <v>鋳抜きピン</v>
      </c>
      <c r="D601">
        <v>10003</v>
      </c>
      <c r="E601" s="50" t="str">
        <f>VLOOKUP(テーブル26[[#This Row],[qt_condition_type_id]],見積条件タイプマスタ[#All],5,0)</f>
        <v>全長公差</v>
      </c>
      <c r="F601" s="50" t="str">
        <f>VLOOKUP(テーブル26[[#This Row],[qt_condition_type_id]],見積条件タイプマスタ[#All],4,0)</f>
        <v>SOLID_FEATURE</v>
      </c>
      <c r="G601">
        <v>6</v>
      </c>
      <c r="H601" s="50" t="str">
        <f>テーブル26[[#This Row],[article_type_id]]&amp;"."&amp;テーブル26[[#This Row],[qt_condition_type_id]]&amp;"."&amp;テーブル26[[#This Row],[qt_condition_type_define_id]]</f>
        <v>13.10003.6</v>
      </c>
      <c r="I601" s="33" t="str">
        <f>VLOOKUP(テーブル26[[#This Row],['#unique_id]],見積条件マスタ[['#unique_id]:[name]],2,0)</f>
        <v>0.02/0</v>
      </c>
      <c r="J601" s="33">
        <f>VLOOKUP(テーブル26[[#This Row],['#unique_id]],見積条件マスタ[['#unique_id]:[name]],3,0)</f>
        <v>0</v>
      </c>
      <c r="K601" s="33" t="str">
        <f>VLOOKUP(テーブル26[[#This Row],['#unique_id]],見積条件マスタ[['#unique_id]:[name]],4,0)</f>
        <v>+0.02/0</v>
      </c>
      <c r="L601" s="38">
        <v>6</v>
      </c>
      <c r="M601" s="38" t="s">
        <v>735</v>
      </c>
      <c r="N601" s="38" t="s">
        <v>735</v>
      </c>
      <c r="O601" s="38"/>
      <c r="P601" s="38" t="s">
        <v>731</v>
      </c>
      <c r="Q601" s="38"/>
    </row>
    <row r="602" spans="2:17" x14ac:dyDescent="0.25">
      <c r="B602">
        <v>13</v>
      </c>
      <c r="C602" s="50" t="str">
        <f>VLOOKUP(テーブル26[[#This Row],[article_type_id]],品名マスタ[#All],5,0)</f>
        <v>鋳抜きピン</v>
      </c>
      <c r="D602">
        <v>10003</v>
      </c>
      <c r="E602" s="50" t="str">
        <f>VLOOKUP(テーブル26[[#This Row],[qt_condition_type_id]],見積条件タイプマスタ[#All],5,0)</f>
        <v>全長公差</v>
      </c>
      <c r="F602" s="50" t="str">
        <f>VLOOKUP(テーブル26[[#This Row],[qt_condition_type_id]],見積条件タイプマスタ[#All],4,0)</f>
        <v>SOLID_FEATURE</v>
      </c>
      <c r="G602">
        <v>7</v>
      </c>
      <c r="H602" s="50" t="str">
        <f>テーブル26[[#This Row],[article_type_id]]&amp;"."&amp;テーブル26[[#This Row],[qt_condition_type_id]]&amp;"."&amp;テーブル26[[#This Row],[qt_condition_type_define_id]]</f>
        <v>13.10003.7</v>
      </c>
      <c r="I602" s="33" t="str">
        <f>VLOOKUP(テーブル26[[#This Row],['#unique_id]],見積条件マスタ[['#unique_id]:[name]],2,0)</f>
        <v>0/-0.02</v>
      </c>
      <c r="J602" s="33">
        <f>VLOOKUP(テーブル26[[#This Row],['#unique_id]],見積条件マスタ[['#unique_id]:[name]],3,0)</f>
        <v>0</v>
      </c>
      <c r="K602" s="33" t="str">
        <f>VLOOKUP(テーブル26[[#This Row],['#unique_id]],見積条件マスタ[['#unique_id]:[name]],4,0)</f>
        <v>0/-0.02</v>
      </c>
      <c r="L602" s="38">
        <v>1</v>
      </c>
      <c r="M602" s="38" t="s">
        <v>735</v>
      </c>
      <c r="N602" s="38" t="s">
        <v>736</v>
      </c>
      <c r="O602" s="38"/>
      <c r="P602" s="38" t="s">
        <v>741</v>
      </c>
      <c r="Q602" s="38"/>
    </row>
    <row r="603" spans="2:17" x14ac:dyDescent="0.25">
      <c r="B603">
        <v>13</v>
      </c>
      <c r="C603" s="50" t="str">
        <f>VLOOKUP(テーブル26[[#This Row],[article_type_id]],品名マスタ[#All],5,0)</f>
        <v>鋳抜きピン</v>
      </c>
      <c r="D603">
        <v>10003</v>
      </c>
      <c r="E603" s="50" t="str">
        <f>VLOOKUP(テーブル26[[#This Row],[qt_condition_type_id]],見積条件タイプマスタ[#All],5,0)</f>
        <v>全長公差</v>
      </c>
      <c r="F603" s="50" t="str">
        <f>VLOOKUP(テーブル26[[#This Row],[qt_condition_type_id]],見積条件タイプマスタ[#All],4,0)</f>
        <v>SOLID_FEATURE</v>
      </c>
      <c r="G603">
        <v>7</v>
      </c>
      <c r="H603" s="50" t="str">
        <f>テーブル26[[#This Row],[article_type_id]]&amp;"."&amp;テーブル26[[#This Row],[qt_condition_type_id]]&amp;"."&amp;テーブル26[[#This Row],[qt_condition_type_define_id]]</f>
        <v>13.10003.7</v>
      </c>
      <c r="I603" s="33" t="str">
        <f>VLOOKUP(テーブル26[[#This Row],['#unique_id]],見積条件マスタ[['#unique_id]:[name]],2,0)</f>
        <v>0/-0.02</v>
      </c>
      <c r="J603" s="33">
        <f>VLOOKUP(テーブル26[[#This Row],['#unique_id]],見積条件マスタ[['#unique_id]:[name]],3,0)</f>
        <v>0</v>
      </c>
      <c r="K603" s="33" t="str">
        <f>VLOOKUP(テーブル26[[#This Row],['#unique_id]],見積条件マスタ[['#unique_id]:[name]],4,0)</f>
        <v>0/-0.02</v>
      </c>
      <c r="L603" s="38">
        <v>2</v>
      </c>
      <c r="M603" s="38" t="s">
        <v>735</v>
      </c>
      <c r="N603" s="38" t="s">
        <v>737</v>
      </c>
      <c r="O603" s="38"/>
      <c r="P603" s="38" t="s">
        <v>741</v>
      </c>
      <c r="Q603" s="38"/>
    </row>
    <row r="604" spans="2:17" x14ac:dyDescent="0.25">
      <c r="B604">
        <v>13</v>
      </c>
      <c r="C604" s="50" t="str">
        <f>VLOOKUP(テーブル26[[#This Row],[article_type_id]],品名マスタ[#All],5,0)</f>
        <v>鋳抜きピン</v>
      </c>
      <c r="D604">
        <v>10003</v>
      </c>
      <c r="E604" s="50" t="str">
        <f>VLOOKUP(テーブル26[[#This Row],[qt_condition_type_id]],見積条件タイプマスタ[#All],5,0)</f>
        <v>全長公差</v>
      </c>
      <c r="F604" s="50" t="str">
        <f>VLOOKUP(テーブル26[[#This Row],[qt_condition_type_id]],見積条件タイプマスタ[#All],4,0)</f>
        <v>SOLID_FEATURE</v>
      </c>
      <c r="G604">
        <v>7</v>
      </c>
      <c r="H604" s="50" t="str">
        <f>テーブル26[[#This Row],[article_type_id]]&amp;"."&amp;テーブル26[[#This Row],[qt_condition_type_id]]&amp;"."&amp;テーブル26[[#This Row],[qt_condition_type_define_id]]</f>
        <v>13.10003.7</v>
      </c>
      <c r="I604" s="33" t="str">
        <f>VLOOKUP(テーブル26[[#This Row],['#unique_id]],見積条件マスタ[['#unique_id]:[name]],2,0)</f>
        <v>0/-0.02</v>
      </c>
      <c r="J604" s="33">
        <f>VLOOKUP(テーブル26[[#This Row],['#unique_id]],見積条件マスタ[['#unique_id]:[name]],3,0)</f>
        <v>0</v>
      </c>
      <c r="K604" s="33" t="str">
        <f>VLOOKUP(テーブル26[[#This Row],['#unique_id]],見積条件マスタ[['#unique_id]:[name]],4,0)</f>
        <v>0/-0.02</v>
      </c>
      <c r="L604" s="38">
        <v>3</v>
      </c>
      <c r="M604" s="38" t="s">
        <v>735</v>
      </c>
      <c r="N604" s="38" t="s">
        <v>738</v>
      </c>
      <c r="O604" s="38"/>
      <c r="P604" s="38" t="s">
        <v>741</v>
      </c>
      <c r="Q604" s="38"/>
    </row>
    <row r="605" spans="2:17" x14ac:dyDescent="0.25">
      <c r="B605">
        <v>13</v>
      </c>
      <c r="C605" s="50" t="str">
        <f>VLOOKUP(テーブル26[[#This Row],[article_type_id]],品名マスタ[#All],5,0)</f>
        <v>鋳抜きピン</v>
      </c>
      <c r="D605">
        <v>10003</v>
      </c>
      <c r="E605" s="50" t="str">
        <f>VLOOKUP(テーブル26[[#This Row],[qt_condition_type_id]],見積条件タイプマスタ[#All],5,0)</f>
        <v>全長公差</v>
      </c>
      <c r="F605" s="50" t="str">
        <f>VLOOKUP(テーブル26[[#This Row],[qt_condition_type_id]],見積条件タイプマスタ[#All],4,0)</f>
        <v>SOLID_FEATURE</v>
      </c>
      <c r="G605">
        <v>7</v>
      </c>
      <c r="H605" s="50" t="str">
        <f>テーブル26[[#This Row],[article_type_id]]&amp;"."&amp;テーブル26[[#This Row],[qt_condition_type_id]]&amp;"."&amp;テーブル26[[#This Row],[qt_condition_type_define_id]]</f>
        <v>13.10003.7</v>
      </c>
      <c r="I605" s="33" t="str">
        <f>VLOOKUP(テーブル26[[#This Row],['#unique_id]],見積条件マスタ[['#unique_id]:[name]],2,0)</f>
        <v>0/-0.02</v>
      </c>
      <c r="J605" s="33">
        <f>VLOOKUP(テーブル26[[#This Row],['#unique_id]],見積条件マスタ[['#unique_id]:[name]],3,0)</f>
        <v>0</v>
      </c>
      <c r="K605" s="33" t="str">
        <f>VLOOKUP(テーブル26[[#This Row],['#unique_id]],見積条件マスタ[['#unique_id]:[name]],4,0)</f>
        <v>0/-0.02</v>
      </c>
      <c r="L605" s="38">
        <v>4</v>
      </c>
      <c r="M605" s="38" t="s">
        <v>735</v>
      </c>
      <c r="N605" s="38" t="s">
        <v>739</v>
      </c>
      <c r="O605" s="38"/>
      <c r="P605" s="38" t="s">
        <v>741</v>
      </c>
      <c r="Q605" s="38"/>
    </row>
    <row r="606" spans="2:17" x14ac:dyDescent="0.25">
      <c r="B606">
        <v>13</v>
      </c>
      <c r="C606" s="50" t="str">
        <f>VLOOKUP(テーブル26[[#This Row],[article_type_id]],品名マスタ[#All],5,0)</f>
        <v>鋳抜きピン</v>
      </c>
      <c r="D606">
        <v>10003</v>
      </c>
      <c r="E606" s="50" t="str">
        <f>VLOOKUP(テーブル26[[#This Row],[qt_condition_type_id]],見積条件タイプマスタ[#All],5,0)</f>
        <v>全長公差</v>
      </c>
      <c r="F606" s="50" t="str">
        <f>VLOOKUP(テーブル26[[#This Row],[qt_condition_type_id]],見積条件タイプマスタ[#All],4,0)</f>
        <v>SOLID_FEATURE</v>
      </c>
      <c r="G606">
        <v>7</v>
      </c>
      <c r="H606" s="50" t="str">
        <f>テーブル26[[#This Row],[article_type_id]]&amp;"."&amp;テーブル26[[#This Row],[qt_condition_type_id]]&amp;"."&amp;テーブル26[[#This Row],[qt_condition_type_define_id]]</f>
        <v>13.10003.7</v>
      </c>
      <c r="I606" s="33" t="str">
        <f>VLOOKUP(テーブル26[[#This Row],['#unique_id]],見積条件マスタ[['#unique_id]:[name]],2,0)</f>
        <v>0/-0.02</v>
      </c>
      <c r="J606" s="33">
        <f>VLOOKUP(テーブル26[[#This Row],['#unique_id]],見積条件マスタ[['#unique_id]:[name]],3,0)</f>
        <v>0</v>
      </c>
      <c r="K606" s="33" t="str">
        <f>VLOOKUP(テーブル26[[#This Row],['#unique_id]],見積条件マスタ[['#unique_id]:[name]],4,0)</f>
        <v>0/-0.02</v>
      </c>
      <c r="L606" s="38">
        <v>5</v>
      </c>
      <c r="M606" s="38" t="s">
        <v>735</v>
      </c>
      <c r="N606" s="38" t="s">
        <v>740</v>
      </c>
      <c r="O606" s="38"/>
      <c r="P606" s="38" t="s">
        <v>741</v>
      </c>
      <c r="Q606" s="38"/>
    </row>
    <row r="607" spans="2:17" x14ac:dyDescent="0.25">
      <c r="B607">
        <v>13</v>
      </c>
      <c r="C607" s="50" t="str">
        <f>VLOOKUP(テーブル26[[#This Row],[article_type_id]],品名マスタ[#All],5,0)</f>
        <v>鋳抜きピン</v>
      </c>
      <c r="D607">
        <v>10003</v>
      </c>
      <c r="E607" s="50" t="str">
        <f>VLOOKUP(テーブル26[[#This Row],[qt_condition_type_id]],見積条件タイプマスタ[#All],5,0)</f>
        <v>全長公差</v>
      </c>
      <c r="F607" s="50" t="str">
        <f>VLOOKUP(テーブル26[[#This Row],[qt_condition_type_id]],見積条件タイプマスタ[#All],4,0)</f>
        <v>SOLID_FEATURE</v>
      </c>
      <c r="G607">
        <v>7</v>
      </c>
      <c r="H607" s="50" t="str">
        <f>テーブル26[[#This Row],[article_type_id]]&amp;"."&amp;テーブル26[[#This Row],[qt_condition_type_id]]&amp;"."&amp;テーブル26[[#This Row],[qt_condition_type_define_id]]</f>
        <v>13.10003.7</v>
      </c>
      <c r="I607" s="33" t="str">
        <f>VLOOKUP(テーブル26[[#This Row],['#unique_id]],見積条件マスタ[['#unique_id]:[name]],2,0)</f>
        <v>0/-0.02</v>
      </c>
      <c r="J607" s="33">
        <f>VLOOKUP(テーブル26[[#This Row],['#unique_id]],見積条件マスタ[['#unique_id]:[name]],3,0)</f>
        <v>0</v>
      </c>
      <c r="K607" s="33" t="str">
        <f>VLOOKUP(テーブル26[[#This Row],['#unique_id]],見積条件マスタ[['#unique_id]:[name]],4,0)</f>
        <v>0/-0.02</v>
      </c>
      <c r="L607" s="38">
        <v>6</v>
      </c>
      <c r="M607" s="38" t="s">
        <v>735</v>
      </c>
      <c r="N607" s="38" t="s">
        <v>735</v>
      </c>
      <c r="O607" s="38"/>
      <c r="P607" s="38" t="s">
        <v>731</v>
      </c>
      <c r="Q607" s="38"/>
    </row>
    <row r="608" spans="2:17" x14ac:dyDescent="0.25">
      <c r="B608">
        <v>13</v>
      </c>
      <c r="C608" s="50" t="str">
        <f>VLOOKUP(テーブル26[[#This Row],[article_type_id]],品名マスタ[#All],5,0)</f>
        <v>鋳抜きピン</v>
      </c>
      <c r="D608">
        <v>10005</v>
      </c>
      <c r="E608" s="50" t="str">
        <f>VLOOKUP(テーブル26[[#This Row],[qt_condition_type_id]],見積条件タイプマスタ[#All],5,0)</f>
        <v>シャンク径公差</v>
      </c>
      <c r="F608" s="50" t="str">
        <f>VLOOKUP(テーブル26[[#This Row],[qt_condition_type_id]],見積条件タイプマスタ[#All],4,0)</f>
        <v>SOLID_FEATURE</v>
      </c>
      <c r="G608">
        <v>1</v>
      </c>
      <c r="H608" s="50" t="str">
        <f>テーブル26[[#This Row],[article_type_id]]&amp;"."&amp;テーブル26[[#This Row],[qt_condition_type_id]]&amp;"."&amp;テーブル26[[#This Row],[qt_condition_type_define_id]]</f>
        <v>13.10005.1</v>
      </c>
      <c r="I608" s="33" t="str">
        <f>VLOOKUP(テーブル26[[#This Row],['#unique_id]],見積条件マスタ[['#unique_id]:[name]],2,0)</f>
        <v>-0.01/-0.02</v>
      </c>
      <c r="J608" s="33">
        <f>VLOOKUP(テーブル26[[#This Row],['#unique_id]],見積条件マスタ[['#unique_id]:[name]],3,0)</f>
        <v>0</v>
      </c>
      <c r="K608" s="33" t="str">
        <f>VLOOKUP(テーブル26[[#This Row],['#unique_id]],見積条件マスタ[['#unique_id]:[name]],4,0)</f>
        <v>-0.01/-0.02</v>
      </c>
      <c r="L608" s="38">
        <v>1</v>
      </c>
      <c r="M608" s="38" t="s">
        <v>735</v>
      </c>
      <c r="N608" s="38" t="s">
        <v>733</v>
      </c>
      <c r="O608" s="38"/>
      <c r="P608" s="38" t="s">
        <v>741</v>
      </c>
      <c r="Q608" s="38"/>
    </row>
    <row r="609" spans="2:17" x14ac:dyDescent="0.25">
      <c r="B609">
        <v>13</v>
      </c>
      <c r="C609" s="50" t="str">
        <f>VLOOKUP(テーブル26[[#This Row],[article_type_id]],品名マスタ[#All],5,0)</f>
        <v>鋳抜きピン</v>
      </c>
      <c r="D609">
        <v>10005</v>
      </c>
      <c r="E609" s="50" t="str">
        <f>VLOOKUP(テーブル26[[#This Row],[qt_condition_type_id]],見積条件タイプマスタ[#All],5,0)</f>
        <v>シャンク径公差</v>
      </c>
      <c r="F609" s="50" t="str">
        <f>VLOOKUP(テーブル26[[#This Row],[qt_condition_type_id]],見積条件タイプマスタ[#All],4,0)</f>
        <v>SOLID_FEATURE</v>
      </c>
      <c r="G609">
        <v>1</v>
      </c>
      <c r="H609" s="50" t="str">
        <f>テーブル26[[#This Row],[article_type_id]]&amp;"."&amp;テーブル26[[#This Row],[qt_condition_type_id]]&amp;"."&amp;テーブル26[[#This Row],[qt_condition_type_define_id]]</f>
        <v>13.10005.1</v>
      </c>
      <c r="I609" s="33" t="str">
        <f>VLOOKUP(テーブル26[[#This Row],['#unique_id]],見積条件マスタ[['#unique_id]:[name]],2,0)</f>
        <v>-0.01/-0.02</v>
      </c>
      <c r="J609" s="33">
        <f>VLOOKUP(テーブル26[[#This Row],['#unique_id]],見積条件マスタ[['#unique_id]:[name]],3,0)</f>
        <v>0</v>
      </c>
      <c r="K609" s="33" t="str">
        <f>VLOOKUP(テーブル26[[#This Row],['#unique_id]],見積条件マスタ[['#unique_id]:[name]],4,0)</f>
        <v>-0.01/-0.02</v>
      </c>
      <c r="L609" s="38">
        <v>2</v>
      </c>
      <c r="M609" s="38" t="s">
        <v>735</v>
      </c>
      <c r="N609" s="38" t="s">
        <v>739</v>
      </c>
      <c r="O609" s="38"/>
      <c r="P609" s="38" t="s">
        <v>741</v>
      </c>
      <c r="Q609" s="38"/>
    </row>
    <row r="610" spans="2:17" x14ac:dyDescent="0.25">
      <c r="B610">
        <v>13</v>
      </c>
      <c r="C610" s="50" t="str">
        <f>VLOOKUP(テーブル26[[#This Row],[article_type_id]],品名マスタ[#All],5,0)</f>
        <v>鋳抜きピン</v>
      </c>
      <c r="D610">
        <v>10005</v>
      </c>
      <c r="E610" s="50" t="str">
        <f>VLOOKUP(テーブル26[[#This Row],[qt_condition_type_id]],見積条件タイプマスタ[#All],5,0)</f>
        <v>シャンク径公差</v>
      </c>
      <c r="F610" s="50" t="str">
        <f>VLOOKUP(テーブル26[[#This Row],[qt_condition_type_id]],見積条件タイプマスタ[#All],4,0)</f>
        <v>SOLID_FEATURE</v>
      </c>
      <c r="G610">
        <v>1</v>
      </c>
      <c r="H610" s="50" t="str">
        <f>テーブル26[[#This Row],[article_type_id]]&amp;"."&amp;テーブル26[[#This Row],[qt_condition_type_id]]&amp;"."&amp;テーブル26[[#This Row],[qt_condition_type_define_id]]</f>
        <v>13.10005.1</v>
      </c>
      <c r="I610" s="33" t="str">
        <f>VLOOKUP(テーブル26[[#This Row],['#unique_id]],見積条件マスタ[['#unique_id]:[name]],2,0)</f>
        <v>-0.01/-0.02</v>
      </c>
      <c r="J610" s="33">
        <f>VLOOKUP(テーブル26[[#This Row],['#unique_id]],見積条件マスタ[['#unique_id]:[name]],3,0)</f>
        <v>0</v>
      </c>
      <c r="K610" s="33" t="str">
        <f>VLOOKUP(テーブル26[[#This Row],['#unique_id]],見積条件マスタ[['#unique_id]:[name]],4,0)</f>
        <v>-0.01/-0.02</v>
      </c>
      <c r="L610" s="38">
        <v>3</v>
      </c>
      <c r="M610" s="38" t="s">
        <v>735</v>
      </c>
      <c r="N610" s="38" t="s">
        <v>742</v>
      </c>
      <c r="O610" s="38"/>
      <c r="P610" s="38" t="s">
        <v>741</v>
      </c>
      <c r="Q610" s="38"/>
    </row>
    <row r="611" spans="2:17" x14ac:dyDescent="0.25">
      <c r="B611">
        <v>13</v>
      </c>
      <c r="C611" s="50" t="str">
        <f>VLOOKUP(テーブル26[[#This Row],[article_type_id]],品名マスタ[#All],5,0)</f>
        <v>鋳抜きピン</v>
      </c>
      <c r="D611">
        <v>10005</v>
      </c>
      <c r="E611" s="50" t="str">
        <f>VLOOKUP(テーブル26[[#This Row],[qt_condition_type_id]],見積条件タイプマスタ[#All],5,0)</f>
        <v>シャンク径公差</v>
      </c>
      <c r="F611" s="50" t="str">
        <f>VLOOKUP(テーブル26[[#This Row],[qt_condition_type_id]],見積条件タイプマスタ[#All],4,0)</f>
        <v>SOLID_FEATURE</v>
      </c>
      <c r="G611">
        <v>1</v>
      </c>
      <c r="H611" s="50" t="str">
        <f>テーブル26[[#This Row],[article_type_id]]&amp;"."&amp;テーブル26[[#This Row],[qt_condition_type_id]]&amp;"."&amp;テーブル26[[#This Row],[qt_condition_type_define_id]]</f>
        <v>13.10005.1</v>
      </c>
      <c r="I611" s="33" t="str">
        <f>VLOOKUP(テーブル26[[#This Row],['#unique_id]],見積条件マスタ[['#unique_id]:[name]],2,0)</f>
        <v>-0.01/-0.02</v>
      </c>
      <c r="J611" s="33">
        <f>VLOOKUP(テーブル26[[#This Row],['#unique_id]],見積条件マスタ[['#unique_id]:[name]],3,0)</f>
        <v>0</v>
      </c>
      <c r="K611" s="33" t="str">
        <f>VLOOKUP(テーブル26[[#This Row],['#unique_id]],見積条件マスタ[['#unique_id]:[name]],4,0)</f>
        <v>-0.01/-0.02</v>
      </c>
      <c r="L611" s="38">
        <v>4</v>
      </c>
      <c r="M611" s="38" t="s">
        <v>735</v>
      </c>
      <c r="N611" s="38" t="s">
        <v>740</v>
      </c>
      <c r="O611" s="38"/>
      <c r="P611" s="38" t="s">
        <v>741</v>
      </c>
      <c r="Q611" s="38"/>
    </row>
    <row r="612" spans="2:17" x14ac:dyDescent="0.25">
      <c r="B612">
        <v>13</v>
      </c>
      <c r="C612" s="50" t="str">
        <f>VLOOKUP(テーブル26[[#This Row],[article_type_id]],品名マスタ[#All],5,0)</f>
        <v>鋳抜きピン</v>
      </c>
      <c r="D612">
        <v>10005</v>
      </c>
      <c r="E612" s="50" t="str">
        <f>VLOOKUP(テーブル26[[#This Row],[qt_condition_type_id]],見積条件タイプマスタ[#All],5,0)</f>
        <v>シャンク径公差</v>
      </c>
      <c r="F612" s="50" t="str">
        <f>VLOOKUP(テーブル26[[#This Row],[qt_condition_type_id]],見積条件タイプマスタ[#All],4,0)</f>
        <v>SOLID_FEATURE</v>
      </c>
      <c r="G612">
        <v>1</v>
      </c>
      <c r="H612" s="50" t="str">
        <f>テーブル26[[#This Row],[article_type_id]]&amp;"."&amp;テーブル26[[#This Row],[qt_condition_type_id]]&amp;"."&amp;テーブル26[[#This Row],[qt_condition_type_define_id]]</f>
        <v>13.10005.1</v>
      </c>
      <c r="I612" s="33" t="str">
        <f>VLOOKUP(テーブル26[[#This Row],['#unique_id]],見積条件マスタ[['#unique_id]:[name]],2,0)</f>
        <v>-0.01/-0.02</v>
      </c>
      <c r="J612" s="33">
        <f>VLOOKUP(テーブル26[[#This Row],['#unique_id]],見積条件マスタ[['#unique_id]:[name]],3,0)</f>
        <v>0</v>
      </c>
      <c r="K612" s="33" t="str">
        <f>VLOOKUP(テーブル26[[#This Row],['#unique_id]],見積条件マスタ[['#unique_id]:[name]],4,0)</f>
        <v>-0.01/-0.02</v>
      </c>
      <c r="L612" s="38">
        <v>5</v>
      </c>
      <c r="M612" s="38" t="s">
        <v>743</v>
      </c>
      <c r="N612" s="38" t="s">
        <v>735</v>
      </c>
      <c r="O612" s="38"/>
      <c r="P612" s="38" t="s">
        <v>731</v>
      </c>
      <c r="Q612" s="38"/>
    </row>
    <row r="613" spans="2:17" x14ac:dyDescent="0.25">
      <c r="B613">
        <v>13</v>
      </c>
      <c r="C613" s="50" t="str">
        <f>VLOOKUP(テーブル26[[#This Row],[article_type_id]],品名マスタ[#All],5,0)</f>
        <v>鋳抜きピン</v>
      </c>
      <c r="D613">
        <v>10005</v>
      </c>
      <c r="E613" s="50" t="str">
        <f>VLOOKUP(テーブル26[[#This Row],[qt_condition_type_id]],見積条件タイプマスタ[#All],5,0)</f>
        <v>シャンク径公差</v>
      </c>
      <c r="F613" s="50" t="str">
        <f>VLOOKUP(テーブル26[[#This Row],[qt_condition_type_id]],見積条件タイプマスタ[#All],4,0)</f>
        <v>SOLID_FEATURE</v>
      </c>
      <c r="G613">
        <v>3</v>
      </c>
      <c r="H613" s="50" t="str">
        <f>テーブル26[[#This Row],[article_type_id]]&amp;"."&amp;テーブル26[[#This Row],[qt_condition_type_id]]&amp;"."&amp;テーブル26[[#This Row],[qt_condition_type_define_id]]</f>
        <v>13.10005.3</v>
      </c>
      <c r="I613" s="33" t="str">
        <f>VLOOKUP(テーブル26[[#This Row],['#unique_id]],見積条件マスタ[['#unique_id]:[name]],2,0)</f>
        <v>-0.02/-0.03</v>
      </c>
      <c r="J613" s="33">
        <f>VLOOKUP(テーブル26[[#This Row],['#unique_id]],見積条件マスタ[['#unique_id]:[name]],3,0)</f>
        <v>0</v>
      </c>
      <c r="K613" s="33" t="str">
        <f>VLOOKUP(テーブル26[[#This Row],['#unique_id]],見積条件マスタ[['#unique_id]:[name]],4,0)</f>
        <v>-0.02/-0.03</v>
      </c>
      <c r="L613" s="38">
        <v>1</v>
      </c>
      <c r="M613" s="38" t="s">
        <v>735</v>
      </c>
      <c r="N613" s="38" t="s">
        <v>733</v>
      </c>
      <c r="O613" s="38"/>
      <c r="P613" s="38" t="s">
        <v>741</v>
      </c>
      <c r="Q613" s="38"/>
    </row>
    <row r="614" spans="2:17" x14ac:dyDescent="0.25">
      <c r="B614">
        <v>13</v>
      </c>
      <c r="C614" s="50" t="str">
        <f>VLOOKUP(テーブル26[[#This Row],[article_type_id]],品名マスタ[#All],5,0)</f>
        <v>鋳抜きピン</v>
      </c>
      <c r="D614">
        <v>10005</v>
      </c>
      <c r="E614" s="50" t="str">
        <f>VLOOKUP(テーブル26[[#This Row],[qt_condition_type_id]],見積条件タイプマスタ[#All],5,0)</f>
        <v>シャンク径公差</v>
      </c>
      <c r="F614" s="50" t="str">
        <f>VLOOKUP(テーブル26[[#This Row],[qt_condition_type_id]],見積条件タイプマスタ[#All],4,0)</f>
        <v>SOLID_FEATURE</v>
      </c>
      <c r="G614">
        <v>3</v>
      </c>
      <c r="H614" s="50" t="str">
        <f>テーブル26[[#This Row],[article_type_id]]&amp;"."&amp;テーブル26[[#This Row],[qt_condition_type_id]]&amp;"."&amp;テーブル26[[#This Row],[qt_condition_type_define_id]]</f>
        <v>13.10005.3</v>
      </c>
      <c r="I614" s="33" t="str">
        <f>VLOOKUP(テーブル26[[#This Row],['#unique_id]],見積条件マスタ[['#unique_id]:[name]],2,0)</f>
        <v>-0.02/-0.03</v>
      </c>
      <c r="J614" s="33">
        <f>VLOOKUP(テーブル26[[#This Row],['#unique_id]],見積条件マスタ[['#unique_id]:[name]],3,0)</f>
        <v>0</v>
      </c>
      <c r="K614" s="33" t="str">
        <f>VLOOKUP(テーブル26[[#This Row],['#unique_id]],見積条件マスタ[['#unique_id]:[name]],4,0)</f>
        <v>-0.02/-0.03</v>
      </c>
      <c r="L614" s="38">
        <v>2</v>
      </c>
      <c r="M614" s="38" t="s">
        <v>735</v>
      </c>
      <c r="N614" s="38" t="s">
        <v>739</v>
      </c>
      <c r="O614" s="38"/>
      <c r="P614" s="38" t="s">
        <v>741</v>
      </c>
      <c r="Q614" s="38"/>
    </row>
    <row r="615" spans="2:17" x14ac:dyDescent="0.25">
      <c r="B615">
        <v>13</v>
      </c>
      <c r="C615" s="50" t="str">
        <f>VLOOKUP(テーブル26[[#This Row],[article_type_id]],品名マスタ[#All],5,0)</f>
        <v>鋳抜きピン</v>
      </c>
      <c r="D615">
        <v>10005</v>
      </c>
      <c r="E615" s="50" t="str">
        <f>VLOOKUP(テーブル26[[#This Row],[qt_condition_type_id]],見積条件タイプマスタ[#All],5,0)</f>
        <v>シャンク径公差</v>
      </c>
      <c r="F615" s="50" t="str">
        <f>VLOOKUP(テーブル26[[#This Row],[qt_condition_type_id]],見積条件タイプマスタ[#All],4,0)</f>
        <v>SOLID_FEATURE</v>
      </c>
      <c r="G615">
        <v>3</v>
      </c>
      <c r="H615" s="50" t="str">
        <f>テーブル26[[#This Row],[article_type_id]]&amp;"."&amp;テーブル26[[#This Row],[qt_condition_type_id]]&amp;"."&amp;テーブル26[[#This Row],[qt_condition_type_define_id]]</f>
        <v>13.10005.3</v>
      </c>
      <c r="I615" s="33" t="str">
        <f>VLOOKUP(テーブル26[[#This Row],['#unique_id]],見積条件マスタ[['#unique_id]:[name]],2,0)</f>
        <v>-0.02/-0.03</v>
      </c>
      <c r="J615" s="33">
        <f>VLOOKUP(テーブル26[[#This Row],['#unique_id]],見積条件マスタ[['#unique_id]:[name]],3,0)</f>
        <v>0</v>
      </c>
      <c r="K615" s="33" t="str">
        <f>VLOOKUP(テーブル26[[#This Row],['#unique_id]],見積条件マスタ[['#unique_id]:[name]],4,0)</f>
        <v>-0.02/-0.03</v>
      </c>
      <c r="L615" s="38">
        <v>3</v>
      </c>
      <c r="M615" s="38" t="s">
        <v>735</v>
      </c>
      <c r="N615" s="38" t="s">
        <v>742</v>
      </c>
      <c r="O615" s="38"/>
      <c r="P615" s="38" t="s">
        <v>741</v>
      </c>
      <c r="Q615" s="38"/>
    </row>
    <row r="616" spans="2:17" x14ac:dyDescent="0.25">
      <c r="B616">
        <v>13</v>
      </c>
      <c r="C616" s="50" t="str">
        <f>VLOOKUP(テーブル26[[#This Row],[article_type_id]],品名マスタ[#All],5,0)</f>
        <v>鋳抜きピン</v>
      </c>
      <c r="D616">
        <v>10005</v>
      </c>
      <c r="E616" s="50" t="str">
        <f>VLOOKUP(テーブル26[[#This Row],[qt_condition_type_id]],見積条件タイプマスタ[#All],5,0)</f>
        <v>シャンク径公差</v>
      </c>
      <c r="F616" s="50" t="str">
        <f>VLOOKUP(テーブル26[[#This Row],[qt_condition_type_id]],見積条件タイプマスタ[#All],4,0)</f>
        <v>SOLID_FEATURE</v>
      </c>
      <c r="G616">
        <v>3</v>
      </c>
      <c r="H616" s="50" t="str">
        <f>テーブル26[[#This Row],[article_type_id]]&amp;"."&amp;テーブル26[[#This Row],[qt_condition_type_id]]&amp;"."&amp;テーブル26[[#This Row],[qt_condition_type_define_id]]</f>
        <v>13.10005.3</v>
      </c>
      <c r="I616" s="33" t="str">
        <f>VLOOKUP(テーブル26[[#This Row],['#unique_id]],見積条件マスタ[['#unique_id]:[name]],2,0)</f>
        <v>-0.02/-0.03</v>
      </c>
      <c r="J616" s="33">
        <f>VLOOKUP(テーブル26[[#This Row],['#unique_id]],見積条件マスタ[['#unique_id]:[name]],3,0)</f>
        <v>0</v>
      </c>
      <c r="K616" s="33" t="str">
        <f>VLOOKUP(テーブル26[[#This Row],['#unique_id]],見積条件マスタ[['#unique_id]:[name]],4,0)</f>
        <v>-0.02/-0.03</v>
      </c>
      <c r="L616" s="38">
        <v>4</v>
      </c>
      <c r="M616" s="38" t="s">
        <v>735</v>
      </c>
      <c r="N616" s="38" t="s">
        <v>740</v>
      </c>
      <c r="O616" s="38"/>
      <c r="P616" s="38" t="s">
        <v>741</v>
      </c>
      <c r="Q616" s="38"/>
    </row>
    <row r="617" spans="2:17" x14ac:dyDescent="0.25">
      <c r="B617">
        <v>13</v>
      </c>
      <c r="C617" s="50" t="str">
        <f>VLOOKUP(テーブル26[[#This Row],[article_type_id]],品名マスタ[#All],5,0)</f>
        <v>鋳抜きピン</v>
      </c>
      <c r="D617">
        <v>10005</v>
      </c>
      <c r="E617" s="50" t="str">
        <f>VLOOKUP(テーブル26[[#This Row],[qt_condition_type_id]],見積条件タイプマスタ[#All],5,0)</f>
        <v>シャンク径公差</v>
      </c>
      <c r="F617" s="50" t="str">
        <f>VLOOKUP(テーブル26[[#This Row],[qt_condition_type_id]],見積条件タイプマスタ[#All],4,0)</f>
        <v>SOLID_FEATURE</v>
      </c>
      <c r="G617">
        <v>3</v>
      </c>
      <c r="H617" s="50" t="str">
        <f>テーブル26[[#This Row],[article_type_id]]&amp;"."&amp;テーブル26[[#This Row],[qt_condition_type_id]]&amp;"."&amp;テーブル26[[#This Row],[qt_condition_type_define_id]]</f>
        <v>13.10005.3</v>
      </c>
      <c r="I617" s="33" t="str">
        <f>VLOOKUP(テーブル26[[#This Row],['#unique_id]],見積条件マスタ[['#unique_id]:[name]],2,0)</f>
        <v>-0.02/-0.03</v>
      </c>
      <c r="J617" s="33">
        <f>VLOOKUP(テーブル26[[#This Row],['#unique_id]],見積条件マスタ[['#unique_id]:[name]],3,0)</f>
        <v>0</v>
      </c>
      <c r="K617" s="33" t="str">
        <f>VLOOKUP(テーブル26[[#This Row],['#unique_id]],見積条件マスタ[['#unique_id]:[name]],4,0)</f>
        <v>-0.02/-0.03</v>
      </c>
      <c r="L617" s="38">
        <v>5</v>
      </c>
      <c r="M617" s="38" t="s">
        <v>743</v>
      </c>
      <c r="N617" s="38" t="s">
        <v>735</v>
      </c>
      <c r="O617" s="38"/>
      <c r="P617" s="38" t="s">
        <v>731</v>
      </c>
      <c r="Q617" s="38"/>
    </row>
    <row r="618" spans="2:17" x14ac:dyDescent="0.25">
      <c r="B618">
        <v>13</v>
      </c>
      <c r="C618" s="50" t="str">
        <f>VLOOKUP(テーブル26[[#This Row],[article_type_id]],品名マスタ[#All],5,0)</f>
        <v>鋳抜きピン</v>
      </c>
      <c r="D618">
        <v>10005</v>
      </c>
      <c r="E618" s="50" t="str">
        <f>VLOOKUP(テーブル26[[#This Row],[qt_condition_type_id]],見積条件タイプマスタ[#All],5,0)</f>
        <v>シャンク径公差</v>
      </c>
      <c r="F618" s="50" t="str">
        <f>VLOOKUP(テーブル26[[#This Row],[qt_condition_type_id]],見積条件タイプマスタ[#All],4,0)</f>
        <v>SOLID_FEATURE</v>
      </c>
      <c r="G618">
        <v>5</v>
      </c>
      <c r="H618" s="50" t="str">
        <f>テーブル26[[#This Row],[article_type_id]]&amp;"."&amp;テーブル26[[#This Row],[qt_condition_type_id]]&amp;"."&amp;テーブル26[[#This Row],[qt_condition_type_define_id]]</f>
        <v>13.10005.5</v>
      </c>
      <c r="I618" s="33" t="str">
        <f>VLOOKUP(テーブル26[[#This Row],['#unique_id]],見積条件マスタ[['#unique_id]:[name]],2,0)</f>
        <v>0/-0.01</v>
      </c>
      <c r="J618" s="33">
        <f>VLOOKUP(テーブル26[[#This Row],['#unique_id]],見積条件マスタ[['#unique_id]:[name]],3,0)</f>
        <v>0</v>
      </c>
      <c r="K618" s="33" t="str">
        <f>VLOOKUP(テーブル26[[#This Row],['#unique_id]],見積条件マスタ[['#unique_id]:[name]],4,0)</f>
        <v>0/-0.01</v>
      </c>
      <c r="L618" s="38">
        <v>1</v>
      </c>
      <c r="M618" s="38" t="s">
        <v>735</v>
      </c>
      <c r="N618" s="38" t="s">
        <v>733</v>
      </c>
      <c r="O618" s="38"/>
      <c r="P618" s="38" t="s">
        <v>741</v>
      </c>
      <c r="Q618" s="38"/>
    </row>
    <row r="619" spans="2:17" x14ac:dyDescent="0.25">
      <c r="B619">
        <v>13</v>
      </c>
      <c r="C619" s="50" t="str">
        <f>VLOOKUP(テーブル26[[#This Row],[article_type_id]],品名マスタ[#All],5,0)</f>
        <v>鋳抜きピン</v>
      </c>
      <c r="D619">
        <v>10005</v>
      </c>
      <c r="E619" s="50" t="str">
        <f>VLOOKUP(テーブル26[[#This Row],[qt_condition_type_id]],見積条件タイプマスタ[#All],5,0)</f>
        <v>シャンク径公差</v>
      </c>
      <c r="F619" s="50" t="str">
        <f>VLOOKUP(テーブル26[[#This Row],[qt_condition_type_id]],見積条件タイプマスタ[#All],4,0)</f>
        <v>SOLID_FEATURE</v>
      </c>
      <c r="G619">
        <v>5</v>
      </c>
      <c r="H619" s="50" t="str">
        <f>テーブル26[[#This Row],[article_type_id]]&amp;"."&amp;テーブル26[[#This Row],[qt_condition_type_id]]&amp;"."&amp;テーブル26[[#This Row],[qt_condition_type_define_id]]</f>
        <v>13.10005.5</v>
      </c>
      <c r="I619" s="33" t="str">
        <f>VLOOKUP(テーブル26[[#This Row],['#unique_id]],見積条件マスタ[['#unique_id]:[name]],2,0)</f>
        <v>0/-0.01</v>
      </c>
      <c r="J619" s="33">
        <f>VLOOKUP(テーブル26[[#This Row],['#unique_id]],見積条件マスタ[['#unique_id]:[name]],3,0)</f>
        <v>0</v>
      </c>
      <c r="K619" s="33" t="str">
        <f>VLOOKUP(テーブル26[[#This Row],['#unique_id]],見積条件マスタ[['#unique_id]:[name]],4,0)</f>
        <v>0/-0.01</v>
      </c>
      <c r="L619" s="38">
        <v>2</v>
      </c>
      <c r="M619" s="38" t="s">
        <v>735</v>
      </c>
      <c r="N619" s="38" t="s">
        <v>739</v>
      </c>
      <c r="O619" s="38"/>
      <c r="P619" s="38" t="s">
        <v>741</v>
      </c>
      <c r="Q619" s="38"/>
    </row>
    <row r="620" spans="2:17" x14ac:dyDescent="0.25">
      <c r="B620">
        <v>13</v>
      </c>
      <c r="C620" s="50" t="str">
        <f>VLOOKUP(テーブル26[[#This Row],[article_type_id]],品名マスタ[#All],5,0)</f>
        <v>鋳抜きピン</v>
      </c>
      <c r="D620">
        <v>10005</v>
      </c>
      <c r="E620" s="50" t="str">
        <f>VLOOKUP(テーブル26[[#This Row],[qt_condition_type_id]],見積条件タイプマスタ[#All],5,0)</f>
        <v>シャンク径公差</v>
      </c>
      <c r="F620" s="50" t="str">
        <f>VLOOKUP(テーブル26[[#This Row],[qt_condition_type_id]],見積条件タイプマスタ[#All],4,0)</f>
        <v>SOLID_FEATURE</v>
      </c>
      <c r="G620">
        <v>5</v>
      </c>
      <c r="H620" s="50" t="str">
        <f>テーブル26[[#This Row],[article_type_id]]&amp;"."&amp;テーブル26[[#This Row],[qt_condition_type_id]]&amp;"."&amp;テーブル26[[#This Row],[qt_condition_type_define_id]]</f>
        <v>13.10005.5</v>
      </c>
      <c r="I620" s="33" t="str">
        <f>VLOOKUP(テーブル26[[#This Row],['#unique_id]],見積条件マスタ[['#unique_id]:[name]],2,0)</f>
        <v>0/-0.01</v>
      </c>
      <c r="J620" s="33">
        <f>VLOOKUP(テーブル26[[#This Row],['#unique_id]],見積条件マスタ[['#unique_id]:[name]],3,0)</f>
        <v>0</v>
      </c>
      <c r="K620" s="33" t="str">
        <f>VLOOKUP(テーブル26[[#This Row],['#unique_id]],見積条件マスタ[['#unique_id]:[name]],4,0)</f>
        <v>0/-0.01</v>
      </c>
      <c r="L620" s="38">
        <v>3</v>
      </c>
      <c r="M620" s="38" t="s">
        <v>735</v>
      </c>
      <c r="N620" s="38" t="s">
        <v>742</v>
      </c>
      <c r="O620" s="38"/>
      <c r="P620" s="38" t="s">
        <v>741</v>
      </c>
      <c r="Q620" s="38"/>
    </row>
    <row r="621" spans="2:17" x14ac:dyDescent="0.25">
      <c r="B621">
        <v>13</v>
      </c>
      <c r="C621" s="50" t="str">
        <f>VLOOKUP(テーブル26[[#This Row],[article_type_id]],品名マスタ[#All],5,0)</f>
        <v>鋳抜きピン</v>
      </c>
      <c r="D621">
        <v>10005</v>
      </c>
      <c r="E621" s="50" t="str">
        <f>VLOOKUP(テーブル26[[#This Row],[qt_condition_type_id]],見積条件タイプマスタ[#All],5,0)</f>
        <v>シャンク径公差</v>
      </c>
      <c r="F621" s="50" t="str">
        <f>VLOOKUP(テーブル26[[#This Row],[qt_condition_type_id]],見積条件タイプマスタ[#All],4,0)</f>
        <v>SOLID_FEATURE</v>
      </c>
      <c r="G621">
        <v>5</v>
      </c>
      <c r="H621" s="50" t="str">
        <f>テーブル26[[#This Row],[article_type_id]]&amp;"."&amp;テーブル26[[#This Row],[qt_condition_type_id]]&amp;"."&amp;テーブル26[[#This Row],[qt_condition_type_define_id]]</f>
        <v>13.10005.5</v>
      </c>
      <c r="I621" s="33" t="str">
        <f>VLOOKUP(テーブル26[[#This Row],['#unique_id]],見積条件マスタ[['#unique_id]:[name]],2,0)</f>
        <v>0/-0.01</v>
      </c>
      <c r="J621" s="33">
        <f>VLOOKUP(テーブル26[[#This Row],['#unique_id]],見積条件マスタ[['#unique_id]:[name]],3,0)</f>
        <v>0</v>
      </c>
      <c r="K621" s="33" t="str">
        <f>VLOOKUP(テーブル26[[#This Row],['#unique_id]],見積条件マスタ[['#unique_id]:[name]],4,0)</f>
        <v>0/-0.01</v>
      </c>
      <c r="L621" s="38">
        <v>4</v>
      </c>
      <c r="M621" s="38" t="s">
        <v>735</v>
      </c>
      <c r="N621" s="38" t="s">
        <v>740</v>
      </c>
      <c r="O621" s="38"/>
      <c r="P621" s="38" t="s">
        <v>741</v>
      </c>
      <c r="Q621" s="38"/>
    </row>
    <row r="622" spans="2:17" x14ac:dyDescent="0.25">
      <c r="B622">
        <v>13</v>
      </c>
      <c r="C622" s="50" t="str">
        <f>VLOOKUP(テーブル26[[#This Row],[article_type_id]],品名マスタ[#All],5,0)</f>
        <v>鋳抜きピン</v>
      </c>
      <c r="D622">
        <v>10005</v>
      </c>
      <c r="E622" s="50" t="str">
        <f>VLOOKUP(テーブル26[[#This Row],[qt_condition_type_id]],見積条件タイプマスタ[#All],5,0)</f>
        <v>シャンク径公差</v>
      </c>
      <c r="F622" s="50" t="str">
        <f>VLOOKUP(テーブル26[[#This Row],[qt_condition_type_id]],見積条件タイプマスタ[#All],4,0)</f>
        <v>SOLID_FEATURE</v>
      </c>
      <c r="G622">
        <v>5</v>
      </c>
      <c r="H622" s="50" t="str">
        <f>テーブル26[[#This Row],[article_type_id]]&amp;"."&amp;テーブル26[[#This Row],[qt_condition_type_id]]&amp;"."&amp;テーブル26[[#This Row],[qt_condition_type_define_id]]</f>
        <v>13.10005.5</v>
      </c>
      <c r="I622" s="33" t="str">
        <f>VLOOKUP(テーブル26[[#This Row],['#unique_id]],見積条件マスタ[['#unique_id]:[name]],2,0)</f>
        <v>0/-0.01</v>
      </c>
      <c r="J622" s="33">
        <f>VLOOKUP(テーブル26[[#This Row],['#unique_id]],見積条件マスタ[['#unique_id]:[name]],3,0)</f>
        <v>0</v>
      </c>
      <c r="K622" s="33" t="str">
        <f>VLOOKUP(テーブル26[[#This Row],['#unique_id]],見積条件マスタ[['#unique_id]:[name]],4,0)</f>
        <v>0/-0.01</v>
      </c>
      <c r="L622" s="38">
        <v>5</v>
      </c>
      <c r="M622" s="38" t="s">
        <v>735</v>
      </c>
      <c r="N622" s="38" t="s">
        <v>735</v>
      </c>
      <c r="O622" s="38"/>
      <c r="P622" s="38" t="s">
        <v>731</v>
      </c>
      <c r="Q622" s="38"/>
    </row>
    <row r="623" spans="2:17" x14ac:dyDescent="0.25">
      <c r="B623">
        <v>13</v>
      </c>
      <c r="C623" s="50" t="str">
        <f>VLOOKUP(テーブル26[[#This Row],[article_type_id]],品名マスタ[#All],5,0)</f>
        <v>鋳抜きピン</v>
      </c>
      <c r="D623">
        <v>10005</v>
      </c>
      <c r="E623" s="50" t="str">
        <f>VLOOKUP(テーブル26[[#This Row],[qt_condition_type_id]],見積条件タイプマスタ[#All],5,0)</f>
        <v>シャンク径公差</v>
      </c>
      <c r="F623" s="50" t="str">
        <f>VLOOKUP(テーブル26[[#This Row],[qt_condition_type_id]],見積条件タイプマスタ[#All],4,0)</f>
        <v>SOLID_FEATURE</v>
      </c>
      <c r="G623">
        <v>7</v>
      </c>
      <c r="H623" s="50" t="str">
        <f>テーブル26[[#This Row],[article_type_id]]&amp;"."&amp;テーブル26[[#This Row],[qt_condition_type_id]]&amp;"."&amp;テーブル26[[#This Row],[qt_condition_type_define_id]]</f>
        <v>13.10005.7</v>
      </c>
      <c r="I623" s="33" t="str">
        <f>VLOOKUP(テーブル26[[#This Row],['#unique_id]],見積条件マスタ[['#unique_id]:[name]],2,0)</f>
        <v>-0.004/-0.012</v>
      </c>
      <c r="J623" s="33">
        <f>VLOOKUP(テーブル26[[#This Row],['#unique_id]],見積条件マスタ[['#unique_id]:[name]],3,0)</f>
        <v>0</v>
      </c>
      <c r="K623" s="33" t="str">
        <f>VLOOKUP(テーブル26[[#This Row],['#unique_id]],見積条件マスタ[['#unique_id]:[name]],4,0)</f>
        <v>g6 -0.004/-0.012</v>
      </c>
      <c r="L623" s="38">
        <v>1</v>
      </c>
      <c r="M623" s="38" t="s">
        <v>735</v>
      </c>
      <c r="N623" s="38" t="s">
        <v>733</v>
      </c>
      <c r="O623" s="38"/>
      <c r="P623" s="38" t="s">
        <v>672</v>
      </c>
      <c r="Q623" s="38"/>
    </row>
    <row r="624" spans="2:17" x14ac:dyDescent="0.25">
      <c r="B624">
        <v>13</v>
      </c>
      <c r="C624" s="50" t="str">
        <f>VLOOKUP(テーブル26[[#This Row],[article_type_id]],品名マスタ[#All],5,0)</f>
        <v>鋳抜きピン</v>
      </c>
      <c r="D624">
        <v>10005</v>
      </c>
      <c r="E624" s="50" t="str">
        <f>VLOOKUP(テーブル26[[#This Row],[qt_condition_type_id]],見積条件タイプマスタ[#All],5,0)</f>
        <v>シャンク径公差</v>
      </c>
      <c r="F624" s="50" t="str">
        <f>VLOOKUP(テーブル26[[#This Row],[qt_condition_type_id]],見積条件タイプマスタ[#All],4,0)</f>
        <v>SOLID_FEATURE</v>
      </c>
      <c r="G624">
        <v>7</v>
      </c>
      <c r="H624" s="50" t="str">
        <f>テーブル26[[#This Row],[article_type_id]]&amp;"."&amp;テーブル26[[#This Row],[qt_condition_type_id]]&amp;"."&amp;テーブル26[[#This Row],[qt_condition_type_define_id]]</f>
        <v>13.10005.7</v>
      </c>
      <c r="I624" s="33" t="str">
        <f>VLOOKUP(テーブル26[[#This Row],['#unique_id]],見積条件マスタ[['#unique_id]:[name]],2,0)</f>
        <v>-0.004/-0.012</v>
      </c>
      <c r="J624" s="33">
        <f>VLOOKUP(テーブル26[[#This Row],['#unique_id]],見積条件マスタ[['#unique_id]:[name]],3,0)</f>
        <v>0</v>
      </c>
      <c r="K624" s="33" t="str">
        <f>VLOOKUP(テーブル26[[#This Row],['#unique_id]],見積条件マスタ[['#unique_id]:[name]],4,0)</f>
        <v>g6 -0.004/-0.012</v>
      </c>
      <c r="L624" s="38">
        <v>2</v>
      </c>
      <c r="M624" s="38" t="s">
        <v>735</v>
      </c>
      <c r="N624" s="38" t="s">
        <v>739</v>
      </c>
      <c r="O624" s="38"/>
      <c r="P624" s="38" t="s">
        <v>672</v>
      </c>
      <c r="Q624" s="38"/>
    </row>
    <row r="625" spans="2:17" x14ac:dyDescent="0.25">
      <c r="B625">
        <v>13</v>
      </c>
      <c r="C625" s="50" t="str">
        <f>VLOOKUP(テーブル26[[#This Row],[article_type_id]],品名マスタ[#All],5,0)</f>
        <v>鋳抜きピン</v>
      </c>
      <c r="D625">
        <v>10005</v>
      </c>
      <c r="E625" s="50" t="str">
        <f>VLOOKUP(テーブル26[[#This Row],[qt_condition_type_id]],見積条件タイプマスタ[#All],5,0)</f>
        <v>シャンク径公差</v>
      </c>
      <c r="F625" s="50" t="str">
        <f>VLOOKUP(テーブル26[[#This Row],[qt_condition_type_id]],見積条件タイプマスタ[#All],4,0)</f>
        <v>SOLID_FEATURE</v>
      </c>
      <c r="G625">
        <v>7</v>
      </c>
      <c r="H625" s="50" t="str">
        <f>テーブル26[[#This Row],[article_type_id]]&amp;"."&amp;テーブル26[[#This Row],[qt_condition_type_id]]&amp;"."&amp;テーブル26[[#This Row],[qt_condition_type_define_id]]</f>
        <v>13.10005.7</v>
      </c>
      <c r="I625" s="33" t="str">
        <f>VLOOKUP(テーブル26[[#This Row],['#unique_id]],見積条件マスタ[['#unique_id]:[name]],2,0)</f>
        <v>-0.004/-0.012</v>
      </c>
      <c r="J625" s="33">
        <f>VLOOKUP(テーブル26[[#This Row],['#unique_id]],見積条件マスタ[['#unique_id]:[name]],3,0)</f>
        <v>0</v>
      </c>
      <c r="K625" s="33" t="str">
        <f>VLOOKUP(テーブル26[[#This Row],['#unique_id]],見積条件マスタ[['#unique_id]:[name]],4,0)</f>
        <v>g6 -0.004/-0.012</v>
      </c>
      <c r="L625" s="38">
        <v>3</v>
      </c>
      <c r="M625" s="38" t="s">
        <v>735</v>
      </c>
      <c r="N625" s="38" t="s">
        <v>742</v>
      </c>
      <c r="O625" s="38"/>
      <c r="P625" s="38" t="s">
        <v>672</v>
      </c>
      <c r="Q625" s="38"/>
    </row>
    <row r="626" spans="2:17" x14ac:dyDescent="0.25">
      <c r="B626">
        <v>13</v>
      </c>
      <c r="C626" s="50" t="str">
        <f>VLOOKUP(テーブル26[[#This Row],[article_type_id]],品名マスタ[#All],5,0)</f>
        <v>鋳抜きピン</v>
      </c>
      <c r="D626">
        <v>10005</v>
      </c>
      <c r="E626" s="50" t="str">
        <f>VLOOKUP(テーブル26[[#This Row],[qt_condition_type_id]],見積条件タイプマスタ[#All],5,0)</f>
        <v>シャンク径公差</v>
      </c>
      <c r="F626" s="50" t="str">
        <f>VLOOKUP(テーブル26[[#This Row],[qt_condition_type_id]],見積条件タイプマスタ[#All],4,0)</f>
        <v>SOLID_FEATURE</v>
      </c>
      <c r="G626">
        <v>7</v>
      </c>
      <c r="H626" s="50" t="str">
        <f>テーブル26[[#This Row],[article_type_id]]&amp;"."&amp;テーブル26[[#This Row],[qt_condition_type_id]]&amp;"."&amp;テーブル26[[#This Row],[qt_condition_type_define_id]]</f>
        <v>13.10005.7</v>
      </c>
      <c r="I626" s="33" t="str">
        <f>VLOOKUP(テーブル26[[#This Row],['#unique_id]],見積条件マスタ[['#unique_id]:[name]],2,0)</f>
        <v>-0.004/-0.012</v>
      </c>
      <c r="J626" s="33">
        <f>VLOOKUP(テーブル26[[#This Row],['#unique_id]],見積条件マスタ[['#unique_id]:[name]],3,0)</f>
        <v>0</v>
      </c>
      <c r="K626" s="33" t="str">
        <f>VLOOKUP(テーブル26[[#This Row],['#unique_id]],見積条件マスタ[['#unique_id]:[name]],4,0)</f>
        <v>g6 -0.004/-0.012</v>
      </c>
      <c r="L626" s="38">
        <v>4</v>
      </c>
      <c r="M626" s="38" t="s">
        <v>735</v>
      </c>
      <c r="N626" s="38" t="s">
        <v>740</v>
      </c>
      <c r="O626" s="38"/>
      <c r="P626" s="38" t="s">
        <v>672</v>
      </c>
      <c r="Q626" s="38"/>
    </row>
    <row r="627" spans="2:17" x14ac:dyDescent="0.25">
      <c r="B627">
        <v>13</v>
      </c>
      <c r="C627" s="50" t="str">
        <f>VLOOKUP(テーブル26[[#This Row],[article_type_id]],品名マスタ[#All],5,0)</f>
        <v>鋳抜きピン</v>
      </c>
      <c r="D627">
        <v>10005</v>
      </c>
      <c r="E627" s="50" t="str">
        <f>VLOOKUP(テーブル26[[#This Row],[qt_condition_type_id]],見積条件タイプマスタ[#All],5,0)</f>
        <v>シャンク径公差</v>
      </c>
      <c r="F627" s="50" t="str">
        <f>VLOOKUP(テーブル26[[#This Row],[qt_condition_type_id]],見積条件タイプマスタ[#All],4,0)</f>
        <v>SOLID_FEATURE</v>
      </c>
      <c r="G627">
        <v>7</v>
      </c>
      <c r="H627" s="50" t="str">
        <f>テーブル26[[#This Row],[article_type_id]]&amp;"."&amp;テーブル26[[#This Row],[qt_condition_type_id]]&amp;"."&amp;テーブル26[[#This Row],[qt_condition_type_define_id]]</f>
        <v>13.10005.7</v>
      </c>
      <c r="I627" s="33" t="str">
        <f>VLOOKUP(テーブル26[[#This Row],['#unique_id]],見積条件マスタ[['#unique_id]:[name]],2,0)</f>
        <v>-0.004/-0.012</v>
      </c>
      <c r="J627" s="33">
        <f>VLOOKUP(テーブル26[[#This Row],['#unique_id]],見積条件マスタ[['#unique_id]:[name]],3,0)</f>
        <v>0</v>
      </c>
      <c r="K627" s="33" t="str">
        <f>VLOOKUP(テーブル26[[#This Row],['#unique_id]],見積条件マスタ[['#unique_id]:[name]],4,0)</f>
        <v>g6 -0.004/-0.012</v>
      </c>
      <c r="L627" s="38">
        <v>5</v>
      </c>
      <c r="M627" s="38" t="s">
        <v>735</v>
      </c>
      <c r="N627" s="38" t="s">
        <v>735</v>
      </c>
      <c r="O627" s="43" t="s">
        <v>744</v>
      </c>
      <c r="P627" s="38" t="s">
        <v>731</v>
      </c>
      <c r="Q627" s="38"/>
    </row>
    <row r="628" spans="2:17" x14ac:dyDescent="0.25">
      <c r="B628">
        <v>13</v>
      </c>
      <c r="C628" s="50" t="str">
        <f>VLOOKUP(テーブル26[[#This Row],[article_type_id]],品名マスタ[#All],5,0)</f>
        <v>鋳抜きピン</v>
      </c>
      <c r="D628">
        <v>10005</v>
      </c>
      <c r="E628" s="50" t="str">
        <f>VLOOKUP(テーブル26[[#This Row],[qt_condition_type_id]],見積条件タイプマスタ[#All],5,0)</f>
        <v>シャンク径公差</v>
      </c>
      <c r="F628" s="50" t="str">
        <f>VLOOKUP(テーブル26[[#This Row],[qt_condition_type_id]],見積条件タイプマスタ[#All],4,0)</f>
        <v>SOLID_FEATURE</v>
      </c>
      <c r="G628">
        <v>7</v>
      </c>
      <c r="H628" s="50" t="str">
        <f>テーブル26[[#This Row],[article_type_id]]&amp;"."&amp;テーブル26[[#This Row],[qt_condition_type_id]]&amp;"."&amp;テーブル26[[#This Row],[qt_condition_type_define_id]]</f>
        <v>13.10005.7</v>
      </c>
      <c r="I628" s="33" t="str">
        <f>VLOOKUP(テーブル26[[#This Row],['#unique_id]],見積条件マスタ[['#unique_id]:[name]],2,0)</f>
        <v>-0.004/-0.012</v>
      </c>
      <c r="J628" s="33">
        <f>VLOOKUP(テーブル26[[#This Row],['#unique_id]],見積条件マスタ[['#unique_id]:[name]],3,0)</f>
        <v>0</v>
      </c>
      <c r="K628" s="33" t="str">
        <f>VLOOKUP(テーブル26[[#This Row],['#unique_id]],見積条件マスタ[['#unique_id]:[name]],4,0)</f>
        <v>g6 -0.004/-0.012</v>
      </c>
      <c r="L628" s="38">
        <v>6</v>
      </c>
      <c r="M628" s="38" t="s">
        <v>735</v>
      </c>
      <c r="N628" s="38" t="s">
        <v>735</v>
      </c>
      <c r="O628" s="38"/>
      <c r="P628" s="38" t="s">
        <v>672</v>
      </c>
      <c r="Q628" s="38"/>
    </row>
    <row r="629" spans="2:17" x14ac:dyDescent="0.25">
      <c r="B629">
        <v>13</v>
      </c>
      <c r="C629" s="50" t="str">
        <f>VLOOKUP(テーブル26[[#This Row],[article_type_id]],品名マスタ[#All],5,0)</f>
        <v>鋳抜きピン</v>
      </c>
      <c r="D629">
        <v>10005</v>
      </c>
      <c r="E629" s="50" t="str">
        <f>VLOOKUP(テーブル26[[#This Row],[qt_condition_type_id]],見積条件タイプマスタ[#All],5,0)</f>
        <v>シャンク径公差</v>
      </c>
      <c r="F629" s="50" t="str">
        <f>VLOOKUP(テーブル26[[#This Row],[qt_condition_type_id]],見積条件タイプマスタ[#All],4,0)</f>
        <v>SOLID_FEATURE</v>
      </c>
      <c r="G629">
        <v>8</v>
      </c>
      <c r="H629" s="50" t="str">
        <f>テーブル26[[#This Row],[article_type_id]]&amp;"."&amp;テーブル26[[#This Row],[qt_condition_type_id]]&amp;"."&amp;テーブル26[[#This Row],[qt_condition_type_define_id]]</f>
        <v>13.10005.8</v>
      </c>
      <c r="I629" s="33" t="str">
        <f>VLOOKUP(テーブル26[[#This Row],['#unique_id]],見積条件マスタ[['#unique_id]:[name]],2,0)</f>
        <v>-0.005/-0.014</v>
      </c>
      <c r="J629" s="33">
        <f>VLOOKUP(テーブル26[[#This Row],['#unique_id]],見積条件マスタ[['#unique_id]:[name]],3,0)</f>
        <v>0</v>
      </c>
      <c r="K629" s="33" t="str">
        <f>VLOOKUP(テーブル26[[#This Row],['#unique_id]],見積条件マスタ[['#unique_id]:[name]],4,0)</f>
        <v>g6 -0.005/-0.014</v>
      </c>
      <c r="L629" s="38">
        <v>1</v>
      </c>
      <c r="M629" s="38" t="s">
        <v>735</v>
      </c>
      <c r="N629" s="38" t="s">
        <v>733</v>
      </c>
      <c r="O629" s="38"/>
      <c r="P629" s="38" t="s">
        <v>672</v>
      </c>
      <c r="Q629" s="38"/>
    </row>
    <row r="630" spans="2:17" x14ac:dyDescent="0.25">
      <c r="B630">
        <v>13</v>
      </c>
      <c r="C630" s="50" t="str">
        <f>VLOOKUP(テーブル26[[#This Row],[article_type_id]],品名マスタ[#All],5,0)</f>
        <v>鋳抜きピン</v>
      </c>
      <c r="D630">
        <v>10005</v>
      </c>
      <c r="E630" s="50" t="str">
        <f>VLOOKUP(テーブル26[[#This Row],[qt_condition_type_id]],見積条件タイプマスタ[#All],5,0)</f>
        <v>シャンク径公差</v>
      </c>
      <c r="F630" s="50" t="str">
        <f>VLOOKUP(テーブル26[[#This Row],[qt_condition_type_id]],見積条件タイプマスタ[#All],4,0)</f>
        <v>SOLID_FEATURE</v>
      </c>
      <c r="G630">
        <v>8</v>
      </c>
      <c r="H630" s="50" t="str">
        <f>テーブル26[[#This Row],[article_type_id]]&amp;"."&amp;テーブル26[[#This Row],[qt_condition_type_id]]&amp;"."&amp;テーブル26[[#This Row],[qt_condition_type_define_id]]</f>
        <v>13.10005.8</v>
      </c>
      <c r="I630" s="33" t="str">
        <f>VLOOKUP(テーブル26[[#This Row],['#unique_id]],見積条件マスタ[['#unique_id]:[name]],2,0)</f>
        <v>-0.005/-0.014</v>
      </c>
      <c r="J630" s="33">
        <f>VLOOKUP(テーブル26[[#This Row],['#unique_id]],見積条件マスタ[['#unique_id]:[name]],3,0)</f>
        <v>0</v>
      </c>
      <c r="K630" s="33" t="str">
        <f>VLOOKUP(テーブル26[[#This Row],['#unique_id]],見積条件マスタ[['#unique_id]:[name]],4,0)</f>
        <v>g6 -0.005/-0.014</v>
      </c>
      <c r="L630" s="38">
        <v>2</v>
      </c>
      <c r="M630" s="38" t="s">
        <v>735</v>
      </c>
      <c r="N630" s="38" t="s">
        <v>739</v>
      </c>
      <c r="O630" s="38"/>
      <c r="P630" s="38" t="s">
        <v>672</v>
      </c>
      <c r="Q630" s="38"/>
    </row>
    <row r="631" spans="2:17" x14ac:dyDescent="0.25">
      <c r="B631">
        <v>13</v>
      </c>
      <c r="C631" s="50" t="str">
        <f>VLOOKUP(テーブル26[[#This Row],[article_type_id]],品名マスタ[#All],5,0)</f>
        <v>鋳抜きピン</v>
      </c>
      <c r="D631">
        <v>10005</v>
      </c>
      <c r="E631" s="50" t="str">
        <f>VLOOKUP(テーブル26[[#This Row],[qt_condition_type_id]],見積条件タイプマスタ[#All],5,0)</f>
        <v>シャンク径公差</v>
      </c>
      <c r="F631" s="50" t="str">
        <f>VLOOKUP(テーブル26[[#This Row],[qt_condition_type_id]],見積条件タイプマスタ[#All],4,0)</f>
        <v>SOLID_FEATURE</v>
      </c>
      <c r="G631">
        <v>8</v>
      </c>
      <c r="H631" s="50" t="str">
        <f>テーブル26[[#This Row],[article_type_id]]&amp;"."&amp;テーブル26[[#This Row],[qt_condition_type_id]]&amp;"."&amp;テーブル26[[#This Row],[qt_condition_type_define_id]]</f>
        <v>13.10005.8</v>
      </c>
      <c r="I631" s="33" t="str">
        <f>VLOOKUP(テーブル26[[#This Row],['#unique_id]],見積条件マスタ[['#unique_id]:[name]],2,0)</f>
        <v>-0.005/-0.014</v>
      </c>
      <c r="J631" s="33">
        <f>VLOOKUP(テーブル26[[#This Row],['#unique_id]],見積条件マスタ[['#unique_id]:[name]],3,0)</f>
        <v>0</v>
      </c>
      <c r="K631" s="33" t="str">
        <f>VLOOKUP(テーブル26[[#This Row],['#unique_id]],見積条件マスタ[['#unique_id]:[name]],4,0)</f>
        <v>g6 -0.005/-0.014</v>
      </c>
      <c r="L631" s="38">
        <v>3</v>
      </c>
      <c r="M631" s="38" t="s">
        <v>735</v>
      </c>
      <c r="N631" s="38" t="s">
        <v>742</v>
      </c>
      <c r="O631" s="38"/>
      <c r="P631" s="38" t="s">
        <v>672</v>
      </c>
      <c r="Q631" s="38"/>
    </row>
    <row r="632" spans="2:17" x14ac:dyDescent="0.25">
      <c r="B632">
        <v>13</v>
      </c>
      <c r="C632" s="50" t="str">
        <f>VLOOKUP(テーブル26[[#This Row],[article_type_id]],品名マスタ[#All],5,0)</f>
        <v>鋳抜きピン</v>
      </c>
      <c r="D632">
        <v>10005</v>
      </c>
      <c r="E632" s="50" t="str">
        <f>VLOOKUP(テーブル26[[#This Row],[qt_condition_type_id]],見積条件タイプマスタ[#All],5,0)</f>
        <v>シャンク径公差</v>
      </c>
      <c r="F632" s="50" t="str">
        <f>VLOOKUP(テーブル26[[#This Row],[qt_condition_type_id]],見積条件タイプマスタ[#All],4,0)</f>
        <v>SOLID_FEATURE</v>
      </c>
      <c r="G632">
        <v>8</v>
      </c>
      <c r="H632" s="50" t="str">
        <f>テーブル26[[#This Row],[article_type_id]]&amp;"."&amp;テーブル26[[#This Row],[qt_condition_type_id]]&amp;"."&amp;テーブル26[[#This Row],[qt_condition_type_define_id]]</f>
        <v>13.10005.8</v>
      </c>
      <c r="I632" s="33" t="str">
        <f>VLOOKUP(テーブル26[[#This Row],['#unique_id]],見積条件マスタ[['#unique_id]:[name]],2,0)</f>
        <v>-0.005/-0.014</v>
      </c>
      <c r="J632" s="33">
        <f>VLOOKUP(テーブル26[[#This Row],['#unique_id]],見積条件マスタ[['#unique_id]:[name]],3,0)</f>
        <v>0</v>
      </c>
      <c r="K632" s="33" t="str">
        <f>VLOOKUP(テーブル26[[#This Row],['#unique_id]],見積条件マスタ[['#unique_id]:[name]],4,0)</f>
        <v>g6 -0.005/-0.014</v>
      </c>
      <c r="L632" s="38">
        <v>4</v>
      </c>
      <c r="M632" s="38" t="s">
        <v>735</v>
      </c>
      <c r="N632" s="38" t="s">
        <v>740</v>
      </c>
      <c r="O632" s="38"/>
      <c r="P632" s="38" t="s">
        <v>672</v>
      </c>
      <c r="Q632" s="38"/>
    </row>
    <row r="633" spans="2:17" x14ac:dyDescent="0.25">
      <c r="B633">
        <v>13</v>
      </c>
      <c r="C633" s="50" t="str">
        <f>VLOOKUP(テーブル26[[#This Row],[article_type_id]],品名マスタ[#All],5,0)</f>
        <v>鋳抜きピン</v>
      </c>
      <c r="D633">
        <v>10005</v>
      </c>
      <c r="E633" s="50" t="str">
        <f>VLOOKUP(テーブル26[[#This Row],[qt_condition_type_id]],見積条件タイプマスタ[#All],5,0)</f>
        <v>シャンク径公差</v>
      </c>
      <c r="F633" s="50" t="str">
        <f>VLOOKUP(テーブル26[[#This Row],[qt_condition_type_id]],見積条件タイプマスタ[#All],4,0)</f>
        <v>SOLID_FEATURE</v>
      </c>
      <c r="G633">
        <v>8</v>
      </c>
      <c r="H633" s="50" t="str">
        <f>テーブル26[[#This Row],[article_type_id]]&amp;"."&amp;テーブル26[[#This Row],[qt_condition_type_id]]&amp;"."&amp;テーブル26[[#This Row],[qt_condition_type_define_id]]</f>
        <v>13.10005.8</v>
      </c>
      <c r="I633" s="33" t="str">
        <f>VLOOKUP(テーブル26[[#This Row],['#unique_id]],見積条件マスタ[['#unique_id]:[name]],2,0)</f>
        <v>-0.005/-0.014</v>
      </c>
      <c r="J633" s="33">
        <f>VLOOKUP(テーブル26[[#This Row],['#unique_id]],見積条件マスタ[['#unique_id]:[name]],3,0)</f>
        <v>0</v>
      </c>
      <c r="K633" s="33" t="str">
        <f>VLOOKUP(テーブル26[[#This Row],['#unique_id]],見積条件マスタ[['#unique_id]:[name]],4,0)</f>
        <v>g6 -0.005/-0.014</v>
      </c>
      <c r="L633" s="38">
        <v>5</v>
      </c>
      <c r="M633" s="38" t="s">
        <v>735</v>
      </c>
      <c r="N633" s="38" t="s">
        <v>735</v>
      </c>
      <c r="O633" s="43" t="s">
        <v>745</v>
      </c>
      <c r="P633" s="38" t="s">
        <v>731</v>
      </c>
      <c r="Q633" s="38"/>
    </row>
    <row r="634" spans="2:17" x14ac:dyDescent="0.25">
      <c r="B634">
        <v>13</v>
      </c>
      <c r="C634" s="50" t="str">
        <f>VLOOKUP(テーブル26[[#This Row],[article_type_id]],品名マスタ[#All],5,0)</f>
        <v>鋳抜きピン</v>
      </c>
      <c r="D634">
        <v>10005</v>
      </c>
      <c r="E634" s="50" t="str">
        <f>VLOOKUP(テーブル26[[#This Row],[qt_condition_type_id]],見積条件タイプマスタ[#All],5,0)</f>
        <v>シャンク径公差</v>
      </c>
      <c r="F634" s="50" t="str">
        <f>VLOOKUP(テーブル26[[#This Row],[qt_condition_type_id]],見積条件タイプマスタ[#All],4,0)</f>
        <v>SOLID_FEATURE</v>
      </c>
      <c r="G634">
        <v>8</v>
      </c>
      <c r="H634" s="50" t="str">
        <f>テーブル26[[#This Row],[article_type_id]]&amp;"."&amp;テーブル26[[#This Row],[qt_condition_type_id]]&amp;"."&amp;テーブル26[[#This Row],[qt_condition_type_define_id]]</f>
        <v>13.10005.8</v>
      </c>
      <c r="I634" s="33" t="str">
        <f>VLOOKUP(テーブル26[[#This Row],['#unique_id]],見積条件マスタ[['#unique_id]:[name]],2,0)</f>
        <v>-0.005/-0.014</v>
      </c>
      <c r="J634" s="33">
        <f>VLOOKUP(テーブル26[[#This Row],['#unique_id]],見積条件マスタ[['#unique_id]:[name]],3,0)</f>
        <v>0</v>
      </c>
      <c r="K634" s="33" t="str">
        <f>VLOOKUP(テーブル26[[#This Row],['#unique_id]],見積条件マスタ[['#unique_id]:[name]],4,0)</f>
        <v>g6 -0.005/-0.014</v>
      </c>
      <c r="L634" s="38">
        <v>6</v>
      </c>
      <c r="M634" s="38" t="s">
        <v>735</v>
      </c>
      <c r="N634" s="38" t="s">
        <v>735</v>
      </c>
      <c r="O634" s="38"/>
      <c r="P634" s="38" t="s">
        <v>672</v>
      </c>
      <c r="Q634" s="38"/>
    </row>
    <row r="635" spans="2:17" x14ac:dyDescent="0.25">
      <c r="B635">
        <v>13</v>
      </c>
      <c r="C635" s="50" t="str">
        <f>VLOOKUP(テーブル26[[#This Row],[article_type_id]],品名マスタ[#All],5,0)</f>
        <v>鋳抜きピン</v>
      </c>
      <c r="D635">
        <v>10005</v>
      </c>
      <c r="E635" s="50" t="str">
        <f>VLOOKUP(テーブル26[[#This Row],[qt_condition_type_id]],見積条件タイプマスタ[#All],5,0)</f>
        <v>シャンク径公差</v>
      </c>
      <c r="F635" s="50" t="str">
        <f>VLOOKUP(テーブル26[[#This Row],[qt_condition_type_id]],見積条件タイプマスタ[#All],4,0)</f>
        <v>SOLID_FEATURE</v>
      </c>
      <c r="G635">
        <v>9</v>
      </c>
      <c r="H635" s="50" t="str">
        <f>テーブル26[[#This Row],[article_type_id]]&amp;"."&amp;テーブル26[[#This Row],[qt_condition_type_id]]&amp;"."&amp;テーブル26[[#This Row],[qt_condition_type_define_id]]</f>
        <v>13.10005.9</v>
      </c>
      <c r="I635" s="33" t="str">
        <f>VLOOKUP(テーブル26[[#This Row],['#unique_id]],見積条件マスタ[['#unique_id]:[name]],2,0)</f>
        <v>-0.006/-0.017</v>
      </c>
      <c r="J635" s="33">
        <f>VLOOKUP(テーブル26[[#This Row],['#unique_id]],見積条件マスタ[['#unique_id]:[name]],3,0)</f>
        <v>0</v>
      </c>
      <c r="K635" s="33" t="str">
        <f>VLOOKUP(テーブル26[[#This Row],['#unique_id]],見積条件マスタ[['#unique_id]:[name]],4,0)</f>
        <v>g6 -0.006/-0.017</v>
      </c>
      <c r="L635" s="38">
        <v>1</v>
      </c>
      <c r="M635" s="38" t="s">
        <v>735</v>
      </c>
      <c r="N635" s="38" t="s">
        <v>733</v>
      </c>
      <c r="O635" s="38"/>
      <c r="P635" s="38" t="s">
        <v>672</v>
      </c>
      <c r="Q635" s="38"/>
    </row>
    <row r="636" spans="2:17" x14ac:dyDescent="0.25">
      <c r="B636">
        <v>13</v>
      </c>
      <c r="C636" s="50" t="str">
        <f>VLOOKUP(テーブル26[[#This Row],[article_type_id]],品名マスタ[#All],5,0)</f>
        <v>鋳抜きピン</v>
      </c>
      <c r="D636">
        <v>10005</v>
      </c>
      <c r="E636" s="50" t="str">
        <f>VLOOKUP(テーブル26[[#This Row],[qt_condition_type_id]],見積条件タイプマスタ[#All],5,0)</f>
        <v>シャンク径公差</v>
      </c>
      <c r="F636" s="50" t="str">
        <f>VLOOKUP(テーブル26[[#This Row],[qt_condition_type_id]],見積条件タイプマスタ[#All],4,0)</f>
        <v>SOLID_FEATURE</v>
      </c>
      <c r="G636">
        <v>9</v>
      </c>
      <c r="H636" s="50" t="str">
        <f>テーブル26[[#This Row],[article_type_id]]&amp;"."&amp;テーブル26[[#This Row],[qt_condition_type_id]]&amp;"."&amp;テーブル26[[#This Row],[qt_condition_type_define_id]]</f>
        <v>13.10005.9</v>
      </c>
      <c r="I636" s="33" t="str">
        <f>VLOOKUP(テーブル26[[#This Row],['#unique_id]],見積条件マスタ[['#unique_id]:[name]],2,0)</f>
        <v>-0.006/-0.017</v>
      </c>
      <c r="J636" s="33">
        <f>VLOOKUP(テーブル26[[#This Row],['#unique_id]],見積条件マスタ[['#unique_id]:[name]],3,0)</f>
        <v>0</v>
      </c>
      <c r="K636" s="33" t="str">
        <f>VLOOKUP(テーブル26[[#This Row],['#unique_id]],見積条件マスタ[['#unique_id]:[name]],4,0)</f>
        <v>g6 -0.006/-0.017</v>
      </c>
      <c r="L636" s="38">
        <v>2</v>
      </c>
      <c r="M636" s="38" t="s">
        <v>735</v>
      </c>
      <c r="N636" s="38" t="s">
        <v>739</v>
      </c>
      <c r="O636" s="38"/>
      <c r="P636" s="38" t="s">
        <v>672</v>
      </c>
      <c r="Q636" s="38"/>
    </row>
    <row r="637" spans="2:17" x14ac:dyDescent="0.25">
      <c r="B637">
        <v>13</v>
      </c>
      <c r="C637" s="50" t="str">
        <f>VLOOKUP(テーブル26[[#This Row],[article_type_id]],品名マスタ[#All],5,0)</f>
        <v>鋳抜きピン</v>
      </c>
      <c r="D637">
        <v>10005</v>
      </c>
      <c r="E637" s="50" t="str">
        <f>VLOOKUP(テーブル26[[#This Row],[qt_condition_type_id]],見積条件タイプマスタ[#All],5,0)</f>
        <v>シャンク径公差</v>
      </c>
      <c r="F637" s="50" t="str">
        <f>VLOOKUP(テーブル26[[#This Row],[qt_condition_type_id]],見積条件タイプマスタ[#All],4,0)</f>
        <v>SOLID_FEATURE</v>
      </c>
      <c r="G637">
        <v>9</v>
      </c>
      <c r="H637" s="50" t="str">
        <f>テーブル26[[#This Row],[article_type_id]]&amp;"."&amp;テーブル26[[#This Row],[qt_condition_type_id]]&amp;"."&amp;テーブル26[[#This Row],[qt_condition_type_define_id]]</f>
        <v>13.10005.9</v>
      </c>
      <c r="I637" s="33" t="str">
        <f>VLOOKUP(テーブル26[[#This Row],['#unique_id]],見積条件マスタ[['#unique_id]:[name]],2,0)</f>
        <v>-0.006/-0.017</v>
      </c>
      <c r="J637" s="33">
        <f>VLOOKUP(テーブル26[[#This Row],['#unique_id]],見積条件マスタ[['#unique_id]:[name]],3,0)</f>
        <v>0</v>
      </c>
      <c r="K637" s="33" t="str">
        <f>VLOOKUP(テーブル26[[#This Row],['#unique_id]],見積条件マスタ[['#unique_id]:[name]],4,0)</f>
        <v>g6 -0.006/-0.017</v>
      </c>
      <c r="L637" s="38">
        <v>3</v>
      </c>
      <c r="M637" s="38" t="s">
        <v>735</v>
      </c>
      <c r="N637" s="38" t="s">
        <v>742</v>
      </c>
      <c r="O637" s="38"/>
      <c r="P637" s="38" t="s">
        <v>672</v>
      </c>
      <c r="Q637" s="38"/>
    </row>
    <row r="638" spans="2:17" x14ac:dyDescent="0.25">
      <c r="B638">
        <v>13</v>
      </c>
      <c r="C638" s="50" t="str">
        <f>VLOOKUP(テーブル26[[#This Row],[article_type_id]],品名マスタ[#All],5,0)</f>
        <v>鋳抜きピン</v>
      </c>
      <c r="D638">
        <v>10005</v>
      </c>
      <c r="E638" s="50" t="str">
        <f>VLOOKUP(テーブル26[[#This Row],[qt_condition_type_id]],見積条件タイプマスタ[#All],5,0)</f>
        <v>シャンク径公差</v>
      </c>
      <c r="F638" s="50" t="str">
        <f>VLOOKUP(テーブル26[[#This Row],[qt_condition_type_id]],見積条件タイプマスタ[#All],4,0)</f>
        <v>SOLID_FEATURE</v>
      </c>
      <c r="G638">
        <v>9</v>
      </c>
      <c r="H638" s="50" t="str">
        <f>テーブル26[[#This Row],[article_type_id]]&amp;"."&amp;テーブル26[[#This Row],[qt_condition_type_id]]&amp;"."&amp;テーブル26[[#This Row],[qt_condition_type_define_id]]</f>
        <v>13.10005.9</v>
      </c>
      <c r="I638" s="33" t="str">
        <f>VLOOKUP(テーブル26[[#This Row],['#unique_id]],見積条件マスタ[['#unique_id]:[name]],2,0)</f>
        <v>-0.006/-0.017</v>
      </c>
      <c r="J638" s="33">
        <f>VLOOKUP(テーブル26[[#This Row],['#unique_id]],見積条件マスタ[['#unique_id]:[name]],3,0)</f>
        <v>0</v>
      </c>
      <c r="K638" s="33" t="str">
        <f>VLOOKUP(テーブル26[[#This Row],['#unique_id]],見積条件マスタ[['#unique_id]:[name]],4,0)</f>
        <v>g6 -0.006/-0.017</v>
      </c>
      <c r="L638" s="38">
        <v>4</v>
      </c>
      <c r="M638" s="38" t="s">
        <v>735</v>
      </c>
      <c r="N638" s="38" t="s">
        <v>740</v>
      </c>
      <c r="O638" s="38"/>
      <c r="P638" s="38" t="s">
        <v>672</v>
      </c>
      <c r="Q638" s="38"/>
    </row>
    <row r="639" spans="2:17" x14ac:dyDescent="0.25">
      <c r="B639">
        <v>13</v>
      </c>
      <c r="C639" s="50" t="str">
        <f>VLOOKUP(テーブル26[[#This Row],[article_type_id]],品名マスタ[#All],5,0)</f>
        <v>鋳抜きピン</v>
      </c>
      <c r="D639">
        <v>10005</v>
      </c>
      <c r="E639" s="50" t="str">
        <f>VLOOKUP(テーブル26[[#This Row],[qt_condition_type_id]],見積条件タイプマスタ[#All],5,0)</f>
        <v>シャンク径公差</v>
      </c>
      <c r="F639" s="50" t="str">
        <f>VLOOKUP(テーブル26[[#This Row],[qt_condition_type_id]],見積条件タイプマスタ[#All],4,0)</f>
        <v>SOLID_FEATURE</v>
      </c>
      <c r="G639">
        <v>9</v>
      </c>
      <c r="H639" s="50" t="str">
        <f>テーブル26[[#This Row],[article_type_id]]&amp;"."&amp;テーブル26[[#This Row],[qt_condition_type_id]]&amp;"."&amp;テーブル26[[#This Row],[qt_condition_type_define_id]]</f>
        <v>13.10005.9</v>
      </c>
      <c r="I639" s="33" t="str">
        <f>VLOOKUP(テーブル26[[#This Row],['#unique_id]],見積条件マスタ[['#unique_id]:[name]],2,0)</f>
        <v>-0.006/-0.017</v>
      </c>
      <c r="J639" s="33">
        <f>VLOOKUP(テーブル26[[#This Row],['#unique_id]],見積条件マスタ[['#unique_id]:[name]],3,0)</f>
        <v>0</v>
      </c>
      <c r="K639" s="33" t="str">
        <f>VLOOKUP(テーブル26[[#This Row],['#unique_id]],見積条件マスタ[['#unique_id]:[name]],4,0)</f>
        <v>g6 -0.006/-0.017</v>
      </c>
      <c r="L639" s="38">
        <v>5</v>
      </c>
      <c r="M639" s="38" t="s">
        <v>735</v>
      </c>
      <c r="N639" s="38" t="s">
        <v>735</v>
      </c>
      <c r="O639" s="43" t="s">
        <v>746</v>
      </c>
      <c r="P639" s="38" t="s">
        <v>731</v>
      </c>
      <c r="Q639" s="38"/>
    </row>
    <row r="640" spans="2:17" x14ac:dyDescent="0.25">
      <c r="B640">
        <v>13</v>
      </c>
      <c r="C640" s="50" t="str">
        <f>VLOOKUP(テーブル26[[#This Row],[article_type_id]],品名マスタ[#All],5,0)</f>
        <v>鋳抜きピン</v>
      </c>
      <c r="D640">
        <v>10005</v>
      </c>
      <c r="E640" s="50" t="str">
        <f>VLOOKUP(テーブル26[[#This Row],[qt_condition_type_id]],見積条件タイプマスタ[#All],5,0)</f>
        <v>シャンク径公差</v>
      </c>
      <c r="F640" s="50" t="str">
        <f>VLOOKUP(テーブル26[[#This Row],[qt_condition_type_id]],見積条件タイプマスタ[#All],4,0)</f>
        <v>SOLID_FEATURE</v>
      </c>
      <c r="G640">
        <v>9</v>
      </c>
      <c r="H640" s="50" t="str">
        <f>テーブル26[[#This Row],[article_type_id]]&amp;"."&amp;テーブル26[[#This Row],[qt_condition_type_id]]&amp;"."&amp;テーブル26[[#This Row],[qt_condition_type_define_id]]</f>
        <v>13.10005.9</v>
      </c>
      <c r="I640" s="33" t="str">
        <f>VLOOKUP(テーブル26[[#This Row],['#unique_id]],見積条件マスタ[['#unique_id]:[name]],2,0)</f>
        <v>-0.006/-0.017</v>
      </c>
      <c r="J640" s="33">
        <f>VLOOKUP(テーブル26[[#This Row],['#unique_id]],見積条件マスタ[['#unique_id]:[name]],3,0)</f>
        <v>0</v>
      </c>
      <c r="K640" s="33" t="str">
        <f>VLOOKUP(テーブル26[[#This Row],['#unique_id]],見積条件マスタ[['#unique_id]:[name]],4,0)</f>
        <v>g6 -0.006/-0.017</v>
      </c>
      <c r="L640" s="38">
        <v>6</v>
      </c>
      <c r="M640" s="38" t="s">
        <v>735</v>
      </c>
      <c r="N640" s="38" t="s">
        <v>735</v>
      </c>
      <c r="O640" s="38"/>
      <c r="P640" s="38" t="s">
        <v>672</v>
      </c>
      <c r="Q640" s="38"/>
    </row>
    <row r="641" spans="2:17" x14ac:dyDescent="0.25">
      <c r="B641">
        <v>13</v>
      </c>
      <c r="C641" s="50" t="str">
        <f>VLOOKUP(テーブル26[[#This Row],[article_type_id]],品名マスタ[#All],5,0)</f>
        <v>鋳抜きピン</v>
      </c>
      <c r="D641">
        <v>10005</v>
      </c>
      <c r="E641" s="50" t="str">
        <f>VLOOKUP(テーブル26[[#This Row],[qt_condition_type_id]],見積条件タイプマスタ[#All],5,0)</f>
        <v>シャンク径公差</v>
      </c>
      <c r="F641" s="50" t="str">
        <f>VLOOKUP(テーブル26[[#This Row],[qt_condition_type_id]],見積条件タイプマスタ[#All],4,0)</f>
        <v>SOLID_FEATURE</v>
      </c>
      <c r="G641">
        <v>10</v>
      </c>
      <c r="H641" s="50" t="str">
        <f>テーブル26[[#This Row],[article_type_id]]&amp;"."&amp;テーブル26[[#This Row],[qt_condition_type_id]]&amp;"."&amp;テーブル26[[#This Row],[qt_condition_type_define_id]]</f>
        <v>13.10005.10</v>
      </c>
      <c r="I641" s="33" t="str">
        <f>VLOOKUP(テーブル26[[#This Row],['#unique_id]],見積条件マスタ[['#unique_id]:[name]],2,0)</f>
        <v>-0.007/-0.02</v>
      </c>
      <c r="J641" s="33">
        <f>VLOOKUP(テーブル26[[#This Row],['#unique_id]],見積条件マスタ[['#unique_id]:[name]],3,0)</f>
        <v>0</v>
      </c>
      <c r="K641" s="33" t="str">
        <f>VLOOKUP(テーブル26[[#This Row],['#unique_id]],見積条件マスタ[['#unique_id]:[name]],4,0)</f>
        <v>g6 -0.007/-0.02</v>
      </c>
      <c r="L641" s="38">
        <v>1</v>
      </c>
      <c r="M641" s="38" t="s">
        <v>735</v>
      </c>
      <c r="N641" s="38" t="s">
        <v>733</v>
      </c>
      <c r="O641" s="38"/>
      <c r="P641" s="38" t="s">
        <v>672</v>
      </c>
      <c r="Q641" s="38"/>
    </row>
    <row r="642" spans="2:17" x14ac:dyDescent="0.25">
      <c r="B642">
        <v>13</v>
      </c>
      <c r="C642" s="50" t="str">
        <f>VLOOKUP(テーブル26[[#This Row],[article_type_id]],品名マスタ[#All],5,0)</f>
        <v>鋳抜きピン</v>
      </c>
      <c r="D642">
        <v>10005</v>
      </c>
      <c r="E642" s="50" t="str">
        <f>VLOOKUP(テーブル26[[#This Row],[qt_condition_type_id]],見積条件タイプマスタ[#All],5,0)</f>
        <v>シャンク径公差</v>
      </c>
      <c r="F642" s="50" t="str">
        <f>VLOOKUP(テーブル26[[#This Row],[qt_condition_type_id]],見積条件タイプマスタ[#All],4,0)</f>
        <v>SOLID_FEATURE</v>
      </c>
      <c r="G642">
        <v>10</v>
      </c>
      <c r="H642" s="50" t="str">
        <f>テーブル26[[#This Row],[article_type_id]]&amp;"."&amp;テーブル26[[#This Row],[qt_condition_type_id]]&amp;"."&amp;テーブル26[[#This Row],[qt_condition_type_define_id]]</f>
        <v>13.10005.10</v>
      </c>
      <c r="I642" s="33" t="str">
        <f>VLOOKUP(テーブル26[[#This Row],['#unique_id]],見積条件マスタ[['#unique_id]:[name]],2,0)</f>
        <v>-0.007/-0.02</v>
      </c>
      <c r="J642" s="33">
        <f>VLOOKUP(テーブル26[[#This Row],['#unique_id]],見積条件マスタ[['#unique_id]:[name]],3,0)</f>
        <v>0</v>
      </c>
      <c r="K642" s="33" t="str">
        <f>VLOOKUP(テーブル26[[#This Row],['#unique_id]],見積条件マスタ[['#unique_id]:[name]],4,0)</f>
        <v>g6 -0.007/-0.02</v>
      </c>
      <c r="L642" s="38">
        <v>2</v>
      </c>
      <c r="M642" s="38" t="s">
        <v>735</v>
      </c>
      <c r="N642" s="38" t="s">
        <v>739</v>
      </c>
      <c r="O642" s="38"/>
      <c r="P642" s="38" t="s">
        <v>672</v>
      </c>
      <c r="Q642" s="38"/>
    </row>
    <row r="643" spans="2:17" x14ac:dyDescent="0.25">
      <c r="B643">
        <v>13</v>
      </c>
      <c r="C643" s="50" t="str">
        <f>VLOOKUP(テーブル26[[#This Row],[article_type_id]],品名マスタ[#All],5,0)</f>
        <v>鋳抜きピン</v>
      </c>
      <c r="D643">
        <v>10005</v>
      </c>
      <c r="E643" s="50" t="str">
        <f>VLOOKUP(テーブル26[[#This Row],[qt_condition_type_id]],見積条件タイプマスタ[#All],5,0)</f>
        <v>シャンク径公差</v>
      </c>
      <c r="F643" s="50" t="str">
        <f>VLOOKUP(テーブル26[[#This Row],[qt_condition_type_id]],見積条件タイプマスタ[#All],4,0)</f>
        <v>SOLID_FEATURE</v>
      </c>
      <c r="G643">
        <v>10</v>
      </c>
      <c r="H643" s="50" t="str">
        <f>テーブル26[[#This Row],[article_type_id]]&amp;"."&amp;テーブル26[[#This Row],[qt_condition_type_id]]&amp;"."&amp;テーブル26[[#This Row],[qt_condition_type_define_id]]</f>
        <v>13.10005.10</v>
      </c>
      <c r="I643" s="33" t="str">
        <f>VLOOKUP(テーブル26[[#This Row],['#unique_id]],見積条件マスタ[['#unique_id]:[name]],2,0)</f>
        <v>-0.007/-0.02</v>
      </c>
      <c r="J643" s="33">
        <f>VLOOKUP(テーブル26[[#This Row],['#unique_id]],見積条件マスタ[['#unique_id]:[name]],3,0)</f>
        <v>0</v>
      </c>
      <c r="K643" s="33" t="str">
        <f>VLOOKUP(テーブル26[[#This Row],['#unique_id]],見積条件マスタ[['#unique_id]:[name]],4,0)</f>
        <v>g6 -0.007/-0.02</v>
      </c>
      <c r="L643" s="38">
        <v>3</v>
      </c>
      <c r="M643" s="38" t="s">
        <v>735</v>
      </c>
      <c r="N643" s="38" t="s">
        <v>742</v>
      </c>
      <c r="O643" s="38"/>
      <c r="P643" s="38" t="s">
        <v>672</v>
      </c>
      <c r="Q643" s="38"/>
    </row>
    <row r="644" spans="2:17" x14ac:dyDescent="0.25">
      <c r="B644">
        <v>13</v>
      </c>
      <c r="C644" s="50" t="str">
        <f>VLOOKUP(テーブル26[[#This Row],[article_type_id]],品名マスタ[#All],5,0)</f>
        <v>鋳抜きピン</v>
      </c>
      <c r="D644">
        <v>10005</v>
      </c>
      <c r="E644" s="50" t="str">
        <f>VLOOKUP(テーブル26[[#This Row],[qt_condition_type_id]],見積条件タイプマスタ[#All],5,0)</f>
        <v>シャンク径公差</v>
      </c>
      <c r="F644" s="50" t="str">
        <f>VLOOKUP(テーブル26[[#This Row],[qt_condition_type_id]],見積条件タイプマスタ[#All],4,0)</f>
        <v>SOLID_FEATURE</v>
      </c>
      <c r="G644">
        <v>10</v>
      </c>
      <c r="H644" s="50" t="str">
        <f>テーブル26[[#This Row],[article_type_id]]&amp;"."&amp;テーブル26[[#This Row],[qt_condition_type_id]]&amp;"."&amp;テーブル26[[#This Row],[qt_condition_type_define_id]]</f>
        <v>13.10005.10</v>
      </c>
      <c r="I644" s="33" t="str">
        <f>VLOOKUP(テーブル26[[#This Row],['#unique_id]],見積条件マスタ[['#unique_id]:[name]],2,0)</f>
        <v>-0.007/-0.02</v>
      </c>
      <c r="J644" s="33">
        <f>VLOOKUP(テーブル26[[#This Row],['#unique_id]],見積条件マスタ[['#unique_id]:[name]],3,0)</f>
        <v>0</v>
      </c>
      <c r="K644" s="33" t="str">
        <f>VLOOKUP(テーブル26[[#This Row],['#unique_id]],見積条件マスタ[['#unique_id]:[name]],4,0)</f>
        <v>g6 -0.007/-0.02</v>
      </c>
      <c r="L644" s="38">
        <v>4</v>
      </c>
      <c r="M644" s="38" t="s">
        <v>735</v>
      </c>
      <c r="N644" s="38" t="s">
        <v>740</v>
      </c>
      <c r="O644" s="38"/>
      <c r="P644" s="38" t="s">
        <v>672</v>
      </c>
      <c r="Q644" s="38"/>
    </row>
    <row r="645" spans="2:17" x14ac:dyDescent="0.25">
      <c r="B645">
        <v>13</v>
      </c>
      <c r="C645" s="50" t="str">
        <f>VLOOKUP(テーブル26[[#This Row],[article_type_id]],品名マスタ[#All],5,0)</f>
        <v>鋳抜きピン</v>
      </c>
      <c r="D645">
        <v>10005</v>
      </c>
      <c r="E645" s="50" t="str">
        <f>VLOOKUP(テーブル26[[#This Row],[qt_condition_type_id]],見積条件タイプマスタ[#All],5,0)</f>
        <v>シャンク径公差</v>
      </c>
      <c r="F645" s="50" t="str">
        <f>VLOOKUP(テーブル26[[#This Row],[qt_condition_type_id]],見積条件タイプマスタ[#All],4,0)</f>
        <v>SOLID_FEATURE</v>
      </c>
      <c r="G645">
        <v>10</v>
      </c>
      <c r="H645" s="50" t="str">
        <f>テーブル26[[#This Row],[article_type_id]]&amp;"."&amp;テーブル26[[#This Row],[qt_condition_type_id]]&amp;"."&amp;テーブル26[[#This Row],[qt_condition_type_define_id]]</f>
        <v>13.10005.10</v>
      </c>
      <c r="I645" s="33" t="str">
        <f>VLOOKUP(テーブル26[[#This Row],['#unique_id]],見積条件マスタ[['#unique_id]:[name]],2,0)</f>
        <v>-0.007/-0.02</v>
      </c>
      <c r="J645" s="33">
        <f>VLOOKUP(テーブル26[[#This Row],['#unique_id]],見積条件マスタ[['#unique_id]:[name]],3,0)</f>
        <v>0</v>
      </c>
      <c r="K645" s="33" t="str">
        <f>VLOOKUP(テーブル26[[#This Row],['#unique_id]],見積条件マスタ[['#unique_id]:[name]],4,0)</f>
        <v>g6 -0.007/-0.02</v>
      </c>
      <c r="L645" s="38">
        <v>5</v>
      </c>
      <c r="M645" s="38" t="s">
        <v>735</v>
      </c>
      <c r="N645" s="38" t="s">
        <v>735</v>
      </c>
      <c r="O645" s="43" t="s">
        <v>747</v>
      </c>
      <c r="P645" s="38" t="s">
        <v>731</v>
      </c>
      <c r="Q645" s="38"/>
    </row>
    <row r="646" spans="2:17" x14ac:dyDescent="0.25">
      <c r="B646">
        <v>13</v>
      </c>
      <c r="C646" s="50" t="str">
        <f>VLOOKUP(テーブル26[[#This Row],[article_type_id]],品名マスタ[#All],5,0)</f>
        <v>鋳抜きピン</v>
      </c>
      <c r="D646">
        <v>10005</v>
      </c>
      <c r="E646" s="50" t="str">
        <f>VLOOKUP(テーブル26[[#This Row],[qt_condition_type_id]],見積条件タイプマスタ[#All],5,0)</f>
        <v>シャンク径公差</v>
      </c>
      <c r="F646" s="50" t="str">
        <f>VLOOKUP(テーブル26[[#This Row],[qt_condition_type_id]],見積条件タイプマスタ[#All],4,0)</f>
        <v>SOLID_FEATURE</v>
      </c>
      <c r="G646">
        <v>10</v>
      </c>
      <c r="H646" s="50" t="str">
        <f>テーブル26[[#This Row],[article_type_id]]&amp;"."&amp;テーブル26[[#This Row],[qt_condition_type_id]]&amp;"."&amp;テーブル26[[#This Row],[qt_condition_type_define_id]]</f>
        <v>13.10005.10</v>
      </c>
      <c r="I646" s="33" t="str">
        <f>VLOOKUP(テーブル26[[#This Row],['#unique_id]],見積条件マスタ[['#unique_id]:[name]],2,0)</f>
        <v>-0.007/-0.02</v>
      </c>
      <c r="J646" s="33">
        <f>VLOOKUP(テーブル26[[#This Row],['#unique_id]],見積条件マスタ[['#unique_id]:[name]],3,0)</f>
        <v>0</v>
      </c>
      <c r="K646" s="33" t="str">
        <f>VLOOKUP(テーブル26[[#This Row],['#unique_id]],見積条件マスタ[['#unique_id]:[name]],4,0)</f>
        <v>g6 -0.007/-0.02</v>
      </c>
      <c r="L646" s="38">
        <v>6</v>
      </c>
      <c r="M646" s="38" t="s">
        <v>735</v>
      </c>
      <c r="N646" s="38" t="s">
        <v>735</v>
      </c>
      <c r="O646" s="38"/>
      <c r="P646" s="38" t="s">
        <v>672</v>
      </c>
      <c r="Q646" s="38"/>
    </row>
    <row r="647" spans="2:17" x14ac:dyDescent="0.25">
      <c r="B647">
        <v>13</v>
      </c>
      <c r="C647" s="50" t="str">
        <f>VLOOKUP(テーブル26[[#This Row],[article_type_id]],品名マスタ[#All],5,0)</f>
        <v>鋳抜きピン</v>
      </c>
      <c r="D647">
        <v>10005</v>
      </c>
      <c r="E647" s="50" t="str">
        <f>VLOOKUP(テーブル26[[#This Row],[qt_condition_type_id]],見積条件タイプマスタ[#All],5,0)</f>
        <v>シャンク径公差</v>
      </c>
      <c r="F647" s="50" t="str">
        <f>VLOOKUP(テーブル26[[#This Row],[qt_condition_type_id]],見積条件タイプマスタ[#All],4,0)</f>
        <v>SOLID_FEATURE</v>
      </c>
      <c r="G647">
        <v>11</v>
      </c>
      <c r="H647" s="50" t="str">
        <f>テーブル26[[#This Row],[article_type_id]]&amp;"."&amp;テーブル26[[#This Row],[qt_condition_type_id]]&amp;"."&amp;テーブル26[[#This Row],[qt_condition_type_define_id]]</f>
        <v>13.10005.11</v>
      </c>
      <c r="I647" s="33" t="str">
        <f>VLOOKUP(テーブル26[[#This Row],['#unique_id]],見積条件マスタ[['#unique_id]:[name]],2,0)</f>
        <v>0/-0.012</v>
      </c>
      <c r="J647" s="33">
        <f>VLOOKUP(テーブル26[[#This Row],['#unique_id]],見積条件マスタ[['#unique_id]:[name]],3,0)</f>
        <v>0</v>
      </c>
      <c r="K647" s="33" t="str">
        <f>VLOOKUP(テーブル26[[#This Row],['#unique_id]],見積条件マスタ[['#unique_id]:[name]],4,0)</f>
        <v>h7 0/-0.012</v>
      </c>
      <c r="L647" s="38">
        <v>1</v>
      </c>
      <c r="M647" s="38" t="s">
        <v>735</v>
      </c>
      <c r="N647" s="38" t="s">
        <v>733</v>
      </c>
      <c r="O647" s="38"/>
      <c r="P647" s="38" t="s">
        <v>672</v>
      </c>
      <c r="Q647" s="38"/>
    </row>
    <row r="648" spans="2:17" x14ac:dyDescent="0.25">
      <c r="B648">
        <v>13</v>
      </c>
      <c r="C648" s="50" t="str">
        <f>VLOOKUP(テーブル26[[#This Row],[article_type_id]],品名マスタ[#All],5,0)</f>
        <v>鋳抜きピン</v>
      </c>
      <c r="D648">
        <v>10005</v>
      </c>
      <c r="E648" s="50" t="str">
        <f>VLOOKUP(テーブル26[[#This Row],[qt_condition_type_id]],見積条件タイプマスタ[#All],5,0)</f>
        <v>シャンク径公差</v>
      </c>
      <c r="F648" s="50" t="str">
        <f>VLOOKUP(テーブル26[[#This Row],[qt_condition_type_id]],見積条件タイプマスタ[#All],4,0)</f>
        <v>SOLID_FEATURE</v>
      </c>
      <c r="G648">
        <v>11</v>
      </c>
      <c r="H648" s="50" t="str">
        <f>テーブル26[[#This Row],[article_type_id]]&amp;"."&amp;テーブル26[[#This Row],[qt_condition_type_id]]&amp;"."&amp;テーブル26[[#This Row],[qt_condition_type_define_id]]</f>
        <v>13.10005.11</v>
      </c>
      <c r="I648" s="33" t="str">
        <f>VLOOKUP(テーブル26[[#This Row],['#unique_id]],見積条件マスタ[['#unique_id]:[name]],2,0)</f>
        <v>0/-0.012</v>
      </c>
      <c r="J648" s="33">
        <f>VLOOKUP(テーブル26[[#This Row],['#unique_id]],見積条件マスタ[['#unique_id]:[name]],3,0)</f>
        <v>0</v>
      </c>
      <c r="K648" s="33" t="str">
        <f>VLOOKUP(テーブル26[[#This Row],['#unique_id]],見積条件マスタ[['#unique_id]:[name]],4,0)</f>
        <v>h7 0/-0.012</v>
      </c>
      <c r="L648" s="38">
        <v>2</v>
      </c>
      <c r="M648" s="38" t="s">
        <v>735</v>
      </c>
      <c r="N648" s="38" t="s">
        <v>739</v>
      </c>
      <c r="O648" s="38"/>
      <c r="P648" s="38" t="s">
        <v>672</v>
      </c>
      <c r="Q648" s="38"/>
    </row>
    <row r="649" spans="2:17" x14ac:dyDescent="0.25">
      <c r="B649">
        <v>13</v>
      </c>
      <c r="C649" s="50" t="str">
        <f>VLOOKUP(テーブル26[[#This Row],[article_type_id]],品名マスタ[#All],5,0)</f>
        <v>鋳抜きピン</v>
      </c>
      <c r="D649">
        <v>10005</v>
      </c>
      <c r="E649" s="50" t="str">
        <f>VLOOKUP(テーブル26[[#This Row],[qt_condition_type_id]],見積条件タイプマスタ[#All],5,0)</f>
        <v>シャンク径公差</v>
      </c>
      <c r="F649" s="50" t="str">
        <f>VLOOKUP(テーブル26[[#This Row],[qt_condition_type_id]],見積条件タイプマスタ[#All],4,0)</f>
        <v>SOLID_FEATURE</v>
      </c>
      <c r="G649">
        <v>11</v>
      </c>
      <c r="H649" s="50" t="str">
        <f>テーブル26[[#This Row],[article_type_id]]&amp;"."&amp;テーブル26[[#This Row],[qt_condition_type_id]]&amp;"."&amp;テーブル26[[#This Row],[qt_condition_type_define_id]]</f>
        <v>13.10005.11</v>
      </c>
      <c r="I649" s="33" t="str">
        <f>VLOOKUP(テーブル26[[#This Row],['#unique_id]],見積条件マスタ[['#unique_id]:[name]],2,0)</f>
        <v>0/-0.012</v>
      </c>
      <c r="J649" s="33">
        <f>VLOOKUP(テーブル26[[#This Row],['#unique_id]],見積条件マスタ[['#unique_id]:[name]],3,0)</f>
        <v>0</v>
      </c>
      <c r="K649" s="33" t="str">
        <f>VLOOKUP(テーブル26[[#This Row],['#unique_id]],見積条件マスタ[['#unique_id]:[name]],4,0)</f>
        <v>h7 0/-0.012</v>
      </c>
      <c r="L649" s="38">
        <v>3</v>
      </c>
      <c r="M649" s="38" t="s">
        <v>735</v>
      </c>
      <c r="N649" s="38" t="s">
        <v>742</v>
      </c>
      <c r="O649" s="38"/>
      <c r="P649" s="38" t="s">
        <v>672</v>
      </c>
      <c r="Q649" s="38"/>
    </row>
    <row r="650" spans="2:17" x14ac:dyDescent="0.25">
      <c r="B650">
        <v>13</v>
      </c>
      <c r="C650" s="50" t="str">
        <f>VLOOKUP(テーブル26[[#This Row],[article_type_id]],品名マスタ[#All],5,0)</f>
        <v>鋳抜きピン</v>
      </c>
      <c r="D650">
        <v>10005</v>
      </c>
      <c r="E650" s="50" t="str">
        <f>VLOOKUP(テーブル26[[#This Row],[qt_condition_type_id]],見積条件タイプマスタ[#All],5,0)</f>
        <v>シャンク径公差</v>
      </c>
      <c r="F650" s="50" t="str">
        <f>VLOOKUP(テーブル26[[#This Row],[qt_condition_type_id]],見積条件タイプマスタ[#All],4,0)</f>
        <v>SOLID_FEATURE</v>
      </c>
      <c r="G650">
        <v>11</v>
      </c>
      <c r="H650" s="50" t="str">
        <f>テーブル26[[#This Row],[article_type_id]]&amp;"."&amp;テーブル26[[#This Row],[qt_condition_type_id]]&amp;"."&amp;テーブル26[[#This Row],[qt_condition_type_define_id]]</f>
        <v>13.10005.11</v>
      </c>
      <c r="I650" s="33" t="str">
        <f>VLOOKUP(テーブル26[[#This Row],['#unique_id]],見積条件マスタ[['#unique_id]:[name]],2,0)</f>
        <v>0/-0.012</v>
      </c>
      <c r="J650" s="33">
        <f>VLOOKUP(テーブル26[[#This Row],['#unique_id]],見積条件マスタ[['#unique_id]:[name]],3,0)</f>
        <v>0</v>
      </c>
      <c r="K650" s="33" t="str">
        <f>VLOOKUP(テーブル26[[#This Row],['#unique_id]],見積条件マスタ[['#unique_id]:[name]],4,0)</f>
        <v>h7 0/-0.012</v>
      </c>
      <c r="L650" s="38">
        <v>4</v>
      </c>
      <c r="M650" s="38" t="s">
        <v>735</v>
      </c>
      <c r="N650" s="38" t="s">
        <v>740</v>
      </c>
      <c r="O650" s="38"/>
      <c r="P650" s="38" t="s">
        <v>672</v>
      </c>
      <c r="Q650" s="38"/>
    </row>
    <row r="651" spans="2:17" x14ac:dyDescent="0.25">
      <c r="B651">
        <v>13</v>
      </c>
      <c r="C651" s="50" t="str">
        <f>VLOOKUP(テーブル26[[#This Row],[article_type_id]],品名マスタ[#All],5,0)</f>
        <v>鋳抜きピン</v>
      </c>
      <c r="D651">
        <v>10005</v>
      </c>
      <c r="E651" s="50" t="str">
        <f>VLOOKUP(テーブル26[[#This Row],[qt_condition_type_id]],見積条件タイプマスタ[#All],5,0)</f>
        <v>シャンク径公差</v>
      </c>
      <c r="F651" s="50" t="str">
        <f>VLOOKUP(テーブル26[[#This Row],[qt_condition_type_id]],見積条件タイプマスタ[#All],4,0)</f>
        <v>SOLID_FEATURE</v>
      </c>
      <c r="G651">
        <v>11</v>
      </c>
      <c r="H651" s="50" t="str">
        <f>テーブル26[[#This Row],[article_type_id]]&amp;"."&amp;テーブル26[[#This Row],[qt_condition_type_id]]&amp;"."&amp;テーブル26[[#This Row],[qt_condition_type_define_id]]</f>
        <v>13.10005.11</v>
      </c>
      <c r="I651" s="33" t="str">
        <f>VLOOKUP(テーブル26[[#This Row],['#unique_id]],見積条件マスタ[['#unique_id]:[name]],2,0)</f>
        <v>0/-0.012</v>
      </c>
      <c r="J651" s="33">
        <f>VLOOKUP(テーブル26[[#This Row],['#unique_id]],見積条件マスタ[['#unique_id]:[name]],3,0)</f>
        <v>0</v>
      </c>
      <c r="K651" s="33" t="str">
        <f>VLOOKUP(テーブル26[[#This Row],['#unique_id]],見積条件マスタ[['#unique_id]:[name]],4,0)</f>
        <v>h7 0/-0.012</v>
      </c>
      <c r="L651" s="38">
        <v>5</v>
      </c>
      <c r="M651" s="38" t="s">
        <v>735</v>
      </c>
      <c r="N651" s="38" t="s">
        <v>735</v>
      </c>
      <c r="O651" s="43" t="s">
        <v>748</v>
      </c>
      <c r="P651" s="38" t="s">
        <v>731</v>
      </c>
      <c r="Q651" s="38"/>
    </row>
    <row r="652" spans="2:17" x14ac:dyDescent="0.25">
      <c r="B652">
        <v>13</v>
      </c>
      <c r="C652" s="50" t="str">
        <f>VLOOKUP(テーブル26[[#This Row],[article_type_id]],品名マスタ[#All],5,0)</f>
        <v>鋳抜きピン</v>
      </c>
      <c r="D652">
        <v>10005</v>
      </c>
      <c r="E652" s="50" t="str">
        <f>VLOOKUP(テーブル26[[#This Row],[qt_condition_type_id]],見積条件タイプマスタ[#All],5,0)</f>
        <v>シャンク径公差</v>
      </c>
      <c r="F652" s="50" t="str">
        <f>VLOOKUP(テーブル26[[#This Row],[qt_condition_type_id]],見積条件タイプマスタ[#All],4,0)</f>
        <v>SOLID_FEATURE</v>
      </c>
      <c r="G652">
        <v>11</v>
      </c>
      <c r="H652" s="50" t="str">
        <f>テーブル26[[#This Row],[article_type_id]]&amp;"."&amp;テーブル26[[#This Row],[qt_condition_type_id]]&amp;"."&amp;テーブル26[[#This Row],[qt_condition_type_define_id]]</f>
        <v>13.10005.11</v>
      </c>
      <c r="I652" s="33" t="str">
        <f>VLOOKUP(テーブル26[[#This Row],['#unique_id]],見積条件マスタ[['#unique_id]:[name]],2,0)</f>
        <v>0/-0.012</v>
      </c>
      <c r="J652" s="33">
        <f>VLOOKUP(テーブル26[[#This Row],['#unique_id]],見積条件マスタ[['#unique_id]:[name]],3,0)</f>
        <v>0</v>
      </c>
      <c r="K652" s="33" t="str">
        <f>VLOOKUP(テーブル26[[#This Row],['#unique_id]],見積条件マスタ[['#unique_id]:[name]],4,0)</f>
        <v>h7 0/-0.012</v>
      </c>
      <c r="L652" s="38">
        <v>6</v>
      </c>
      <c r="M652" s="38" t="s">
        <v>735</v>
      </c>
      <c r="N652" s="38" t="s">
        <v>735</v>
      </c>
      <c r="O652" s="43"/>
      <c r="P652" s="38" t="s">
        <v>672</v>
      </c>
      <c r="Q652" s="38"/>
    </row>
    <row r="653" spans="2:17" x14ac:dyDescent="0.25">
      <c r="B653">
        <v>13</v>
      </c>
      <c r="C653" s="50" t="str">
        <f>VLOOKUP(テーブル26[[#This Row],[article_type_id]],品名マスタ[#All],5,0)</f>
        <v>鋳抜きピン</v>
      </c>
      <c r="D653">
        <v>10005</v>
      </c>
      <c r="E653" s="50" t="str">
        <f>VLOOKUP(テーブル26[[#This Row],[qt_condition_type_id]],見積条件タイプマスタ[#All],5,0)</f>
        <v>シャンク径公差</v>
      </c>
      <c r="F653" s="50" t="str">
        <f>VLOOKUP(テーブル26[[#This Row],[qt_condition_type_id]],見積条件タイプマスタ[#All],4,0)</f>
        <v>SOLID_FEATURE</v>
      </c>
      <c r="G653">
        <v>12</v>
      </c>
      <c r="H653" s="50" t="str">
        <f>テーブル26[[#This Row],[article_type_id]]&amp;"."&amp;テーブル26[[#This Row],[qt_condition_type_id]]&amp;"."&amp;テーブル26[[#This Row],[qt_condition_type_define_id]]</f>
        <v>13.10005.12</v>
      </c>
      <c r="I653" s="33" t="str">
        <f>VLOOKUP(テーブル26[[#This Row],['#unique_id]],見積条件マスタ[['#unique_id]:[name]],2,0)</f>
        <v>0/-0.015</v>
      </c>
      <c r="J653" s="33">
        <f>VLOOKUP(テーブル26[[#This Row],['#unique_id]],見積条件マスタ[['#unique_id]:[name]],3,0)</f>
        <v>0</v>
      </c>
      <c r="K653" s="33" t="str">
        <f>VLOOKUP(テーブル26[[#This Row],['#unique_id]],見積条件マスタ[['#unique_id]:[name]],4,0)</f>
        <v>h7 0/-0.015</v>
      </c>
      <c r="L653" s="38">
        <v>1</v>
      </c>
      <c r="M653" s="38" t="s">
        <v>735</v>
      </c>
      <c r="N653" s="38" t="s">
        <v>733</v>
      </c>
      <c r="O653" s="38"/>
      <c r="P653" s="38" t="s">
        <v>672</v>
      </c>
      <c r="Q653" s="38"/>
    </row>
    <row r="654" spans="2:17" x14ac:dyDescent="0.25">
      <c r="B654">
        <v>13</v>
      </c>
      <c r="C654" s="50" t="str">
        <f>VLOOKUP(テーブル26[[#This Row],[article_type_id]],品名マスタ[#All],5,0)</f>
        <v>鋳抜きピン</v>
      </c>
      <c r="D654">
        <v>10005</v>
      </c>
      <c r="E654" s="50" t="str">
        <f>VLOOKUP(テーブル26[[#This Row],[qt_condition_type_id]],見積条件タイプマスタ[#All],5,0)</f>
        <v>シャンク径公差</v>
      </c>
      <c r="F654" s="50" t="str">
        <f>VLOOKUP(テーブル26[[#This Row],[qt_condition_type_id]],見積条件タイプマスタ[#All],4,0)</f>
        <v>SOLID_FEATURE</v>
      </c>
      <c r="G654">
        <v>12</v>
      </c>
      <c r="H654" s="50" t="str">
        <f>テーブル26[[#This Row],[article_type_id]]&amp;"."&amp;テーブル26[[#This Row],[qt_condition_type_id]]&amp;"."&amp;テーブル26[[#This Row],[qt_condition_type_define_id]]</f>
        <v>13.10005.12</v>
      </c>
      <c r="I654" s="33" t="str">
        <f>VLOOKUP(テーブル26[[#This Row],['#unique_id]],見積条件マスタ[['#unique_id]:[name]],2,0)</f>
        <v>0/-0.015</v>
      </c>
      <c r="J654" s="33">
        <f>VLOOKUP(テーブル26[[#This Row],['#unique_id]],見積条件マスタ[['#unique_id]:[name]],3,0)</f>
        <v>0</v>
      </c>
      <c r="K654" s="33" t="str">
        <f>VLOOKUP(テーブル26[[#This Row],['#unique_id]],見積条件マスタ[['#unique_id]:[name]],4,0)</f>
        <v>h7 0/-0.015</v>
      </c>
      <c r="L654" s="38">
        <v>2</v>
      </c>
      <c r="M654" s="38" t="s">
        <v>735</v>
      </c>
      <c r="N654" s="38" t="s">
        <v>739</v>
      </c>
      <c r="O654" s="38"/>
      <c r="P654" s="38" t="s">
        <v>672</v>
      </c>
      <c r="Q654" s="38"/>
    </row>
    <row r="655" spans="2:17" x14ac:dyDescent="0.25">
      <c r="B655">
        <v>13</v>
      </c>
      <c r="C655" s="50" t="str">
        <f>VLOOKUP(テーブル26[[#This Row],[article_type_id]],品名マスタ[#All],5,0)</f>
        <v>鋳抜きピン</v>
      </c>
      <c r="D655">
        <v>10005</v>
      </c>
      <c r="E655" s="50" t="str">
        <f>VLOOKUP(テーブル26[[#This Row],[qt_condition_type_id]],見積条件タイプマスタ[#All],5,0)</f>
        <v>シャンク径公差</v>
      </c>
      <c r="F655" s="50" t="str">
        <f>VLOOKUP(テーブル26[[#This Row],[qt_condition_type_id]],見積条件タイプマスタ[#All],4,0)</f>
        <v>SOLID_FEATURE</v>
      </c>
      <c r="G655">
        <v>12</v>
      </c>
      <c r="H655" s="50" t="str">
        <f>テーブル26[[#This Row],[article_type_id]]&amp;"."&amp;テーブル26[[#This Row],[qt_condition_type_id]]&amp;"."&amp;テーブル26[[#This Row],[qt_condition_type_define_id]]</f>
        <v>13.10005.12</v>
      </c>
      <c r="I655" s="33" t="str">
        <f>VLOOKUP(テーブル26[[#This Row],['#unique_id]],見積条件マスタ[['#unique_id]:[name]],2,0)</f>
        <v>0/-0.015</v>
      </c>
      <c r="J655" s="33">
        <f>VLOOKUP(テーブル26[[#This Row],['#unique_id]],見積条件マスタ[['#unique_id]:[name]],3,0)</f>
        <v>0</v>
      </c>
      <c r="K655" s="33" t="str">
        <f>VLOOKUP(テーブル26[[#This Row],['#unique_id]],見積条件マスタ[['#unique_id]:[name]],4,0)</f>
        <v>h7 0/-0.015</v>
      </c>
      <c r="L655" s="38">
        <v>3</v>
      </c>
      <c r="M655" s="38" t="s">
        <v>735</v>
      </c>
      <c r="N655" s="38" t="s">
        <v>742</v>
      </c>
      <c r="O655" s="38"/>
      <c r="P655" s="38" t="s">
        <v>672</v>
      </c>
      <c r="Q655" s="38"/>
    </row>
    <row r="656" spans="2:17" x14ac:dyDescent="0.25">
      <c r="B656">
        <v>13</v>
      </c>
      <c r="C656" s="50" t="str">
        <f>VLOOKUP(テーブル26[[#This Row],[article_type_id]],品名マスタ[#All],5,0)</f>
        <v>鋳抜きピン</v>
      </c>
      <c r="D656">
        <v>10005</v>
      </c>
      <c r="E656" s="50" t="str">
        <f>VLOOKUP(テーブル26[[#This Row],[qt_condition_type_id]],見積条件タイプマスタ[#All],5,0)</f>
        <v>シャンク径公差</v>
      </c>
      <c r="F656" s="50" t="str">
        <f>VLOOKUP(テーブル26[[#This Row],[qt_condition_type_id]],見積条件タイプマスタ[#All],4,0)</f>
        <v>SOLID_FEATURE</v>
      </c>
      <c r="G656">
        <v>12</v>
      </c>
      <c r="H656" s="50" t="str">
        <f>テーブル26[[#This Row],[article_type_id]]&amp;"."&amp;テーブル26[[#This Row],[qt_condition_type_id]]&amp;"."&amp;テーブル26[[#This Row],[qt_condition_type_define_id]]</f>
        <v>13.10005.12</v>
      </c>
      <c r="I656" s="33" t="str">
        <f>VLOOKUP(テーブル26[[#This Row],['#unique_id]],見積条件マスタ[['#unique_id]:[name]],2,0)</f>
        <v>0/-0.015</v>
      </c>
      <c r="J656" s="33">
        <f>VLOOKUP(テーブル26[[#This Row],['#unique_id]],見積条件マスタ[['#unique_id]:[name]],3,0)</f>
        <v>0</v>
      </c>
      <c r="K656" s="33" t="str">
        <f>VLOOKUP(テーブル26[[#This Row],['#unique_id]],見積条件マスタ[['#unique_id]:[name]],4,0)</f>
        <v>h7 0/-0.015</v>
      </c>
      <c r="L656" s="38">
        <v>4</v>
      </c>
      <c r="M656" s="38" t="s">
        <v>735</v>
      </c>
      <c r="N656" s="38" t="s">
        <v>740</v>
      </c>
      <c r="O656" s="38"/>
      <c r="P656" s="38" t="s">
        <v>672</v>
      </c>
      <c r="Q656" s="38"/>
    </row>
    <row r="657" spans="2:17" x14ac:dyDescent="0.25">
      <c r="B657">
        <v>13</v>
      </c>
      <c r="C657" s="50" t="str">
        <f>VLOOKUP(テーブル26[[#This Row],[article_type_id]],品名マスタ[#All],5,0)</f>
        <v>鋳抜きピン</v>
      </c>
      <c r="D657">
        <v>10005</v>
      </c>
      <c r="E657" s="50" t="str">
        <f>VLOOKUP(テーブル26[[#This Row],[qt_condition_type_id]],見積条件タイプマスタ[#All],5,0)</f>
        <v>シャンク径公差</v>
      </c>
      <c r="F657" s="50" t="str">
        <f>VLOOKUP(テーブル26[[#This Row],[qt_condition_type_id]],見積条件タイプマスタ[#All],4,0)</f>
        <v>SOLID_FEATURE</v>
      </c>
      <c r="G657">
        <v>12</v>
      </c>
      <c r="H657" s="50" t="str">
        <f>テーブル26[[#This Row],[article_type_id]]&amp;"."&amp;テーブル26[[#This Row],[qt_condition_type_id]]&amp;"."&amp;テーブル26[[#This Row],[qt_condition_type_define_id]]</f>
        <v>13.10005.12</v>
      </c>
      <c r="I657" s="33" t="str">
        <f>VLOOKUP(テーブル26[[#This Row],['#unique_id]],見積条件マスタ[['#unique_id]:[name]],2,0)</f>
        <v>0/-0.015</v>
      </c>
      <c r="J657" s="33">
        <f>VLOOKUP(テーブル26[[#This Row],['#unique_id]],見積条件マスタ[['#unique_id]:[name]],3,0)</f>
        <v>0</v>
      </c>
      <c r="K657" s="33" t="str">
        <f>VLOOKUP(テーブル26[[#This Row],['#unique_id]],見積条件マスタ[['#unique_id]:[name]],4,0)</f>
        <v>h7 0/-0.015</v>
      </c>
      <c r="L657" s="38">
        <v>5</v>
      </c>
      <c r="M657" s="38" t="s">
        <v>735</v>
      </c>
      <c r="N657" s="38" t="s">
        <v>735</v>
      </c>
      <c r="O657" s="43" t="s">
        <v>745</v>
      </c>
      <c r="P657" s="38" t="s">
        <v>731</v>
      </c>
      <c r="Q657" s="38"/>
    </row>
    <row r="658" spans="2:17" x14ac:dyDescent="0.25">
      <c r="B658">
        <v>13</v>
      </c>
      <c r="C658" s="50" t="str">
        <f>VLOOKUP(テーブル26[[#This Row],[article_type_id]],品名マスタ[#All],5,0)</f>
        <v>鋳抜きピン</v>
      </c>
      <c r="D658">
        <v>10005</v>
      </c>
      <c r="E658" s="50" t="str">
        <f>VLOOKUP(テーブル26[[#This Row],[qt_condition_type_id]],見積条件タイプマスタ[#All],5,0)</f>
        <v>シャンク径公差</v>
      </c>
      <c r="F658" s="50" t="str">
        <f>VLOOKUP(テーブル26[[#This Row],[qt_condition_type_id]],見積条件タイプマスタ[#All],4,0)</f>
        <v>SOLID_FEATURE</v>
      </c>
      <c r="G658">
        <v>12</v>
      </c>
      <c r="H658" s="50" t="str">
        <f>テーブル26[[#This Row],[article_type_id]]&amp;"."&amp;テーブル26[[#This Row],[qt_condition_type_id]]&amp;"."&amp;テーブル26[[#This Row],[qt_condition_type_define_id]]</f>
        <v>13.10005.12</v>
      </c>
      <c r="I658" s="33" t="str">
        <f>VLOOKUP(テーブル26[[#This Row],['#unique_id]],見積条件マスタ[['#unique_id]:[name]],2,0)</f>
        <v>0/-0.015</v>
      </c>
      <c r="J658" s="33">
        <f>VLOOKUP(テーブル26[[#This Row],['#unique_id]],見積条件マスタ[['#unique_id]:[name]],3,0)</f>
        <v>0</v>
      </c>
      <c r="K658" s="33" t="str">
        <f>VLOOKUP(テーブル26[[#This Row],['#unique_id]],見積条件マスタ[['#unique_id]:[name]],4,0)</f>
        <v>h7 0/-0.015</v>
      </c>
      <c r="L658" s="38">
        <v>6</v>
      </c>
      <c r="M658" s="38" t="s">
        <v>735</v>
      </c>
      <c r="N658" s="38" t="s">
        <v>735</v>
      </c>
      <c r="O658" s="38"/>
      <c r="P658" s="38" t="s">
        <v>672</v>
      </c>
      <c r="Q658" s="38"/>
    </row>
    <row r="659" spans="2:17" x14ac:dyDescent="0.25">
      <c r="B659">
        <v>13</v>
      </c>
      <c r="C659" s="50" t="str">
        <f>VLOOKUP(テーブル26[[#This Row],[article_type_id]],品名マスタ[#All],5,0)</f>
        <v>鋳抜きピン</v>
      </c>
      <c r="D659">
        <v>10005</v>
      </c>
      <c r="E659" s="50" t="str">
        <f>VLOOKUP(テーブル26[[#This Row],[qt_condition_type_id]],見積条件タイプマスタ[#All],5,0)</f>
        <v>シャンク径公差</v>
      </c>
      <c r="F659" s="50" t="str">
        <f>VLOOKUP(テーブル26[[#This Row],[qt_condition_type_id]],見積条件タイプマスタ[#All],4,0)</f>
        <v>SOLID_FEATURE</v>
      </c>
      <c r="G659">
        <v>13</v>
      </c>
      <c r="H659" s="50" t="str">
        <f>テーブル26[[#This Row],[article_type_id]]&amp;"."&amp;テーブル26[[#This Row],[qt_condition_type_id]]&amp;"."&amp;テーブル26[[#This Row],[qt_condition_type_define_id]]</f>
        <v>13.10005.13</v>
      </c>
      <c r="I659" s="33" t="str">
        <f>VLOOKUP(テーブル26[[#This Row],['#unique_id]],見積条件マスタ[['#unique_id]:[name]],2,0)</f>
        <v>0/-0.018</v>
      </c>
      <c r="J659" s="33">
        <f>VLOOKUP(テーブル26[[#This Row],['#unique_id]],見積条件マスタ[['#unique_id]:[name]],3,0)</f>
        <v>0</v>
      </c>
      <c r="K659" s="33" t="str">
        <f>VLOOKUP(テーブル26[[#This Row],['#unique_id]],見積条件マスタ[['#unique_id]:[name]],4,0)</f>
        <v>h7 0/-0.018</v>
      </c>
      <c r="L659" s="38">
        <v>1</v>
      </c>
      <c r="M659" s="38" t="s">
        <v>735</v>
      </c>
      <c r="N659" s="38" t="s">
        <v>733</v>
      </c>
      <c r="O659" s="38"/>
      <c r="P659" s="38" t="s">
        <v>672</v>
      </c>
      <c r="Q659" s="38"/>
    </row>
    <row r="660" spans="2:17" x14ac:dyDescent="0.25">
      <c r="B660">
        <v>13</v>
      </c>
      <c r="C660" s="50" t="str">
        <f>VLOOKUP(テーブル26[[#This Row],[article_type_id]],品名マスタ[#All],5,0)</f>
        <v>鋳抜きピン</v>
      </c>
      <c r="D660">
        <v>10005</v>
      </c>
      <c r="E660" s="50" t="str">
        <f>VLOOKUP(テーブル26[[#This Row],[qt_condition_type_id]],見積条件タイプマスタ[#All],5,0)</f>
        <v>シャンク径公差</v>
      </c>
      <c r="F660" s="50" t="str">
        <f>VLOOKUP(テーブル26[[#This Row],[qt_condition_type_id]],見積条件タイプマスタ[#All],4,0)</f>
        <v>SOLID_FEATURE</v>
      </c>
      <c r="G660">
        <v>13</v>
      </c>
      <c r="H660" s="50" t="str">
        <f>テーブル26[[#This Row],[article_type_id]]&amp;"."&amp;テーブル26[[#This Row],[qt_condition_type_id]]&amp;"."&amp;テーブル26[[#This Row],[qt_condition_type_define_id]]</f>
        <v>13.10005.13</v>
      </c>
      <c r="I660" s="33" t="str">
        <f>VLOOKUP(テーブル26[[#This Row],['#unique_id]],見積条件マスタ[['#unique_id]:[name]],2,0)</f>
        <v>0/-0.018</v>
      </c>
      <c r="J660" s="33">
        <f>VLOOKUP(テーブル26[[#This Row],['#unique_id]],見積条件マスタ[['#unique_id]:[name]],3,0)</f>
        <v>0</v>
      </c>
      <c r="K660" s="33" t="str">
        <f>VLOOKUP(テーブル26[[#This Row],['#unique_id]],見積条件マスタ[['#unique_id]:[name]],4,0)</f>
        <v>h7 0/-0.018</v>
      </c>
      <c r="L660" s="38">
        <v>2</v>
      </c>
      <c r="M660" s="38" t="s">
        <v>735</v>
      </c>
      <c r="N660" s="38" t="s">
        <v>739</v>
      </c>
      <c r="O660" s="38"/>
      <c r="P660" s="38" t="s">
        <v>672</v>
      </c>
      <c r="Q660" s="38"/>
    </row>
    <row r="661" spans="2:17" x14ac:dyDescent="0.25">
      <c r="B661">
        <v>13</v>
      </c>
      <c r="C661" s="50" t="str">
        <f>VLOOKUP(テーブル26[[#This Row],[article_type_id]],品名マスタ[#All],5,0)</f>
        <v>鋳抜きピン</v>
      </c>
      <c r="D661">
        <v>10005</v>
      </c>
      <c r="E661" s="50" t="str">
        <f>VLOOKUP(テーブル26[[#This Row],[qt_condition_type_id]],見積条件タイプマスタ[#All],5,0)</f>
        <v>シャンク径公差</v>
      </c>
      <c r="F661" s="50" t="str">
        <f>VLOOKUP(テーブル26[[#This Row],[qt_condition_type_id]],見積条件タイプマスタ[#All],4,0)</f>
        <v>SOLID_FEATURE</v>
      </c>
      <c r="G661">
        <v>13</v>
      </c>
      <c r="H661" s="50" t="str">
        <f>テーブル26[[#This Row],[article_type_id]]&amp;"."&amp;テーブル26[[#This Row],[qt_condition_type_id]]&amp;"."&amp;テーブル26[[#This Row],[qt_condition_type_define_id]]</f>
        <v>13.10005.13</v>
      </c>
      <c r="I661" s="33" t="str">
        <f>VLOOKUP(テーブル26[[#This Row],['#unique_id]],見積条件マスタ[['#unique_id]:[name]],2,0)</f>
        <v>0/-0.018</v>
      </c>
      <c r="J661" s="33">
        <f>VLOOKUP(テーブル26[[#This Row],['#unique_id]],見積条件マスタ[['#unique_id]:[name]],3,0)</f>
        <v>0</v>
      </c>
      <c r="K661" s="33" t="str">
        <f>VLOOKUP(テーブル26[[#This Row],['#unique_id]],見積条件マスタ[['#unique_id]:[name]],4,0)</f>
        <v>h7 0/-0.018</v>
      </c>
      <c r="L661" s="38">
        <v>3</v>
      </c>
      <c r="M661" s="38" t="s">
        <v>735</v>
      </c>
      <c r="N661" s="38" t="s">
        <v>742</v>
      </c>
      <c r="O661" s="38"/>
      <c r="P661" s="38" t="s">
        <v>672</v>
      </c>
      <c r="Q661" s="38"/>
    </row>
    <row r="662" spans="2:17" x14ac:dyDescent="0.25">
      <c r="B662">
        <v>13</v>
      </c>
      <c r="C662" s="50" t="str">
        <f>VLOOKUP(テーブル26[[#This Row],[article_type_id]],品名マスタ[#All],5,0)</f>
        <v>鋳抜きピン</v>
      </c>
      <c r="D662">
        <v>10005</v>
      </c>
      <c r="E662" s="50" t="str">
        <f>VLOOKUP(テーブル26[[#This Row],[qt_condition_type_id]],見積条件タイプマスタ[#All],5,0)</f>
        <v>シャンク径公差</v>
      </c>
      <c r="F662" s="50" t="str">
        <f>VLOOKUP(テーブル26[[#This Row],[qt_condition_type_id]],見積条件タイプマスタ[#All],4,0)</f>
        <v>SOLID_FEATURE</v>
      </c>
      <c r="G662">
        <v>13</v>
      </c>
      <c r="H662" s="50" t="str">
        <f>テーブル26[[#This Row],[article_type_id]]&amp;"."&amp;テーブル26[[#This Row],[qt_condition_type_id]]&amp;"."&amp;テーブル26[[#This Row],[qt_condition_type_define_id]]</f>
        <v>13.10005.13</v>
      </c>
      <c r="I662" s="33" t="str">
        <f>VLOOKUP(テーブル26[[#This Row],['#unique_id]],見積条件マスタ[['#unique_id]:[name]],2,0)</f>
        <v>0/-0.018</v>
      </c>
      <c r="J662" s="33">
        <f>VLOOKUP(テーブル26[[#This Row],['#unique_id]],見積条件マスタ[['#unique_id]:[name]],3,0)</f>
        <v>0</v>
      </c>
      <c r="K662" s="33" t="str">
        <f>VLOOKUP(テーブル26[[#This Row],['#unique_id]],見積条件マスタ[['#unique_id]:[name]],4,0)</f>
        <v>h7 0/-0.018</v>
      </c>
      <c r="L662" s="38">
        <v>4</v>
      </c>
      <c r="M662" s="38" t="s">
        <v>735</v>
      </c>
      <c r="N662" s="38" t="s">
        <v>740</v>
      </c>
      <c r="O662" s="38"/>
      <c r="P662" s="38" t="s">
        <v>672</v>
      </c>
      <c r="Q662" s="38"/>
    </row>
    <row r="663" spans="2:17" x14ac:dyDescent="0.25">
      <c r="B663">
        <v>13</v>
      </c>
      <c r="C663" s="50" t="str">
        <f>VLOOKUP(テーブル26[[#This Row],[article_type_id]],品名マスタ[#All],5,0)</f>
        <v>鋳抜きピン</v>
      </c>
      <c r="D663">
        <v>10005</v>
      </c>
      <c r="E663" s="50" t="str">
        <f>VLOOKUP(テーブル26[[#This Row],[qt_condition_type_id]],見積条件タイプマスタ[#All],5,0)</f>
        <v>シャンク径公差</v>
      </c>
      <c r="F663" s="50" t="str">
        <f>VLOOKUP(テーブル26[[#This Row],[qt_condition_type_id]],見積条件タイプマスタ[#All],4,0)</f>
        <v>SOLID_FEATURE</v>
      </c>
      <c r="G663">
        <v>13</v>
      </c>
      <c r="H663" s="50" t="str">
        <f>テーブル26[[#This Row],[article_type_id]]&amp;"."&amp;テーブル26[[#This Row],[qt_condition_type_id]]&amp;"."&amp;テーブル26[[#This Row],[qt_condition_type_define_id]]</f>
        <v>13.10005.13</v>
      </c>
      <c r="I663" s="33" t="str">
        <f>VLOOKUP(テーブル26[[#This Row],['#unique_id]],見積条件マスタ[['#unique_id]:[name]],2,0)</f>
        <v>0/-0.018</v>
      </c>
      <c r="J663" s="33">
        <f>VLOOKUP(テーブル26[[#This Row],['#unique_id]],見積条件マスタ[['#unique_id]:[name]],3,0)</f>
        <v>0</v>
      </c>
      <c r="K663" s="33" t="str">
        <f>VLOOKUP(テーブル26[[#This Row],['#unique_id]],見積条件マスタ[['#unique_id]:[name]],4,0)</f>
        <v>h7 0/-0.018</v>
      </c>
      <c r="L663" s="38">
        <v>5</v>
      </c>
      <c r="M663" s="38" t="s">
        <v>735</v>
      </c>
      <c r="N663" s="38" t="s">
        <v>735</v>
      </c>
      <c r="O663" s="43" t="s">
        <v>746</v>
      </c>
      <c r="P663" s="38" t="s">
        <v>731</v>
      </c>
      <c r="Q663" s="38"/>
    </row>
    <row r="664" spans="2:17" x14ac:dyDescent="0.25">
      <c r="B664">
        <v>13</v>
      </c>
      <c r="C664" s="50" t="str">
        <f>VLOOKUP(テーブル26[[#This Row],[article_type_id]],品名マスタ[#All],5,0)</f>
        <v>鋳抜きピン</v>
      </c>
      <c r="D664">
        <v>10005</v>
      </c>
      <c r="E664" s="50" t="str">
        <f>VLOOKUP(テーブル26[[#This Row],[qt_condition_type_id]],見積条件タイプマスタ[#All],5,0)</f>
        <v>シャンク径公差</v>
      </c>
      <c r="F664" s="50" t="str">
        <f>VLOOKUP(テーブル26[[#This Row],[qt_condition_type_id]],見積条件タイプマスタ[#All],4,0)</f>
        <v>SOLID_FEATURE</v>
      </c>
      <c r="G664">
        <v>13</v>
      </c>
      <c r="H664" s="50" t="str">
        <f>テーブル26[[#This Row],[article_type_id]]&amp;"."&amp;テーブル26[[#This Row],[qt_condition_type_id]]&amp;"."&amp;テーブル26[[#This Row],[qt_condition_type_define_id]]</f>
        <v>13.10005.13</v>
      </c>
      <c r="I664" s="33" t="str">
        <f>VLOOKUP(テーブル26[[#This Row],['#unique_id]],見積条件マスタ[['#unique_id]:[name]],2,0)</f>
        <v>0/-0.018</v>
      </c>
      <c r="J664" s="33">
        <f>VLOOKUP(テーブル26[[#This Row],['#unique_id]],見積条件マスタ[['#unique_id]:[name]],3,0)</f>
        <v>0</v>
      </c>
      <c r="K664" s="33" t="str">
        <f>VLOOKUP(テーブル26[[#This Row],['#unique_id]],見積条件マスタ[['#unique_id]:[name]],4,0)</f>
        <v>h7 0/-0.018</v>
      </c>
      <c r="L664" s="38">
        <v>6</v>
      </c>
      <c r="M664" s="38" t="s">
        <v>735</v>
      </c>
      <c r="N664" s="38" t="s">
        <v>735</v>
      </c>
      <c r="O664" s="38"/>
      <c r="P664" s="38" t="s">
        <v>672</v>
      </c>
      <c r="Q664" s="38"/>
    </row>
    <row r="665" spans="2:17" x14ac:dyDescent="0.25">
      <c r="B665">
        <v>13</v>
      </c>
      <c r="C665" s="50" t="str">
        <f>VLOOKUP(テーブル26[[#This Row],[article_type_id]],品名マスタ[#All],5,0)</f>
        <v>鋳抜きピン</v>
      </c>
      <c r="D665">
        <v>10005</v>
      </c>
      <c r="E665" s="50" t="str">
        <f>VLOOKUP(テーブル26[[#This Row],[qt_condition_type_id]],見積条件タイプマスタ[#All],5,0)</f>
        <v>シャンク径公差</v>
      </c>
      <c r="F665" s="50" t="str">
        <f>VLOOKUP(テーブル26[[#This Row],[qt_condition_type_id]],見積条件タイプマスタ[#All],4,0)</f>
        <v>SOLID_FEATURE</v>
      </c>
      <c r="G665">
        <v>14</v>
      </c>
      <c r="H665" s="50" t="str">
        <f>テーブル26[[#This Row],[article_type_id]]&amp;"."&amp;テーブル26[[#This Row],[qt_condition_type_id]]&amp;"."&amp;テーブル26[[#This Row],[qt_condition_type_define_id]]</f>
        <v>13.10005.14</v>
      </c>
      <c r="I665" s="33" t="str">
        <f>VLOOKUP(テーブル26[[#This Row],['#unique_id]],見積条件マスタ[['#unique_id]:[name]],2,0)</f>
        <v>0/-0.021</v>
      </c>
      <c r="J665" s="33">
        <f>VLOOKUP(テーブル26[[#This Row],['#unique_id]],見積条件マスタ[['#unique_id]:[name]],3,0)</f>
        <v>0</v>
      </c>
      <c r="K665" s="33" t="str">
        <f>VLOOKUP(テーブル26[[#This Row],['#unique_id]],見積条件マスタ[['#unique_id]:[name]],4,0)</f>
        <v>h7 0/-0.021</v>
      </c>
      <c r="L665" s="38">
        <v>1</v>
      </c>
      <c r="M665" s="38" t="s">
        <v>735</v>
      </c>
      <c r="N665" s="38" t="s">
        <v>733</v>
      </c>
      <c r="O665" s="38"/>
      <c r="P665" s="38" t="s">
        <v>672</v>
      </c>
      <c r="Q665" s="38"/>
    </row>
    <row r="666" spans="2:17" x14ac:dyDescent="0.25">
      <c r="B666">
        <v>13</v>
      </c>
      <c r="C666" s="50" t="str">
        <f>VLOOKUP(テーブル26[[#This Row],[article_type_id]],品名マスタ[#All],5,0)</f>
        <v>鋳抜きピン</v>
      </c>
      <c r="D666">
        <v>10005</v>
      </c>
      <c r="E666" s="50" t="str">
        <f>VLOOKUP(テーブル26[[#This Row],[qt_condition_type_id]],見積条件タイプマスタ[#All],5,0)</f>
        <v>シャンク径公差</v>
      </c>
      <c r="F666" s="50" t="str">
        <f>VLOOKUP(テーブル26[[#This Row],[qt_condition_type_id]],見積条件タイプマスタ[#All],4,0)</f>
        <v>SOLID_FEATURE</v>
      </c>
      <c r="G666">
        <v>14</v>
      </c>
      <c r="H666" s="50" t="str">
        <f>テーブル26[[#This Row],[article_type_id]]&amp;"."&amp;テーブル26[[#This Row],[qt_condition_type_id]]&amp;"."&amp;テーブル26[[#This Row],[qt_condition_type_define_id]]</f>
        <v>13.10005.14</v>
      </c>
      <c r="I666" s="33" t="str">
        <f>VLOOKUP(テーブル26[[#This Row],['#unique_id]],見積条件マスタ[['#unique_id]:[name]],2,0)</f>
        <v>0/-0.021</v>
      </c>
      <c r="J666" s="33">
        <f>VLOOKUP(テーブル26[[#This Row],['#unique_id]],見積条件マスタ[['#unique_id]:[name]],3,0)</f>
        <v>0</v>
      </c>
      <c r="K666" s="33" t="str">
        <f>VLOOKUP(テーブル26[[#This Row],['#unique_id]],見積条件マスタ[['#unique_id]:[name]],4,0)</f>
        <v>h7 0/-0.021</v>
      </c>
      <c r="L666" s="38">
        <v>2</v>
      </c>
      <c r="M666" s="38" t="s">
        <v>735</v>
      </c>
      <c r="N666" s="38" t="s">
        <v>739</v>
      </c>
      <c r="O666" s="38"/>
      <c r="P666" s="38" t="s">
        <v>672</v>
      </c>
      <c r="Q666" s="38"/>
    </row>
    <row r="667" spans="2:17" x14ac:dyDescent="0.25">
      <c r="B667">
        <v>13</v>
      </c>
      <c r="C667" s="50" t="str">
        <f>VLOOKUP(テーブル26[[#This Row],[article_type_id]],品名マスタ[#All],5,0)</f>
        <v>鋳抜きピン</v>
      </c>
      <c r="D667">
        <v>10005</v>
      </c>
      <c r="E667" s="50" t="str">
        <f>VLOOKUP(テーブル26[[#This Row],[qt_condition_type_id]],見積条件タイプマスタ[#All],5,0)</f>
        <v>シャンク径公差</v>
      </c>
      <c r="F667" s="50" t="str">
        <f>VLOOKUP(テーブル26[[#This Row],[qt_condition_type_id]],見積条件タイプマスタ[#All],4,0)</f>
        <v>SOLID_FEATURE</v>
      </c>
      <c r="G667">
        <v>14</v>
      </c>
      <c r="H667" s="50" t="str">
        <f>テーブル26[[#This Row],[article_type_id]]&amp;"."&amp;テーブル26[[#This Row],[qt_condition_type_id]]&amp;"."&amp;テーブル26[[#This Row],[qt_condition_type_define_id]]</f>
        <v>13.10005.14</v>
      </c>
      <c r="I667" s="33" t="str">
        <f>VLOOKUP(テーブル26[[#This Row],['#unique_id]],見積条件マスタ[['#unique_id]:[name]],2,0)</f>
        <v>0/-0.021</v>
      </c>
      <c r="J667" s="33">
        <f>VLOOKUP(テーブル26[[#This Row],['#unique_id]],見積条件マスタ[['#unique_id]:[name]],3,0)</f>
        <v>0</v>
      </c>
      <c r="K667" s="33" t="str">
        <f>VLOOKUP(テーブル26[[#This Row],['#unique_id]],見積条件マスタ[['#unique_id]:[name]],4,0)</f>
        <v>h7 0/-0.021</v>
      </c>
      <c r="L667" s="38">
        <v>3</v>
      </c>
      <c r="M667" s="38" t="s">
        <v>735</v>
      </c>
      <c r="N667" s="38" t="s">
        <v>742</v>
      </c>
      <c r="O667" s="38"/>
      <c r="P667" s="38" t="s">
        <v>672</v>
      </c>
      <c r="Q667" s="38"/>
    </row>
    <row r="668" spans="2:17" x14ac:dyDescent="0.25">
      <c r="B668">
        <v>13</v>
      </c>
      <c r="C668" s="50" t="str">
        <f>VLOOKUP(テーブル26[[#This Row],[article_type_id]],品名マスタ[#All],5,0)</f>
        <v>鋳抜きピン</v>
      </c>
      <c r="D668">
        <v>10005</v>
      </c>
      <c r="E668" s="50" t="str">
        <f>VLOOKUP(テーブル26[[#This Row],[qt_condition_type_id]],見積条件タイプマスタ[#All],5,0)</f>
        <v>シャンク径公差</v>
      </c>
      <c r="F668" s="50" t="str">
        <f>VLOOKUP(テーブル26[[#This Row],[qt_condition_type_id]],見積条件タイプマスタ[#All],4,0)</f>
        <v>SOLID_FEATURE</v>
      </c>
      <c r="G668">
        <v>14</v>
      </c>
      <c r="H668" s="50" t="str">
        <f>テーブル26[[#This Row],[article_type_id]]&amp;"."&amp;テーブル26[[#This Row],[qt_condition_type_id]]&amp;"."&amp;テーブル26[[#This Row],[qt_condition_type_define_id]]</f>
        <v>13.10005.14</v>
      </c>
      <c r="I668" s="33" t="str">
        <f>VLOOKUP(テーブル26[[#This Row],['#unique_id]],見積条件マスタ[['#unique_id]:[name]],2,0)</f>
        <v>0/-0.021</v>
      </c>
      <c r="J668" s="33">
        <f>VLOOKUP(テーブル26[[#This Row],['#unique_id]],見積条件マスタ[['#unique_id]:[name]],3,0)</f>
        <v>0</v>
      </c>
      <c r="K668" s="33" t="str">
        <f>VLOOKUP(テーブル26[[#This Row],['#unique_id]],見積条件マスタ[['#unique_id]:[name]],4,0)</f>
        <v>h7 0/-0.021</v>
      </c>
      <c r="L668" s="38">
        <v>4</v>
      </c>
      <c r="M668" s="38" t="s">
        <v>735</v>
      </c>
      <c r="N668" s="38" t="s">
        <v>740</v>
      </c>
      <c r="O668" s="38"/>
      <c r="P668" s="38" t="s">
        <v>672</v>
      </c>
      <c r="Q668" s="38"/>
    </row>
    <row r="669" spans="2:17" x14ac:dyDescent="0.25">
      <c r="B669">
        <v>13</v>
      </c>
      <c r="C669" s="50" t="str">
        <f>VLOOKUP(テーブル26[[#This Row],[article_type_id]],品名マスタ[#All],5,0)</f>
        <v>鋳抜きピン</v>
      </c>
      <c r="D669">
        <v>10005</v>
      </c>
      <c r="E669" s="50" t="str">
        <f>VLOOKUP(テーブル26[[#This Row],[qt_condition_type_id]],見積条件タイプマスタ[#All],5,0)</f>
        <v>シャンク径公差</v>
      </c>
      <c r="F669" s="50" t="str">
        <f>VLOOKUP(テーブル26[[#This Row],[qt_condition_type_id]],見積条件タイプマスタ[#All],4,0)</f>
        <v>SOLID_FEATURE</v>
      </c>
      <c r="G669">
        <v>14</v>
      </c>
      <c r="H669" s="50" t="str">
        <f>テーブル26[[#This Row],[article_type_id]]&amp;"."&amp;テーブル26[[#This Row],[qt_condition_type_id]]&amp;"."&amp;テーブル26[[#This Row],[qt_condition_type_define_id]]</f>
        <v>13.10005.14</v>
      </c>
      <c r="I669" s="33" t="str">
        <f>VLOOKUP(テーブル26[[#This Row],['#unique_id]],見積条件マスタ[['#unique_id]:[name]],2,0)</f>
        <v>0/-0.021</v>
      </c>
      <c r="J669" s="33">
        <f>VLOOKUP(テーブル26[[#This Row],['#unique_id]],見積条件マスタ[['#unique_id]:[name]],3,0)</f>
        <v>0</v>
      </c>
      <c r="K669" s="33" t="str">
        <f>VLOOKUP(テーブル26[[#This Row],['#unique_id]],見積条件マスタ[['#unique_id]:[name]],4,0)</f>
        <v>h7 0/-0.021</v>
      </c>
      <c r="L669" s="38">
        <v>5</v>
      </c>
      <c r="M669" s="38" t="s">
        <v>735</v>
      </c>
      <c r="N669" s="38" t="s">
        <v>735</v>
      </c>
      <c r="O669" s="43" t="s">
        <v>747</v>
      </c>
      <c r="P669" s="38" t="s">
        <v>731</v>
      </c>
      <c r="Q669" s="38"/>
    </row>
    <row r="670" spans="2:17" x14ac:dyDescent="0.25">
      <c r="B670">
        <v>13</v>
      </c>
      <c r="C670" s="50" t="str">
        <f>VLOOKUP(テーブル26[[#This Row],[article_type_id]],品名マスタ[#All],5,0)</f>
        <v>鋳抜きピン</v>
      </c>
      <c r="D670">
        <v>10005</v>
      </c>
      <c r="E670" s="50" t="str">
        <f>VLOOKUP(テーブル26[[#This Row],[qt_condition_type_id]],見積条件タイプマスタ[#All],5,0)</f>
        <v>シャンク径公差</v>
      </c>
      <c r="F670" s="50" t="str">
        <f>VLOOKUP(テーブル26[[#This Row],[qt_condition_type_id]],見積条件タイプマスタ[#All],4,0)</f>
        <v>SOLID_FEATURE</v>
      </c>
      <c r="G670">
        <v>14</v>
      </c>
      <c r="H670" s="50" t="str">
        <f>テーブル26[[#This Row],[article_type_id]]&amp;"."&amp;テーブル26[[#This Row],[qt_condition_type_id]]&amp;"."&amp;テーブル26[[#This Row],[qt_condition_type_define_id]]</f>
        <v>13.10005.14</v>
      </c>
      <c r="I670" s="33" t="str">
        <f>VLOOKUP(テーブル26[[#This Row],['#unique_id]],見積条件マスタ[['#unique_id]:[name]],2,0)</f>
        <v>0/-0.021</v>
      </c>
      <c r="J670" s="33">
        <f>VLOOKUP(テーブル26[[#This Row],['#unique_id]],見積条件マスタ[['#unique_id]:[name]],3,0)</f>
        <v>0</v>
      </c>
      <c r="K670" s="33" t="str">
        <f>VLOOKUP(テーブル26[[#This Row],['#unique_id]],見積条件マスタ[['#unique_id]:[name]],4,0)</f>
        <v>h7 0/-0.021</v>
      </c>
      <c r="L670" s="38">
        <v>6</v>
      </c>
      <c r="M670" s="38" t="s">
        <v>735</v>
      </c>
      <c r="N670" s="38" t="s">
        <v>735</v>
      </c>
      <c r="O670" s="38"/>
      <c r="P670" s="38" t="s">
        <v>672</v>
      </c>
      <c r="Q670" s="38"/>
    </row>
    <row r="671" spans="2:17" x14ac:dyDescent="0.25">
      <c r="B671">
        <v>13</v>
      </c>
      <c r="C671" s="50" t="str">
        <f>VLOOKUP(テーブル26[[#This Row],[article_type_id]],品名マスタ[#All],5,0)</f>
        <v>鋳抜きピン</v>
      </c>
      <c r="D671" s="11">
        <v>10020</v>
      </c>
      <c r="E671" s="50" t="str">
        <f>VLOOKUP(テーブル26[[#This Row],[qt_condition_type_id]],見積条件タイプマスタ[#All],5,0)</f>
        <v>エジェクタピン穴径公差</v>
      </c>
      <c r="F671" s="50" t="str">
        <f>VLOOKUP(テーブル26[[#This Row],[qt_condition_type_id]],見積条件タイプマスタ[#All],4,0)</f>
        <v>SOLID_FEATURE</v>
      </c>
      <c r="G671" s="10">
        <v>3</v>
      </c>
      <c r="H671" s="50" t="str">
        <f>テーブル26[[#This Row],[article_type_id]]&amp;"."&amp;テーブル26[[#This Row],[qt_condition_type_id]]&amp;"."&amp;テーブル26[[#This Row],[qt_condition_type_define_id]]</f>
        <v>13.10020.3</v>
      </c>
      <c r="I671" s="33" t="str">
        <f>VLOOKUP(テーブル26[[#This Row],['#unique_id]],見積条件マスタ[['#unique_id]:[name]],2,0)</f>
        <v>0.012/0</v>
      </c>
      <c r="J671" s="33">
        <f>VLOOKUP(テーブル26[[#This Row],['#unique_id]],見積条件マスタ[['#unique_id]:[name]],3,0)</f>
        <v>0</v>
      </c>
      <c r="K671" s="33" t="str">
        <f>VLOOKUP(テーブル26[[#This Row],['#unique_id]],見積条件マスタ[['#unique_id]:[name]],4,0)</f>
        <v>H7(+0.012/0)</v>
      </c>
      <c r="L671" s="38">
        <v>1</v>
      </c>
      <c r="M671" s="38" t="s">
        <v>754</v>
      </c>
      <c r="N671" s="38" t="s">
        <v>754</v>
      </c>
      <c r="O671" s="38" t="s">
        <v>755</v>
      </c>
      <c r="P671" s="39" t="s">
        <v>759</v>
      </c>
      <c r="Q671" s="38"/>
    </row>
    <row r="672" spans="2:17" x14ac:dyDescent="0.25">
      <c r="B672">
        <v>13</v>
      </c>
      <c r="C672" s="50" t="str">
        <f>VLOOKUP(テーブル26[[#This Row],[article_type_id]],品名マスタ[#All],5,0)</f>
        <v>鋳抜きピン</v>
      </c>
      <c r="D672" s="11">
        <v>10020</v>
      </c>
      <c r="E672" s="50" t="str">
        <f>VLOOKUP(テーブル26[[#This Row],[qt_condition_type_id]],見積条件タイプマスタ[#All],5,0)</f>
        <v>エジェクタピン穴径公差</v>
      </c>
      <c r="F672" s="50" t="str">
        <f>VLOOKUP(テーブル26[[#This Row],[qt_condition_type_id]],見積条件タイプマスタ[#All],4,0)</f>
        <v>SOLID_FEATURE</v>
      </c>
      <c r="G672" s="10">
        <v>3</v>
      </c>
      <c r="H672" s="50" t="str">
        <f>テーブル26[[#This Row],[article_type_id]]&amp;"."&amp;テーブル26[[#This Row],[qt_condition_type_id]]&amp;"."&amp;テーブル26[[#This Row],[qt_condition_type_define_id]]</f>
        <v>13.10020.3</v>
      </c>
      <c r="I672" s="33" t="str">
        <f>VLOOKUP(テーブル26[[#This Row],['#unique_id]],見積条件マスタ[['#unique_id]:[name]],2,0)</f>
        <v>0.012/0</v>
      </c>
      <c r="J672" s="33">
        <f>VLOOKUP(テーブル26[[#This Row],['#unique_id]],見積条件マスタ[['#unique_id]:[name]],3,0)</f>
        <v>0</v>
      </c>
      <c r="K672" s="33" t="str">
        <f>VLOOKUP(テーブル26[[#This Row],['#unique_id]],見積条件マスタ[['#unique_id]:[name]],4,0)</f>
        <v>H7(+0.012/0)</v>
      </c>
      <c r="L672" s="38">
        <v>2</v>
      </c>
      <c r="M672" s="38" t="s">
        <v>754</v>
      </c>
      <c r="N672" s="38" t="s">
        <v>754</v>
      </c>
      <c r="O672" s="38"/>
      <c r="P672" s="39" t="s">
        <v>749</v>
      </c>
      <c r="Q672" s="38"/>
    </row>
    <row r="673" spans="2:17" x14ac:dyDescent="0.25">
      <c r="B673">
        <v>13</v>
      </c>
      <c r="C673" s="50" t="str">
        <f>VLOOKUP(テーブル26[[#This Row],[article_type_id]],品名マスタ[#All],5,0)</f>
        <v>鋳抜きピン</v>
      </c>
      <c r="D673" s="11">
        <v>10020</v>
      </c>
      <c r="E673" s="50" t="str">
        <f>VLOOKUP(テーブル26[[#This Row],[qt_condition_type_id]],見積条件タイプマスタ[#All],5,0)</f>
        <v>エジェクタピン穴径公差</v>
      </c>
      <c r="F673" s="50" t="str">
        <f>VLOOKUP(テーブル26[[#This Row],[qt_condition_type_id]],見積条件タイプマスタ[#All],4,0)</f>
        <v>SOLID_FEATURE</v>
      </c>
      <c r="G673" s="10">
        <v>4</v>
      </c>
      <c r="H673" s="50" t="str">
        <f>テーブル26[[#This Row],[article_type_id]]&amp;"."&amp;テーブル26[[#This Row],[qt_condition_type_id]]&amp;"."&amp;テーブル26[[#This Row],[qt_condition_type_define_id]]</f>
        <v>13.10020.4</v>
      </c>
      <c r="I673" s="33" t="str">
        <f>VLOOKUP(テーブル26[[#This Row],['#unique_id]],見積条件マスタ[['#unique_id]:[name]],2,0)</f>
        <v>0.015/0</v>
      </c>
      <c r="J673" s="33">
        <f>VLOOKUP(テーブル26[[#This Row],['#unique_id]],見積条件マスタ[['#unique_id]:[name]],3,0)</f>
        <v>0</v>
      </c>
      <c r="K673" s="33" t="str">
        <f>VLOOKUP(テーブル26[[#This Row],['#unique_id]],見積条件マスタ[['#unique_id]:[name]],4,0)</f>
        <v>H7(+0.015/0)</v>
      </c>
      <c r="L673" s="38">
        <v>1</v>
      </c>
      <c r="M673" s="38" t="s">
        <v>754</v>
      </c>
      <c r="N673" s="38" t="s">
        <v>754</v>
      </c>
      <c r="O673" s="38" t="s">
        <v>756</v>
      </c>
      <c r="P673" s="39" t="s">
        <v>759</v>
      </c>
      <c r="Q673" s="38"/>
    </row>
    <row r="674" spans="2:17" x14ac:dyDescent="0.25">
      <c r="B674">
        <v>13</v>
      </c>
      <c r="C674" s="50" t="str">
        <f>VLOOKUP(テーブル26[[#This Row],[article_type_id]],品名マスタ[#All],5,0)</f>
        <v>鋳抜きピン</v>
      </c>
      <c r="D674" s="11">
        <v>10020</v>
      </c>
      <c r="E674" s="50" t="str">
        <f>VLOOKUP(テーブル26[[#This Row],[qt_condition_type_id]],見積条件タイプマスタ[#All],5,0)</f>
        <v>エジェクタピン穴径公差</v>
      </c>
      <c r="F674" s="50" t="str">
        <f>VLOOKUP(テーブル26[[#This Row],[qt_condition_type_id]],見積条件タイプマスタ[#All],4,0)</f>
        <v>SOLID_FEATURE</v>
      </c>
      <c r="G674" s="10">
        <v>4</v>
      </c>
      <c r="H674" s="50" t="str">
        <f>テーブル26[[#This Row],[article_type_id]]&amp;"."&amp;テーブル26[[#This Row],[qt_condition_type_id]]&amp;"."&amp;テーブル26[[#This Row],[qt_condition_type_define_id]]</f>
        <v>13.10020.4</v>
      </c>
      <c r="I674" s="33" t="str">
        <f>VLOOKUP(テーブル26[[#This Row],['#unique_id]],見積条件マスタ[['#unique_id]:[name]],2,0)</f>
        <v>0.015/0</v>
      </c>
      <c r="J674" s="33">
        <f>VLOOKUP(テーブル26[[#This Row],['#unique_id]],見積条件マスタ[['#unique_id]:[name]],3,0)</f>
        <v>0</v>
      </c>
      <c r="K674" s="33" t="str">
        <f>VLOOKUP(テーブル26[[#This Row],['#unique_id]],見積条件マスタ[['#unique_id]:[name]],4,0)</f>
        <v>H7(+0.015/0)</v>
      </c>
      <c r="L674" s="38">
        <v>2</v>
      </c>
      <c r="M674" s="38" t="s">
        <v>754</v>
      </c>
      <c r="N674" s="38" t="s">
        <v>754</v>
      </c>
      <c r="O674" s="38"/>
      <c r="P674" s="39" t="s">
        <v>749</v>
      </c>
      <c r="Q674" s="38"/>
    </row>
    <row r="675" spans="2:17" x14ac:dyDescent="0.25">
      <c r="B675">
        <v>13</v>
      </c>
      <c r="C675" s="50" t="str">
        <f>VLOOKUP(テーブル26[[#This Row],[article_type_id]],品名マスタ[#All],5,0)</f>
        <v>鋳抜きピン</v>
      </c>
      <c r="D675" s="11">
        <v>10020</v>
      </c>
      <c r="E675" s="50" t="str">
        <f>VLOOKUP(テーブル26[[#This Row],[qt_condition_type_id]],見積条件タイプマスタ[#All],5,0)</f>
        <v>エジェクタピン穴径公差</v>
      </c>
      <c r="F675" s="50" t="str">
        <f>VLOOKUP(テーブル26[[#This Row],[qt_condition_type_id]],見積条件タイプマスタ[#All],4,0)</f>
        <v>SOLID_FEATURE</v>
      </c>
      <c r="G675" s="10">
        <v>5</v>
      </c>
      <c r="H675" s="50" t="str">
        <f>テーブル26[[#This Row],[article_type_id]]&amp;"."&amp;テーブル26[[#This Row],[qt_condition_type_id]]&amp;"."&amp;テーブル26[[#This Row],[qt_condition_type_define_id]]</f>
        <v>13.10020.5</v>
      </c>
      <c r="I675" s="33" t="str">
        <f>VLOOKUP(テーブル26[[#This Row],['#unique_id]],見積条件マスタ[['#unique_id]:[name]],2,0)</f>
        <v>0.018/0</v>
      </c>
      <c r="J675" s="33">
        <f>VLOOKUP(テーブル26[[#This Row],['#unique_id]],見積条件マスタ[['#unique_id]:[name]],3,0)</f>
        <v>0</v>
      </c>
      <c r="K675" s="33" t="str">
        <f>VLOOKUP(テーブル26[[#This Row],['#unique_id]],見積条件マスタ[['#unique_id]:[name]],4,0)</f>
        <v>H7(+0.018/0)</v>
      </c>
      <c r="L675" s="38">
        <v>1</v>
      </c>
      <c r="M675" s="38" t="s">
        <v>754</v>
      </c>
      <c r="N675" s="38" t="s">
        <v>754</v>
      </c>
      <c r="O675" s="38" t="s">
        <v>757</v>
      </c>
      <c r="P675" s="39" t="s">
        <v>759</v>
      </c>
      <c r="Q675" s="38"/>
    </row>
    <row r="676" spans="2:17" x14ac:dyDescent="0.25">
      <c r="B676">
        <v>13</v>
      </c>
      <c r="C676" s="50" t="str">
        <f>VLOOKUP(テーブル26[[#This Row],[article_type_id]],品名マスタ[#All],5,0)</f>
        <v>鋳抜きピン</v>
      </c>
      <c r="D676" s="11">
        <v>10020</v>
      </c>
      <c r="E676" s="50" t="str">
        <f>VLOOKUP(テーブル26[[#This Row],[qt_condition_type_id]],見積条件タイプマスタ[#All],5,0)</f>
        <v>エジェクタピン穴径公差</v>
      </c>
      <c r="F676" s="50" t="str">
        <f>VLOOKUP(テーブル26[[#This Row],[qt_condition_type_id]],見積条件タイプマスタ[#All],4,0)</f>
        <v>SOLID_FEATURE</v>
      </c>
      <c r="G676" s="10">
        <v>5</v>
      </c>
      <c r="H676" s="50" t="str">
        <f>テーブル26[[#This Row],[article_type_id]]&amp;"."&amp;テーブル26[[#This Row],[qt_condition_type_id]]&amp;"."&amp;テーブル26[[#This Row],[qt_condition_type_define_id]]</f>
        <v>13.10020.5</v>
      </c>
      <c r="I676" s="33" t="str">
        <f>VLOOKUP(テーブル26[[#This Row],['#unique_id]],見積条件マスタ[['#unique_id]:[name]],2,0)</f>
        <v>0.018/0</v>
      </c>
      <c r="J676" s="33">
        <f>VLOOKUP(テーブル26[[#This Row],['#unique_id]],見積条件マスタ[['#unique_id]:[name]],3,0)</f>
        <v>0</v>
      </c>
      <c r="K676" s="33" t="str">
        <f>VLOOKUP(テーブル26[[#This Row],['#unique_id]],見積条件マスタ[['#unique_id]:[name]],4,0)</f>
        <v>H7(+0.018/0)</v>
      </c>
      <c r="L676" s="38">
        <v>2</v>
      </c>
      <c r="M676" s="38" t="s">
        <v>754</v>
      </c>
      <c r="N676" s="38" t="s">
        <v>754</v>
      </c>
      <c r="O676" s="38"/>
      <c r="P676" s="39" t="s">
        <v>749</v>
      </c>
      <c r="Q676" s="38"/>
    </row>
    <row r="677" spans="2:17" x14ac:dyDescent="0.25">
      <c r="B677">
        <v>13</v>
      </c>
      <c r="C677" s="50" t="str">
        <f>VLOOKUP(テーブル26[[#This Row],[article_type_id]],品名マスタ[#All],5,0)</f>
        <v>鋳抜きピン</v>
      </c>
      <c r="D677" s="11">
        <v>10020</v>
      </c>
      <c r="E677" s="50" t="str">
        <f>VLOOKUP(テーブル26[[#This Row],[qt_condition_type_id]],見積条件タイプマスタ[#All],5,0)</f>
        <v>エジェクタピン穴径公差</v>
      </c>
      <c r="F677" s="50" t="str">
        <f>VLOOKUP(テーブル26[[#This Row],[qt_condition_type_id]],見積条件タイプマスタ[#All],4,0)</f>
        <v>SOLID_FEATURE</v>
      </c>
      <c r="G677" s="10">
        <v>6</v>
      </c>
      <c r="H677" s="50" t="str">
        <f>テーブル26[[#This Row],[article_type_id]]&amp;"."&amp;テーブル26[[#This Row],[qt_condition_type_id]]&amp;"."&amp;テーブル26[[#This Row],[qt_condition_type_define_id]]</f>
        <v>13.10020.6</v>
      </c>
      <c r="I677" s="33" t="str">
        <f>VLOOKUP(テーブル26[[#This Row],['#unique_id]],見積条件マスタ[['#unique_id]:[name]],2,0)</f>
        <v>0.021/0</v>
      </c>
      <c r="J677" s="33">
        <f>VLOOKUP(テーブル26[[#This Row],['#unique_id]],見積条件マスタ[['#unique_id]:[name]],3,0)</f>
        <v>0</v>
      </c>
      <c r="K677" s="33" t="str">
        <f>VLOOKUP(テーブル26[[#This Row],['#unique_id]],見積条件マスタ[['#unique_id]:[name]],4,0)</f>
        <v>H7(+0.021/0)</v>
      </c>
      <c r="L677" s="38">
        <v>1</v>
      </c>
      <c r="M677" s="38" t="s">
        <v>754</v>
      </c>
      <c r="N677" s="38" t="s">
        <v>754</v>
      </c>
      <c r="O677" s="38" t="s">
        <v>758</v>
      </c>
      <c r="P677" s="39" t="s">
        <v>759</v>
      </c>
      <c r="Q677" s="38"/>
    </row>
    <row r="678" spans="2:17" x14ac:dyDescent="0.25">
      <c r="B678">
        <v>13</v>
      </c>
      <c r="C678" s="50" t="str">
        <f>VLOOKUP(テーブル26[[#This Row],[article_type_id]],品名マスタ[#All],5,0)</f>
        <v>鋳抜きピン</v>
      </c>
      <c r="D678" s="11">
        <v>10020</v>
      </c>
      <c r="E678" s="50" t="str">
        <f>VLOOKUP(テーブル26[[#This Row],[qt_condition_type_id]],見積条件タイプマスタ[#All],5,0)</f>
        <v>エジェクタピン穴径公差</v>
      </c>
      <c r="F678" s="50" t="str">
        <f>VLOOKUP(テーブル26[[#This Row],[qt_condition_type_id]],見積条件タイプマスタ[#All],4,0)</f>
        <v>SOLID_FEATURE</v>
      </c>
      <c r="G678">
        <v>6</v>
      </c>
      <c r="H678" s="50" t="str">
        <f>テーブル26[[#This Row],[article_type_id]]&amp;"."&amp;テーブル26[[#This Row],[qt_condition_type_id]]&amp;"."&amp;テーブル26[[#This Row],[qt_condition_type_define_id]]</f>
        <v>13.10020.6</v>
      </c>
      <c r="I678" s="33" t="str">
        <f>VLOOKUP(テーブル26[[#This Row],['#unique_id]],見積条件マスタ[['#unique_id]:[name]],2,0)</f>
        <v>0.021/0</v>
      </c>
      <c r="J678" s="33">
        <f>VLOOKUP(テーブル26[[#This Row],['#unique_id]],見積条件マスタ[['#unique_id]:[name]],3,0)</f>
        <v>0</v>
      </c>
      <c r="K678" s="33" t="str">
        <f>VLOOKUP(テーブル26[[#This Row],['#unique_id]],見積条件マスタ[['#unique_id]:[name]],4,0)</f>
        <v>H7(+0.021/0)</v>
      </c>
      <c r="L678" s="32">
        <v>2</v>
      </c>
      <c r="M678" s="38" t="s">
        <v>754</v>
      </c>
      <c r="N678" s="38" t="s">
        <v>754</v>
      </c>
      <c r="O678" s="32"/>
      <c r="P678" s="39" t="s">
        <v>749</v>
      </c>
      <c r="Q678" s="38"/>
    </row>
    <row r="679" spans="2:17" x14ac:dyDescent="0.25">
      <c r="B679">
        <v>13</v>
      </c>
      <c r="C679" s="50" t="str">
        <f>VLOOKUP(テーブル26[[#This Row],[article_type_id]],品名マスタ[#All],5,0)</f>
        <v>鋳抜きピン</v>
      </c>
      <c r="D679">
        <v>10036</v>
      </c>
      <c r="E679" s="50" t="str">
        <f>VLOOKUP(テーブル26[[#This Row],[qt_condition_type_id]],見積条件タイプマスタ[#All],5,0)</f>
        <v>ザグリ穴タップ加工</v>
      </c>
      <c r="F679" s="50" t="str">
        <f>VLOOKUP(テーブル26[[#This Row],[qt_condition_type_id]],見積条件タイプマスタ[#All],4,0)</f>
        <v>SOLID_FEATURE</v>
      </c>
      <c r="G679">
        <v>2</v>
      </c>
      <c r="H679" s="50" t="str">
        <f>テーブル26[[#This Row],[article_type_id]]&amp;"."&amp;テーブル26[[#This Row],[qt_condition_type_id]]&amp;"."&amp;テーブル26[[#This Row],[qt_condition_type_define_id]]</f>
        <v>13.10036.2</v>
      </c>
      <c r="I679" s="33" t="str">
        <f>VLOOKUP(テーブル26[[#This Row],['#unique_id]],見積条件マスタ[['#unique_id]:[name]],2,0)</f>
        <v>PT1/16</v>
      </c>
      <c r="J679" s="33">
        <f>VLOOKUP(テーブル26[[#This Row],['#unique_id]],見積条件マスタ[['#unique_id]:[name]],3,0)</f>
        <v>0</v>
      </c>
      <c r="K679" s="33" t="str">
        <f>VLOOKUP(テーブル26[[#This Row],['#unique_id]],見積条件マスタ[['#unique_id]:[name]],4,0)</f>
        <v>PT1/16</v>
      </c>
      <c r="L679" s="32">
        <v>1</v>
      </c>
      <c r="M679" s="38" t="s">
        <v>781</v>
      </c>
      <c r="N679" s="38" t="s">
        <v>781</v>
      </c>
      <c r="O679" s="38" t="s">
        <v>785</v>
      </c>
      <c r="P679" s="39" t="s">
        <v>671</v>
      </c>
      <c r="Q679" s="38"/>
    </row>
    <row r="680" spans="2:17" x14ac:dyDescent="0.25">
      <c r="B680">
        <v>13</v>
      </c>
      <c r="C680" s="50" t="str">
        <f>VLOOKUP(テーブル26[[#This Row],[article_type_id]],品名マスタ[#All],5,0)</f>
        <v>鋳抜きピン</v>
      </c>
      <c r="D680">
        <v>10036</v>
      </c>
      <c r="E680" s="50" t="str">
        <f>VLOOKUP(テーブル26[[#This Row],[qt_condition_type_id]],見積条件タイプマスタ[#All],5,0)</f>
        <v>ザグリ穴タップ加工</v>
      </c>
      <c r="F680" s="50" t="str">
        <f>VLOOKUP(テーブル26[[#This Row],[qt_condition_type_id]],見積条件タイプマスタ[#All],4,0)</f>
        <v>SOLID_FEATURE</v>
      </c>
      <c r="G680">
        <v>2</v>
      </c>
      <c r="H680" s="50" t="str">
        <f>テーブル26[[#This Row],[article_type_id]]&amp;"."&amp;テーブル26[[#This Row],[qt_condition_type_id]]&amp;"."&amp;テーブル26[[#This Row],[qt_condition_type_define_id]]</f>
        <v>13.10036.2</v>
      </c>
      <c r="I680" s="33" t="str">
        <f>VLOOKUP(テーブル26[[#This Row],['#unique_id]],見積条件マスタ[['#unique_id]:[name]],2,0)</f>
        <v>PT1/16</v>
      </c>
      <c r="J680" s="33">
        <f>VLOOKUP(テーブル26[[#This Row],['#unique_id]],見積条件マスタ[['#unique_id]:[name]],3,0)</f>
        <v>0</v>
      </c>
      <c r="K680" s="33" t="str">
        <f>VLOOKUP(テーブル26[[#This Row],['#unique_id]],見積条件マスタ[['#unique_id]:[name]],4,0)</f>
        <v>PT1/16</v>
      </c>
      <c r="L680" s="32">
        <v>2</v>
      </c>
      <c r="M680" s="38" t="s">
        <v>781</v>
      </c>
      <c r="N680" s="38" t="s">
        <v>781</v>
      </c>
      <c r="O680" s="32"/>
      <c r="P680" s="39" t="s">
        <v>672</v>
      </c>
      <c r="Q680" s="38"/>
    </row>
    <row r="681" spans="2:17" x14ac:dyDescent="0.25">
      <c r="B681">
        <v>13</v>
      </c>
      <c r="C681" s="50" t="str">
        <f>VLOOKUP(テーブル26[[#This Row],[article_type_id]],品名マスタ[#All],5,0)</f>
        <v>鋳抜きピン</v>
      </c>
      <c r="D681">
        <v>10036</v>
      </c>
      <c r="E681" s="50" t="str">
        <f>VLOOKUP(テーブル26[[#This Row],[qt_condition_type_id]],見積条件タイプマスタ[#All],5,0)</f>
        <v>ザグリ穴タップ加工</v>
      </c>
      <c r="F681" s="50" t="str">
        <f>VLOOKUP(テーブル26[[#This Row],[qt_condition_type_id]],見積条件タイプマスタ[#All],4,0)</f>
        <v>SOLID_FEATURE</v>
      </c>
      <c r="G681">
        <v>3</v>
      </c>
      <c r="H681" s="50" t="str">
        <f>テーブル26[[#This Row],[article_type_id]]&amp;"."&amp;テーブル26[[#This Row],[qt_condition_type_id]]&amp;"."&amp;テーブル26[[#This Row],[qt_condition_type_define_id]]</f>
        <v>13.10036.3</v>
      </c>
      <c r="I681" s="33" t="str">
        <f>VLOOKUP(テーブル26[[#This Row],['#unique_id]],見積条件マスタ[['#unique_id]:[name]],2,0)</f>
        <v>PT1/8</v>
      </c>
      <c r="J681" s="33">
        <f>VLOOKUP(テーブル26[[#This Row],['#unique_id]],見積条件マスタ[['#unique_id]:[name]],3,0)</f>
        <v>0</v>
      </c>
      <c r="K681" s="33" t="str">
        <f>VLOOKUP(テーブル26[[#This Row],['#unique_id]],見積条件マスタ[['#unique_id]:[name]],4,0)</f>
        <v>PT1/8</v>
      </c>
      <c r="L681" s="32">
        <v>1</v>
      </c>
      <c r="M681" s="38" t="s">
        <v>781</v>
      </c>
      <c r="N681" s="38" t="s">
        <v>781</v>
      </c>
      <c r="O681" s="38" t="s">
        <v>786</v>
      </c>
      <c r="P681" s="39" t="s">
        <v>671</v>
      </c>
      <c r="Q681" s="38"/>
    </row>
    <row r="682" spans="2:17" x14ac:dyDescent="0.25">
      <c r="B682">
        <v>13</v>
      </c>
      <c r="C682" s="50" t="str">
        <f>VLOOKUP(テーブル26[[#This Row],[article_type_id]],品名マスタ[#All],5,0)</f>
        <v>鋳抜きピン</v>
      </c>
      <c r="D682">
        <v>10036</v>
      </c>
      <c r="E682" s="50" t="str">
        <f>VLOOKUP(テーブル26[[#This Row],[qt_condition_type_id]],見積条件タイプマスタ[#All],5,0)</f>
        <v>ザグリ穴タップ加工</v>
      </c>
      <c r="F682" s="50" t="str">
        <f>VLOOKUP(テーブル26[[#This Row],[qt_condition_type_id]],見積条件タイプマスタ[#All],4,0)</f>
        <v>SOLID_FEATURE</v>
      </c>
      <c r="G682">
        <v>3</v>
      </c>
      <c r="H682" s="50" t="str">
        <f>テーブル26[[#This Row],[article_type_id]]&amp;"."&amp;テーブル26[[#This Row],[qt_condition_type_id]]&amp;"."&amp;テーブル26[[#This Row],[qt_condition_type_define_id]]</f>
        <v>13.10036.3</v>
      </c>
      <c r="I682" s="33" t="str">
        <f>VLOOKUP(テーブル26[[#This Row],['#unique_id]],見積条件マスタ[['#unique_id]:[name]],2,0)</f>
        <v>PT1/8</v>
      </c>
      <c r="J682" s="33">
        <f>VLOOKUP(テーブル26[[#This Row],['#unique_id]],見積条件マスタ[['#unique_id]:[name]],3,0)</f>
        <v>0</v>
      </c>
      <c r="K682" s="33" t="str">
        <f>VLOOKUP(テーブル26[[#This Row],['#unique_id]],見積条件マスタ[['#unique_id]:[name]],4,0)</f>
        <v>PT1/8</v>
      </c>
      <c r="L682" s="32">
        <v>2</v>
      </c>
      <c r="M682" s="38" t="s">
        <v>781</v>
      </c>
      <c r="N682" s="38" t="s">
        <v>781</v>
      </c>
      <c r="O682" s="32"/>
      <c r="P682" s="39" t="s">
        <v>672</v>
      </c>
      <c r="Q682" s="38"/>
    </row>
    <row r="683" spans="2:17" x14ac:dyDescent="0.25">
      <c r="B683">
        <v>13</v>
      </c>
      <c r="C683" s="50" t="str">
        <f>VLOOKUP(テーブル26[[#This Row],[article_type_id]],品名マスタ[#All],5,0)</f>
        <v>鋳抜きピン</v>
      </c>
      <c r="D683">
        <v>10036</v>
      </c>
      <c r="E683" s="50" t="str">
        <f>VLOOKUP(テーブル26[[#This Row],[qt_condition_type_id]],見積条件タイプマスタ[#All],5,0)</f>
        <v>ザグリ穴タップ加工</v>
      </c>
      <c r="F683" s="50" t="str">
        <f>VLOOKUP(テーブル26[[#This Row],[qt_condition_type_id]],見積条件タイプマスタ[#All],4,0)</f>
        <v>SOLID_FEATURE</v>
      </c>
      <c r="G683">
        <v>4</v>
      </c>
      <c r="H683" s="50" t="str">
        <f>テーブル26[[#This Row],[article_type_id]]&amp;"."&amp;テーブル26[[#This Row],[qt_condition_type_id]]&amp;"."&amp;テーブル26[[#This Row],[qt_condition_type_define_id]]</f>
        <v>13.10036.4</v>
      </c>
      <c r="I683" s="33" t="str">
        <f>VLOOKUP(テーブル26[[#This Row],['#unique_id]],見積条件マスタ[['#unique_id]:[name]],2,0)</f>
        <v>PT1/4</v>
      </c>
      <c r="J683" s="33">
        <f>VLOOKUP(テーブル26[[#This Row],['#unique_id]],見積条件マスタ[['#unique_id]:[name]],3,0)</f>
        <v>0</v>
      </c>
      <c r="K683" s="33" t="str">
        <f>VLOOKUP(テーブル26[[#This Row],['#unique_id]],見積条件マスタ[['#unique_id]:[name]],4,0)</f>
        <v>PT1/4</v>
      </c>
      <c r="L683" s="32">
        <v>1</v>
      </c>
      <c r="M683" s="38" t="s">
        <v>781</v>
      </c>
      <c r="N683" s="38" t="s">
        <v>781</v>
      </c>
      <c r="O683" s="38" t="s">
        <v>787</v>
      </c>
      <c r="P683" s="39" t="s">
        <v>671</v>
      </c>
      <c r="Q683" s="38"/>
    </row>
    <row r="684" spans="2:17" x14ac:dyDescent="0.25">
      <c r="B684">
        <v>13</v>
      </c>
      <c r="C684" s="50" t="str">
        <f>VLOOKUP(テーブル26[[#This Row],[article_type_id]],品名マスタ[#All],5,0)</f>
        <v>鋳抜きピン</v>
      </c>
      <c r="D684">
        <v>10036</v>
      </c>
      <c r="E684" s="50" t="str">
        <f>VLOOKUP(テーブル26[[#This Row],[qt_condition_type_id]],見積条件タイプマスタ[#All],5,0)</f>
        <v>ザグリ穴タップ加工</v>
      </c>
      <c r="F684" s="50" t="str">
        <f>VLOOKUP(テーブル26[[#This Row],[qt_condition_type_id]],見積条件タイプマスタ[#All],4,0)</f>
        <v>SOLID_FEATURE</v>
      </c>
      <c r="G684">
        <v>4</v>
      </c>
      <c r="H684" s="50" t="str">
        <f>テーブル26[[#This Row],[article_type_id]]&amp;"."&amp;テーブル26[[#This Row],[qt_condition_type_id]]&amp;"."&amp;テーブル26[[#This Row],[qt_condition_type_define_id]]</f>
        <v>13.10036.4</v>
      </c>
      <c r="I684" s="33" t="str">
        <f>VLOOKUP(テーブル26[[#This Row],['#unique_id]],見積条件マスタ[['#unique_id]:[name]],2,0)</f>
        <v>PT1/4</v>
      </c>
      <c r="J684" s="33">
        <f>VLOOKUP(テーブル26[[#This Row],['#unique_id]],見積条件マスタ[['#unique_id]:[name]],3,0)</f>
        <v>0</v>
      </c>
      <c r="K684" s="33" t="str">
        <f>VLOOKUP(テーブル26[[#This Row],['#unique_id]],見積条件マスタ[['#unique_id]:[name]],4,0)</f>
        <v>PT1/4</v>
      </c>
      <c r="L684" s="32">
        <v>2</v>
      </c>
      <c r="M684" s="38" t="s">
        <v>781</v>
      </c>
      <c r="N684" s="38" t="s">
        <v>781</v>
      </c>
      <c r="O684" s="32"/>
      <c r="P684" s="39" t="s">
        <v>672</v>
      </c>
      <c r="Q684" s="38"/>
    </row>
    <row r="685" spans="2:17" x14ac:dyDescent="0.25">
      <c r="B685">
        <v>13</v>
      </c>
      <c r="C685" s="50" t="str">
        <f>VLOOKUP(テーブル26[[#This Row],[article_type_id]],品名マスタ[#All],5,0)</f>
        <v>鋳抜きピン</v>
      </c>
      <c r="D685">
        <v>10036</v>
      </c>
      <c r="E685" s="50" t="str">
        <f>VLOOKUP(テーブル26[[#This Row],[qt_condition_type_id]],見積条件タイプマスタ[#All],5,0)</f>
        <v>ザグリ穴タップ加工</v>
      </c>
      <c r="F685" s="50" t="str">
        <f>VLOOKUP(テーブル26[[#This Row],[qt_condition_type_id]],見積条件タイプマスタ[#All],4,0)</f>
        <v>SOLID_FEATURE</v>
      </c>
      <c r="G685">
        <v>5</v>
      </c>
      <c r="H685" s="50" t="str">
        <f>テーブル26[[#This Row],[article_type_id]]&amp;"."&amp;テーブル26[[#This Row],[qt_condition_type_id]]&amp;"."&amp;テーブル26[[#This Row],[qt_condition_type_define_id]]</f>
        <v>13.10036.5</v>
      </c>
      <c r="I685" s="33" t="str">
        <f>VLOOKUP(テーブル26[[#This Row],['#unique_id]],見積条件マスタ[['#unique_id]:[name]],2,0)</f>
        <v>PT3/8</v>
      </c>
      <c r="J685" s="33">
        <f>VLOOKUP(テーブル26[[#This Row],['#unique_id]],見積条件マスタ[['#unique_id]:[name]],3,0)</f>
        <v>0</v>
      </c>
      <c r="K685" s="33" t="str">
        <f>VLOOKUP(テーブル26[[#This Row],['#unique_id]],見積条件マスタ[['#unique_id]:[name]],4,0)</f>
        <v>PT3/8</v>
      </c>
      <c r="L685" s="32">
        <v>1</v>
      </c>
      <c r="M685" s="38" t="s">
        <v>781</v>
      </c>
      <c r="N685" s="38" t="s">
        <v>781</v>
      </c>
      <c r="O685" s="38" t="s">
        <v>788</v>
      </c>
      <c r="P685" s="39" t="s">
        <v>671</v>
      </c>
      <c r="Q685" s="38"/>
    </row>
    <row r="686" spans="2:17" x14ac:dyDescent="0.25">
      <c r="B686">
        <v>13</v>
      </c>
      <c r="C686" s="50" t="str">
        <f>VLOOKUP(テーブル26[[#This Row],[article_type_id]],品名マスタ[#All],5,0)</f>
        <v>鋳抜きピン</v>
      </c>
      <c r="D686">
        <v>10036</v>
      </c>
      <c r="E686" s="50" t="str">
        <f>VLOOKUP(テーブル26[[#This Row],[qt_condition_type_id]],見積条件タイプマスタ[#All],5,0)</f>
        <v>ザグリ穴タップ加工</v>
      </c>
      <c r="F686" s="50" t="str">
        <f>VLOOKUP(テーブル26[[#This Row],[qt_condition_type_id]],見積条件タイプマスタ[#All],4,0)</f>
        <v>SOLID_FEATURE</v>
      </c>
      <c r="G686">
        <v>5</v>
      </c>
      <c r="H686" s="50" t="str">
        <f>テーブル26[[#This Row],[article_type_id]]&amp;"."&amp;テーブル26[[#This Row],[qt_condition_type_id]]&amp;"."&amp;テーブル26[[#This Row],[qt_condition_type_define_id]]</f>
        <v>13.10036.5</v>
      </c>
      <c r="I686" s="33" t="str">
        <f>VLOOKUP(テーブル26[[#This Row],['#unique_id]],見積条件マスタ[['#unique_id]:[name]],2,0)</f>
        <v>PT3/8</v>
      </c>
      <c r="J686" s="33">
        <f>VLOOKUP(テーブル26[[#This Row],['#unique_id]],見積条件マスタ[['#unique_id]:[name]],3,0)</f>
        <v>0</v>
      </c>
      <c r="K686" s="33" t="str">
        <f>VLOOKUP(テーブル26[[#This Row],['#unique_id]],見積条件マスタ[['#unique_id]:[name]],4,0)</f>
        <v>PT3/8</v>
      </c>
      <c r="L686" s="32">
        <v>2</v>
      </c>
      <c r="M686" s="38" t="s">
        <v>781</v>
      </c>
      <c r="N686" s="38" t="s">
        <v>781</v>
      </c>
      <c r="O686" s="32"/>
      <c r="P686" s="39" t="s">
        <v>672</v>
      </c>
      <c r="Q686" s="38"/>
    </row>
    <row r="687" spans="2:17" x14ac:dyDescent="0.25">
      <c r="B687">
        <v>13</v>
      </c>
      <c r="C687" s="50" t="str">
        <f>VLOOKUP(テーブル26[[#This Row],[article_type_id]],品名マスタ[#All],5,0)</f>
        <v>鋳抜きピン</v>
      </c>
      <c r="D687">
        <v>10036</v>
      </c>
      <c r="E687" s="50" t="str">
        <f>VLOOKUP(テーブル26[[#This Row],[qt_condition_type_id]],見積条件タイプマスタ[#All],5,0)</f>
        <v>ザグリ穴タップ加工</v>
      </c>
      <c r="F687" s="50" t="str">
        <f>VLOOKUP(テーブル26[[#This Row],[qt_condition_type_id]],見積条件タイプマスタ[#All],4,0)</f>
        <v>SOLID_FEATURE</v>
      </c>
      <c r="G687">
        <v>6</v>
      </c>
      <c r="H687" s="50" t="str">
        <f>テーブル26[[#This Row],[article_type_id]]&amp;"."&amp;テーブル26[[#This Row],[qt_condition_type_id]]&amp;"."&amp;テーブル26[[#This Row],[qt_condition_type_define_id]]</f>
        <v>13.10036.6</v>
      </c>
      <c r="I687" s="33" t="str">
        <f>VLOOKUP(テーブル26[[#This Row],['#unique_id]],見積条件マスタ[['#unique_id]:[name]],2,0)</f>
        <v>M5×0.8</v>
      </c>
      <c r="J687" s="33">
        <f>VLOOKUP(テーブル26[[#This Row],['#unique_id]],見積条件マスタ[['#unique_id]:[name]],3,0)</f>
        <v>0</v>
      </c>
      <c r="K687" s="33" t="str">
        <f>VLOOKUP(テーブル26[[#This Row],['#unique_id]],見積条件マスタ[['#unique_id]:[name]],4,0)</f>
        <v>M5×0.8(並目)</v>
      </c>
      <c r="L687" s="38">
        <v>1</v>
      </c>
      <c r="M687" s="38" t="s">
        <v>552</v>
      </c>
      <c r="N687" s="38" t="s">
        <v>552</v>
      </c>
      <c r="O687" s="38" t="s">
        <v>673</v>
      </c>
      <c r="P687" s="38" t="s">
        <v>671</v>
      </c>
      <c r="Q687" s="38"/>
    </row>
    <row r="688" spans="2:17" x14ac:dyDescent="0.25">
      <c r="B688">
        <v>13</v>
      </c>
      <c r="C688" s="50" t="str">
        <f>VLOOKUP(テーブル26[[#This Row],[article_type_id]],品名マスタ[#All],5,0)</f>
        <v>鋳抜きピン</v>
      </c>
      <c r="D688">
        <v>10036</v>
      </c>
      <c r="E688" s="50" t="str">
        <f>VLOOKUP(テーブル26[[#This Row],[qt_condition_type_id]],見積条件タイプマスタ[#All],5,0)</f>
        <v>ザグリ穴タップ加工</v>
      </c>
      <c r="F688" s="50" t="str">
        <f>VLOOKUP(テーブル26[[#This Row],[qt_condition_type_id]],見積条件タイプマスタ[#All],4,0)</f>
        <v>SOLID_FEATURE</v>
      </c>
      <c r="G688">
        <v>6</v>
      </c>
      <c r="H688" s="50" t="str">
        <f>テーブル26[[#This Row],[article_type_id]]&amp;"."&amp;テーブル26[[#This Row],[qt_condition_type_id]]&amp;"."&amp;テーブル26[[#This Row],[qt_condition_type_define_id]]</f>
        <v>13.10036.6</v>
      </c>
      <c r="I688" s="33" t="str">
        <f>VLOOKUP(テーブル26[[#This Row],['#unique_id]],見積条件マスタ[['#unique_id]:[name]],2,0)</f>
        <v>M5×0.8</v>
      </c>
      <c r="J688" s="33">
        <f>VLOOKUP(テーブル26[[#This Row],['#unique_id]],見積条件マスタ[['#unique_id]:[name]],3,0)</f>
        <v>0</v>
      </c>
      <c r="K688" s="33" t="str">
        <f>VLOOKUP(テーブル26[[#This Row],['#unique_id]],見積条件マスタ[['#unique_id]:[name]],4,0)</f>
        <v>M5×0.8(並目)</v>
      </c>
      <c r="L688" s="38">
        <v>2</v>
      </c>
      <c r="M688" s="38" t="s">
        <v>552</v>
      </c>
      <c r="N688" s="38" t="s">
        <v>552</v>
      </c>
      <c r="O688" s="38"/>
      <c r="P688" s="38" t="s">
        <v>672</v>
      </c>
      <c r="Q688" s="38"/>
    </row>
    <row r="689" spans="2:17" x14ac:dyDescent="0.25">
      <c r="B689">
        <v>13</v>
      </c>
      <c r="C689" s="50" t="str">
        <f>VLOOKUP(テーブル26[[#This Row],[article_type_id]],品名マスタ[#All],5,0)</f>
        <v>鋳抜きピン</v>
      </c>
      <c r="D689">
        <v>10036</v>
      </c>
      <c r="E689" s="50" t="str">
        <f>VLOOKUP(テーブル26[[#This Row],[qt_condition_type_id]],見積条件タイプマスタ[#All],5,0)</f>
        <v>ザグリ穴タップ加工</v>
      </c>
      <c r="F689" s="50" t="str">
        <f>VLOOKUP(テーブル26[[#This Row],[qt_condition_type_id]],見積条件タイプマスタ[#All],4,0)</f>
        <v>SOLID_FEATURE</v>
      </c>
      <c r="G689">
        <v>7</v>
      </c>
      <c r="H689" s="50" t="str">
        <f>テーブル26[[#This Row],[article_type_id]]&amp;"."&amp;テーブル26[[#This Row],[qt_condition_type_id]]&amp;"."&amp;テーブル26[[#This Row],[qt_condition_type_define_id]]</f>
        <v>13.10036.7</v>
      </c>
      <c r="I689" s="33" t="str">
        <f>VLOOKUP(テーブル26[[#This Row],['#unique_id]],見積条件マスタ[['#unique_id]:[name]],2,0)</f>
        <v>M6×1.0</v>
      </c>
      <c r="J689" s="33">
        <f>VLOOKUP(テーブル26[[#This Row],['#unique_id]],見積条件マスタ[['#unique_id]:[name]],3,0)</f>
        <v>0</v>
      </c>
      <c r="K689" s="33" t="str">
        <f>VLOOKUP(テーブル26[[#This Row],['#unique_id]],見積条件マスタ[['#unique_id]:[name]],4,0)</f>
        <v>M6×1.0(並目)</v>
      </c>
      <c r="L689" s="38">
        <v>1</v>
      </c>
      <c r="M689" s="38" t="s">
        <v>552</v>
      </c>
      <c r="N689" s="38" t="s">
        <v>552</v>
      </c>
      <c r="O689" s="38" t="s">
        <v>674</v>
      </c>
      <c r="P689" s="38" t="s">
        <v>671</v>
      </c>
      <c r="Q689" s="38"/>
    </row>
    <row r="690" spans="2:17" x14ac:dyDescent="0.25">
      <c r="B690">
        <v>13</v>
      </c>
      <c r="C690" s="50" t="str">
        <f>VLOOKUP(テーブル26[[#This Row],[article_type_id]],品名マスタ[#All],5,0)</f>
        <v>鋳抜きピン</v>
      </c>
      <c r="D690">
        <v>10036</v>
      </c>
      <c r="E690" s="50" t="str">
        <f>VLOOKUP(テーブル26[[#This Row],[qt_condition_type_id]],見積条件タイプマスタ[#All],5,0)</f>
        <v>ザグリ穴タップ加工</v>
      </c>
      <c r="F690" s="50" t="str">
        <f>VLOOKUP(テーブル26[[#This Row],[qt_condition_type_id]],見積条件タイプマスタ[#All],4,0)</f>
        <v>SOLID_FEATURE</v>
      </c>
      <c r="G690">
        <v>7</v>
      </c>
      <c r="H690" s="50" t="str">
        <f>テーブル26[[#This Row],[article_type_id]]&amp;"."&amp;テーブル26[[#This Row],[qt_condition_type_id]]&amp;"."&amp;テーブル26[[#This Row],[qt_condition_type_define_id]]</f>
        <v>13.10036.7</v>
      </c>
      <c r="I690" s="33" t="str">
        <f>VLOOKUP(テーブル26[[#This Row],['#unique_id]],見積条件マスタ[['#unique_id]:[name]],2,0)</f>
        <v>M6×1.0</v>
      </c>
      <c r="J690" s="33">
        <f>VLOOKUP(テーブル26[[#This Row],['#unique_id]],見積条件マスタ[['#unique_id]:[name]],3,0)</f>
        <v>0</v>
      </c>
      <c r="K690" s="33" t="str">
        <f>VLOOKUP(テーブル26[[#This Row],['#unique_id]],見積条件マスタ[['#unique_id]:[name]],4,0)</f>
        <v>M6×1.0(並目)</v>
      </c>
      <c r="L690" s="38">
        <v>2</v>
      </c>
      <c r="M690" s="38" t="s">
        <v>552</v>
      </c>
      <c r="N690" s="38" t="s">
        <v>552</v>
      </c>
      <c r="O690" s="38"/>
      <c r="P690" s="38" t="s">
        <v>672</v>
      </c>
      <c r="Q690" s="38"/>
    </row>
    <row r="691" spans="2:17" x14ac:dyDescent="0.25">
      <c r="B691">
        <v>13</v>
      </c>
      <c r="C691" s="50" t="str">
        <f>VLOOKUP(テーブル26[[#This Row],[article_type_id]],品名マスタ[#All],5,0)</f>
        <v>鋳抜きピン</v>
      </c>
      <c r="D691">
        <v>10036</v>
      </c>
      <c r="E691" s="50" t="str">
        <f>VLOOKUP(テーブル26[[#This Row],[qt_condition_type_id]],見積条件タイプマスタ[#All],5,0)</f>
        <v>ザグリ穴タップ加工</v>
      </c>
      <c r="F691" s="50" t="str">
        <f>VLOOKUP(テーブル26[[#This Row],[qt_condition_type_id]],見積条件タイプマスタ[#All],4,0)</f>
        <v>SOLID_FEATURE</v>
      </c>
      <c r="G691">
        <v>8</v>
      </c>
      <c r="H691" s="50" t="str">
        <f>テーブル26[[#This Row],[article_type_id]]&amp;"."&amp;テーブル26[[#This Row],[qt_condition_type_id]]&amp;"."&amp;テーブル26[[#This Row],[qt_condition_type_define_id]]</f>
        <v>13.10036.8</v>
      </c>
      <c r="I691" s="33" t="str">
        <f>VLOOKUP(テーブル26[[#This Row],['#unique_id]],見積条件マスタ[['#unique_id]:[name]],2,0)</f>
        <v>M8×1.25</v>
      </c>
      <c r="J691" s="33">
        <f>VLOOKUP(テーブル26[[#This Row],['#unique_id]],見積条件マスタ[['#unique_id]:[name]],3,0)</f>
        <v>0</v>
      </c>
      <c r="K691" s="33" t="str">
        <f>VLOOKUP(テーブル26[[#This Row],['#unique_id]],見積条件マスタ[['#unique_id]:[name]],4,0)</f>
        <v>M8×1.25(並目)</v>
      </c>
      <c r="L691" s="38">
        <v>1</v>
      </c>
      <c r="M691" s="38" t="s">
        <v>552</v>
      </c>
      <c r="N691" s="38" t="s">
        <v>552</v>
      </c>
      <c r="O691" s="38" t="s">
        <v>675</v>
      </c>
      <c r="P691" s="38" t="s">
        <v>671</v>
      </c>
      <c r="Q691" s="38"/>
    </row>
    <row r="692" spans="2:17" x14ac:dyDescent="0.25">
      <c r="B692">
        <v>13</v>
      </c>
      <c r="C692" s="50" t="str">
        <f>VLOOKUP(テーブル26[[#This Row],[article_type_id]],品名マスタ[#All],5,0)</f>
        <v>鋳抜きピン</v>
      </c>
      <c r="D692">
        <v>10036</v>
      </c>
      <c r="E692" s="50" t="str">
        <f>VLOOKUP(テーブル26[[#This Row],[qt_condition_type_id]],見積条件タイプマスタ[#All],5,0)</f>
        <v>ザグリ穴タップ加工</v>
      </c>
      <c r="F692" s="50" t="str">
        <f>VLOOKUP(テーブル26[[#This Row],[qt_condition_type_id]],見積条件タイプマスタ[#All],4,0)</f>
        <v>SOLID_FEATURE</v>
      </c>
      <c r="G692">
        <v>8</v>
      </c>
      <c r="H692" s="50" t="str">
        <f>テーブル26[[#This Row],[article_type_id]]&amp;"."&amp;テーブル26[[#This Row],[qt_condition_type_id]]&amp;"."&amp;テーブル26[[#This Row],[qt_condition_type_define_id]]</f>
        <v>13.10036.8</v>
      </c>
      <c r="I692" s="33" t="str">
        <f>VLOOKUP(テーブル26[[#This Row],['#unique_id]],見積条件マスタ[['#unique_id]:[name]],2,0)</f>
        <v>M8×1.25</v>
      </c>
      <c r="J692" s="33">
        <f>VLOOKUP(テーブル26[[#This Row],['#unique_id]],見積条件マスタ[['#unique_id]:[name]],3,0)</f>
        <v>0</v>
      </c>
      <c r="K692" s="33" t="str">
        <f>VLOOKUP(テーブル26[[#This Row],['#unique_id]],見積条件マスタ[['#unique_id]:[name]],4,0)</f>
        <v>M8×1.25(並目)</v>
      </c>
      <c r="L692" s="38">
        <v>2</v>
      </c>
      <c r="M692" s="38" t="s">
        <v>552</v>
      </c>
      <c r="N692" s="38" t="s">
        <v>552</v>
      </c>
      <c r="O692" s="38"/>
      <c r="P692" s="38" t="s">
        <v>672</v>
      </c>
      <c r="Q692" s="38"/>
    </row>
    <row r="693" spans="2:17" x14ac:dyDescent="0.25">
      <c r="B693">
        <v>13</v>
      </c>
      <c r="C693" s="50" t="str">
        <f>VLOOKUP(テーブル26[[#This Row],[article_type_id]],品名マスタ[#All],5,0)</f>
        <v>鋳抜きピン</v>
      </c>
      <c r="D693">
        <v>10036</v>
      </c>
      <c r="E693" s="50" t="str">
        <f>VLOOKUP(テーブル26[[#This Row],[qt_condition_type_id]],見積条件タイプマスタ[#All],5,0)</f>
        <v>ザグリ穴タップ加工</v>
      </c>
      <c r="F693" s="50" t="str">
        <f>VLOOKUP(テーブル26[[#This Row],[qt_condition_type_id]],見積条件タイプマスタ[#All],4,0)</f>
        <v>SOLID_FEATURE</v>
      </c>
      <c r="G693">
        <v>9</v>
      </c>
      <c r="H693" s="50" t="str">
        <f>テーブル26[[#This Row],[article_type_id]]&amp;"."&amp;テーブル26[[#This Row],[qt_condition_type_id]]&amp;"."&amp;テーブル26[[#This Row],[qt_condition_type_define_id]]</f>
        <v>13.10036.9</v>
      </c>
      <c r="I693" s="33" t="str">
        <f>VLOOKUP(テーブル26[[#This Row],['#unique_id]],見積条件マスタ[['#unique_id]:[name]],2,0)</f>
        <v>M10×1.5</v>
      </c>
      <c r="J693" s="33">
        <f>VLOOKUP(テーブル26[[#This Row],['#unique_id]],見積条件マスタ[['#unique_id]:[name]],3,0)</f>
        <v>0</v>
      </c>
      <c r="K693" s="33" t="str">
        <f>VLOOKUP(テーブル26[[#This Row],['#unique_id]],見積条件マスタ[['#unique_id]:[name]],4,0)</f>
        <v>M10×1.5(並目)</v>
      </c>
      <c r="L693" s="38">
        <v>1</v>
      </c>
      <c r="M693" s="38" t="s">
        <v>552</v>
      </c>
      <c r="N693" s="38" t="s">
        <v>552</v>
      </c>
      <c r="O693" s="38" t="s">
        <v>676</v>
      </c>
      <c r="P693" s="38" t="s">
        <v>671</v>
      </c>
      <c r="Q693" s="38"/>
    </row>
    <row r="694" spans="2:17" x14ac:dyDescent="0.25">
      <c r="B694">
        <v>13</v>
      </c>
      <c r="C694" s="50" t="str">
        <f>VLOOKUP(テーブル26[[#This Row],[article_type_id]],品名マスタ[#All],5,0)</f>
        <v>鋳抜きピン</v>
      </c>
      <c r="D694">
        <v>10036</v>
      </c>
      <c r="E694" s="50" t="str">
        <f>VLOOKUP(テーブル26[[#This Row],[qt_condition_type_id]],見積条件タイプマスタ[#All],5,0)</f>
        <v>ザグリ穴タップ加工</v>
      </c>
      <c r="F694" s="50" t="str">
        <f>VLOOKUP(テーブル26[[#This Row],[qt_condition_type_id]],見積条件タイプマスタ[#All],4,0)</f>
        <v>SOLID_FEATURE</v>
      </c>
      <c r="G694">
        <v>9</v>
      </c>
      <c r="H694" s="50" t="str">
        <f>テーブル26[[#This Row],[article_type_id]]&amp;"."&amp;テーブル26[[#This Row],[qt_condition_type_id]]&amp;"."&amp;テーブル26[[#This Row],[qt_condition_type_define_id]]</f>
        <v>13.10036.9</v>
      </c>
      <c r="I694" s="33" t="str">
        <f>VLOOKUP(テーブル26[[#This Row],['#unique_id]],見積条件マスタ[['#unique_id]:[name]],2,0)</f>
        <v>M10×1.5</v>
      </c>
      <c r="J694" s="33">
        <f>VLOOKUP(テーブル26[[#This Row],['#unique_id]],見積条件マスタ[['#unique_id]:[name]],3,0)</f>
        <v>0</v>
      </c>
      <c r="K694" s="33" t="str">
        <f>VLOOKUP(テーブル26[[#This Row],['#unique_id]],見積条件マスタ[['#unique_id]:[name]],4,0)</f>
        <v>M10×1.5(並目)</v>
      </c>
      <c r="L694" s="38">
        <v>2</v>
      </c>
      <c r="M694" s="38" t="s">
        <v>552</v>
      </c>
      <c r="N694" s="38" t="s">
        <v>552</v>
      </c>
      <c r="O694" s="38"/>
      <c r="P694" s="38" t="s">
        <v>672</v>
      </c>
      <c r="Q694" s="38"/>
    </row>
    <row r="695" spans="2:17" x14ac:dyDescent="0.25">
      <c r="B695">
        <v>13</v>
      </c>
      <c r="C695" s="50" t="str">
        <f>VLOOKUP(テーブル26[[#This Row],[article_type_id]],品名マスタ[#All],5,0)</f>
        <v>鋳抜きピン</v>
      </c>
      <c r="D695">
        <v>10036</v>
      </c>
      <c r="E695" s="50" t="str">
        <f>VLOOKUP(テーブル26[[#This Row],[qt_condition_type_id]],見積条件タイプマスタ[#All],5,0)</f>
        <v>ザグリ穴タップ加工</v>
      </c>
      <c r="F695" s="50" t="str">
        <f>VLOOKUP(テーブル26[[#This Row],[qt_condition_type_id]],見積条件タイプマスタ[#All],4,0)</f>
        <v>SOLID_FEATURE</v>
      </c>
      <c r="G695">
        <v>10</v>
      </c>
      <c r="H695" s="50" t="str">
        <f>テーブル26[[#This Row],[article_type_id]]&amp;"."&amp;テーブル26[[#This Row],[qt_condition_type_id]]&amp;"."&amp;テーブル26[[#This Row],[qt_condition_type_define_id]]</f>
        <v>13.10036.10</v>
      </c>
      <c r="I695" s="33" t="str">
        <f>VLOOKUP(テーブル26[[#This Row],['#unique_id]],見積条件マスタ[['#unique_id]:[name]],2,0)</f>
        <v>M12×1.75</v>
      </c>
      <c r="J695" s="33">
        <f>VLOOKUP(テーブル26[[#This Row],['#unique_id]],見積条件マスタ[['#unique_id]:[name]],3,0)</f>
        <v>0</v>
      </c>
      <c r="K695" s="33" t="str">
        <f>VLOOKUP(テーブル26[[#This Row],['#unique_id]],見積条件マスタ[['#unique_id]:[name]],4,0)</f>
        <v>M12×1.75(並目)</v>
      </c>
      <c r="L695" s="38">
        <v>1</v>
      </c>
      <c r="M695" s="38" t="s">
        <v>552</v>
      </c>
      <c r="N695" s="38" t="s">
        <v>552</v>
      </c>
      <c r="O695" s="38" t="s">
        <v>677</v>
      </c>
      <c r="P695" s="38" t="s">
        <v>671</v>
      </c>
      <c r="Q695" s="38"/>
    </row>
    <row r="696" spans="2:17" x14ac:dyDescent="0.25">
      <c r="B696">
        <v>13</v>
      </c>
      <c r="C696" s="50" t="str">
        <f>VLOOKUP(テーブル26[[#This Row],[article_type_id]],品名マスタ[#All],5,0)</f>
        <v>鋳抜きピン</v>
      </c>
      <c r="D696">
        <v>10036</v>
      </c>
      <c r="E696" s="50" t="str">
        <f>VLOOKUP(テーブル26[[#This Row],[qt_condition_type_id]],見積条件タイプマスタ[#All],5,0)</f>
        <v>ザグリ穴タップ加工</v>
      </c>
      <c r="F696" s="50" t="str">
        <f>VLOOKUP(テーブル26[[#This Row],[qt_condition_type_id]],見積条件タイプマスタ[#All],4,0)</f>
        <v>SOLID_FEATURE</v>
      </c>
      <c r="G696">
        <v>10</v>
      </c>
      <c r="H696" s="50" t="str">
        <f>テーブル26[[#This Row],[article_type_id]]&amp;"."&amp;テーブル26[[#This Row],[qt_condition_type_id]]&amp;"."&amp;テーブル26[[#This Row],[qt_condition_type_define_id]]</f>
        <v>13.10036.10</v>
      </c>
      <c r="I696" s="33" t="str">
        <f>VLOOKUP(テーブル26[[#This Row],['#unique_id]],見積条件マスタ[['#unique_id]:[name]],2,0)</f>
        <v>M12×1.75</v>
      </c>
      <c r="J696" s="33">
        <f>VLOOKUP(テーブル26[[#This Row],['#unique_id]],見積条件マスタ[['#unique_id]:[name]],3,0)</f>
        <v>0</v>
      </c>
      <c r="K696" s="33" t="str">
        <f>VLOOKUP(テーブル26[[#This Row],['#unique_id]],見積条件マスタ[['#unique_id]:[name]],4,0)</f>
        <v>M12×1.75(並目)</v>
      </c>
      <c r="L696" s="38">
        <v>2</v>
      </c>
      <c r="M696" s="38" t="s">
        <v>552</v>
      </c>
      <c r="N696" s="38" t="s">
        <v>552</v>
      </c>
      <c r="O696" s="38"/>
      <c r="P696" s="38" t="s">
        <v>672</v>
      </c>
      <c r="Q696" s="38"/>
    </row>
    <row r="697" spans="2:17" x14ac:dyDescent="0.25">
      <c r="B697">
        <v>13</v>
      </c>
      <c r="C697" s="50" t="str">
        <f>VLOOKUP(テーブル26[[#This Row],[article_type_id]],品名マスタ[#All],5,0)</f>
        <v>鋳抜きピン</v>
      </c>
      <c r="D697">
        <v>10036</v>
      </c>
      <c r="E697" s="50" t="str">
        <f>VLOOKUP(テーブル26[[#This Row],[qt_condition_type_id]],見積条件タイプマスタ[#All],5,0)</f>
        <v>ザグリ穴タップ加工</v>
      </c>
      <c r="F697" s="50" t="str">
        <f>VLOOKUP(テーブル26[[#This Row],[qt_condition_type_id]],見積条件タイプマスタ[#All],4,0)</f>
        <v>SOLID_FEATURE</v>
      </c>
      <c r="G697">
        <v>11</v>
      </c>
      <c r="H697" s="50" t="str">
        <f>テーブル26[[#This Row],[article_type_id]]&amp;"."&amp;テーブル26[[#This Row],[qt_condition_type_id]]&amp;"."&amp;テーブル26[[#This Row],[qt_condition_type_define_id]]</f>
        <v>13.10036.11</v>
      </c>
      <c r="I697" s="33" t="str">
        <f>VLOOKUP(テーブル26[[#This Row],['#unique_id]],見積条件マスタ[['#unique_id]:[name]],2,0)</f>
        <v>M5×0.5</v>
      </c>
      <c r="J697" s="33">
        <f>VLOOKUP(テーブル26[[#This Row],['#unique_id]],見積条件マスタ[['#unique_id]:[name]],3,0)</f>
        <v>0</v>
      </c>
      <c r="K697" s="33" t="str">
        <f>VLOOKUP(テーブル26[[#This Row],['#unique_id]],見積条件マスタ[['#unique_id]:[name]],4,0)</f>
        <v>M5×0.5(細目)</v>
      </c>
      <c r="L697" s="38">
        <v>1</v>
      </c>
      <c r="M697" s="38" t="s">
        <v>552</v>
      </c>
      <c r="N697" s="38" t="s">
        <v>552</v>
      </c>
      <c r="O697" s="38" t="s">
        <v>678</v>
      </c>
      <c r="P697" s="38" t="s">
        <v>671</v>
      </c>
      <c r="Q697" s="38"/>
    </row>
    <row r="698" spans="2:17" x14ac:dyDescent="0.25">
      <c r="B698">
        <v>13</v>
      </c>
      <c r="C698" s="50" t="str">
        <f>VLOOKUP(テーブル26[[#This Row],[article_type_id]],品名マスタ[#All],5,0)</f>
        <v>鋳抜きピン</v>
      </c>
      <c r="D698">
        <v>10036</v>
      </c>
      <c r="E698" s="50" t="str">
        <f>VLOOKUP(テーブル26[[#This Row],[qt_condition_type_id]],見積条件タイプマスタ[#All],5,0)</f>
        <v>ザグリ穴タップ加工</v>
      </c>
      <c r="F698" s="50" t="str">
        <f>VLOOKUP(テーブル26[[#This Row],[qt_condition_type_id]],見積条件タイプマスタ[#All],4,0)</f>
        <v>SOLID_FEATURE</v>
      </c>
      <c r="G698">
        <v>11</v>
      </c>
      <c r="H698" s="50" t="str">
        <f>テーブル26[[#This Row],[article_type_id]]&amp;"."&amp;テーブル26[[#This Row],[qt_condition_type_id]]&amp;"."&amp;テーブル26[[#This Row],[qt_condition_type_define_id]]</f>
        <v>13.10036.11</v>
      </c>
      <c r="I698" s="33" t="str">
        <f>VLOOKUP(テーブル26[[#This Row],['#unique_id]],見積条件マスタ[['#unique_id]:[name]],2,0)</f>
        <v>M5×0.5</v>
      </c>
      <c r="J698" s="33">
        <f>VLOOKUP(テーブル26[[#This Row],['#unique_id]],見積条件マスタ[['#unique_id]:[name]],3,0)</f>
        <v>0</v>
      </c>
      <c r="K698" s="33" t="str">
        <f>VLOOKUP(テーブル26[[#This Row],['#unique_id]],見積条件マスタ[['#unique_id]:[name]],4,0)</f>
        <v>M5×0.5(細目)</v>
      </c>
      <c r="L698" s="38">
        <v>2</v>
      </c>
      <c r="M698" s="38" t="s">
        <v>552</v>
      </c>
      <c r="N698" s="38" t="s">
        <v>552</v>
      </c>
      <c r="O698" s="38"/>
      <c r="P698" s="38" t="s">
        <v>672</v>
      </c>
      <c r="Q698" s="38"/>
    </row>
    <row r="699" spans="2:17" x14ac:dyDescent="0.25">
      <c r="B699">
        <v>13</v>
      </c>
      <c r="C699" s="50" t="str">
        <f>VLOOKUP(テーブル26[[#This Row],[article_type_id]],品名マスタ[#All],5,0)</f>
        <v>鋳抜きピン</v>
      </c>
      <c r="D699">
        <v>10036</v>
      </c>
      <c r="E699" s="50" t="str">
        <f>VLOOKUP(テーブル26[[#This Row],[qt_condition_type_id]],見積条件タイプマスタ[#All],5,0)</f>
        <v>ザグリ穴タップ加工</v>
      </c>
      <c r="F699" s="50" t="str">
        <f>VLOOKUP(テーブル26[[#This Row],[qt_condition_type_id]],見積条件タイプマスタ[#All],4,0)</f>
        <v>SOLID_FEATURE</v>
      </c>
      <c r="G699">
        <v>12</v>
      </c>
      <c r="H699" s="50" t="str">
        <f>テーブル26[[#This Row],[article_type_id]]&amp;"."&amp;テーブル26[[#This Row],[qt_condition_type_id]]&amp;"."&amp;テーブル26[[#This Row],[qt_condition_type_define_id]]</f>
        <v>13.10036.12</v>
      </c>
      <c r="I699" s="33" t="str">
        <f>VLOOKUP(テーブル26[[#This Row],['#unique_id]],見積条件マスタ[['#unique_id]:[name]],2,0)</f>
        <v>M6×0.75</v>
      </c>
      <c r="J699" s="33">
        <f>VLOOKUP(テーブル26[[#This Row],['#unique_id]],見積条件マスタ[['#unique_id]:[name]],3,0)</f>
        <v>0</v>
      </c>
      <c r="K699" s="33" t="str">
        <f>VLOOKUP(テーブル26[[#This Row],['#unique_id]],見積条件マスタ[['#unique_id]:[name]],4,0)</f>
        <v>M6×0.75(細目)</v>
      </c>
      <c r="L699" s="38">
        <v>1</v>
      </c>
      <c r="M699" s="38" t="s">
        <v>552</v>
      </c>
      <c r="N699" s="38" t="s">
        <v>552</v>
      </c>
      <c r="O699" s="38" t="s">
        <v>687</v>
      </c>
      <c r="P699" s="38" t="s">
        <v>671</v>
      </c>
      <c r="Q699" s="38"/>
    </row>
    <row r="700" spans="2:17" x14ac:dyDescent="0.25">
      <c r="B700">
        <v>13</v>
      </c>
      <c r="C700" s="50" t="str">
        <f>VLOOKUP(テーブル26[[#This Row],[article_type_id]],品名マスタ[#All],5,0)</f>
        <v>鋳抜きピン</v>
      </c>
      <c r="D700">
        <v>10036</v>
      </c>
      <c r="E700" s="50" t="str">
        <f>VLOOKUP(テーブル26[[#This Row],[qt_condition_type_id]],見積条件タイプマスタ[#All],5,0)</f>
        <v>ザグリ穴タップ加工</v>
      </c>
      <c r="F700" s="50" t="str">
        <f>VLOOKUP(テーブル26[[#This Row],[qt_condition_type_id]],見積条件タイプマスタ[#All],4,0)</f>
        <v>SOLID_FEATURE</v>
      </c>
      <c r="G700">
        <v>12</v>
      </c>
      <c r="H700" s="50" t="str">
        <f>テーブル26[[#This Row],[article_type_id]]&amp;"."&amp;テーブル26[[#This Row],[qt_condition_type_id]]&amp;"."&amp;テーブル26[[#This Row],[qt_condition_type_define_id]]</f>
        <v>13.10036.12</v>
      </c>
      <c r="I700" s="33" t="str">
        <f>VLOOKUP(テーブル26[[#This Row],['#unique_id]],見積条件マスタ[['#unique_id]:[name]],2,0)</f>
        <v>M6×0.75</v>
      </c>
      <c r="J700" s="33">
        <f>VLOOKUP(テーブル26[[#This Row],['#unique_id]],見積条件マスタ[['#unique_id]:[name]],3,0)</f>
        <v>0</v>
      </c>
      <c r="K700" s="33" t="str">
        <f>VLOOKUP(テーブル26[[#This Row],['#unique_id]],見積条件マスタ[['#unique_id]:[name]],4,0)</f>
        <v>M6×0.75(細目)</v>
      </c>
      <c r="L700" s="38">
        <v>2</v>
      </c>
      <c r="M700" s="38" t="s">
        <v>552</v>
      </c>
      <c r="N700" s="38" t="s">
        <v>552</v>
      </c>
      <c r="O700" s="38"/>
      <c r="P700" s="38" t="s">
        <v>672</v>
      </c>
      <c r="Q700" s="38"/>
    </row>
    <row r="701" spans="2:17" x14ac:dyDescent="0.25">
      <c r="B701">
        <v>13</v>
      </c>
      <c r="C701" s="50" t="str">
        <f>VLOOKUP(テーブル26[[#This Row],[article_type_id]],品名マスタ[#All],5,0)</f>
        <v>鋳抜きピン</v>
      </c>
      <c r="D701">
        <v>10036</v>
      </c>
      <c r="E701" s="50" t="str">
        <f>VLOOKUP(テーブル26[[#This Row],[qt_condition_type_id]],見積条件タイプマスタ[#All],5,0)</f>
        <v>ザグリ穴タップ加工</v>
      </c>
      <c r="F701" s="50" t="str">
        <f>VLOOKUP(テーブル26[[#This Row],[qt_condition_type_id]],見積条件タイプマスタ[#All],4,0)</f>
        <v>SOLID_FEATURE</v>
      </c>
      <c r="G701">
        <v>13</v>
      </c>
      <c r="H701" s="50" t="str">
        <f>テーブル26[[#This Row],[article_type_id]]&amp;"."&amp;テーブル26[[#This Row],[qt_condition_type_id]]&amp;"."&amp;テーブル26[[#This Row],[qt_condition_type_define_id]]</f>
        <v>13.10036.13</v>
      </c>
      <c r="I701" s="33" t="str">
        <f>VLOOKUP(テーブル26[[#This Row],['#unique_id]],見積条件マスタ[['#unique_id]:[name]],2,0)</f>
        <v>M8×1.0</v>
      </c>
      <c r="J701" s="33">
        <f>VLOOKUP(テーブル26[[#This Row],['#unique_id]],見積条件マスタ[['#unique_id]:[name]],3,0)</f>
        <v>0</v>
      </c>
      <c r="K701" s="33" t="str">
        <f>VLOOKUP(テーブル26[[#This Row],['#unique_id]],見積条件マスタ[['#unique_id]:[name]],4,0)</f>
        <v>M8×1.0(細目)</v>
      </c>
      <c r="L701" s="38">
        <v>1</v>
      </c>
      <c r="M701" s="38" t="s">
        <v>552</v>
      </c>
      <c r="N701" s="38" t="s">
        <v>552</v>
      </c>
      <c r="O701" s="38" t="s">
        <v>686</v>
      </c>
      <c r="P701" s="38" t="s">
        <v>671</v>
      </c>
      <c r="Q701" s="38"/>
    </row>
    <row r="702" spans="2:17" x14ac:dyDescent="0.25">
      <c r="B702">
        <v>13</v>
      </c>
      <c r="C702" s="50" t="str">
        <f>VLOOKUP(テーブル26[[#This Row],[article_type_id]],品名マスタ[#All],5,0)</f>
        <v>鋳抜きピン</v>
      </c>
      <c r="D702">
        <v>10036</v>
      </c>
      <c r="E702" s="50" t="str">
        <f>VLOOKUP(テーブル26[[#This Row],[qt_condition_type_id]],見積条件タイプマスタ[#All],5,0)</f>
        <v>ザグリ穴タップ加工</v>
      </c>
      <c r="F702" s="50" t="str">
        <f>VLOOKUP(テーブル26[[#This Row],[qt_condition_type_id]],見積条件タイプマスタ[#All],4,0)</f>
        <v>SOLID_FEATURE</v>
      </c>
      <c r="G702">
        <v>13</v>
      </c>
      <c r="H702" s="50" t="str">
        <f>テーブル26[[#This Row],[article_type_id]]&amp;"."&amp;テーブル26[[#This Row],[qt_condition_type_id]]&amp;"."&amp;テーブル26[[#This Row],[qt_condition_type_define_id]]</f>
        <v>13.10036.13</v>
      </c>
      <c r="I702" s="33" t="str">
        <f>VLOOKUP(テーブル26[[#This Row],['#unique_id]],見積条件マスタ[['#unique_id]:[name]],2,0)</f>
        <v>M8×1.0</v>
      </c>
      <c r="J702" s="33">
        <f>VLOOKUP(テーブル26[[#This Row],['#unique_id]],見積条件マスタ[['#unique_id]:[name]],3,0)</f>
        <v>0</v>
      </c>
      <c r="K702" s="33" t="str">
        <f>VLOOKUP(テーブル26[[#This Row],['#unique_id]],見積条件マスタ[['#unique_id]:[name]],4,0)</f>
        <v>M8×1.0(細目)</v>
      </c>
      <c r="L702" s="38">
        <v>2</v>
      </c>
      <c r="M702" s="38" t="s">
        <v>552</v>
      </c>
      <c r="N702" s="38" t="s">
        <v>552</v>
      </c>
      <c r="O702" s="38"/>
      <c r="P702" s="38" t="s">
        <v>672</v>
      </c>
      <c r="Q702" s="38"/>
    </row>
    <row r="703" spans="2:17" x14ac:dyDescent="0.25">
      <c r="B703">
        <v>13</v>
      </c>
      <c r="C703" s="50" t="str">
        <f>VLOOKUP(テーブル26[[#This Row],[article_type_id]],品名マスタ[#All],5,0)</f>
        <v>鋳抜きピン</v>
      </c>
      <c r="D703">
        <v>10036</v>
      </c>
      <c r="E703" s="50" t="str">
        <f>VLOOKUP(テーブル26[[#This Row],[qt_condition_type_id]],見積条件タイプマスタ[#All],5,0)</f>
        <v>ザグリ穴タップ加工</v>
      </c>
      <c r="F703" s="50" t="str">
        <f>VLOOKUP(テーブル26[[#This Row],[qt_condition_type_id]],見積条件タイプマスタ[#All],4,0)</f>
        <v>SOLID_FEATURE</v>
      </c>
      <c r="G703">
        <v>14</v>
      </c>
      <c r="H703" s="50" t="str">
        <f>テーブル26[[#This Row],[article_type_id]]&amp;"."&amp;テーブル26[[#This Row],[qt_condition_type_id]]&amp;"."&amp;テーブル26[[#This Row],[qt_condition_type_define_id]]</f>
        <v>13.10036.14</v>
      </c>
      <c r="I703" s="33" t="str">
        <f>VLOOKUP(テーブル26[[#This Row],['#unique_id]],見積条件マスタ[['#unique_id]:[name]],2,0)</f>
        <v>M8×0.75</v>
      </c>
      <c r="J703" s="33">
        <f>VLOOKUP(テーブル26[[#This Row],['#unique_id]],見積条件マスタ[['#unique_id]:[name]],3,0)</f>
        <v>0</v>
      </c>
      <c r="K703" s="33" t="str">
        <f>VLOOKUP(テーブル26[[#This Row],['#unique_id]],見積条件マスタ[['#unique_id]:[name]],4,0)</f>
        <v>M8×0.75(細目)</v>
      </c>
      <c r="L703" s="38">
        <v>1</v>
      </c>
      <c r="M703" s="38" t="s">
        <v>552</v>
      </c>
      <c r="N703" s="38" t="s">
        <v>552</v>
      </c>
      <c r="O703" s="38" t="s">
        <v>685</v>
      </c>
      <c r="P703" s="38" t="s">
        <v>671</v>
      </c>
      <c r="Q703" s="38"/>
    </row>
    <row r="704" spans="2:17" x14ac:dyDescent="0.25">
      <c r="B704">
        <v>13</v>
      </c>
      <c r="C704" s="50" t="str">
        <f>VLOOKUP(テーブル26[[#This Row],[article_type_id]],品名マスタ[#All],5,0)</f>
        <v>鋳抜きピン</v>
      </c>
      <c r="D704">
        <v>10036</v>
      </c>
      <c r="E704" s="50" t="str">
        <f>VLOOKUP(テーブル26[[#This Row],[qt_condition_type_id]],見積条件タイプマスタ[#All],5,0)</f>
        <v>ザグリ穴タップ加工</v>
      </c>
      <c r="F704" s="50" t="str">
        <f>VLOOKUP(テーブル26[[#This Row],[qt_condition_type_id]],見積条件タイプマスタ[#All],4,0)</f>
        <v>SOLID_FEATURE</v>
      </c>
      <c r="G704">
        <v>14</v>
      </c>
      <c r="H704" s="50" t="str">
        <f>テーブル26[[#This Row],[article_type_id]]&amp;"."&amp;テーブル26[[#This Row],[qt_condition_type_id]]&amp;"."&amp;テーブル26[[#This Row],[qt_condition_type_define_id]]</f>
        <v>13.10036.14</v>
      </c>
      <c r="I704" s="33" t="str">
        <f>VLOOKUP(テーブル26[[#This Row],['#unique_id]],見積条件マスタ[['#unique_id]:[name]],2,0)</f>
        <v>M8×0.75</v>
      </c>
      <c r="J704" s="33">
        <f>VLOOKUP(テーブル26[[#This Row],['#unique_id]],見積条件マスタ[['#unique_id]:[name]],3,0)</f>
        <v>0</v>
      </c>
      <c r="K704" s="33" t="str">
        <f>VLOOKUP(テーブル26[[#This Row],['#unique_id]],見積条件マスタ[['#unique_id]:[name]],4,0)</f>
        <v>M8×0.75(細目)</v>
      </c>
      <c r="L704" s="38">
        <v>2</v>
      </c>
      <c r="M704" s="38" t="s">
        <v>552</v>
      </c>
      <c r="N704" s="38" t="s">
        <v>552</v>
      </c>
      <c r="O704" s="38"/>
      <c r="P704" s="38" t="s">
        <v>672</v>
      </c>
      <c r="Q704" s="38"/>
    </row>
    <row r="705" spans="2:17" x14ac:dyDescent="0.25">
      <c r="B705">
        <v>13</v>
      </c>
      <c r="C705" s="50" t="str">
        <f>VLOOKUP(テーブル26[[#This Row],[article_type_id]],品名マスタ[#All],5,0)</f>
        <v>鋳抜きピン</v>
      </c>
      <c r="D705">
        <v>10036</v>
      </c>
      <c r="E705" s="50" t="str">
        <f>VLOOKUP(テーブル26[[#This Row],[qt_condition_type_id]],見積条件タイプマスタ[#All],5,0)</f>
        <v>ザグリ穴タップ加工</v>
      </c>
      <c r="F705" s="50" t="str">
        <f>VLOOKUP(テーブル26[[#This Row],[qt_condition_type_id]],見積条件タイプマスタ[#All],4,0)</f>
        <v>SOLID_FEATURE</v>
      </c>
      <c r="G705">
        <v>15</v>
      </c>
      <c r="H705" s="50" t="str">
        <f>テーブル26[[#This Row],[article_type_id]]&amp;"."&amp;テーブル26[[#This Row],[qt_condition_type_id]]&amp;"."&amp;テーブル26[[#This Row],[qt_condition_type_define_id]]</f>
        <v>13.10036.15</v>
      </c>
      <c r="I705" s="33" t="str">
        <f>VLOOKUP(テーブル26[[#This Row],['#unique_id]],見積条件マスタ[['#unique_id]:[name]],2,0)</f>
        <v>M10×1.25</v>
      </c>
      <c r="J705" s="33">
        <f>VLOOKUP(テーブル26[[#This Row],['#unique_id]],見積条件マスタ[['#unique_id]:[name]],3,0)</f>
        <v>0</v>
      </c>
      <c r="K705" s="33" t="str">
        <f>VLOOKUP(テーブル26[[#This Row],['#unique_id]],見積条件マスタ[['#unique_id]:[name]],4,0)</f>
        <v>M10×1.25(細目)</v>
      </c>
      <c r="L705" s="38">
        <v>1</v>
      </c>
      <c r="M705" s="38" t="s">
        <v>552</v>
      </c>
      <c r="N705" s="38" t="s">
        <v>552</v>
      </c>
      <c r="O705" s="38" t="s">
        <v>684</v>
      </c>
      <c r="P705" s="38" t="s">
        <v>671</v>
      </c>
      <c r="Q705" s="38"/>
    </row>
    <row r="706" spans="2:17" x14ac:dyDescent="0.25">
      <c r="B706">
        <v>13</v>
      </c>
      <c r="C706" s="50" t="str">
        <f>VLOOKUP(テーブル26[[#This Row],[article_type_id]],品名マスタ[#All],5,0)</f>
        <v>鋳抜きピン</v>
      </c>
      <c r="D706">
        <v>10036</v>
      </c>
      <c r="E706" s="50" t="str">
        <f>VLOOKUP(テーブル26[[#This Row],[qt_condition_type_id]],見積条件タイプマスタ[#All],5,0)</f>
        <v>ザグリ穴タップ加工</v>
      </c>
      <c r="F706" s="50" t="str">
        <f>VLOOKUP(テーブル26[[#This Row],[qt_condition_type_id]],見積条件タイプマスタ[#All],4,0)</f>
        <v>SOLID_FEATURE</v>
      </c>
      <c r="G706">
        <v>15</v>
      </c>
      <c r="H706" s="50" t="str">
        <f>テーブル26[[#This Row],[article_type_id]]&amp;"."&amp;テーブル26[[#This Row],[qt_condition_type_id]]&amp;"."&amp;テーブル26[[#This Row],[qt_condition_type_define_id]]</f>
        <v>13.10036.15</v>
      </c>
      <c r="I706" s="33" t="str">
        <f>VLOOKUP(テーブル26[[#This Row],['#unique_id]],見積条件マスタ[['#unique_id]:[name]],2,0)</f>
        <v>M10×1.25</v>
      </c>
      <c r="J706" s="33">
        <f>VLOOKUP(テーブル26[[#This Row],['#unique_id]],見積条件マスタ[['#unique_id]:[name]],3,0)</f>
        <v>0</v>
      </c>
      <c r="K706" s="33" t="str">
        <f>VLOOKUP(テーブル26[[#This Row],['#unique_id]],見積条件マスタ[['#unique_id]:[name]],4,0)</f>
        <v>M10×1.25(細目)</v>
      </c>
      <c r="L706" s="38">
        <v>2</v>
      </c>
      <c r="M706" s="38" t="s">
        <v>552</v>
      </c>
      <c r="N706" s="38" t="s">
        <v>552</v>
      </c>
      <c r="O706" s="38"/>
      <c r="P706" s="38" t="s">
        <v>672</v>
      </c>
      <c r="Q706" s="38"/>
    </row>
    <row r="707" spans="2:17" x14ac:dyDescent="0.25">
      <c r="B707">
        <v>13</v>
      </c>
      <c r="C707" s="50" t="str">
        <f>VLOOKUP(テーブル26[[#This Row],[article_type_id]],品名マスタ[#All],5,0)</f>
        <v>鋳抜きピン</v>
      </c>
      <c r="D707">
        <v>10036</v>
      </c>
      <c r="E707" s="50" t="str">
        <f>VLOOKUP(テーブル26[[#This Row],[qt_condition_type_id]],見積条件タイプマスタ[#All],5,0)</f>
        <v>ザグリ穴タップ加工</v>
      </c>
      <c r="F707" s="50" t="str">
        <f>VLOOKUP(テーブル26[[#This Row],[qt_condition_type_id]],見積条件タイプマスタ[#All],4,0)</f>
        <v>SOLID_FEATURE</v>
      </c>
      <c r="G707">
        <v>16</v>
      </c>
      <c r="H707" s="50" t="str">
        <f>テーブル26[[#This Row],[article_type_id]]&amp;"."&amp;テーブル26[[#This Row],[qt_condition_type_id]]&amp;"."&amp;テーブル26[[#This Row],[qt_condition_type_define_id]]</f>
        <v>13.10036.16</v>
      </c>
      <c r="I707" s="33" t="str">
        <f>VLOOKUP(テーブル26[[#This Row],['#unique_id]],見積条件マスタ[['#unique_id]:[name]],2,0)</f>
        <v>M10×1.0　</v>
      </c>
      <c r="J707" s="33">
        <f>VLOOKUP(テーブル26[[#This Row],['#unique_id]],見積条件マスタ[['#unique_id]:[name]],3,0)</f>
        <v>0</v>
      </c>
      <c r="K707" s="33" t="str">
        <f>VLOOKUP(テーブル26[[#This Row],['#unique_id]],見積条件マスタ[['#unique_id]:[name]],4,0)</f>
        <v>M10×1.0(細目)</v>
      </c>
      <c r="L707" s="38">
        <v>1</v>
      </c>
      <c r="M707" s="38" t="s">
        <v>552</v>
      </c>
      <c r="N707" s="38" t="s">
        <v>552</v>
      </c>
      <c r="O707" s="38" t="s">
        <v>683</v>
      </c>
      <c r="P707" s="38" t="s">
        <v>671</v>
      </c>
      <c r="Q707" s="38"/>
    </row>
    <row r="708" spans="2:17" x14ac:dyDescent="0.25">
      <c r="B708">
        <v>13</v>
      </c>
      <c r="C708" s="50" t="str">
        <f>VLOOKUP(テーブル26[[#This Row],[article_type_id]],品名マスタ[#All],5,0)</f>
        <v>鋳抜きピン</v>
      </c>
      <c r="D708">
        <v>10036</v>
      </c>
      <c r="E708" s="50" t="str">
        <f>VLOOKUP(テーブル26[[#This Row],[qt_condition_type_id]],見積条件タイプマスタ[#All],5,0)</f>
        <v>ザグリ穴タップ加工</v>
      </c>
      <c r="F708" s="50" t="str">
        <f>VLOOKUP(テーブル26[[#This Row],[qt_condition_type_id]],見積条件タイプマスタ[#All],4,0)</f>
        <v>SOLID_FEATURE</v>
      </c>
      <c r="G708">
        <v>16</v>
      </c>
      <c r="H708" s="50" t="str">
        <f>テーブル26[[#This Row],[article_type_id]]&amp;"."&amp;テーブル26[[#This Row],[qt_condition_type_id]]&amp;"."&amp;テーブル26[[#This Row],[qt_condition_type_define_id]]</f>
        <v>13.10036.16</v>
      </c>
      <c r="I708" s="33" t="str">
        <f>VLOOKUP(テーブル26[[#This Row],['#unique_id]],見積条件マスタ[['#unique_id]:[name]],2,0)</f>
        <v>M10×1.0　</v>
      </c>
      <c r="J708" s="33">
        <f>VLOOKUP(テーブル26[[#This Row],['#unique_id]],見積条件マスタ[['#unique_id]:[name]],3,0)</f>
        <v>0</v>
      </c>
      <c r="K708" s="33" t="str">
        <f>VLOOKUP(テーブル26[[#This Row],['#unique_id]],見積条件マスタ[['#unique_id]:[name]],4,0)</f>
        <v>M10×1.0(細目)</v>
      </c>
      <c r="L708" s="38">
        <v>2</v>
      </c>
      <c r="M708" s="38" t="s">
        <v>552</v>
      </c>
      <c r="N708" s="38" t="s">
        <v>552</v>
      </c>
      <c r="O708" s="38"/>
      <c r="P708" s="38" t="s">
        <v>672</v>
      </c>
      <c r="Q708" s="38"/>
    </row>
    <row r="709" spans="2:17" x14ac:dyDescent="0.25">
      <c r="B709">
        <v>13</v>
      </c>
      <c r="C709" s="50" t="str">
        <f>VLOOKUP(テーブル26[[#This Row],[article_type_id]],品名マスタ[#All],5,0)</f>
        <v>鋳抜きピン</v>
      </c>
      <c r="D709">
        <v>10036</v>
      </c>
      <c r="E709" s="50" t="str">
        <f>VLOOKUP(テーブル26[[#This Row],[qt_condition_type_id]],見積条件タイプマスタ[#All],5,0)</f>
        <v>ザグリ穴タップ加工</v>
      </c>
      <c r="F709" s="50" t="str">
        <f>VLOOKUP(テーブル26[[#This Row],[qt_condition_type_id]],見積条件タイプマスタ[#All],4,0)</f>
        <v>SOLID_FEATURE</v>
      </c>
      <c r="G709">
        <v>17</v>
      </c>
      <c r="H709" s="50" t="str">
        <f>テーブル26[[#This Row],[article_type_id]]&amp;"."&amp;テーブル26[[#This Row],[qt_condition_type_id]]&amp;"."&amp;テーブル26[[#This Row],[qt_condition_type_define_id]]</f>
        <v>13.10036.17</v>
      </c>
      <c r="I709" s="33" t="str">
        <f>VLOOKUP(テーブル26[[#This Row],['#unique_id]],見積条件マスタ[['#unique_id]:[name]],2,0)</f>
        <v>M10×0.75</v>
      </c>
      <c r="J709" s="33">
        <f>VLOOKUP(テーブル26[[#This Row],['#unique_id]],見積条件マスタ[['#unique_id]:[name]],3,0)</f>
        <v>0</v>
      </c>
      <c r="K709" s="33" t="str">
        <f>VLOOKUP(テーブル26[[#This Row],['#unique_id]],見積条件マスタ[['#unique_id]:[name]],4,0)</f>
        <v>M10×0.75(細目)</v>
      </c>
      <c r="L709" s="38">
        <v>1</v>
      </c>
      <c r="M709" s="38" t="s">
        <v>552</v>
      </c>
      <c r="N709" s="38" t="s">
        <v>552</v>
      </c>
      <c r="O709" s="38" t="s">
        <v>682</v>
      </c>
      <c r="P709" s="38" t="s">
        <v>671</v>
      </c>
      <c r="Q709" s="38"/>
    </row>
    <row r="710" spans="2:17" x14ac:dyDescent="0.25">
      <c r="B710">
        <v>13</v>
      </c>
      <c r="C710" s="50" t="str">
        <f>VLOOKUP(テーブル26[[#This Row],[article_type_id]],品名マスタ[#All],5,0)</f>
        <v>鋳抜きピン</v>
      </c>
      <c r="D710">
        <v>10036</v>
      </c>
      <c r="E710" s="50" t="str">
        <f>VLOOKUP(テーブル26[[#This Row],[qt_condition_type_id]],見積条件タイプマスタ[#All],5,0)</f>
        <v>ザグリ穴タップ加工</v>
      </c>
      <c r="F710" s="50" t="str">
        <f>VLOOKUP(テーブル26[[#This Row],[qt_condition_type_id]],見積条件タイプマスタ[#All],4,0)</f>
        <v>SOLID_FEATURE</v>
      </c>
      <c r="G710">
        <v>17</v>
      </c>
      <c r="H710" s="50" t="str">
        <f>テーブル26[[#This Row],[article_type_id]]&amp;"."&amp;テーブル26[[#This Row],[qt_condition_type_id]]&amp;"."&amp;テーブル26[[#This Row],[qt_condition_type_define_id]]</f>
        <v>13.10036.17</v>
      </c>
      <c r="I710" s="33" t="str">
        <f>VLOOKUP(テーブル26[[#This Row],['#unique_id]],見積条件マスタ[['#unique_id]:[name]],2,0)</f>
        <v>M10×0.75</v>
      </c>
      <c r="J710" s="33">
        <f>VLOOKUP(テーブル26[[#This Row],['#unique_id]],見積条件マスタ[['#unique_id]:[name]],3,0)</f>
        <v>0</v>
      </c>
      <c r="K710" s="33" t="str">
        <f>VLOOKUP(テーブル26[[#This Row],['#unique_id]],見積条件マスタ[['#unique_id]:[name]],4,0)</f>
        <v>M10×0.75(細目)</v>
      </c>
      <c r="L710" s="38">
        <v>2</v>
      </c>
      <c r="M710" s="38" t="s">
        <v>552</v>
      </c>
      <c r="N710" s="38" t="s">
        <v>552</v>
      </c>
      <c r="O710" s="38"/>
      <c r="P710" s="38" t="s">
        <v>672</v>
      </c>
      <c r="Q710" s="38"/>
    </row>
    <row r="711" spans="2:17" x14ac:dyDescent="0.25">
      <c r="B711">
        <v>13</v>
      </c>
      <c r="C711" s="50" t="str">
        <f>VLOOKUP(テーブル26[[#This Row],[article_type_id]],品名マスタ[#All],5,0)</f>
        <v>鋳抜きピン</v>
      </c>
      <c r="D711">
        <v>10036</v>
      </c>
      <c r="E711" s="50" t="str">
        <f>VLOOKUP(テーブル26[[#This Row],[qt_condition_type_id]],見積条件タイプマスタ[#All],5,0)</f>
        <v>ザグリ穴タップ加工</v>
      </c>
      <c r="F711" s="50" t="str">
        <f>VLOOKUP(テーブル26[[#This Row],[qt_condition_type_id]],見積条件タイプマスタ[#All],4,0)</f>
        <v>SOLID_FEATURE</v>
      </c>
      <c r="G711">
        <v>18</v>
      </c>
      <c r="H711" s="50" t="str">
        <f>テーブル26[[#This Row],[article_type_id]]&amp;"."&amp;テーブル26[[#This Row],[qt_condition_type_id]]&amp;"."&amp;テーブル26[[#This Row],[qt_condition_type_define_id]]</f>
        <v>13.10036.18</v>
      </c>
      <c r="I711" s="33" t="str">
        <f>VLOOKUP(テーブル26[[#This Row],['#unique_id]],見積条件マスタ[['#unique_id]:[name]],2,0)</f>
        <v>M12×1.5</v>
      </c>
      <c r="J711" s="33">
        <f>VLOOKUP(テーブル26[[#This Row],['#unique_id]],見積条件マスタ[['#unique_id]:[name]],3,0)</f>
        <v>0</v>
      </c>
      <c r="K711" s="33" t="str">
        <f>VLOOKUP(テーブル26[[#This Row],['#unique_id]],見積条件マスタ[['#unique_id]:[name]],4,0)</f>
        <v>M12×1.5(細目)</v>
      </c>
      <c r="L711" s="38">
        <v>1</v>
      </c>
      <c r="M711" s="38" t="s">
        <v>552</v>
      </c>
      <c r="N711" s="38" t="s">
        <v>552</v>
      </c>
      <c r="O711" s="38" t="s">
        <v>681</v>
      </c>
      <c r="P711" s="38" t="s">
        <v>671</v>
      </c>
      <c r="Q711" s="38"/>
    </row>
    <row r="712" spans="2:17" x14ac:dyDescent="0.25">
      <c r="B712">
        <v>13</v>
      </c>
      <c r="C712" s="50" t="str">
        <f>VLOOKUP(テーブル26[[#This Row],[article_type_id]],品名マスタ[#All],5,0)</f>
        <v>鋳抜きピン</v>
      </c>
      <c r="D712">
        <v>10036</v>
      </c>
      <c r="E712" s="50" t="str">
        <f>VLOOKUP(テーブル26[[#This Row],[qt_condition_type_id]],見積条件タイプマスタ[#All],5,0)</f>
        <v>ザグリ穴タップ加工</v>
      </c>
      <c r="F712" s="50" t="str">
        <f>VLOOKUP(テーブル26[[#This Row],[qt_condition_type_id]],見積条件タイプマスタ[#All],4,0)</f>
        <v>SOLID_FEATURE</v>
      </c>
      <c r="G712">
        <v>18</v>
      </c>
      <c r="H712" s="50" t="str">
        <f>テーブル26[[#This Row],[article_type_id]]&amp;"."&amp;テーブル26[[#This Row],[qt_condition_type_id]]&amp;"."&amp;テーブル26[[#This Row],[qt_condition_type_define_id]]</f>
        <v>13.10036.18</v>
      </c>
      <c r="I712" s="33" t="str">
        <f>VLOOKUP(テーブル26[[#This Row],['#unique_id]],見積条件マスタ[['#unique_id]:[name]],2,0)</f>
        <v>M12×1.5</v>
      </c>
      <c r="J712" s="33">
        <f>VLOOKUP(テーブル26[[#This Row],['#unique_id]],見積条件マスタ[['#unique_id]:[name]],3,0)</f>
        <v>0</v>
      </c>
      <c r="K712" s="33" t="str">
        <f>VLOOKUP(テーブル26[[#This Row],['#unique_id]],見積条件マスタ[['#unique_id]:[name]],4,0)</f>
        <v>M12×1.5(細目)</v>
      </c>
      <c r="L712" s="38">
        <v>2</v>
      </c>
      <c r="M712" s="38" t="s">
        <v>552</v>
      </c>
      <c r="N712" s="38" t="s">
        <v>552</v>
      </c>
      <c r="O712" s="38"/>
      <c r="P712" s="38" t="s">
        <v>672</v>
      </c>
      <c r="Q712" s="38"/>
    </row>
    <row r="713" spans="2:17" x14ac:dyDescent="0.25">
      <c r="B713">
        <v>13</v>
      </c>
      <c r="C713" s="50" t="str">
        <f>VLOOKUP(テーブル26[[#This Row],[article_type_id]],品名マスタ[#All],5,0)</f>
        <v>鋳抜きピン</v>
      </c>
      <c r="D713">
        <v>10036</v>
      </c>
      <c r="E713" s="50" t="str">
        <f>VLOOKUP(テーブル26[[#This Row],[qt_condition_type_id]],見積条件タイプマスタ[#All],5,0)</f>
        <v>ザグリ穴タップ加工</v>
      </c>
      <c r="F713" s="50" t="str">
        <f>VLOOKUP(テーブル26[[#This Row],[qt_condition_type_id]],見積条件タイプマスタ[#All],4,0)</f>
        <v>SOLID_FEATURE</v>
      </c>
      <c r="G713">
        <v>19</v>
      </c>
      <c r="H713" s="50" t="str">
        <f>テーブル26[[#This Row],[article_type_id]]&amp;"."&amp;テーブル26[[#This Row],[qt_condition_type_id]]&amp;"."&amp;テーブル26[[#This Row],[qt_condition_type_define_id]]</f>
        <v>13.10036.19</v>
      </c>
      <c r="I713" s="33" t="str">
        <f>VLOOKUP(テーブル26[[#This Row],['#unique_id]],見積条件マスタ[['#unique_id]:[name]],2,0)</f>
        <v>M12×1.25</v>
      </c>
      <c r="J713" s="33">
        <f>VLOOKUP(テーブル26[[#This Row],['#unique_id]],見積条件マスタ[['#unique_id]:[name]],3,0)</f>
        <v>0</v>
      </c>
      <c r="K713" s="33" t="str">
        <f>VLOOKUP(テーブル26[[#This Row],['#unique_id]],見積条件マスタ[['#unique_id]:[name]],4,0)</f>
        <v>M12×1.25(細目)</v>
      </c>
      <c r="L713" s="38">
        <v>1</v>
      </c>
      <c r="M713" s="38" t="s">
        <v>552</v>
      </c>
      <c r="N713" s="38" t="s">
        <v>552</v>
      </c>
      <c r="O713" s="38" t="s">
        <v>680</v>
      </c>
      <c r="P713" s="38" t="s">
        <v>671</v>
      </c>
      <c r="Q713" s="38"/>
    </row>
    <row r="714" spans="2:17" x14ac:dyDescent="0.25">
      <c r="B714">
        <v>13</v>
      </c>
      <c r="C714" s="50" t="str">
        <f>VLOOKUP(テーブル26[[#This Row],[article_type_id]],品名マスタ[#All],5,0)</f>
        <v>鋳抜きピン</v>
      </c>
      <c r="D714">
        <v>10036</v>
      </c>
      <c r="E714" s="50" t="str">
        <f>VLOOKUP(テーブル26[[#This Row],[qt_condition_type_id]],見積条件タイプマスタ[#All],5,0)</f>
        <v>ザグリ穴タップ加工</v>
      </c>
      <c r="F714" s="50" t="str">
        <f>VLOOKUP(テーブル26[[#This Row],[qt_condition_type_id]],見積条件タイプマスタ[#All],4,0)</f>
        <v>SOLID_FEATURE</v>
      </c>
      <c r="G714">
        <v>19</v>
      </c>
      <c r="H714" s="50" t="str">
        <f>テーブル26[[#This Row],[article_type_id]]&amp;"."&amp;テーブル26[[#This Row],[qt_condition_type_id]]&amp;"."&amp;テーブル26[[#This Row],[qt_condition_type_define_id]]</f>
        <v>13.10036.19</v>
      </c>
      <c r="I714" s="33" t="str">
        <f>VLOOKUP(テーブル26[[#This Row],['#unique_id]],見積条件マスタ[['#unique_id]:[name]],2,0)</f>
        <v>M12×1.25</v>
      </c>
      <c r="J714" s="33">
        <f>VLOOKUP(テーブル26[[#This Row],['#unique_id]],見積条件マスタ[['#unique_id]:[name]],3,0)</f>
        <v>0</v>
      </c>
      <c r="K714" s="33" t="str">
        <f>VLOOKUP(テーブル26[[#This Row],['#unique_id]],見積条件マスタ[['#unique_id]:[name]],4,0)</f>
        <v>M12×1.25(細目)</v>
      </c>
      <c r="L714" s="38">
        <v>2</v>
      </c>
      <c r="M714" s="38" t="s">
        <v>552</v>
      </c>
      <c r="N714" s="38" t="s">
        <v>552</v>
      </c>
      <c r="O714" s="38"/>
      <c r="P714" s="38" t="s">
        <v>672</v>
      </c>
      <c r="Q714" s="38"/>
    </row>
    <row r="715" spans="2:17" x14ac:dyDescent="0.25">
      <c r="B715">
        <v>13</v>
      </c>
      <c r="C715" s="50" t="str">
        <f>VLOOKUP(テーブル26[[#This Row],[article_type_id]],品名マスタ[#All],5,0)</f>
        <v>鋳抜きピン</v>
      </c>
      <c r="D715">
        <v>10036</v>
      </c>
      <c r="E715" s="50" t="str">
        <f>VLOOKUP(テーブル26[[#This Row],[qt_condition_type_id]],見積条件タイプマスタ[#All],5,0)</f>
        <v>ザグリ穴タップ加工</v>
      </c>
      <c r="F715" s="50" t="str">
        <f>VLOOKUP(テーブル26[[#This Row],[qt_condition_type_id]],見積条件タイプマスタ[#All],4,0)</f>
        <v>SOLID_FEATURE</v>
      </c>
      <c r="G715">
        <v>20</v>
      </c>
      <c r="H715" s="50" t="str">
        <f>テーブル26[[#This Row],[article_type_id]]&amp;"."&amp;テーブル26[[#This Row],[qt_condition_type_id]]&amp;"."&amp;テーブル26[[#This Row],[qt_condition_type_define_id]]</f>
        <v>13.10036.20</v>
      </c>
      <c r="I715" s="33" t="str">
        <f>VLOOKUP(テーブル26[[#This Row],['#unique_id]],見積条件マスタ[['#unique_id]:[name]],2,0)</f>
        <v>M12×1.0</v>
      </c>
      <c r="J715" s="33">
        <f>VLOOKUP(テーブル26[[#This Row],['#unique_id]],見積条件マスタ[['#unique_id]:[name]],3,0)</f>
        <v>0</v>
      </c>
      <c r="K715" s="33" t="str">
        <f>VLOOKUP(テーブル26[[#This Row],['#unique_id]],見積条件マスタ[['#unique_id]:[name]],4,0)</f>
        <v>M12×1.0(細目)</v>
      </c>
      <c r="L715" s="38">
        <v>1</v>
      </c>
      <c r="M715" s="38" t="s">
        <v>552</v>
      </c>
      <c r="N715" s="38" t="s">
        <v>552</v>
      </c>
      <c r="O715" s="38" t="s">
        <v>679</v>
      </c>
      <c r="P715" s="38" t="s">
        <v>671</v>
      </c>
      <c r="Q715" s="38"/>
    </row>
    <row r="716" spans="2:17" x14ac:dyDescent="0.25">
      <c r="B716">
        <v>13</v>
      </c>
      <c r="C716" s="50" t="str">
        <f>VLOOKUP(テーブル26[[#This Row],[article_type_id]],品名マスタ[#All],5,0)</f>
        <v>鋳抜きピン</v>
      </c>
      <c r="D716">
        <v>10036</v>
      </c>
      <c r="E716" s="50" t="str">
        <f>VLOOKUP(テーブル26[[#This Row],[qt_condition_type_id]],見積条件タイプマスタ[#All],5,0)</f>
        <v>ザグリ穴タップ加工</v>
      </c>
      <c r="F716" s="50" t="str">
        <f>VLOOKUP(テーブル26[[#This Row],[qt_condition_type_id]],見積条件タイプマスタ[#All],4,0)</f>
        <v>SOLID_FEATURE</v>
      </c>
      <c r="G716">
        <v>20</v>
      </c>
      <c r="H716" s="50" t="str">
        <f>テーブル26[[#This Row],[article_type_id]]&amp;"."&amp;テーブル26[[#This Row],[qt_condition_type_id]]&amp;"."&amp;テーブル26[[#This Row],[qt_condition_type_define_id]]</f>
        <v>13.10036.20</v>
      </c>
      <c r="I716" s="33" t="str">
        <f>VLOOKUP(テーブル26[[#This Row],['#unique_id]],見積条件マスタ[['#unique_id]:[name]],2,0)</f>
        <v>M12×1.0</v>
      </c>
      <c r="J716" s="33">
        <f>VLOOKUP(テーブル26[[#This Row],['#unique_id]],見積条件マスタ[['#unique_id]:[name]],3,0)</f>
        <v>0</v>
      </c>
      <c r="K716" s="33" t="str">
        <f>VLOOKUP(テーブル26[[#This Row],['#unique_id]],見積条件マスタ[['#unique_id]:[name]],4,0)</f>
        <v>M12×1.0(細目)</v>
      </c>
      <c r="L716" s="38">
        <v>2</v>
      </c>
      <c r="M716" s="38" t="s">
        <v>552</v>
      </c>
      <c r="N716" s="38" t="s">
        <v>552</v>
      </c>
      <c r="O716" s="38"/>
      <c r="P716" s="38" t="s">
        <v>672</v>
      </c>
      <c r="Q716" s="38"/>
    </row>
  </sheetData>
  <phoneticPr fontId="1"/>
  <dataValidations count="1">
    <dataValidation type="list" allowBlank="1" showInputMessage="1" showErrorMessage="1" errorTitle="見積条件タイプマスタに登録されていない値です" error="見積条件タイプIDは、見積条件タイプマスタで定義されている値を入力ください。[見積条件タイプマスタ]シートで確認できます。_x000a_[見積条件タイプマスタ]シートの値が最新でない場合は、見積条件タイプマスタ (mst_qt_condition_types).xlsxを確認・更新し、最新のマスタデータを[見積条件タイプマスタ]シートのマスタテーブルに値貼付してください。" sqref="D314:D331 D252:D259">
      <formula1>見積条件タイプID</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7" tint="0.39997558519241921"/>
  </sheetPr>
  <dimension ref="B1:I64"/>
  <sheetViews>
    <sheetView showGridLines="0" showRowColHeaders="0" zoomScale="70" zoomScaleNormal="70" workbookViewId="0">
      <pane ySplit="4" topLeftCell="A26" activePane="bottomLeft" state="frozen"/>
      <selection pane="bottomLeft" activeCell="D55" sqref="D55"/>
    </sheetView>
  </sheetViews>
  <sheetFormatPr defaultRowHeight="15.75" x14ac:dyDescent="0.25"/>
  <cols>
    <col min="1" max="1" width="2.21875" customWidth="1"/>
    <col min="2" max="2" width="21.21875" customWidth="1"/>
    <col min="3" max="3" width="29.109375" customWidth="1"/>
    <col min="4" max="4" width="56.109375" bestFit="1" customWidth="1"/>
    <col min="5" max="5" width="25" customWidth="1"/>
    <col min="6" max="6" width="32.6640625" bestFit="1" customWidth="1"/>
    <col min="7" max="7" width="27.44140625" customWidth="1"/>
    <col min="8" max="8" width="14.6640625" customWidth="1"/>
  </cols>
  <sheetData>
    <row r="1" spans="2:9" ht="11.25" customHeight="1" x14ac:dyDescent="0.25"/>
    <row r="2" spans="2:9" ht="24" x14ac:dyDescent="0.25">
      <c r="B2" s="15" t="s">
        <v>376</v>
      </c>
    </row>
    <row r="3" spans="2:9" ht="11.25" customHeight="1" x14ac:dyDescent="0.25"/>
    <row r="4" spans="2:9" x14ac:dyDescent="0.25">
      <c r="B4" s="8" t="s">
        <v>2</v>
      </c>
      <c r="C4" t="s">
        <v>43</v>
      </c>
      <c r="D4" t="s">
        <v>44</v>
      </c>
      <c r="E4" t="s">
        <v>45</v>
      </c>
      <c r="F4" t="s">
        <v>6</v>
      </c>
      <c r="G4" t="s">
        <v>46</v>
      </c>
      <c r="H4" t="s">
        <v>7</v>
      </c>
      <c r="I4" t="s">
        <v>861</v>
      </c>
    </row>
    <row r="5" spans="2:9" x14ac:dyDescent="0.25">
      <c r="B5" s="80">
        <v>1</v>
      </c>
      <c r="C5" s="81" t="s">
        <v>47</v>
      </c>
      <c r="D5" s="81" t="s">
        <v>48</v>
      </c>
      <c r="E5" s="81" t="s">
        <v>49</v>
      </c>
      <c r="F5" s="81" t="s">
        <v>50</v>
      </c>
      <c r="G5" s="81"/>
      <c r="H5" s="82">
        <v>1</v>
      </c>
      <c r="I5" s="81" t="s">
        <v>852</v>
      </c>
    </row>
    <row r="6" spans="2:9" x14ac:dyDescent="0.25">
      <c r="B6" s="80">
        <v>2</v>
      </c>
      <c r="C6" s="81" t="s">
        <v>47</v>
      </c>
      <c r="D6" s="81" t="s">
        <v>51</v>
      </c>
      <c r="E6" s="81" t="s">
        <v>49</v>
      </c>
      <c r="F6" s="81" t="s">
        <v>52</v>
      </c>
      <c r="G6" s="81"/>
      <c r="H6" s="82">
        <v>3</v>
      </c>
      <c r="I6" s="81" t="s">
        <v>852</v>
      </c>
    </row>
    <row r="7" spans="2:9" x14ac:dyDescent="0.25">
      <c r="B7" s="80">
        <v>3</v>
      </c>
      <c r="C7" s="81" t="s">
        <v>47</v>
      </c>
      <c r="D7" s="81" t="s">
        <v>53</v>
      </c>
      <c r="E7" s="81" t="s">
        <v>49</v>
      </c>
      <c r="F7" s="81" t="s">
        <v>54</v>
      </c>
      <c r="G7" s="81"/>
      <c r="H7" s="82">
        <v>2</v>
      </c>
      <c r="I7" s="81" t="s">
        <v>852</v>
      </c>
    </row>
    <row r="8" spans="2:9" x14ac:dyDescent="0.25">
      <c r="B8" s="80">
        <v>4</v>
      </c>
      <c r="C8" s="81" t="s">
        <v>47</v>
      </c>
      <c r="D8" s="81" t="s">
        <v>55</v>
      </c>
      <c r="E8" s="81" t="s">
        <v>49</v>
      </c>
      <c r="F8" s="81" t="s">
        <v>56</v>
      </c>
      <c r="G8" s="81"/>
      <c r="H8" s="82">
        <v>4</v>
      </c>
      <c r="I8" s="81" t="s">
        <v>852</v>
      </c>
    </row>
    <row r="9" spans="2:9" x14ac:dyDescent="0.25">
      <c r="B9" s="80">
        <v>5</v>
      </c>
      <c r="C9" s="81" t="s">
        <v>47</v>
      </c>
      <c r="D9" s="81" t="s">
        <v>57</v>
      </c>
      <c r="E9" s="81" t="s">
        <v>49</v>
      </c>
      <c r="F9" s="81" t="s">
        <v>58</v>
      </c>
      <c r="G9" s="81"/>
      <c r="H9" s="82">
        <v>5</v>
      </c>
      <c r="I9" s="81" t="s">
        <v>852</v>
      </c>
    </row>
    <row r="10" spans="2:9" x14ac:dyDescent="0.25">
      <c r="B10" s="80">
        <v>6</v>
      </c>
      <c r="C10" s="81" t="s">
        <v>47</v>
      </c>
      <c r="D10" s="81" t="s">
        <v>59</v>
      </c>
      <c r="E10" s="81" t="s">
        <v>49</v>
      </c>
      <c r="F10" s="81" t="s">
        <v>60</v>
      </c>
      <c r="G10" s="81"/>
      <c r="H10" s="82">
        <v>6</v>
      </c>
      <c r="I10" s="81" t="s">
        <v>852</v>
      </c>
    </row>
    <row r="11" spans="2:9" x14ac:dyDescent="0.25">
      <c r="B11" s="80">
        <v>7</v>
      </c>
      <c r="C11" s="81" t="s">
        <v>47</v>
      </c>
      <c r="D11" s="81" t="s">
        <v>61</v>
      </c>
      <c r="E11" s="81" t="s">
        <v>49</v>
      </c>
      <c r="F11" s="81" t="s">
        <v>62</v>
      </c>
      <c r="G11" s="81"/>
      <c r="H11" s="82">
        <v>7</v>
      </c>
      <c r="I11" s="81" t="s">
        <v>852</v>
      </c>
    </row>
    <row r="12" spans="2:9" x14ac:dyDescent="0.25">
      <c r="B12" s="80">
        <v>8</v>
      </c>
      <c r="C12" s="81" t="s">
        <v>47</v>
      </c>
      <c r="D12" s="81" t="s">
        <v>48</v>
      </c>
      <c r="E12" s="81" t="s">
        <v>49</v>
      </c>
      <c r="F12" s="81" t="s">
        <v>63</v>
      </c>
      <c r="G12" s="81"/>
      <c r="H12" s="82">
        <v>2</v>
      </c>
      <c r="I12" s="81" t="s">
        <v>852</v>
      </c>
    </row>
    <row r="13" spans="2:9" x14ac:dyDescent="0.25">
      <c r="B13" s="80">
        <v>9</v>
      </c>
      <c r="C13" s="81" t="s">
        <v>47</v>
      </c>
      <c r="D13" s="81" t="s">
        <v>51</v>
      </c>
      <c r="E13" s="81" t="s">
        <v>49</v>
      </c>
      <c r="F13" s="81" t="s">
        <v>64</v>
      </c>
      <c r="G13" s="81"/>
      <c r="H13" s="82">
        <v>3</v>
      </c>
      <c r="I13" s="81" t="s">
        <v>852</v>
      </c>
    </row>
    <row r="14" spans="2:9" x14ac:dyDescent="0.25">
      <c r="B14" s="80">
        <v>10</v>
      </c>
      <c r="C14" s="81" t="s">
        <v>47</v>
      </c>
      <c r="D14" s="81" t="s">
        <v>53</v>
      </c>
      <c r="E14" s="81" t="s">
        <v>49</v>
      </c>
      <c r="F14" s="81" t="s">
        <v>65</v>
      </c>
      <c r="G14" s="81"/>
      <c r="H14" s="82">
        <v>1</v>
      </c>
      <c r="I14" s="81" t="s">
        <v>852</v>
      </c>
    </row>
    <row r="15" spans="2:9" x14ac:dyDescent="0.25">
      <c r="B15" s="80">
        <v>10001</v>
      </c>
      <c r="C15" s="81" t="s">
        <v>66</v>
      </c>
      <c r="D15" s="81" t="s">
        <v>67</v>
      </c>
      <c r="E15" s="81" t="s">
        <v>68</v>
      </c>
      <c r="F15" s="81" t="s">
        <v>69</v>
      </c>
      <c r="G15" s="81"/>
      <c r="H15" s="82">
        <v>2</v>
      </c>
      <c r="I15" s="81" t="s">
        <v>852</v>
      </c>
    </row>
    <row r="16" spans="2:9" x14ac:dyDescent="0.25">
      <c r="B16" s="80">
        <v>10002</v>
      </c>
      <c r="C16" s="81" t="s">
        <v>66</v>
      </c>
      <c r="D16" s="81" t="s">
        <v>70</v>
      </c>
      <c r="E16" s="81" t="s">
        <v>68</v>
      </c>
      <c r="F16" s="81" t="s">
        <v>71</v>
      </c>
      <c r="G16" s="81"/>
      <c r="H16" s="82">
        <v>3</v>
      </c>
      <c r="I16" s="81" t="s">
        <v>852</v>
      </c>
    </row>
    <row r="17" spans="2:9" x14ac:dyDescent="0.25">
      <c r="B17" s="80">
        <v>10003</v>
      </c>
      <c r="C17" s="81" t="s">
        <v>66</v>
      </c>
      <c r="D17" s="81" t="s">
        <v>72</v>
      </c>
      <c r="E17" s="81" t="s">
        <v>68</v>
      </c>
      <c r="F17" s="81" t="s">
        <v>73</v>
      </c>
      <c r="G17" s="81"/>
      <c r="H17" s="82">
        <v>8</v>
      </c>
      <c r="I17" s="81" t="s">
        <v>852</v>
      </c>
    </row>
    <row r="18" spans="2:9" x14ac:dyDescent="0.25">
      <c r="B18" s="80">
        <v>10004</v>
      </c>
      <c r="C18" s="81" t="s">
        <v>66</v>
      </c>
      <c r="D18" s="81" t="s">
        <v>74</v>
      </c>
      <c r="E18" s="81" t="s">
        <v>68</v>
      </c>
      <c r="F18" s="81" t="s">
        <v>75</v>
      </c>
      <c r="G18" s="81"/>
      <c r="H18" s="82">
        <v>9</v>
      </c>
      <c r="I18" s="81" t="s">
        <v>852</v>
      </c>
    </row>
    <row r="19" spans="2:9" x14ac:dyDescent="0.25">
      <c r="B19" s="80">
        <v>10005</v>
      </c>
      <c r="C19" s="81" t="s">
        <v>66</v>
      </c>
      <c r="D19" s="81" t="s">
        <v>76</v>
      </c>
      <c r="E19" s="81" t="s">
        <v>68</v>
      </c>
      <c r="F19" s="81" t="s">
        <v>77</v>
      </c>
      <c r="G19" s="81"/>
      <c r="H19" s="82">
        <v>4</v>
      </c>
      <c r="I19" s="81" t="s">
        <v>852</v>
      </c>
    </row>
    <row r="20" spans="2:9" x14ac:dyDescent="0.25">
      <c r="B20" s="80">
        <v>10006</v>
      </c>
      <c r="C20" s="81" t="s">
        <v>66</v>
      </c>
      <c r="D20" s="81" t="s">
        <v>78</v>
      </c>
      <c r="E20" s="81" t="s">
        <v>68</v>
      </c>
      <c r="F20" s="81" t="s">
        <v>79</v>
      </c>
      <c r="G20" s="81"/>
      <c r="H20" s="82">
        <v>5</v>
      </c>
      <c r="I20" s="81" t="s">
        <v>852</v>
      </c>
    </row>
    <row r="21" spans="2:9" x14ac:dyDescent="0.25">
      <c r="B21" s="80">
        <v>10007</v>
      </c>
      <c r="C21" s="81" t="s">
        <v>66</v>
      </c>
      <c r="D21" s="81" t="s">
        <v>80</v>
      </c>
      <c r="E21" s="81" t="s">
        <v>68</v>
      </c>
      <c r="F21" s="81" t="s">
        <v>81</v>
      </c>
      <c r="G21" s="81"/>
      <c r="H21" s="82">
        <v>100</v>
      </c>
      <c r="I21" s="81" t="s">
        <v>852</v>
      </c>
    </row>
    <row r="22" spans="2:9" x14ac:dyDescent="0.25">
      <c r="B22" s="80">
        <v>10008</v>
      </c>
      <c r="C22" s="81" t="s">
        <v>66</v>
      </c>
      <c r="D22" s="81" t="s">
        <v>82</v>
      </c>
      <c r="E22" s="81" t="s">
        <v>68</v>
      </c>
      <c r="F22" s="81" t="s">
        <v>83</v>
      </c>
      <c r="G22" s="81"/>
      <c r="H22" s="82">
        <v>101</v>
      </c>
      <c r="I22" s="81" t="s">
        <v>852</v>
      </c>
    </row>
    <row r="23" spans="2:9" x14ac:dyDescent="0.25">
      <c r="B23" s="80">
        <v>10009</v>
      </c>
      <c r="C23" s="81" t="s">
        <v>66</v>
      </c>
      <c r="D23" s="81" t="s">
        <v>84</v>
      </c>
      <c r="E23" s="81" t="s">
        <v>68</v>
      </c>
      <c r="F23" s="81" t="s">
        <v>85</v>
      </c>
      <c r="G23" s="81"/>
      <c r="H23" s="82">
        <v>102</v>
      </c>
      <c r="I23" s="81" t="s">
        <v>852</v>
      </c>
    </row>
    <row r="24" spans="2:9" x14ac:dyDescent="0.25">
      <c r="B24" s="80">
        <v>10010</v>
      </c>
      <c r="C24" s="81" t="s">
        <v>66</v>
      </c>
      <c r="D24" s="81" t="s">
        <v>86</v>
      </c>
      <c r="E24" s="81" t="s">
        <v>68</v>
      </c>
      <c r="F24" s="81" t="s">
        <v>87</v>
      </c>
      <c r="G24" s="81"/>
      <c r="H24" s="82">
        <v>103</v>
      </c>
      <c r="I24" s="81" t="s">
        <v>852</v>
      </c>
    </row>
    <row r="25" spans="2:9" x14ac:dyDescent="0.25">
      <c r="B25" s="80">
        <v>10011</v>
      </c>
      <c r="C25" s="81" t="s">
        <v>66</v>
      </c>
      <c r="D25" s="81" t="s">
        <v>88</v>
      </c>
      <c r="E25" s="81" t="s">
        <v>68</v>
      </c>
      <c r="F25" s="81" t="s">
        <v>89</v>
      </c>
      <c r="G25" s="81"/>
      <c r="H25" s="82">
        <v>104</v>
      </c>
      <c r="I25" s="81" t="s">
        <v>852</v>
      </c>
    </row>
    <row r="26" spans="2:9" x14ac:dyDescent="0.25">
      <c r="B26" s="80">
        <v>10012</v>
      </c>
      <c r="C26" s="81" t="s">
        <v>66</v>
      </c>
      <c r="D26" s="81" t="s">
        <v>90</v>
      </c>
      <c r="E26" s="81" t="s">
        <v>68</v>
      </c>
      <c r="F26" s="81" t="s">
        <v>91</v>
      </c>
      <c r="G26" s="81"/>
      <c r="H26" s="82">
        <v>105</v>
      </c>
      <c r="I26" s="81" t="s">
        <v>852</v>
      </c>
    </row>
    <row r="27" spans="2:9" x14ac:dyDescent="0.25">
      <c r="B27" s="80">
        <v>10013</v>
      </c>
      <c r="C27" s="81" t="s">
        <v>66</v>
      </c>
      <c r="D27" s="81" t="s">
        <v>92</v>
      </c>
      <c r="E27" s="81" t="s">
        <v>68</v>
      </c>
      <c r="F27" s="81" t="s">
        <v>93</v>
      </c>
      <c r="G27" s="81"/>
      <c r="H27" s="82">
        <v>107</v>
      </c>
      <c r="I27" s="81" t="s">
        <v>852</v>
      </c>
    </row>
    <row r="28" spans="2:9" x14ac:dyDescent="0.25">
      <c r="B28" s="80">
        <v>10014</v>
      </c>
      <c r="C28" s="81" t="s">
        <v>47</v>
      </c>
      <c r="D28" s="81" t="s">
        <v>94</v>
      </c>
      <c r="E28" s="81" t="s">
        <v>68</v>
      </c>
      <c r="F28" s="81" t="s">
        <v>95</v>
      </c>
      <c r="G28" s="81"/>
      <c r="H28" s="82">
        <v>12</v>
      </c>
      <c r="I28" s="81" t="s">
        <v>852</v>
      </c>
    </row>
    <row r="29" spans="2:9" x14ac:dyDescent="0.25">
      <c r="B29" s="80">
        <v>10015</v>
      </c>
      <c r="C29" s="81" t="s">
        <v>66</v>
      </c>
      <c r="D29" s="81" t="s">
        <v>96</v>
      </c>
      <c r="E29" s="81" t="s">
        <v>68</v>
      </c>
      <c r="F29" s="81" t="s">
        <v>97</v>
      </c>
      <c r="G29" s="81"/>
      <c r="H29" s="82">
        <v>13</v>
      </c>
      <c r="I29" s="81" t="s">
        <v>852</v>
      </c>
    </row>
    <row r="30" spans="2:9" x14ac:dyDescent="0.25">
      <c r="B30" s="80">
        <v>10016</v>
      </c>
      <c r="C30" s="81" t="s">
        <v>47</v>
      </c>
      <c r="D30" s="81" t="s">
        <v>98</v>
      </c>
      <c r="E30" s="81" t="s">
        <v>68</v>
      </c>
      <c r="F30" s="81" t="s">
        <v>99</v>
      </c>
      <c r="G30" s="81"/>
      <c r="H30" s="82">
        <v>14</v>
      </c>
      <c r="I30" s="81" t="s">
        <v>852</v>
      </c>
    </row>
    <row r="31" spans="2:9" x14ac:dyDescent="0.25">
      <c r="B31" s="80">
        <v>10017</v>
      </c>
      <c r="C31" s="81" t="s">
        <v>66</v>
      </c>
      <c r="D31" s="81" t="s">
        <v>100</v>
      </c>
      <c r="E31" s="81" t="s">
        <v>68</v>
      </c>
      <c r="F31" s="81" t="s">
        <v>101</v>
      </c>
      <c r="G31" s="81"/>
      <c r="H31" s="82">
        <v>15</v>
      </c>
      <c r="I31" s="81" t="s">
        <v>852</v>
      </c>
    </row>
    <row r="32" spans="2:9" x14ac:dyDescent="0.25">
      <c r="B32" s="80">
        <v>10018</v>
      </c>
      <c r="C32" s="81" t="s">
        <v>47</v>
      </c>
      <c r="D32" s="81" t="s">
        <v>102</v>
      </c>
      <c r="E32" s="81" t="s">
        <v>68</v>
      </c>
      <c r="F32" s="81" t="s">
        <v>103</v>
      </c>
      <c r="G32" s="81"/>
      <c r="H32" s="82">
        <v>16</v>
      </c>
      <c r="I32" s="81" t="s">
        <v>852</v>
      </c>
    </row>
    <row r="33" spans="2:9" x14ac:dyDescent="0.25">
      <c r="B33" s="80">
        <v>10019</v>
      </c>
      <c r="C33" s="81" t="s">
        <v>66</v>
      </c>
      <c r="D33" s="81" t="s">
        <v>104</v>
      </c>
      <c r="E33" s="81" t="s">
        <v>68</v>
      </c>
      <c r="F33" s="81" t="s">
        <v>105</v>
      </c>
      <c r="G33" s="81"/>
      <c r="H33" s="82">
        <v>17</v>
      </c>
      <c r="I33" s="81" t="s">
        <v>852</v>
      </c>
    </row>
    <row r="34" spans="2:9" x14ac:dyDescent="0.25">
      <c r="B34" s="80">
        <v>10020</v>
      </c>
      <c r="C34" s="81" t="s">
        <v>66</v>
      </c>
      <c r="D34" s="81" t="s">
        <v>106</v>
      </c>
      <c r="E34" s="81" t="s">
        <v>68</v>
      </c>
      <c r="F34" s="81" t="s">
        <v>107</v>
      </c>
      <c r="G34" s="81"/>
      <c r="H34" s="82">
        <v>18</v>
      </c>
      <c r="I34" s="81" t="s">
        <v>852</v>
      </c>
    </row>
    <row r="35" spans="2:9" x14ac:dyDescent="0.25">
      <c r="B35" s="80">
        <v>10021</v>
      </c>
      <c r="C35" s="81" t="s">
        <v>66</v>
      </c>
      <c r="D35" s="81" t="s">
        <v>108</v>
      </c>
      <c r="E35" s="81" t="s">
        <v>68</v>
      </c>
      <c r="F35" s="81" t="s">
        <v>109</v>
      </c>
      <c r="G35" s="81"/>
      <c r="H35" s="82">
        <v>10</v>
      </c>
      <c r="I35" s="81" t="s">
        <v>852</v>
      </c>
    </row>
    <row r="36" spans="2:9" x14ac:dyDescent="0.25">
      <c r="B36" s="80">
        <v>10022</v>
      </c>
      <c r="C36" s="81" t="s">
        <v>66</v>
      </c>
      <c r="D36" s="81" t="s">
        <v>110</v>
      </c>
      <c r="E36" s="81" t="s">
        <v>68</v>
      </c>
      <c r="F36" s="81" t="s">
        <v>111</v>
      </c>
      <c r="G36" s="81"/>
      <c r="H36" s="82">
        <v>11</v>
      </c>
      <c r="I36" s="81" t="s">
        <v>852</v>
      </c>
    </row>
    <row r="37" spans="2:9" x14ac:dyDescent="0.25">
      <c r="B37" s="80">
        <v>10023</v>
      </c>
      <c r="C37" s="81" t="s">
        <v>47</v>
      </c>
      <c r="D37" s="81" t="s">
        <v>112</v>
      </c>
      <c r="E37" s="81" t="s">
        <v>68</v>
      </c>
      <c r="F37" s="81" t="s">
        <v>113</v>
      </c>
      <c r="G37" s="81"/>
      <c r="H37" s="82">
        <v>19</v>
      </c>
      <c r="I37" s="81" t="s">
        <v>852</v>
      </c>
    </row>
    <row r="38" spans="2:9" x14ac:dyDescent="0.25">
      <c r="B38" s="80">
        <v>10024</v>
      </c>
      <c r="C38" s="81" t="s">
        <v>47</v>
      </c>
      <c r="D38" s="81" t="s">
        <v>114</v>
      </c>
      <c r="E38" s="81" t="s">
        <v>68</v>
      </c>
      <c r="F38" s="81" t="s">
        <v>115</v>
      </c>
      <c r="G38" s="81"/>
      <c r="H38" s="82">
        <v>20</v>
      </c>
      <c r="I38" s="81" t="s">
        <v>852</v>
      </c>
    </row>
    <row r="39" spans="2:9" x14ac:dyDescent="0.25">
      <c r="B39" s="80">
        <v>10025</v>
      </c>
      <c r="C39" s="81" t="s">
        <v>47</v>
      </c>
      <c r="D39" s="81" t="s">
        <v>116</v>
      </c>
      <c r="E39" s="81" t="s">
        <v>68</v>
      </c>
      <c r="F39" s="81" t="s">
        <v>117</v>
      </c>
      <c r="G39" s="81"/>
      <c r="H39" s="82">
        <v>21</v>
      </c>
      <c r="I39" s="81" t="s">
        <v>852</v>
      </c>
    </row>
    <row r="40" spans="2:9" x14ac:dyDescent="0.25">
      <c r="B40" s="80">
        <v>10026</v>
      </c>
      <c r="C40" s="81" t="s">
        <v>47</v>
      </c>
      <c r="D40" s="81" t="s">
        <v>118</v>
      </c>
      <c r="E40" s="81" t="s">
        <v>68</v>
      </c>
      <c r="F40" s="81" t="s">
        <v>119</v>
      </c>
      <c r="G40" s="81"/>
      <c r="H40" s="82">
        <v>23</v>
      </c>
      <c r="I40" s="81" t="s">
        <v>852</v>
      </c>
    </row>
    <row r="41" spans="2:9" x14ac:dyDescent="0.25">
      <c r="B41" s="80">
        <v>10027</v>
      </c>
      <c r="C41" s="81" t="s">
        <v>47</v>
      </c>
      <c r="D41" s="81" t="s">
        <v>120</v>
      </c>
      <c r="E41" s="81" t="s">
        <v>68</v>
      </c>
      <c r="F41" s="81" t="s">
        <v>121</v>
      </c>
      <c r="G41" s="81"/>
      <c r="H41" s="82">
        <v>25</v>
      </c>
      <c r="I41" s="81" t="s">
        <v>822</v>
      </c>
    </row>
    <row r="42" spans="2:9" x14ac:dyDescent="0.25">
      <c r="B42" s="80">
        <v>10028</v>
      </c>
      <c r="C42" s="81" t="s">
        <v>66</v>
      </c>
      <c r="D42" s="81" t="s">
        <v>122</v>
      </c>
      <c r="E42" s="81" t="s">
        <v>68</v>
      </c>
      <c r="F42" s="81" t="s">
        <v>123</v>
      </c>
      <c r="G42" s="81"/>
      <c r="H42" s="82">
        <v>99</v>
      </c>
      <c r="I42" s="81" t="s">
        <v>852</v>
      </c>
    </row>
    <row r="43" spans="2:9" x14ac:dyDescent="0.25">
      <c r="B43" s="80">
        <v>10029</v>
      </c>
      <c r="C43" s="81" t="s">
        <v>66</v>
      </c>
      <c r="D43" s="81" t="s">
        <v>124</v>
      </c>
      <c r="E43" s="81" t="s">
        <v>68</v>
      </c>
      <c r="F43" s="81" t="s">
        <v>125</v>
      </c>
      <c r="G43" s="81"/>
      <c r="H43" s="82">
        <v>6</v>
      </c>
      <c r="I43" s="81" t="s">
        <v>852</v>
      </c>
    </row>
    <row r="44" spans="2:9" x14ac:dyDescent="0.25">
      <c r="B44" s="80">
        <v>10030</v>
      </c>
      <c r="C44" s="81" t="s">
        <v>66</v>
      </c>
      <c r="D44" s="81" t="s">
        <v>126</v>
      </c>
      <c r="E44" s="81" t="s">
        <v>68</v>
      </c>
      <c r="F44" s="81" t="s">
        <v>127</v>
      </c>
      <c r="G44" s="81"/>
      <c r="H44" s="82">
        <v>7</v>
      </c>
      <c r="I44" s="81" t="s">
        <v>852</v>
      </c>
    </row>
    <row r="45" spans="2:9" x14ac:dyDescent="0.25">
      <c r="B45" s="80">
        <v>10031</v>
      </c>
      <c r="C45" s="81" t="s">
        <v>66</v>
      </c>
      <c r="D45" s="81" t="s">
        <v>128</v>
      </c>
      <c r="E45" s="81" t="s">
        <v>68</v>
      </c>
      <c r="F45" s="81" t="s">
        <v>129</v>
      </c>
      <c r="G45" s="81"/>
      <c r="H45" s="82">
        <v>22</v>
      </c>
      <c r="I45" s="81" t="s">
        <v>852</v>
      </c>
    </row>
    <row r="46" spans="2:9" x14ac:dyDescent="0.25">
      <c r="B46" s="83">
        <v>10032</v>
      </c>
      <c r="C46" s="84" t="s">
        <v>47</v>
      </c>
      <c r="D46" s="85" t="s">
        <v>130</v>
      </c>
      <c r="E46" s="84" t="s">
        <v>68</v>
      </c>
      <c r="F46" s="84" t="s">
        <v>131</v>
      </c>
      <c r="G46" s="84"/>
      <c r="H46" s="85">
        <v>26</v>
      </c>
      <c r="I46" s="81" t="s">
        <v>852</v>
      </c>
    </row>
    <row r="47" spans="2:9" x14ac:dyDescent="0.25">
      <c r="B47" s="83">
        <v>10033</v>
      </c>
      <c r="C47" s="84" t="s">
        <v>47</v>
      </c>
      <c r="D47" s="85" t="s">
        <v>853</v>
      </c>
      <c r="E47" s="84" t="s">
        <v>68</v>
      </c>
      <c r="F47" s="84" t="s">
        <v>132</v>
      </c>
      <c r="G47" s="84"/>
      <c r="H47" s="85">
        <v>27</v>
      </c>
      <c r="I47" s="81" t="s">
        <v>611</v>
      </c>
    </row>
    <row r="48" spans="2:9" x14ac:dyDescent="0.25">
      <c r="B48" s="83">
        <v>10034</v>
      </c>
      <c r="C48" s="84" t="s">
        <v>66</v>
      </c>
      <c r="D48" s="85" t="s">
        <v>133</v>
      </c>
      <c r="E48" s="84" t="s">
        <v>68</v>
      </c>
      <c r="F48" s="84" t="s">
        <v>134</v>
      </c>
      <c r="G48" s="84"/>
      <c r="H48" s="85">
        <v>28</v>
      </c>
      <c r="I48" s="81" t="s">
        <v>852</v>
      </c>
    </row>
    <row r="49" spans="2:9" x14ac:dyDescent="0.25">
      <c r="B49" s="83">
        <v>10035</v>
      </c>
      <c r="C49" s="84" t="s">
        <v>47</v>
      </c>
      <c r="D49" s="85" t="s">
        <v>135</v>
      </c>
      <c r="E49" s="84" t="s">
        <v>68</v>
      </c>
      <c r="F49" s="84" t="s">
        <v>136</v>
      </c>
      <c r="G49" s="84"/>
      <c r="H49" s="85">
        <v>29</v>
      </c>
      <c r="I49" s="81" t="s">
        <v>852</v>
      </c>
    </row>
    <row r="50" spans="2:9" x14ac:dyDescent="0.25">
      <c r="B50" s="83">
        <v>10036</v>
      </c>
      <c r="C50" s="84" t="s">
        <v>47</v>
      </c>
      <c r="D50" s="85" t="s">
        <v>137</v>
      </c>
      <c r="E50" s="84" t="s">
        <v>68</v>
      </c>
      <c r="F50" s="84" t="s">
        <v>138</v>
      </c>
      <c r="G50" s="84"/>
      <c r="H50" s="85">
        <v>30</v>
      </c>
      <c r="I50" s="81" t="s">
        <v>852</v>
      </c>
    </row>
    <row r="51" spans="2:9" x14ac:dyDescent="0.25">
      <c r="B51" s="83">
        <v>10037</v>
      </c>
      <c r="C51" s="84" t="s">
        <v>66</v>
      </c>
      <c r="D51" s="85" t="s">
        <v>139</v>
      </c>
      <c r="E51" s="84" t="s">
        <v>68</v>
      </c>
      <c r="F51" s="84" t="s">
        <v>56</v>
      </c>
      <c r="G51" s="84"/>
      <c r="H51" s="85">
        <v>31</v>
      </c>
      <c r="I51" s="81" t="s">
        <v>852</v>
      </c>
    </row>
    <row r="52" spans="2:9" x14ac:dyDescent="0.25">
      <c r="B52" s="80">
        <v>10038</v>
      </c>
      <c r="C52" s="81" t="s">
        <v>66</v>
      </c>
      <c r="D52" s="81" t="s">
        <v>140</v>
      </c>
      <c r="E52" s="81" t="s">
        <v>68</v>
      </c>
      <c r="F52" s="81" t="s">
        <v>58</v>
      </c>
      <c r="G52" s="81"/>
      <c r="H52" s="82">
        <v>32</v>
      </c>
      <c r="I52" s="81" t="s">
        <v>852</v>
      </c>
    </row>
    <row r="53" spans="2:9" x14ac:dyDescent="0.25">
      <c r="B53" s="80">
        <v>10039</v>
      </c>
      <c r="C53" s="81" t="s">
        <v>66</v>
      </c>
      <c r="D53" s="81" t="s">
        <v>141</v>
      </c>
      <c r="E53" s="81" t="s">
        <v>68</v>
      </c>
      <c r="F53" s="81" t="s">
        <v>60</v>
      </c>
      <c r="G53" s="81"/>
      <c r="H53" s="82">
        <v>33</v>
      </c>
      <c r="I53" s="81" t="s">
        <v>852</v>
      </c>
    </row>
    <row r="54" spans="2:9" x14ac:dyDescent="0.25">
      <c r="B54" s="80">
        <v>10040</v>
      </c>
      <c r="C54" s="81" t="s">
        <v>47</v>
      </c>
      <c r="D54" s="81" t="s">
        <v>142</v>
      </c>
      <c r="E54" s="81" t="s">
        <v>854</v>
      </c>
      <c r="F54" s="81" t="s">
        <v>143</v>
      </c>
      <c r="G54" s="81"/>
      <c r="H54" s="82">
        <v>34</v>
      </c>
      <c r="I54" s="81" t="s">
        <v>852</v>
      </c>
    </row>
    <row r="55" spans="2:9" x14ac:dyDescent="0.25">
      <c r="B55" s="80">
        <v>10041</v>
      </c>
      <c r="C55" s="81" t="s">
        <v>66</v>
      </c>
      <c r="D55" s="81" t="s">
        <v>855</v>
      </c>
      <c r="E55" s="81" t="s">
        <v>68</v>
      </c>
      <c r="F55" s="81" t="s">
        <v>856</v>
      </c>
      <c r="G55" s="81"/>
      <c r="H55" s="82">
        <v>106</v>
      </c>
      <c r="I55" s="81" t="s">
        <v>852</v>
      </c>
    </row>
    <row r="56" spans="2:9" x14ac:dyDescent="0.25">
      <c r="B56" s="80">
        <v>10042</v>
      </c>
      <c r="C56" s="81" t="s">
        <v>66</v>
      </c>
      <c r="D56" s="81" t="s">
        <v>857</v>
      </c>
      <c r="E56" s="81" t="s">
        <v>68</v>
      </c>
      <c r="F56" s="81" t="s">
        <v>858</v>
      </c>
      <c r="G56" s="81"/>
      <c r="H56" s="82">
        <v>108</v>
      </c>
      <c r="I56" s="81" t="s">
        <v>852</v>
      </c>
    </row>
    <row r="57" spans="2:9" x14ac:dyDescent="0.25">
      <c r="B57" s="80">
        <v>10043</v>
      </c>
      <c r="C57" s="81" t="s">
        <v>66</v>
      </c>
      <c r="D57" s="86" t="s">
        <v>859</v>
      </c>
      <c r="E57" s="81" t="s">
        <v>854</v>
      </c>
      <c r="F57" s="81" t="s">
        <v>860</v>
      </c>
      <c r="G57" s="81"/>
      <c r="H57" s="82">
        <v>24</v>
      </c>
      <c r="I57" s="81" t="s">
        <v>822</v>
      </c>
    </row>
    <row r="58" spans="2:9" x14ac:dyDescent="0.25">
      <c r="B58" s="80">
        <v>20001</v>
      </c>
      <c r="C58" s="81" t="s">
        <v>144</v>
      </c>
      <c r="D58" s="81" t="s">
        <v>145</v>
      </c>
      <c r="E58" s="81" t="s">
        <v>146</v>
      </c>
      <c r="F58" s="81" t="s">
        <v>147</v>
      </c>
      <c r="G58" s="81"/>
      <c r="H58" s="82">
        <v>6</v>
      </c>
      <c r="I58" s="81" t="s">
        <v>852</v>
      </c>
    </row>
    <row r="59" spans="2:9" x14ac:dyDescent="0.25">
      <c r="B59" s="80">
        <v>20002</v>
      </c>
      <c r="C59" s="81" t="s">
        <v>148</v>
      </c>
      <c r="D59" s="81" t="s">
        <v>149</v>
      </c>
      <c r="E59" s="81" t="s">
        <v>146</v>
      </c>
      <c r="F59" s="81" t="s">
        <v>150</v>
      </c>
      <c r="G59" s="81"/>
      <c r="H59" s="82">
        <v>5</v>
      </c>
      <c r="I59" s="81" t="s">
        <v>852</v>
      </c>
    </row>
    <row r="60" spans="2:9" x14ac:dyDescent="0.25">
      <c r="B60" s="80">
        <v>20003</v>
      </c>
      <c r="C60" s="81" t="s">
        <v>144</v>
      </c>
      <c r="D60" s="81" t="s">
        <v>151</v>
      </c>
      <c r="E60" s="81" t="s">
        <v>146</v>
      </c>
      <c r="F60" s="81" t="s">
        <v>152</v>
      </c>
      <c r="G60" s="81"/>
      <c r="H60" s="82">
        <v>3</v>
      </c>
      <c r="I60" s="81" t="s">
        <v>852</v>
      </c>
    </row>
    <row r="61" spans="2:9" x14ac:dyDescent="0.25">
      <c r="B61" s="80">
        <v>20004</v>
      </c>
      <c r="C61" s="81" t="s">
        <v>144</v>
      </c>
      <c r="D61" s="81" t="s">
        <v>153</v>
      </c>
      <c r="E61" s="81" t="s">
        <v>146</v>
      </c>
      <c r="F61" s="81" t="s">
        <v>154</v>
      </c>
      <c r="G61" s="81"/>
      <c r="H61" s="82">
        <v>1</v>
      </c>
      <c r="I61" s="81" t="s">
        <v>852</v>
      </c>
    </row>
    <row r="62" spans="2:9" x14ac:dyDescent="0.25">
      <c r="B62" s="80">
        <v>20005</v>
      </c>
      <c r="C62" s="81" t="s">
        <v>155</v>
      </c>
      <c r="D62" s="81" t="s">
        <v>156</v>
      </c>
      <c r="E62" s="81" t="s">
        <v>146</v>
      </c>
      <c r="F62" s="81" t="s">
        <v>157</v>
      </c>
      <c r="G62" s="81"/>
      <c r="H62" s="82">
        <v>2</v>
      </c>
      <c r="I62" s="81" t="s">
        <v>852</v>
      </c>
    </row>
    <row r="63" spans="2:9" x14ac:dyDescent="0.25">
      <c r="B63" s="80">
        <v>20006</v>
      </c>
      <c r="C63" s="81" t="s">
        <v>144</v>
      </c>
      <c r="D63" s="81" t="s">
        <v>158</v>
      </c>
      <c r="E63" s="81" t="s">
        <v>146</v>
      </c>
      <c r="F63" s="81" t="s">
        <v>159</v>
      </c>
      <c r="G63" s="81"/>
      <c r="H63" s="82">
        <v>4</v>
      </c>
      <c r="I63" s="81" t="s">
        <v>852</v>
      </c>
    </row>
    <row r="64" spans="2:9" x14ac:dyDescent="0.25">
      <c r="B64" s="80">
        <v>29999</v>
      </c>
      <c r="C64" s="81" t="s">
        <v>47</v>
      </c>
      <c r="D64" s="81" t="s">
        <v>160</v>
      </c>
      <c r="E64" s="81" t="s">
        <v>146</v>
      </c>
      <c r="F64" s="81" t="s">
        <v>161</v>
      </c>
      <c r="G64" s="81"/>
      <c r="H64" s="82">
        <v>999</v>
      </c>
      <c r="I64" s="81" t="s">
        <v>852</v>
      </c>
    </row>
  </sheetData>
  <phoneticPr fontId="1"/>
  <dataValidations count="5">
    <dataValidation type="list" allowBlank="1" showInputMessage="1" showErrorMessage="1" sqref="I5:I64">
      <formula1>"Supported,NotSupported"</formula1>
    </dataValidation>
    <dataValidation type="whole" operator="greaterThanOrEqual" allowBlank="1" showInputMessage="1" showErrorMessage="1" sqref="H5:H64">
      <formula1>0</formula1>
    </dataValidation>
    <dataValidation type="list" allowBlank="1" showInputMessage="1" showErrorMessage="1" sqref="E5:E64">
      <formula1>"SOLID,SOLID_FEATURE,SOLID_OPTION"</formula1>
    </dataValidation>
    <dataValidation type="list" allowBlank="1" showInputMessage="1" showErrorMessage="1" sqref="C5:C64">
      <formula1>"TOLERANCE,SIMPLE_TEXT,BOOLEAN,NUMBER,TEXT_LENGTH"</formula1>
    </dataValidation>
    <dataValidation type="whole" allowBlank="1" showInputMessage="1" showErrorMessage="1" sqref="B5:B64">
      <formula1>0</formula1>
      <formula2>99999</formula2>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tint="0.39997558519241921"/>
  </sheetPr>
  <dimension ref="B1:H22"/>
  <sheetViews>
    <sheetView showGridLines="0" showRowColHeaders="0" zoomScale="85" zoomScaleNormal="85" workbookViewId="0">
      <pane ySplit="4" topLeftCell="A5" activePane="bottomLeft" state="frozen"/>
      <selection pane="bottomLeft" activeCell="C11" sqref="C11"/>
    </sheetView>
  </sheetViews>
  <sheetFormatPr defaultRowHeight="15.75" x14ac:dyDescent="0.25"/>
  <cols>
    <col min="1" max="1" width="2.44140625" customWidth="1"/>
    <col min="2" max="2" width="17.88671875" customWidth="1"/>
    <col min="3" max="3" width="13.88671875" customWidth="1"/>
    <col min="4" max="4" width="26.109375" customWidth="1"/>
    <col min="5" max="5" width="20.5546875" customWidth="1"/>
    <col min="6" max="6" width="18.88671875" customWidth="1"/>
    <col min="7" max="7" width="25.44140625" customWidth="1"/>
    <col min="8" max="8" width="14.33203125" customWidth="1"/>
  </cols>
  <sheetData>
    <row r="1" spans="2:8" ht="11.25" customHeight="1" x14ac:dyDescent="0.25"/>
    <row r="2" spans="2:8" ht="24" x14ac:dyDescent="0.25">
      <c r="B2" s="15" t="s">
        <v>340</v>
      </c>
    </row>
    <row r="3" spans="2:8" ht="11.25" customHeight="1" x14ac:dyDescent="0.25"/>
    <row r="4" spans="2:8" x14ac:dyDescent="0.25">
      <c r="B4" t="s">
        <v>1</v>
      </c>
      <c r="C4" t="s">
        <v>282</v>
      </c>
      <c r="D4" t="s">
        <v>283</v>
      </c>
      <c r="E4" t="s">
        <v>284</v>
      </c>
      <c r="F4" t="s">
        <v>6</v>
      </c>
      <c r="G4" t="s">
        <v>285</v>
      </c>
      <c r="H4" t="s">
        <v>286</v>
      </c>
    </row>
    <row r="5" spans="2:8" x14ac:dyDescent="0.25">
      <c r="B5">
        <v>-1</v>
      </c>
      <c r="C5" t="s">
        <v>287</v>
      </c>
      <c r="D5" t="s">
        <v>265</v>
      </c>
      <c r="E5" t="s">
        <v>265</v>
      </c>
      <c r="F5" t="s">
        <v>288</v>
      </c>
      <c r="H5">
        <v>1</v>
      </c>
    </row>
    <row r="6" spans="2:8" x14ac:dyDescent="0.25">
      <c r="B6">
        <v>0</v>
      </c>
      <c r="C6" t="s">
        <v>289</v>
      </c>
      <c r="D6" t="s">
        <v>290</v>
      </c>
      <c r="E6" t="s">
        <v>291</v>
      </c>
      <c r="F6" t="s">
        <v>292</v>
      </c>
      <c r="G6" t="s">
        <v>293</v>
      </c>
      <c r="H6">
        <v>1</v>
      </c>
    </row>
    <row r="7" spans="2:8" x14ac:dyDescent="0.25">
      <c r="B7">
        <v>1</v>
      </c>
      <c r="C7" t="s">
        <v>289</v>
      </c>
      <c r="D7" t="s">
        <v>294</v>
      </c>
      <c r="E7" t="s">
        <v>295</v>
      </c>
      <c r="F7" t="s">
        <v>296</v>
      </c>
      <c r="G7" t="s">
        <v>293</v>
      </c>
      <c r="H7">
        <v>1</v>
      </c>
    </row>
    <row r="8" spans="2:8" x14ac:dyDescent="0.25">
      <c r="B8">
        <v>2</v>
      </c>
      <c r="C8" t="s">
        <v>289</v>
      </c>
      <c r="D8" t="s">
        <v>297</v>
      </c>
      <c r="E8" t="s">
        <v>298</v>
      </c>
      <c r="F8" t="s">
        <v>299</v>
      </c>
      <c r="G8" t="s">
        <v>293</v>
      </c>
      <c r="H8">
        <v>1</v>
      </c>
    </row>
    <row r="9" spans="2:8" x14ac:dyDescent="0.25">
      <c r="B9">
        <v>3</v>
      </c>
      <c r="C9" t="s">
        <v>289</v>
      </c>
      <c r="D9" t="s">
        <v>300</v>
      </c>
      <c r="E9" t="s">
        <v>301</v>
      </c>
      <c r="F9" t="s">
        <v>720</v>
      </c>
      <c r="G9" t="s">
        <v>293</v>
      </c>
      <c r="H9">
        <v>1</v>
      </c>
    </row>
    <row r="10" spans="2:8" x14ac:dyDescent="0.25">
      <c r="B10">
        <v>4</v>
      </c>
      <c r="C10" t="s">
        <v>289</v>
      </c>
      <c r="D10" t="s">
        <v>302</v>
      </c>
      <c r="E10" t="s">
        <v>303</v>
      </c>
      <c r="F10" t="s">
        <v>721</v>
      </c>
      <c r="G10" t="s">
        <v>293</v>
      </c>
      <c r="H10">
        <v>1</v>
      </c>
    </row>
    <row r="11" spans="2:8" x14ac:dyDescent="0.25">
      <c r="B11">
        <v>5</v>
      </c>
      <c r="C11" t="s">
        <v>289</v>
      </c>
      <c r="D11" t="s">
        <v>304</v>
      </c>
      <c r="E11" t="s">
        <v>305</v>
      </c>
      <c r="F11" t="s">
        <v>722</v>
      </c>
      <c r="G11" t="s">
        <v>293</v>
      </c>
      <c r="H11">
        <v>1</v>
      </c>
    </row>
    <row r="12" spans="2:8" x14ac:dyDescent="0.25">
      <c r="B12">
        <v>6</v>
      </c>
      <c r="C12" t="s">
        <v>289</v>
      </c>
      <c r="D12" t="s">
        <v>306</v>
      </c>
      <c r="E12" t="s">
        <v>307</v>
      </c>
      <c r="F12" t="s">
        <v>308</v>
      </c>
      <c r="H12">
        <v>1</v>
      </c>
    </row>
    <row r="13" spans="2:8" x14ac:dyDescent="0.25">
      <c r="B13">
        <v>7</v>
      </c>
      <c r="C13" t="s">
        <v>289</v>
      </c>
      <c r="D13" t="s">
        <v>309</v>
      </c>
      <c r="E13" t="s">
        <v>310</v>
      </c>
      <c r="F13" t="s">
        <v>311</v>
      </c>
      <c r="H13">
        <v>0</v>
      </c>
    </row>
    <row r="14" spans="2:8" x14ac:dyDescent="0.25">
      <c r="B14">
        <v>8</v>
      </c>
      <c r="C14" t="s">
        <v>289</v>
      </c>
      <c r="D14" t="s">
        <v>312</v>
      </c>
      <c r="E14" t="s">
        <v>313</v>
      </c>
      <c r="F14" t="s">
        <v>314</v>
      </c>
      <c r="H14">
        <v>1</v>
      </c>
    </row>
    <row r="15" spans="2:8" x14ac:dyDescent="0.25">
      <c r="B15">
        <v>9</v>
      </c>
      <c r="C15" t="s">
        <v>289</v>
      </c>
      <c r="D15" t="s">
        <v>315</v>
      </c>
      <c r="E15" t="s">
        <v>310</v>
      </c>
      <c r="F15" t="s">
        <v>316</v>
      </c>
      <c r="H15">
        <v>0</v>
      </c>
    </row>
    <row r="16" spans="2:8" x14ac:dyDescent="0.25">
      <c r="B16">
        <v>10</v>
      </c>
      <c r="C16" t="s">
        <v>289</v>
      </c>
      <c r="D16" t="s">
        <v>317</v>
      </c>
      <c r="E16" t="s">
        <v>318</v>
      </c>
      <c r="F16" t="s">
        <v>319</v>
      </c>
      <c r="H16">
        <v>1</v>
      </c>
    </row>
    <row r="17" spans="2:8" x14ac:dyDescent="0.25">
      <c r="B17">
        <v>11</v>
      </c>
      <c r="C17" t="s">
        <v>289</v>
      </c>
      <c r="D17" t="s">
        <v>320</v>
      </c>
      <c r="E17" t="s">
        <v>321</v>
      </c>
      <c r="F17" t="s">
        <v>322</v>
      </c>
      <c r="H17">
        <v>1</v>
      </c>
    </row>
    <row r="18" spans="2:8" x14ac:dyDescent="0.25">
      <c r="B18">
        <v>12</v>
      </c>
      <c r="C18" t="s">
        <v>289</v>
      </c>
      <c r="D18" t="s">
        <v>323</v>
      </c>
      <c r="E18" t="s">
        <v>324</v>
      </c>
      <c r="F18" t="s">
        <v>325</v>
      </c>
      <c r="H18">
        <v>1</v>
      </c>
    </row>
    <row r="19" spans="2:8" x14ac:dyDescent="0.25">
      <c r="B19">
        <v>13</v>
      </c>
      <c r="C19" t="s">
        <v>289</v>
      </c>
      <c r="D19" t="s">
        <v>326</v>
      </c>
      <c r="E19" t="s">
        <v>327</v>
      </c>
      <c r="F19" t="s">
        <v>328</v>
      </c>
      <c r="H19">
        <v>1</v>
      </c>
    </row>
    <row r="20" spans="2:8" x14ac:dyDescent="0.25">
      <c r="B20">
        <v>14</v>
      </c>
      <c r="C20" t="s">
        <v>289</v>
      </c>
      <c r="D20" t="s">
        <v>329</v>
      </c>
      <c r="E20" t="s">
        <v>330</v>
      </c>
      <c r="F20" t="s">
        <v>331</v>
      </c>
      <c r="H20">
        <v>1</v>
      </c>
    </row>
    <row r="21" spans="2:8" x14ac:dyDescent="0.25">
      <c r="B21">
        <v>15</v>
      </c>
      <c r="C21" t="s">
        <v>332</v>
      </c>
      <c r="D21" t="s">
        <v>333</v>
      </c>
      <c r="E21" t="s">
        <v>334</v>
      </c>
      <c r="F21" t="s">
        <v>335</v>
      </c>
      <c r="G21" t="s">
        <v>293</v>
      </c>
      <c r="H21">
        <v>1</v>
      </c>
    </row>
    <row r="22" spans="2:8" x14ac:dyDescent="0.25">
      <c r="B22">
        <v>16</v>
      </c>
      <c r="C22" t="s">
        <v>336</v>
      </c>
      <c r="D22" t="s">
        <v>337</v>
      </c>
      <c r="E22" t="s">
        <v>338</v>
      </c>
      <c r="F22" t="s">
        <v>339</v>
      </c>
      <c r="G22" t="s">
        <v>293</v>
      </c>
      <c r="H22">
        <v>1</v>
      </c>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960E5BBBE0423429ED7C727BDA92DC5" ma:contentTypeVersion="6" ma:contentTypeDescription="新しいドキュメントを作成します。" ma:contentTypeScope="" ma:versionID="7229f74be17afc3a96dab60d2ea3a2b5">
  <xsd:schema xmlns:xsd="http://www.w3.org/2001/XMLSchema" xmlns:xs="http://www.w3.org/2001/XMLSchema" xmlns:p="http://schemas.microsoft.com/office/2006/metadata/properties" xmlns:ns2="11c465c5-f0b4-4b92-bac6-b58e7be375df" xmlns:ns3="ff3fbbd3-5fb0-44d7-8de4-e1fea5703120" targetNamespace="http://schemas.microsoft.com/office/2006/metadata/properties" ma:root="true" ma:fieldsID="158d93f906568b4cb223ef4ffece179b" ns2:_="" ns3:_="">
    <xsd:import namespace="11c465c5-f0b4-4b92-bac6-b58e7be375df"/>
    <xsd:import namespace="ff3fbbd3-5fb0-44d7-8de4-e1fea570312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c465c5-f0b4-4b92-bac6-b58e7be375df"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f3fbbd3-5fb0-44d7-8de4-e1fea5703120"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B2DFC6-081B-4369-B1EB-411D12D0E8AD}">
  <ds:schemaRefs>
    <ds:schemaRef ds:uri="http://schemas.microsoft.com/office/2006/documentManagement/types"/>
    <ds:schemaRef ds:uri="http://purl.org/dc/elements/1.1/"/>
    <ds:schemaRef ds:uri="ff3fbbd3-5fb0-44d7-8de4-e1fea5703120"/>
    <ds:schemaRef ds:uri="11c465c5-f0b4-4b92-bac6-b58e7be375df"/>
    <ds:schemaRef ds:uri="http://purl.org/dc/dcmitype/"/>
    <ds:schemaRef ds:uri="http://purl.org/dc/term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BFF47E6C-F40D-4C55-90DA-0D2FC9B1F1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c465c5-f0b4-4b92-bac6-b58e7be375df"/>
    <ds:schemaRef ds:uri="ff3fbbd3-5fb0-44d7-8de4-e1fea57031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C71C0A-6E2A-49A8-A6B4-9ED0152961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解説</vt:lpstr>
      <vt:lpstr>見積条件マスタ</vt:lpstr>
      <vt:lpstr>見積条件表示タイプ詳細設定マスタ</vt:lpstr>
      <vt:lpstr>見積条件タイプマスタ</vt:lpstr>
      <vt:lpstr>品名マスタ</vt:lpstr>
      <vt:lpstr>見積条件タイプID</vt:lpstr>
      <vt:lpstr>品名タイプID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Atsushi Shibata</dc:creator>
  <cp:lastModifiedBy>Yusuke_Fujita</cp:lastModifiedBy>
  <dcterms:created xsi:type="dcterms:W3CDTF">2017-10-23T14:56:48Z</dcterms:created>
  <dcterms:modified xsi:type="dcterms:W3CDTF">2018-02-13T07:05:49Z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0x010100C960E5BBBE0423429ED7C727BDA92DC5</vt:lpwstr>
  </property>
</Properties>
</file>