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LVR - 3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Document_control">#REF!</definedName>
    <definedName name="IUT">[2]LandingPage!$I$2</definedName>
    <definedName name="Review_instructions">#REF!</definedName>
    <definedName name="Reviews">#REF!</definedName>
  </definedNames>
  <calcPr calcId="125725"/>
</workbook>
</file>

<file path=xl/calcChain.xml><?xml version="1.0" encoding="utf-8"?>
<calcChain xmlns="http://schemas.openxmlformats.org/spreadsheetml/2006/main">
  <c r="I76" i="4"/>
  <c r="H76"/>
  <c r="I75"/>
  <c r="H75"/>
  <c r="I74"/>
  <c r="I77" s="1"/>
  <c r="H74"/>
  <c r="H77" s="1"/>
  <c r="F59"/>
  <c r="D59"/>
  <c r="C59"/>
  <c r="B59"/>
  <c r="E58"/>
  <c r="D58"/>
  <c r="C58"/>
  <c r="B58"/>
  <c r="D57"/>
  <c r="C57"/>
  <c r="B57"/>
  <c r="E56"/>
  <c r="G56" s="1"/>
  <c r="D56"/>
  <c r="C56"/>
  <c r="B56"/>
  <c r="F55"/>
  <c r="D55"/>
  <c r="C55"/>
  <c r="B55"/>
  <c r="P51"/>
  <c r="I51"/>
  <c r="Q48"/>
  <c r="J48"/>
  <c r="C48"/>
  <c r="B48"/>
  <c r="N45"/>
  <c r="I45"/>
  <c r="H45"/>
  <c r="G45"/>
  <c r="M45" s="1"/>
  <c r="N44"/>
  <c r="H44"/>
  <c r="G44"/>
  <c r="M44" s="1"/>
  <c r="N43"/>
  <c r="I43"/>
  <c r="H43"/>
  <c r="G43"/>
  <c r="M43" s="1"/>
  <c r="C42"/>
  <c r="B42"/>
  <c r="O39"/>
  <c r="N39"/>
  <c r="H39"/>
  <c r="G39"/>
  <c r="M39" s="1"/>
  <c r="E38"/>
  <c r="E42" s="1"/>
  <c r="C38"/>
  <c r="B38"/>
  <c r="N35"/>
  <c r="M35"/>
  <c r="H35"/>
  <c r="G35"/>
  <c r="N34"/>
  <c r="H34"/>
  <c r="G34"/>
  <c r="M34" s="1"/>
  <c r="N33"/>
  <c r="M33"/>
  <c r="H33"/>
  <c r="G33"/>
  <c r="C32"/>
  <c r="B32"/>
  <c r="M16"/>
  <c r="H16"/>
  <c r="G16"/>
  <c r="O45" s="1"/>
  <c r="M15"/>
  <c r="G15"/>
  <c r="P45" s="1"/>
  <c r="M13"/>
  <c r="E14" s="1"/>
  <c r="H13"/>
  <c r="H14" s="1"/>
  <c r="G13"/>
  <c r="O44" s="1"/>
  <c r="H12"/>
  <c r="G12"/>
  <c r="E12"/>
  <c r="M11"/>
  <c r="G11"/>
  <c r="O35" s="1"/>
  <c r="M10"/>
  <c r="H10"/>
  <c r="G10"/>
  <c r="G9"/>
  <c r="P34" s="1"/>
  <c r="E9"/>
  <c r="I34" s="1"/>
  <c r="M8"/>
  <c r="K8"/>
  <c r="H8"/>
  <c r="H9" s="1"/>
  <c r="G8"/>
  <c r="O34" s="1"/>
  <c r="M7"/>
  <c r="H7"/>
  <c r="G7"/>
  <c r="E55" s="1"/>
  <c r="D5"/>
  <c r="F56" l="1"/>
  <c r="G55"/>
  <c r="H21"/>
  <c r="G14"/>
  <c r="O33"/>
  <c r="F42"/>
  <c r="J45" s="1"/>
  <c r="J43" s="1"/>
  <c r="O43"/>
  <c r="P43" s="1"/>
  <c r="E57"/>
  <c r="E59"/>
  <c r="G59" s="1"/>
  <c r="E21"/>
  <c r="D25" s="1"/>
  <c r="K48" l="1"/>
  <c r="K42"/>
  <c r="K38"/>
  <c r="K32"/>
  <c r="F48"/>
  <c r="F38"/>
  <c r="I39" s="1"/>
  <c r="F32"/>
  <c r="J34" s="1"/>
  <c r="I35" s="1"/>
  <c r="G21"/>
  <c r="E25" s="1"/>
  <c r="I41" l="1"/>
  <c r="J38" s="1"/>
  <c r="I44"/>
  <c r="I47" s="1"/>
  <c r="J42" s="1"/>
  <c r="R38"/>
  <c r="R32"/>
  <c r="L38"/>
  <c r="P39" s="1"/>
  <c r="R42"/>
  <c r="R48"/>
  <c r="L48"/>
  <c r="L32"/>
  <c r="Q34" s="1"/>
  <c r="P35" s="1"/>
  <c r="L42"/>
  <c r="F57"/>
  <c r="F62" s="1"/>
  <c r="I37"/>
  <c r="J32" s="1"/>
  <c r="P41" l="1"/>
  <c r="Q38" s="1"/>
  <c r="G58"/>
  <c r="P44"/>
  <c r="P47" s="1"/>
  <c r="Q42" s="1"/>
  <c r="F58"/>
  <c r="P37"/>
  <c r="Q32" s="1"/>
  <c r="G57"/>
  <c r="G62" s="1"/>
</calcChain>
</file>

<file path=xl/sharedStrings.xml><?xml version="1.0" encoding="utf-8"?>
<sst xmlns="http://schemas.openxmlformats.org/spreadsheetml/2006/main" count="136" uniqueCount="87">
  <si>
    <t>F1</t>
  </si>
  <si>
    <t>FC20170460004656</t>
  </si>
  <si>
    <t>CR Facility</t>
  </si>
  <si>
    <t>F2</t>
  </si>
  <si>
    <t>FC20170460004657</t>
  </si>
  <si>
    <t>F3</t>
  </si>
  <si>
    <t>FC20170460004658</t>
  </si>
  <si>
    <t>Total</t>
  </si>
  <si>
    <t>Linkages</t>
  </si>
  <si>
    <t>Collateral ID</t>
  </si>
  <si>
    <t>Collateral Type</t>
  </si>
  <si>
    <t>Charge ID</t>
  </si>
  <si>
    <t>MKT Value</t>
  </si>
  <si>
    <t>Shading %</t>
  </si>
  <si>
    <t>Bank Value</t>
  </si>
  <si>
    <t>Own bank Charge</t>
  </si>
  <si>
    <t>Own Bank Charge Type</t>
  </si>
  <si>
    <t>Other Bank Charge Type</t>
  </si>
  <si>
    <t>Other Bank Charge</t>
  </si>
  <si>
    <t>Cap Amt %</t>
  </si>
  <si>
    <t>Cap Amount</t>
  </si>
  <si>
    <t>F1, F3</t>
  </si>
  <si>
    <t>COL201704600006462</t>
  </si>
  <si>
    <t>Current Asset</t>
  </si>
  <si>
    <t>CHG201704600004207</t>
  </si>
  <si>
    <t>Fixed</t>
  </si>
  <si>
    <t>NA</t>
  </si>
  <si>
    <t>COL201704600006465</t>
  </si>
  <si>
    <t>Cargo Aircraft</t>
  </si>
  <si>
    <t>CHG201704600004208</t>
  </si>
  <si>
    <t>Percentage</t>
  </si>
  <si>
    <t>COL201704600006469</t>
  </si>
  <si>
    <t>Unlimited Guarantee up to supporting collateral value</t>
  </si>
  <si>
    <t>Supp Coll</t>
  </si>
  <si>
    <t>COL201704600006470</t>
  </si>
  <si>
    <t>Commercial Property</t>
  </si>
  <si>
    <t>CHG201704600004211</t>
  </si>
  <si>
    <t>Residual</t>
  </si>
  <si>
    <t>F2, F3</t>
  </si>
  <si>
    <t>COL201704600006473</t>
  </si>
  <si>
    <t>Residential Property</t>
  </si>
  <si>
    <t>CHG201704600004213</t>
  </si>
  <si>
    <t>COL201704600006478</t>
  </si>
  <si>
    <t>Guarantee Limited by Amount</t>
  </si>
  <si>
    <t>COL201704600006477</t>
  </si>
  <si>
    <t>CHG202016700008031</t>
  </si>
  <si>
    <t>Sum Total of Collateral Amount</t>
  </si>
  <si>
    <t>Group LVR</t>
  </si>
  <si>
    <t>Particulars</t>
  </si>
  <si>
    <t>Market Value</t>
  </si>
  <si>
    <t>Shaded Collateral Value</t>
  </si>
  <si>
    <t>Collateral Allocation</t>
  </si>
  <si>
    <t>Facility Details</t>
  </si>
  <si>
    <t>Market Value Collateral</t>
  </si>
  <si>
    <t>Shaded Value Collateral</t>
  </si>
  <si>
    <t>Facility ID</t>
  </si>
  <si>
    <t>Facility Amount</t>
  </si>
  <si>
    <t>Borrowing Entity ID</t>
  </si>
  <si>
    <t>Borrowing Entity Name</t>
  </si>
  <si>
    <t>Collateral Coverage Required</t>
  </si>
  <si>
    <t>Collateral Market Value</t>
  </si>
  <si>
    <t>Actual Allocated Collateral Amount</t>
  </si>
  <si>
    <t>Product LVR</t>
  </si>
  <si>
    <t>Shading Percentage</t>
  </si>
  <si>
    <t>Shaded Collateral Amount</t>
  </si>
  <si>
    <t>B1</t>
  </si>
  <si>
    <t>Robert Bosh</t>
  </si>
  <si>
    <t>Pradeep K R</t>
  </si>
  <si>
    <t>Unallocated Collateral</t>
  </si>
  <si>
    <t>Actual Amount (Market Value)</t>
  </si>
  <si>
    <t>Un-allocated Market Value Amount</t>
  </si>
  <si>
    <t>Un-allocated Shaded Collateral Value Amount</t>
  </si>
  <si>
    <t>Invest Security</t>
  </si>
  <si>
    <t xml:space="preserve">Security Code </t>
  </si>
  <si>
    <t>No Of Units</t>
  </si>
  <si>
    <t>Bank Haircut</t>
  </si>
  <si>
    <t>Last Reveal Price</t>
  </si>
  <si>
    <t>Market Vlaue</t>
  </si>
  <si>
    <t>Face Value</t>
  </si>
  <si>
    <t xml:space="preserve">Nominal Value </t>
  </si>
  <si>
    <t>Shares and Stock</t>
  </si>
  <si>
    <t>HEG01</t>
  </si>
  <si>
    <t>Debentures and Bonds</t>
  </si>
  <si>
    <t>SUN02</t>
  </si>
  <si>
    <t>Checked</t>
  </si>
  <si>
    <t>Certificates</t>
  </si>
  <si>
    <t>SUN03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</si>
</sst>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9FF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9" fillId="0" borderId="0"/>
    <xf numFmtId="0" fontId="1" fillId="0" borderId="0"/>
  </cellStyleXfs>
  <cellXfs count="1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8" fontId="2" fillId="0" borderId="1" xfId="0" applyNumberFormat="1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8" fontId="2" fillId="0" borderId="2" xfId="0" applyNumberFormat="1" applyFont="1" applyBorder="1"/>
    <xf numFmtId="8" fontId="2" fillId="0" borderId="0" xfId="0" applyNumberFormat="1" applyFont="1"/>
    <xf numFmtId="0" fontId="3" fillId="0" borderId="2" xfId="0" applyFont="1" applyBorder="1"/>
    <xf numFmtId="8" fontId="3" fillId="0" borderId="2" xfId="0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3" borderId="1" xfId="0" applyFont="1" applyFill="1" applyBorder="1"/>
    <xf numFmtId="4" fontId="2" fillId="0" borderId="1" xfId="0" applyNumberFormat="1" applyFont="1" applyBorder="1"/>
    <xf numFmtId="9" fontId="2" fillId="0" borderId="1" xfId="0" applyNumberFormat="1" applyFont="1" applyBorder="1"/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/>
    <xf numFmtId="2" fontId="2" fillId="0" borderId="1" xfId="0" applyNumberFormat="1" applyFont="1" applyBorder="1"/>
    <xf numFmtId="0" fontId="2" fillId="4" borderId="1" xfId="0" applyFont="1" applyFill="1" applyBorder="1"/>
    <xf numFmtId="0" fontId="2" fillId="0" borderId="1" xfId="0" applyFont="1" applyBorder="1" applyAlignment="1"/>
    <xf numFmtId="9" fontId="2" fillId="0" borderId="0" xfId="0" applyNumberFormat="1" applyFont="1"/>
    <xf numFmtId="0" fontId="3" fillId="5" borderId="1" xfId="0" applyFont="1" applyFill="1" applyBorder="1"/>
    <xf numFmtId="4" fontId="3" fillId="5" borderId="1" xfId="0" applyNumberFormat="1" applyFont="1" applyFill="1" applyBorder="1"/>
    <xf numFmtId="9" fontId="3" fillId="5" borderId="1" xfId="0" applyNumberFormat="1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/>
    <xf numFmtId="0" fontId="2" fillId="4" borderId="1" xfId="0" applyFont="1" applyFill="1" applyBorder="1" applyAlignment="1">
      <alignment wrapText="1"/>
    </xf>
    <xf numFmtId="4" fontId="2" fillId="6" borderId="1" xfId="0" applyNumberFormat="1" applyFont="1" applyFill="1" applyBorder="1"/>
    <xf numFmtId="9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10" fontId="2" fillId="6" borderId="1" xfId="0" applyNumberFormat="1" applyFont="1" applyFill="1" applyBorder="1"/>
    <xf numFmtId="2" fontId="2" fillId="6" borderId="1" xfId="0" applyNumberFormat="1" applyFont="1" applyFill="1" applyBorder="1"/>
    <xf numFmtId="0" fontId="2" fillId="6" borderId="0" xfId="0" applyFont="1" applyFill="1"/>
    <xf numFmtId="0" fontId="2" fillId="3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2" fillId="0" borderId="0" xfId="0" applyNumberFormat="1" applyFont="1"/>
    <xf numFmtId="4" fontId="2" fillId="0" borderId="0" xfId="0" applyNumberFormat="1" applyFont="1"/>
    <xf numFmtId="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8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10" fontId="2" fillId="0" borderId="0" xfId="0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43" fontId="3" fillId="0" borderId="0" xfId="1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7" borderId="3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 vertical="top" wrapText="1"/>
    </xf>
    <xf numFmtId="0" fontId="3" fillId="7" borderId="9" xfId="0" applyFont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8" borderId="9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11" xfId="0" applyFont="1" applyFill="1" applyBorder="1" applyAlignment="1">
      <alignment vertical="top" wrapText="1"/>
    </xf>
    <xf numFmtId="0" fontId="3" fillId="6" borderId="9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1" xfId="0" applyFont="1" applyFill="1" applyBorder="1" applyAlignment="1">
      <alignment vertical="top" wrapText="1"/>
    </xf>
    <xf numFmtId="0" fontId="2" fillId="9" borderId="12" xfId="0" applyFont="1" applyFill="1" applyBorder="1" applyAlignment="1">
      <alignment vertical="top" wrapText="1"/>
    </xf>
    <xf numFmtId="2" fontId="2" fillId="9" borderId="13" xfId="0" applyNumberFormat="1" applyFont="1" applyFill="1" applyBorder="1" applyAlignment="1">
      <alignment vertical="top" wrapText="1"/>
    </xf>
    <xf numFmtId="0" fontId="2" fillId="9" borderId="13" xfId="0" applyFont="1" applyFill="1" applyBorder="1" applyAlignment="1">
      <alignment vertical="top" wrapText="1"/>
    </xf>
    <xf numFmtId="0" fontId="2" fillId="9" borderId="14" xfId="0" applyFont="1" applyFill="1" applyBorder="1" applyAlignment="1">
      <alignment vertical="top" wrapText="1"/>
    </xf>
    <xf numFmtId="2" fontId="2" fillId="9" borderId="12" xfId="0" applyNumberFormat="1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vertical="top" wrapText="1"/>
    </xf>
    <xf numFmtId="8" fontId="2" fillId="9" borderId="15" xfId="0" applyNumberFormat="1" applyFont="1" applyFill="1" applyBorder="1" applyAlignment="1">
      <alignment horizontal="center" vertical="center" wrapText="1"/>
    </xf>
    <xf numFmtId="43" fontId="2" fillId="9" borderId="16" xfId="1" applyFont="1" applyFill="1" applyBorder="1" applyAlignment="1">
      <alignment horizontal="center" vertical="center" wrapText="1"/>
    </xf>
    <xf numFmtId="9" fontId="2" fillId="9" borderId="15" xfId="0" applyNumberFormat="1" applyFont="1" applyFill="1" applyBorder="1" applyAlignment="1">
      <alignment vertical="top" wrapText="1"/>
    </xf>
    <xf numFmtId="43" fontId="2" fillId="9" borderId="15" xfId="1" applyNumberFormat="1" applyFont="1" applyFill="1" applyBorder="1" applyAlignment="1">
      <alignment vertical="top" wrapText="1"/>
    </xf>
    <xf numFmtId="43" fontId="2" fillId="9" borderId="16" xfId="1" applyNumberFormat="1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17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top" wrapText="1"/>
    </xf>
    <xf numFmtId="2" fontId="6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4" fontId="2" fillId="0" borderId="1" xfId="0" applyNumberFormat="1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164" fontId="2" fillId="0" borderId="0" xfId="0" applyNumberFormat="1" applyFont="1"/>
    <xf numFmtId="0" fontId="2" fillId="0" borderId="2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4" fontId="3" fillId="0" borderId="21" xfId="0" applyNumberFormat="1" applyFont="1" applyBorder="1" applyAlignment="1">
      <alignment vertical="top" wrapText="1"/>
    </xf>
    <xf numFmtId="2" fontId="3" fillId="0" borderId="21" xfId="0" applyNumberFormat="1" applyFont="1" applyBorder="1" applyAlignment="1">
      <alignment vertical="top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2" fontId="2" fillId="9" borderId="23" xfId="0" applyNumberFormat="1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vertical="top" wrapText="1"/>
    </xf>
    <xf numFmtId="8" fontId="2" fillId="9" borderId="24" xfId="0" applyNumberFormat="1" applyFont="1" applyFill="1" applyBorder="1" applyAlignment="1">
      <alignment horizontal="center" vertical="center" wrapText="1"/>
    </xf>
    <xf numFmtId="43" fontId="2" fillId="9" borderId="25" xfId="1" applyNumberFormat="1" applyFont="1" applyFill="1" applyBorder="1" applyAlignment="1">
      <alignment horizontal="center" vertical="center" wrapText="1"/>
    </xf>
    <xf numFmtId="9" fontId="2" fillId="9" borderId="24" xfId="0" applyNumberFormat="1" applyFont="1" applyFill="1" applyBorder="1" applyAlignment="1">
      <alignment vertical="top" wrapText="1"/>
    </xf>
    <xf numFmtId="43" fontId="2" fillId="9" borderId="24" xfId="1" applyNumberFormat="1" applyFont="1" applyFill="1" applyBorder="1" applyAlignment="1">
      <alignment vertical="top" wrapText="1"/>
    </xf>
    <xf numFmtId="43" fontId="2" fillId="9" borderId="25" xfId="1" applyNumberFormat="1" applyFont="1" applyFill="1" applyBorder="1" applyAlignment="1">
      <alignment vertical="top" wrapText="1"/>
    </xf>
    <xf numFmtId="2" fontId="2" fillId="4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43" fontId="2" fillId="9" borderId="26" xfId="1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8" fontId="2" fillId="9" borderId="13" xfId="0" applyNumberFormat="1" applyFont="1" applyFill="1" applyBorder="1" applyAlignment="1">
      <alignment horizontal="center" vertical="center" wrapText="1"/>
    </xf>
    <xf numFmtId="43" fontId="2" fillId="9" borderId="27" xfId="1" applyNumberFormat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vertical="top" wrapText="1"/>
    </xf>
    <xf numFmtId="2" fontId="2" fillId="0" borderId="28" xfId="0" applyNumberFormat="1" applyFont="1" applyBorder="1" applyAlignment="1">
      <alignment vertical="top" wrapText="1"/>
    </xf>
    <xf numFmtId="2" fontId="2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/>
  </cellXfs>
  <cellStyles count="9">
    <cellStyle name="0,0_x000d__x000a_NA_x000d__x000a_" xfId="2"/>
    <cellStyle name="Comma" xfId="1" builtinId="3"/>
    <cellStyle name="Hyperlink 2" xfId="3"/>
    <cellStyle name="Hyperlink 3" xfId="4"/>
    <cellStyle name="Normal" xfId="0" builtinId="0"/>
    <cellStyle name="Normal 17 3" xfId="5"/>
    <cellStyle name="Normal 2" xfId="6"/>
    <cellStyle name="Normal 5" xfId="7"/>
    <cellStyle name="Normal 6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jayswa/Desktop/M_Data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eehiveonline.oracle.com/content/dav/Oracle/Suncorp_Team_Workspace/Documents/R2.2%20Test%20Artifacts/Origination/IUT_Additional%20TC_Create_Applic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OD n DB Back"/>
      <sheetName val="PF Trf"/>
      <sheetName val="R2.5 Regression"/>
      <sheetName val="Leave Plan1"/>
      <sheetName val="KT &amp; Test Pack Assign"/>
      <sheetName val="Sheet7"/>
      <sheetName val="Sheet9"/>
      <sheetName val="Expected Proposed LVR Calc"/>
      <sheetName val="LVR -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ndingPage"/>
      <sheetName val="TC_Notes"/>
      <sheetName val="Sheet1"/>
      <sheetName val="Sheet2"/>
      <sheetName val="Sheet3"/>
    </sheetNames>
    <sheetDataSet>
      <sheetData sheetId="0">
        <row r="2">
          <cell r="I2" t="str">
            <v>ST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7"/>
  <sheetViews>
    <sheetView tabSelected="1" zoomScale="55" zoomScaleNormal="55" workbookViewId="0">
      <selection activeCell="G25" sqref="G25"/>
    </sheetView>
  </sheetViews>
  <sheetFormatPr defaultRowHeight="18.75"/>
  <cols>
    <col min="1" max="1" width="13.85546875" style="4" customWidth="1"/>
    <col min="2" max="2" width="31.28515625" style="4" customWidth="1"/>
    <col min="3" max="4" width="31.5703125" style="4" customWidth="1"/>
    <col min="5" max="5" width="26.42578125" style="4" customWidth="1"/>
    <col min="6" max="6" width="31" style="4" customWidth="1"/>
    <col min="7" max="7" width="32.85546875" style="4" customWidth="1"/>
    <col min="8" max="8" width="23.28515625" style="4" customWidth="1"/>
    <col min="9" max="9" width="22.85546875" style="5" customWidth="1"/>
    <col min="10" max="10" width="20.5703125" style="4" customWidth="1"/>
    <col min="11" max="11" width="18.85546875" style="4" customWidth="1"/>
    <col min="12" max="12" width="23.85546875" style="4" customWidth="1"/>
    <col min="13" max="13" width="30" style="4" customWidth="1"/>
    <col min="14" max="14" width="16.28515625" style="4" customWidth="1"/>
    <col min="15" max="15" width="24.5703125" style="4" customWidth="1"/>
    <col min="16" max="16" width="24.85546875" style="4" customWidth="1"/>
    <col min="17" max="17" width="22.42578125" style="4" customWidth="1"/>
    <col min="18" max="18" width="19" style="4" customWidth="1"/>
    <col min="19" max="256" width="9.140625" style="4"/>
    <col min="257" max="257" width="13.85546875" style="4" customWidth="1"/>
    <col min="258" max="258" width="31.28515625" style="4" customWidth="1"/>
    <col min="259" max="260" width="31.5703125" style="4" customWidth="1"/>
    <col min="261" max="261" width="26.42578125" style="4" customWidth="1"/>
    <col min="262" max="262" width="31" style="4" customWidth="1"/>
    <col min="263" max="263" width="32.85546875" style="4" customWidth="1"/>
    <col min="264" max="264" width="23.28515625" style="4" customWidth="1"/>
    <col min="265" max="265" width="22.85546875" style="4" customWidth="1"/>
    <col min="266" max="266" width="20.5703125" style="4" customWidth="1"/>
    <col min="267" max="267" width="18.85546875" style="4" customWidth="1"/>
    <col min="268" max="268" width="23.85546875" style="4" customWidth="1"/>
    <col min="269" max="269" width="30" style="4" customWidth="1"/>
    <col min="270" max="270" width="16.28515625" style="4" customWidth="1"/>
    <col min="271" max="271" width="24.5703125" style="4" customWidth="1"/>
    <col min="272" max="272" width="24.85546875" style="4" customWidth="1"/>
    <col min="273" max="273" width="22.42578125" style="4" customWidth="1"/>
    <col min="274" max="274" width="19" style="4" customWidth="1"/>
    <col min="275" max="512" width="9.140625" style="4"/>
    <col min="513" max="513" width="13.85546875" style="4" customWidth="1"/>
    <col min="514" max="514" width="31.28515625" style="4" customWidth="1"/>
    <col min="515" max="516" width="31.5703125" style="4" customWidth="1"/>
    <col min="517" max="517" width="26.42578125" style="4" customWidth="1"/>
    <col min="518" max="518" width="31" style="4" customWidth="1"/>
    <col min="519" max="519" width="32.85546875" style="4" customWidth="1"/>
    <col min="520" max="520" width="23.28515625" style="4" customWidth="1"/>
    <col min="521" max="521" width="22.85546875" style="4" customWidth="1"/>
    <col min="522" max="522" width="20.5703125" style="4" customWidth="1"/>
    <col min="523" max="523" width="18.85546875" style="4" customWidth="1"/>
    <col min="524" max="524" width="23.85546875" style="4" customWidth="1"/>
    <col min="525" max="525" width="30" style="4" customWidth="1"/>
    <col min="526" max="526" width="16.28515625" style="4" customWidth="1"/>
    <col min="527" max="527" width="24.5703125" style="4" customWidth="1"/>
    <col min="528" max="528" width="24.85546875" style="4" customWidth="1"/>
    <col min="529" max="529" width="22.42578125" style="4" customWidth="1"/>
    <col min="530" max="530" width="19" style="4" customWidth="1"/>
    <col min="531" max="768" width="9.140625" style="4"/>
    <col min="769" max="769" width="13.85546875" style="4" customWidth="1"/>
    <col min="770" max="770" width="31.28515625" style="4" customWidth="1"/>
    <col min="771" max="772" width="31.5703125" style="4" customWidth="1"/>
    <col min="773" max="773" width="26.42578125" style="4" customWidth="1"/>
    <col min="774" max="774" width="31" style="4" customWidth="1"/>
    <col min="775" max="775" width="32.85546875" style="4" customWidth="1"/>
    <col min="776" max="776" width="23.28515625" style="4" customWidth="1"/>
    <col min="777" max="777" width="22.85546875" style="4" customWidth="1"/>
    <col min="778" max="778" width="20.5703125" style="4" customWidth="1"/>
    <col min="779" max="779" width="18.85546875" style="4" customWidth="1"/>
    <col min="780" max="780" width="23.85546875" style="4" customWidth="1"/>
    <col min="781" max="781" width="30" style="4" customWidth="1"/>
    <col min="782" max="782" width="16.28515625" style="4" customWidth="1"/>
    <col min="783" max="783" width="24.5703125" style="4" customWidth="1"/>
    <col min="784" max="784" width="24.85546875" style="4" customWidth="1"/>
    <col min="785" max="785" width="22.42578125" style="4" customWidth="1"/>
    <col min="786" max="786" width="19" style="4" customWidth="1"/>
    <col min="787" max="1024" width="9.140625" style="4"/>
    <col min="1025" max="1025" width="13.85546875" style="4" customWidth="1"/>
    <col min="1026" max="1026" width="31.28515625" style="4" customWidth="1"/>
    <col min="1027" max="1028" width="31.5703125" style="4" customWidth="1"/>
    <col min="1029" max="1029" width="26.42578125" style="4" customWidth="1"/>
    <col min="1030" max="1030" width="31" style="4" customWidth="1"/>
    <col min="1031" max="1031" width="32.85546875" style="4" customWidth="1"/>
    <col min="1032" max="1032" width="23.28515625" style="4" customWidth="1"/>
    <col min="1033" max="1033" width="22.85546875" style="4" customWidth="1"/>
    <col min="1034" max="1034" width="20.5703125" style="4" customWidth="1"/>
    <col min="1035" max="1035" width="18.85546875" style="4" customWidth="1"/>
    <col min="1036" max="1036" width="23.85546875" style="4" customWidth="1"/>
    <col min="1037" max="1037" width="30" style="4" customWidth="1"/>
    <col min="1038" max="1038" width="16.28515625" style="4" customWidth="1"/>
    <col min="1039" max="1039" width="24.5703125" style="4" customWidth="1"/>
    <col min="1040" max="1040" width="24.85546875" style="4" customWidth="1"/>
    <col min="1041" max="1041" width="22.42578125" style="4" customWidth="1"/>
    <col min="1042" max="1042" width="19" style="4" customWidth="1"/>
    <col min="1043" max="1280" width="9.140625" style="4"/>
    <col min="1281" max="1281" width="13.85546875" style="4" customWidth="1"/>
    <col min="1282" max="1282" width="31.28515625" style="4" customWidth="1"/>
    <col min="1283" max="1284" width="31.5703125" style="4" customWidth="1"/>
    <col min="1285" max="1285" width="26.42578125" style="4" customWidth="1"/>
    <col min="1286" max="1286" width="31" style="4" customWidth="1"/>
    <col min="1287" max="1287" width="32.85546875" style="4" customWidth="1"/>
    <col min="1288" max="1288" width="23.28515625" style="4" customWidth="1"/>
    <col min="1289" max="1289" width="22.85546875" style="4" customWidth="1"/>
    <col min="1290" max="1290" width="20.5703125" style="4" customWidth="1"/>
    <col min="1291" max="1291" width="18.85546875" style="4" customWidth="1"/>
    <col min="1292" max="1292" width="23.85546875" style="4" customWidth="1"/>
    <col min="1293" max="1293" width="30" style="4" customWidth="1"/>
    <col min="1294" max="1294" width="16.28515625" style="4" customWidth="1"/>
    <col min="1295" max="1295" width="24.5703125" style="4" customWidth="1"/>
    <col min="1296" max="1296" width="24.85546875" style="4" customWidth="1"/>
    <col min="1297" max="1297" width="22.42578125" style="4" customWidth="1"/>
    <col min="1298" max="1298" width="19" style="4" customWidth="1"/>
    <col min="1299" max="1536" width="9.140625" style="4"/>
    <col min="1537" max="1537" width="13.85546875" style="4" customWidth="1"/>
    <col min="1538" max="1538" width="31.28515625" style="4" customWidth="1"/>
    <col min="1539" max="1540" width="31.5703125" style="4" customWidth="1"/>
    <col min="1541" max="1541" width="26.42578125" style="4" customWidth="1"/>
    <col min="1542" max="1542" width="31" style="4" customWidth="1"/>
    <col min="1543" max="1543" width="32.85546875" style="4" customWidth="1"/>
    <col min="1544" max="1544" width="23.28515625" style="4" customWidth="1"/>
    <col min="1545" max="1545" width="22.85546875" style="4" customWidth="1"/>
    <col min="1546" max="1546" width="20.5703125" style="4" customWidth="1"/>
    <col min="1547" max="1547" width="18.85546875" style="4" customWidth="1"/>
    <col min="1548" max="1548" width="23.85546875" style="4" customWidth="1"/>
    <col min="1549" max="1549" width="30" style="4" customWidth="1"/>
    <col min="1550" max="1550" width="16.28515625" style="4" customWidth="1"/>
    <col min="1551" max="1551" width="24.5703125" style="4" customWidth="1"/>
    <col min="1552" max="1552" width="24.85546875" style="4" customWidth="1"/>
    <col min="1553" max="1553" width="22.42578125" style="4" customWidth="1"/>
    <col min="1554" max="1554" width="19" style="4" customWidth="1"/>
    <col min="1555" max="1792" width="9.140625" style="4"/>
    <col min="1793" max="1793" width="13.85546875" style="4" customWidth="1"/>
    <col min="1794" max="1794" width="31.28515625" style="4" customWidth="1"/>
    <col min="1795" max="1796" width="31.5703125" style="4" customWidth="1"/>
    <col min="1797" max="1797" width="26.42578125" style="4" customWidth="1"/>
    <col min="1798" max="1798" width="31" style="4" customWidth="1"/>
    <col min="1799" max="1799" width="32.85546875" style="4" customWidth="1"/>
    <col min="1800" max="1800" width="23.28515625" style="4" customWidth="1"/>
    <col min="1801" max="1801" width="22.85546875" style="4" customWidth="1"/>
    <col min="1802" max="1802" width="20.5703125" style="4" customWidth="1"/>
    <col min="1803" max="1803" width="18.85546875" style="4" customWidth="1"/>
    <col min="1804" max="1804" width="23.85546875" style="4" customWidth="1"/>
    <col min="1805" max="1805" width="30" style="4" customWidth="1"/>
    <col min="1806" max="1806" width="16.28515625" style="4" customWidth="1"/>
    <col min="1807" max="1807" width="24.5703125" style="4" customWidth="1"/>
    <col min="1808" max="1808" width="24.85546875" style="4" customWidth="1"/>
    <col min="1809" max="1809" width="22.42578125" style="4" customWidth="1"/>
    <col min="1810" max="1810" width="19" style="4" customWidth="1"/>
    <col min="1811" max="2048" width="9.140625" style="4"/>
    <col min="2049" max="2049" width="13.85546875" style="4" customWidth="1"/>
    <col min="2050" max="2050" width="31.28515625" style="4" customWidth="1"/>
    <col min="2051" max="2052" width="31.5703125" style="4" customWidth="1"/>
    <col min="2053" max="2053" width="26.42578125" style="4" customWidth="1"/>
    <col min="2054" max="2054" width="31" style="4" customWidth="1"/>
    <col min="2055" max="2055" width="32.85546875" style="4" customWidth="1"/>
    <col min="2056" max="2056" width="23.28515625" style="4" customWidth="1"/>
    <col min="2057" max="2057" width="22.85546875" style="4" customWidth="1"/>
    <col min="2058" max="2058" width="20.5703125" style="4" customWidth="1"/>
    <col min="2059" max="2059" width="18.85546875" style="4" customWidth="1"/>
    <col min="2060" max="2060" width="23.85546875" style="4" customWidth="1"/>
    <col min="2061" max="2061" width="30" style="4" customWidth="1"/>
    <col min="2062" max="2062" width="16.28515625" style="4" customWidth="1"/>
    <col min="2063" max="2063" width="24.5703125" style="4" customWidth="1"/>
    <col min="2064" max="2064" width="24.85546875" style="4" customWidth="1"/>
    <col min="2065" max="2065" width="22.42578125" style="4" customWidth="1"/>
    <col min="2066" max="2066" width="19" style="4" customWidth="1"/>
    <col min="2067" max="2304" width="9.140625" style="4"/>
    <col min="2305" max="2305" width="13.85546875" style="4" customWidth="1"/>
    <col min="2306" max="2306" width="31.28515625" style="4" customWidth="1"/>
    <col min="2307" max="2308" width="31.5703125" style="4" customWidth="1"/>
    <col min="2309" max="2309" width="26.42578125" style="4" customWidth="1"/>
    <col min="2310" max="2310" width="31" style="4" customWidth="1"/>
    <col min="2311" max="2311" width="32.85546875" style="4" customWidth="1"/>
    <col min="2312" max="2312" width="23.28515625" style="4" customWidth="1"/>
    <col min="2313" max="2313" width="22.85546875" style="4" customWidth="1"/>
    <col min="2314" max="2314" width="20.5703125" style="4" customWidth="1"/>
    <col min="2315" max="2315" width="18.85546875" style="4" customWidth="1"/>
    <col min="2316" max="2316" width="23.85546875" style="4" customWidth="1"/>
    <col min="2317" max="2317" width="30" style="4" customWidth="1"/>
    <col min="2318" max="2318" width="16.28515625" style="4" customWidth="1"/>
    <col min="2319" max="2319" width="24.5703125" style="4" customWidth="1"/>
    <col min="2320" max="2320" width="24.85546875" style="4" customWidth="1"/>
    <col min="2321" max="2321" width="22.42578125" style="4" customWidth="1"/>
    <col min="2322" max="2322" width="19" style="4" customWidth="1"/>
    <col min="2323" max="2560" width="9.140625" style="4"/>
    <col min="2561" max="2561" width="13.85546875" style="4" customWidth="1"/>
    <col min="2562" max="2562" width="31.28515625" style="4" customWidth="1"/>
    <col min="2563" max="2564" width="31.5703125" style="4" customWidth="1"/>
    <col min="2565" max="2565" width="26.42578125" style="4" customWidth="1"/>
    <col min="2566" max="2566" width="31" style="4" customWidth="1"/>
    <col min="2567" max="2567" width="32.85546875" style="4" customWidth="1"/>
    <col min="2568" max="2568" width="23.28515625" style="4" customWidth="1"/>
    <col min="2569" max="2569" width="22.85546875" style="4" customWidth="1"/>
    <col min="2570" max="2570" width="20.5703125" style="4" customWidth="1"/>
    <col min="2571" max="2571" width="18.85546875" style="4" customWidth="1"/>
    <col min="2572" max="2572" width="23.85546875" style="4" customWidth="1"/>
    <col min="2573" max="2573" width="30" style="4" customWidth="1"/>
    <col min="2574" max="2574" width="16.28515625" style="4" customWidth="1"/>
    <col min="2575" max="2575" width="24.5703125" style="4" customWidth="1"/>
    <col min="2576" max="2576" width="24.85546875" style="4" customWidth="1"/>
    <col min="2577" max="2577" width="22.42578125" style="4" customWidth="1"/>
    <col min="2578" max="2578" width="19" style="4" customWidth="1"/>
    <col min="2579" max="2816" width="9.140625" style="4"/>
    <col min="2817" max="2817" width="13.85546875" style="4" customWidth="1"/>
    <col min="2818" max="2818" width="31.28515625" style="4" customWidth="1"/>
    <col min="2819" max="2820" width="31.5703125" style="4" customWidth="1"/>
    <col min="2821" max="2821" width="26.42578125" style="4" customWidth="1"/>
    <col min="2822" max="2822" width="31" style="4" customWidth="1"/>
    <col min="2823" max="2823" width="32.85546875" style="4" customWidth="1"/>
    <col min="2824" max="2824" width="23.28515625" style="4" customWidth="1"/>
    <col min="2825" max="2825" width="22.85546875" style="4" customWidth="1"/>
    <col min="2826" max="2826" width="20.5703125" style="4" customWidth="1"/>
    <col min="2827" max="2827" width="18.85546875" style="4" customWidth="1"/>
    <col min="2828" max="2828" width="23.85546875" style="4" customWidth="1"/>
    <col min="2829" max="2829" width="30" style="4" customWidth="1"/>
    <col min="2830" max="2830" width="16.28515625" style="4" customWidth="1"/>
    <col min="2831" max="2831" width="24.5703125" style="4" customWidth="1"/>
    <col min="2832" max="2832" width="24.85546875" style="4" customWidth="1"/>
    <col min="2833" max="2833" width="22.42578125" style="4" customWidth="1"/>
    <col min="2834" max="2834" width="19" style="4" customWidth="1"/>
    <col min="2835" max="3072" width="9.140625" style="4"/>
    <col min="3073" max="3073" width="13.85546875" style="4" customWidth="1"/>
    <col min="3074" max="3074" width="31.28515625" style="4" customWidth="1"/>
    <col min="3075" max="3076" width="31.5703125" style="4" customWidth="1"/>
    <col min="3077" max="3077" width="26.42578125" style="4" customWidth="1"/>
    <col min="3078" max="3078" width="31" style="4" customWidth="1"/>
    <col min="3079" max="3079" width="32.85546875" style="4" customWidth="1"/>
    <col min="3080" max="3080" width="23.28515625" style="4" customWidth="1"/>
    <col min="3081" max="3081" width="22.85546875" style="4" customWidth="1"/>
    <col min="3082" max="3082" width="20.5703125" style="4" customWidth="1"/>
    <col min="3083" max="3083" width="18.85546875" style="4" customWidth="1"/>
    <col min="3084" max="3084" width="23.85546875" style="4" customWidth="1"/>
    <col min="3085" max="3085" width="30" style="4" customWidth="1"/>
    <col min="3086" max="3086" width="16.28515625" style="4" customWidth="1"/>
    <col min="3087" max="3087" width="24.5703125" style="4" customWidth="1"/>
    <col min="3088" max="3088" width="24.85546875" style="4" customWidth="1"/>
    <col min="3089" max="3089" width="22.42578125" style="4" customWidth="1"/>
    <col min="3090" max="3090" width="19" style="4" customWidth="1"/>
    <col min="3091" max="3328" width="9.140625" style="4"/>
    <col min="3329" max="3329" width="13.85546875" style="4" customWidth="1"/>
    <col min="3330" max="3330" width="31.28515625" style="4" customWidth="1"/>
    <col min="3331" max="3332" width="31.5703125" style="4" customWidth="1"/>
    <col min="3333" max="3333" width="26.42578125" style="4" customWidth="1"/>
    <col min="3334" max="3334" width="31" style="4" customWidth="1"/>
    <col min="3335" max="3335" width="32.85546875" style="4" customWidth="1"/>
    <col min="3336" max="3336" width="23.28515625" style="4" customWidth="1"/>
    <col min="3337" max="3337" width="22.85546875" style="4" customWidth="1"/>
    <col min="3338" max="3338" width="20.5703125" style="4" customWidth="1"/>
    <col min="3339" max="3339" width="18.85546875" style="4" customWidth="1"/>
    <col min="3340" max="3340" width="23.85546875" style="4" customWidth="1"/>
    <col min="3341" max="3341" width="30" style="4" customWidth="1"/>
    <col min="3342" max="3342" width="16.28515625" style="4" customWidth="1"/>
    <col min="3343" max="3343" width="24.5703125" style="4" customWidth="1"/>
    <col min="3344" max="3344" width="24.85546875" style="4" customWidth="1"/>
    <col min="3345" max="3345" width="22.42578125" style="4" customWidth="1"/>
    <col min="3346" max="3346" width="19" style="4" customWidth="1"/>
    <col min="3347" max="3584" width="9.140625" style="4"/>
    <col min="3585" max="3585" width="13.85546875" style="4" customWidth="1"/>
    <col min="3586" max="3586" width="31.28515625" style="4" customWidth="1"/>
    <col min="3587" max="3588" width="31.5703125" style="4" customWidth="1"/>
    <col min="3589" max="3589" width="26.42578125" style="4" customWidth="1"/>
    <col min="3590" max="3590" width="31" style="4" customWidth="1"/>
    <col min="3591" max="3591" width="32.85546875" style="4" customWidth="1"/>
    <col min="3592" max="3592" width="23.28515625" style="4" customWidth="1"/>
    <col min="3593" max="3593" width="22.85546875" style="4" customWidth="1"/>
    <col min="3594" max="3594" width="20.5703125" style="4" customWidth="1"/>
    <col min="3595" max="3595" width="18.85546875" style="4" customWidth="1"/>
    <col min="3596" max="3596" width="23.85546875" style="4" customWidth="1"/>
    <col min="3597" max="3597" width="30" style="4" customWidth="1"/>
    <col min="3598" max="3598" width="16.28515625" style="4" customWidth="1"/>
    <col min="3599" max="3599" width="24.5703125" style="4" customWidth="1"/>
    <col min="3600" max="3600" width="24.85546875" style="4" customWidth="1"/>
    <col min="3601" max="3601" width="22.42578125" style="4" customWidth="1"/>
    <col min="3602" max="3602" width="19" style="4" customWidth="1"/>
    <col min="3603" max="3840" width="9.140625" style="4"/>
    <col min="3841" max="3841" width="13.85546875" style="4" customWidth="1"/>
    <col min="3842" max="3842" width="31.28515625" style="4" customWidth="1"/>
    <col min="3843" max="3844" width="31.5703125" style="4" customWidth="1"/>
    <col min="3845" max="3845" width="26.42578125" style="4" customWidth="1"/>
    <col min="3846" max="3846" width="31" style="4" customWidth="1"/>
    <col min="3847" max="3847" width="32.85546875" style="4" customWidth="1"/>
    <col min="3848" max="3848" width="23.28515625" style="4" customWidth="1"/>
    <col min="3849" max="3849" width="22.85546875" style="4" customWidth="1"/>
    <col min="3850" max="3850" width="20.5703125" style="4" customWidth="1"/>
    <col min="3851" max="3851" width="18.85546875" style="4" customWidth="1"/>
    <col min="3852" max="3852" width="23.85546875" style="4" customWidth="1"/>
    <col min="3853" max="3853" width="30" style="4" customWidth="1"/>
    <col min="3854" max="3854" width="16.28515625" style="4" customWidth="1"/>
    <col min="3855" max="3855" width="24.5703125" style="4" customWidth="1"/>
    <col min="3856" max="3856" width="24.85546875" style="4" customWidth="1"/>
    <col min="3857" max="3857" width="22.42578125" style="4" customWidth="1"/>
    <col min="3858" max="3858" width="19" style="4" customWidth="1"/>
    <col min="3859" max="4096" width="9.140625" style="4"/>
    <col min="4097" max="4097" width="13.85546875" style="4" customWidth="1"/>
    <col min="4098" max="4098" width="31.28515625" style="4" customWidth="1"/>
    <col min="4099" max="4100" width="31.5703125" style="4" customWidth="1"/>
    <col min="4101" max="4101" width="26.42578125" style="4" customWidth="1"/>
    <col min="4102" max="4102" width="31" style="4" customWidth="1"/>
    <col min="4103" max="4103" width="32.85546875" style="4" customWidth="1"/>
    <col min="4104" max="4104" width="23.28515625" style="4" customWidth="1"/>
    <col min="4105" max="4105" width="22.85546875" style="4" customWidth="1"/>
    <col min="4106" max="4106" width="20.5703125" style="4" customWidth="1"/>
    <col min="4107" max="4107" width="18.85546875" style="4" customWidth="1"/>
    <col min="4108" max="4108" width="23.85546875" style="4" customWidth="1"/>
    <col min="4109" max="4109" width="30" style="4" customWidth="1"/>
    <col min="4110" max="4110" width="16.28515625" style="4" customWidth="1"/>
    <col min="4111" max="4111" width="24.5703125" style="4" customWidth="1"/>
    <col min="4112" max="4112" width="24.85546875" style="4" customWidth="1"/>
    <col min="4113" max="4113" width="22.42578125" style="4" customWidth="1"/>
    <col min="4114" max="4114" width="19" style="4" customWidth="1"/>
    <col min="4115" max="4352" width="9.140625" style="4"/>
    <col min="4353" max="4353" width="13.85546875" style="4" customWidth="1"/>
    <col min="4354" max="4354" width="31.28515625" style="4" customWidth="1"/>
    <col min="4355" max="4356" width="31.5703125" style="4" customWidth="1"/>
    <col min="4357" max="4357" width="26.42578125" style="4" customWidth="1"/>
    <col min="4358" max="4358" width="31" style="4" customWidth="1"/>
    <col min="4359" max="4359" width="32.85546875" style="4" customWidth="1"/>
    <col min="4360" max="4360" width="23.28515625" style="4" customWidth="1"/>
    <col min="4361" max="4361" width="22.85546875" style="4" customWidth="1"/>
    <col min="4362" max="4362" width="20.5703125" style="4" customWidth="1"/>
    <col min="4363" max="4363" width="18.85546875" style="4" customWidth="1"/>
    <col min="4364" max="4364" width="23.85546875" style="4" customWidth="1"/>
    <col min="4365" max="4365" width="30" style="4" customWidth="1"/>
    <col min="4366" max="4366" width="16.28515625" style="4" customWidth="1"/>
    <col min="4367" max="4367" width="24.5703125" style="4" customWidth="1"/>
    <col min="4368" max="4368" width="24.85546875" style="4" customWidth="1"/>
    <col min="4369" max="4369" width="22.42578125" style="4" customWidth="1"/>
    <col min="4370" max="4370" width="19" style="4" customWidth="1"/>
    <col min="4371" max="4608" width="9.140625" style="4"/>
    <col min="4609" max="4609" width="13.85546875" style="4" customWidth="1"/>
    <col min="4610" max="4610" width="31.28515625" style="4" customWidth="1"/>
    <col min="4611" max="4612" width="31.5703125" style="4" customWidth="1"/>
    <col min="4613" max="4613" width="26.42578125" style="4" customWidth="1"/>
    <col min="4614" max="4614" width="31" style="4" customWidth="1"/>
    <col min="4615" max="4615" width="32.85546875" style="4" customWidth="1"/>
    <col min="4616" max="4616" width="23.28515625" style="4" customWidth="1"/>
    <col min="4617" max="4617" width="22.85546875" style="4" customWidth="1"/>
    <col min="4618" max="4618" width="20.5703125" style="4" customWidth="1"/>
    <col min="4619" max="4619" width="18.85546875" style="4" customWidth="1"/>
    <col min="4620" max="4620" width="23.85546875" style="4" customWidth="1"/>
    <col min="4621" max="4621" width="30" style="4" customWidth="1"/>
    <col min="4622" max="4622" width="16.28515625" style="4" customWidth="1"/>
    <col min="4623" max="4623" width="24.5703125" style="4" customWidth="1"/>
    <col min="4624" max="4624" width="24.85546875" style="4" customWidth="1"/>
    <col min="4625" max="4625" width="22.42578125" style="4" customWidth="1"/>
    <col min="4626" max="4626" width="19" style="4" customWidth="1"/>
    <col min="4627" max="4864" width="9.140625" style="4"/>
    <col min="4865" max="4865" width="13.85546875" style="4" customWidth="1"/>
    <col min="4866" max="4866" width="31.28515625" style="4" customWidth="1"/>
    <col min="4867" max="4868" width="31.5703125" style="4" customWidth="1"/>
    <col min="4869" max="4869" width="26.42578125" style="4" customWidth="1"/>
    <col min="4870" max="4870" width="31" style="4" customWidth="1"/>
    <col min="4871" max="4871" width="32.85546875" style="4" customWidth="1"/>
    <col min="4872" max="4872" width="23.28515625" style="4" customWidth="1"/>
    <col min="4873" max="4873" width="22.85546875" style="4" customWidth="1"/>
    <col min="4874" max="4874" width="20.5703125" style="4" customWidth="1"/>
    <col min="4875" max="4875" width="18.85546875" style="4" customWidth="1"/>
    <col min="4876" max="4876" width="23.85546875" style="4" customWidth="1"/>
    <col min="4877" max="4877" width="30" style="4" customWidth="1"/>
    <col min="4878" max="4878" width="16.28515625" style="4" customWidth="1"/>
    <col min="4879" max="4879" width="24.5703125" style="4" customWidth="1"/>
    <col min="4880" max="4880" width="24.85546875" style="4" customWidth="1"/>
    <col min="4881" max="4881" width="22.42578125" style="4" customWidth="1"/>
    <col min="4882" max="4882" width="19" style="4" customWidth="1"/>
    <col min="4883" max="5120" width="9.140625" style="4"/>
    <col min="5121" max="5121" width="13.85546875" style="4" customWidth="1"/>
    <col min="5122" max="5122" width="31.28515625" style="4" customWidth="1"/>
    <col min="5123" max="5124" width="31.5703125" style="4" customWidth="1"/>
    <col min="5125" max="5125" width="26.42578125" style="4" customWidth="1"/>
    <col min="5126" max="5126" width="31" style="4" customWidth="1"/>
    <col min="5127" max="5127" width="32.85546875" style="4" customWidth="1"/>
    <col min="5128" max="5128" width="23.28515625" style="4" customWidth="1"/>
    <col min="5129" max="5129" width="22.85546875" style="4" customWidth="1"/>
    <col min="5130" max="5130" width="20.5703125" style="4" customWidth="1"/>
    <col min="5131" max="5131" width="18.85546875" style="4" customWidth="1"/>
    <col min="5132" max="5132" width="23.85546875" style="4" customWidth="1"/>
    <col min="5133" max="5133" width="30" style="4" customWidth="1"/>
    <col min="5134" max="5134" width="16.28515625" style="4" customWidth="1"/>
    <col min="5135" max="5135" width="24.5703125" style="4" customWidth="1"/>
    <col min="5136" max="5136" width="24.85546875" style="4" customWidth="1"/>
    <col min="5137" max="5137" width="22.42578125" style="4" customWidth="1"/>
    <col min="5138" max="5138" width="19" style="4" customWidth="1"/>
    <col min="5139" max="5376" width="9.140625" style="4"/>
    <col min="5377" max="5377" width="13.85546875" style="4" customWidth="1"/>
    <col min="5378" max="5378" width="31.28515625" style="4" customWidth="1"/>
    <col min="5379" max="5380" width="31.5703125" style="4" customWidth="1"/>
    <col min="5381" max="5381" width="26.42578125" style="4" customWidth="1"/>
    <col min="5382" max="5382" width="31" style="4" customWidth="1"/>
    <col min="5383" max="5383" width="32.85546875" style="4" customWidth="1"/>
    <col min="5384" max="5384" width="23.28515625" style="4" customWidth="1"/>
    <col min="5385" max="5385" width="22.85546875" style="4" customWidth="1"/>
    <col min="5386" max="5386" width="20.5703125" style="4" customWidth="1"/>
    <col min="5387" max="5387" width="18.85546875" style="4" customWidth="1"/>
    <col min="5388" max="5388" width="23.85546875" style="4" customWidth="1"/>
    <col min="5389" max="5389" width="30" style="4" customWidth="1"/>
    <col min="5390" max="5390" width="16.28515625" style="4" customWidth="1"/>
    <col min="5391" max="5391" width="24.5703125" style="4" customWidth="1"/>
    <col min="5392" max="5392" width="24.85546875" style="4" customWidth="1"/>
    <col min="5393" max="5393" width="22.42578125" style="4" customWidth="1"/>
    <col min="5394" max="5394" width="19" style="4" customWidth="1"/>
    <col min="5395" max="5632" width="9.140625" style="4"/>
    <col min="5633" max="5633" width="13.85546875" style="4" customWidth="1"/>
    <col min="5634" max="5634" width="31.28515625" style="4" customWidth="1"/>
    <col min="5635" max="5636" width="31.5703125" style="4" customWidth="1"/>
    <col min="5637" max="5637" width="26.42578125" style="4" customWidth="1"/>
    <col min="5638" max="5638" width="31" style="4" customWidth="1"/>
    <col min="5639" max="5639" width="32.85546875" style="4" customWidth="1"/>
    <col min="5640" max="5640" width="23.28515625" style="4" customWidth="1"/>
    <col min="5641" max="5641" width="22.85546875" style="4" customWidth="1"/>
    <col min="5642" max="5642" width="20.5703125" style="4" customWidth="1"/>
    <col min="5643" max="5643" width="18.85546875" style="4" customWidth="1"/>
    <col min="5644" max="5644" width="23.85546875" style="4" customWidth="1"/>
    <col min="5645" max="5645" width="30" style="4" customWidth="1"/>
    <col min="5646" max="5646" width="16.28515625" style="4" customWidth="1"/>
    <col min="5647" max="5647" width="24.5703125" style="4" customWidth="1"/>
    <col min="5648" max="5648" width="24.85546875" style="4" customWidth="1"/>
    <col min="5649" max="5649" width="22.42578125" style="4" customWidth="1"/>
    <col min="5650" max="5650" width="19" style="4" customWidth="1"/>
    <col min="5651" max="5888" width="9.140625" style="4"/>
    <col min="5889" max="5889" width="13.85546875" style="4" customWidth="1"/>
    <col min="5890" max="5890" width="31.28515625" style="4" customWidth="1"/>
    <col min="5891" max="5892" width="31.5703125" style="4" customWidth="1"/>
    <col min="5893" max="5893" width="26.42578125" style="4" customWidth="1"/>
    <col min="5894" max="5894" width="31" style="4" customWidth="1"/>
    <col min="5895" max="5895" width="32.85546875" style="4" customWidth="1"/>
    <col min="5896" max="5896" width="23.28515625" style="4" customWidth="1"/>
    <col min="5897" max="5897" width="22.85546875" style="4" customWidth="1"/>
    <col min="5898" max="5898" width="20.5703125" style="4" customWidth="1"/>
    <col min="5899" max="5899" width="18.85546875" style="4" customWidth="1"/>
    <col min="5900" max="5900" width="23.85546875" style="4" customWidth="1"/>
    <col min="5901" max="5901" width="30" style="4" customWidth="1"/>
    <col min="5902" max="5902" width="16.28515625" style="4" customWidth="1"/>
    <col min="5903" max="5903" width="24.5703125" style="4" customWidth="1"/>
    <col min="5904" max="5904" width="24.85546875" style="4" customWidth="1"/>
    <col min="5905" max="5905" width="22.42578125" style="4" customWidth="1"/>
    <col min="5906" max="5906" width="19" style="4" customWidth="1"/>
    <col min="5907" max="6144" width="9.140625" style="4"/>
    <col min="6145" max="6145" width="13.85546875" style="4" customWidth="1"/>
    <col min="6146" max="6146" width="31.28515625" style="4" customWidth="1"/>
    <col min="6147" max="6148" width="31.5703125" style="4" customWidth="1"/>
    <col min="6149" max="6149" width="26.42578125" style="4" customWidth="1"/>
    <col min="6150" max="6150" width="31" style="4" customWidth="1"/>
    <col min="6151" max="6151" width="32.85546875" style="4" customWidth="1"/>
    <col min="6152" max="6152" width="23.28515625" style="4" customWidth="1"/>
    <col min="6153" max="6153" width="22.85546875" style="4" customWidth="1"/>
    <col min="6154" max="6154" width="20.5703125" style="4" customWidth="1"/>
    <col min="6155" max="6155" width="18.85546875" style="4" customWidth="1"/>
    <col min="6156" max="6156" width="23.85546875" style="4" customWidth="1"/>
    <col min="6157" max="6157" width="30" style="4" customWidth="1"/>
    <col min="6158" max="6158" width="16.28515625" style="4" customWidth="1"/>
    <col min="6159" max="6159" width="24.5703125" style="4" customWidth="1"/>
    <col min="6160" max="6160" width="24.85546875" style="4" customWidth="1"/>
    <col min="6161" max="6161" width="22.42578125" style="4" customWidth="1"/>
    <col min="6162" max="6162" width="19" style="4" customWidth="1"/>
    <col min="6163" max="6400" width="9.140625" style="4"/>
    <col min="6401" max="6401" width="13.85546875" style="4" customWidth="1"/>
    <col min="6402" max="6402" width="31.28515625" style="4" customWidth="1"/>
    <col min="6403" max="6404" width="31.5703125" style="4" customWidth="1"/>
    <col min="6405" max="6405" width="26.42578125" style="4" customWidth="1"/>
    <col min="6406" max="6406" width="31" style="4" customWidth="1"/>
    <col min="6407" max="6407" width="32.85546875" style="4" customWidth="1"/>
    <col min="6408" max="6408" width="23.28515625" style="4" customWidth="1"/>
    <col min="6409" max="6409" width="22.85546875" style="4" customWidth="1"/>
    <col min="6410" max="6410" width="20.5703125" style="4" customWidth="1"/>
    <col min="6411" max="6411" width="18.85546875" style="4" customWidth="1"/>
    <col min="6412" max="6412" width="23.85546875" style="4" customWidth="1"/>
    <col min="6413" max="6413" width="30" style="4" customWidth="1"/>
    <col min="6414" max="6414" width="16.28515625" style="4" customWidth="1"/>
    <col min="6415" max="6415" width="24.5703125" style="4" customWidth="1"/>
    <col min="6416" max="6416" width="24.85546875" style="4" customWidth="1"/>
    <col min="6417" max="6417" width="22.42578125" style="4" customWidth="1"/>
    <col min="6418" max="6418" width="19" style="4" customWidth="1"/>
    <col min="6419" max="6656" width="9.140625" style="4"/>
    <col min="6657" max="6657" width="13.85546875" style="4" customWidth="1"/>
    <col min="6658" max="6658" width="31.28515625" style="4" customWidth="1"/>
    <col min="6659" max="6660" width="31.5703125" style="4" customWidth="1"/>
    <col min="6661" max="6661" width="26.42578125" style="4" customWidth="1"/>
    <col min="6662" max="6662" width="31" style="4" customWidth="1"/>
    <col min="6663" max="6663" width="32.85546875" style="4" customWidth="1"/>
    <col min="6664" max="6664" width="23.28515625" style="4" customWidth="1"/>
    <col min="6665" max="6665" width="22.85546875" style="4" customWidth="1"/>
    <col min="6666" max="6666" width="20.5703125" style="4" customWidth="1"/>
    <col min="6667" max="6667" width="18.85546875" style="4" customWidth="1"/>
    <col min="6668" max="6668" width="23.85546875" style="4" customWidth="1"/>
    <col min="6669" max="6669" width="30" style="4" customWidth="1"/>
    <col min="6670" max="6670" width="16.28515625" style="4" customWidth="1"/>
    <col min="6671" max="6671" width="24.5703125" style="4" customWidth="1"/>
    <col min="6672" max="6672" width="24.85546875" style="4" customWidth="1"/>
    <col min="6673" max="6673" width="22.42578125" style="4" customWidth="1"/>
    <col min="6674" max="6674" width="19" style="4" customWidth="1"/>
    <col min="6675" max="6912" width="9.140625" style="4"/>
    <col min="6913" max="6913" width="13.85546875" style="4" customWidth="1"/>
    <col min="6914" max="6914" width="31.28515625" style="4" customWidth="1"/>
    <col min="6915" max="6916" width="31.5703125" style="4" customWidth="1"/>
    <col min="6917" max="6917" width="26.42578125" style="4" customWidth="1"/>
    <col min="6918" max="6918" width="31" style="4" customWidth="1"/>
    <col min="6919" max="6919" width="32.85546875" style="4" customWidth="1"/>
    <col min="6920" max="6920" width="23.28515625" style="4" customWidth="1"/>
    <col min="6921" max="6921" width="22.85546875" style="4" customWidth="1"/>
    <col min="6922" max="6922" width="20.5703125" style="4" customWidth="1"/>
    <col min="6923" max="6923" width="18.85546875" style="4" customWidth="1"/>
    <col min="6924" max="6924" width="23.85546875" style="4" customWidth="1"/>
    <col min="6925" max="6925" width="30" style="4" customWidth="1"/>
    <col min="6926" max="6926" width="16.28515625" style="4" customWidth="1"/>
    <col min="6927" max="6927" width="24.5703125" style="4" customWidth="1"/>
    <col min="6928" max="6928" width="24.85546875" style="4" customWidth="1"/>
    <col min="6929" max="6929" width="22.42578125" style="4" customWidth="1"/>
    <col min="6930" max="6930" width="19" style="4" customWidth="1"/>
    <col min="6931" max="7168" width="9.140625" style="4"/>
    <col min="7169" max="7169" width="13.85546875" style="4" customWidth="1"/>
    <col min="7170" max="7170" width="31.28515625" style="4" customWidth="1"/>
    <col min="7171" max="7172" width="31.5703125" style="4" customWidth="1"/>
    <col min="7173" max="7173" width="26.42578125" style="4" customWidth="1"/>
    <col min="7174" max="7174" width="31" style="4" customWidth="1"/>
    <col min="7175" max="7175" width="32.85546875" style="4" customWidth="1"/>
    <col min="7176" max="7176" width="23.28515625" style="4" customWidth="1"/>
    <col min="7177" max="7177" width="22.85546875" style="4" customWidth="1"/>
    <col min="7178" max="7178" width="20.5703125" style="4" customWidth="1"/>
    <col min="7179" max="7179" width="18.85546875" style="4" customWidth="1"/>
    <col min="7180" max="7180" width="23.85546875" style="4" customWidth="1"/>
    <col min="7181" max="7181" width="30" style="4" customWidth="1"/>
    <col min="7182" max="7182" width="16.28515625" style="4" customWidth="1"/>
    <col min="7183" max="7183" width="24.5703125" style="4" customWidth="1"/>
    <col min="7184" max="7184" width="24.85546875" style="4" customWidth="1"/>
    <col min="7185" max="7185" width="22.42578125" style="4" customWidth="1"/>
    <col min="7186" max="7186" width="19" style="4" customWidth="1"/>
    <col min="7187" max="7424" width="9.140625" style="4"/>
    <col min="7425" max="7425" width="13.85546875" style="4" customWidth="1"/>
    <col min="7426" max="7426" width="31.28515625" style="4" customWidth="1"/>
    <col min="7427" max="7428" width="31.5703125" style="4" customWidth="1"/>
    <col min="7429" max="7429" width="26.42578125" style="4" customWidth="1"/>
    <col min="7430" max="7430" width="31" style="4" customWidth="1"/>
    <col min="7431" max="7431" width="32.85546875" style="4" customWidth="1"/>
    <col min="7432" max="7432" width="23.28515625" style="4" customWidth="1"/>
    <col min="7433" max="7433" width="22.85546875" style="4" customWidth="1"/>
    <col min="7434" max="7434" width="20.5703125" style="4" customWidth="1"/>
    <col min="7435" max="7435" width="18.85546875" style="4" customWidth="1"/>
    <col min="7436" max="7436" width="23.85546875" style="4" customWidth="1"/>
    <col min="7437" max="7437" width="30" style="4" customWidth="1"/>
    <col min="7438" max="7438" width="16.28515625" style="4" customWidth="1"/>
    <col min="7439" max="7439" width="24.5703125" style="4" customWidth="1"/>
    <col min="7440" max="7440" width="24.85546875" style="4" customWidth="1"/>
    <col min="7441" max="7441" width="22.42578125" style="4" customWidth="1"/>
    <col min="7442" max="7442" width="19" style="4" customWidth="1"/>
    <col min="7443" max="7680" width="9.140625" style="4"/>
    <col min="7681" max="7681" width="13.85546875" style="4" customWidth="1"/>
    <col min="7682" max="7682" width="31.28515625" style="4" customWidth="1"/>
    <col min="7683" max="7684" width="31.5703125" style="4" customWidth="1"/>
    <col min="7685" max="7685" width="26.42578125" style="4" customWidth="1"/>
    <col min="7686" max="7686" width="31" style="4" customWidth="1"/>
    <col min="7687" max="7687" width="32.85546875" style="4" customWidth="1"/>
    <col min="7688" max="7688" width="23.28515625" style="4" customWidth="1"/>
    <col min="7689" max="7689" width="22.85546875" style="4" customWidth="1"/>
    <col min="7690" max="7690" width="20.5703125" style="4" customWidth="1"/>
    <col min="7691" max="7691" width="18.85546875" style="4" customWidth="1"/>
    <col min="7692" max="7692" width="23.85546875" style="4" customWidth="1"/>
    <col min="7693" max="7693" width="30" style="4" customWidth="1"/>
    <col min="7694" max="7694" width="16.28515625" style="4" customWidth="1"/>
    <col min="7695" max="7695" width="24.5703125" style="4" customWidth="1"/>
    <col min="7696" max="7696" width="24.85546875" style="4" customWidth="1"/>
    <col min="7697" max="7697" width="22.42578125" style="4" customWidth="1"/>
    <col min="7698" max="7698" width="19" style="4" customWidth="1"/>
    <col min="7699" max="7936" width="9.140625" style="4"/>
    <col min="7937" max="7937" width="13.85546875" style="4" customWidth="1"/>
    <col min="7938" max="7938" width="31.28515625" style="4" customWidth="1"/>
    <col min="7939" max="7940" width="31.5703125" style="4" customWidth="1"/>
    <col min="7941" max="7941" width="26.42578125" style="4" customWidth="1"/>
    <col min="7942" max="7942" width="31" style="4" customWidth="1"/>
    <col min="7943" max="7943" width="32.85546875" style="4" customWidth="1"/>
    <col min="7944" max="7944" width="23.28515625" style="4" customWidth="1"/>
    <col min="7945" max="7945" width="22.85546875" style="4" customWidth="1"/>
    <col min="7946" max="7946" width="20.5703125" style="4" customWidth="1"/>
    <col min="7947" max="7947" width="18.85546875" style="4" customWidth="1"/>
    <col min="7948" max="7948" width="23.85546875" style="4" customWidth="1"/>
    <col min="7949" max="7949" width="30" style="4" customWidth="1"/>
    <col min="7950" max="7950" width="16.28515625" style="4" customWidth="1"/>
    <col min="7951" max="7951" width="24.5703125" style="4" customWidth="1"/>
    <col min="7952" max="7952" width="24.85546875" style="4" customWidth="1"/>
    <col min="7953" max="7953" width="22.42578125" style="4" customWidth="1"/>
    <col min="7954" max="7954" width="19" style="4" customWidth="1"/>
    <col min="7955" max="8192" width="9.140625" style="4"/>
    <col min="8193" max="8193" width="13.85546875" style="4" customWidth="1"/>
    <col min="8194" max="8194" width="31.28515625" style="4" customWidth="1"/>
    <col min="8195" max="8196" width="31.5703125" style="4" customWidth="1"/>
    <col min="8197" max="8197" width="26.42578125" style="4" customWidth="1"/>
    <col min="8198" max="8198" width="31" style="4" customWidth="1"/>
    <col min="8199" max="8199" width="32.85546875" style="4" customWidth="1"/>
    <col min="8200" max="8200" width="23.28515625" style="4" customWidth="1"/>
    <col min="8201" max="8201" width="22.85546875" style="4" customWidth="1"/>
    <col min="8202" max="8202" width="20.5703125" style="4" customWidth="1"/>
    <col min="8203" max="8203" width="18.85546875" style="4" customWidth="1"/>
    <col min="8204" max="8204" width="23.85546875" style="4" customWidth="1"/>
    <col min="8205" max="8205" width="30" style="4" customWidth="1"/>
    <col min="8206" max="8206" width="16.28515625" style="4" customWidth="1"/>
    <col min="8207" max="8207" width="24.5703125" style="4" customWidth="1"/>
    <col min="8208" max="8208" width="24.85546875" style="4" customWidth="1"/>
    <col min="8209" max="8209" width="22.42578125" style="4" customWidth="1"/>
    <col min="8210" max="8210" width="19" style="4" customWidth="1"/>
    <col min="8211" max="8448" width="9.140625" style="4"/>
    <col min="8449" max="8449" width="13.85546875" style="4" customWidth="1"/>
    <col min="8450" max="8450" width="31.28515625" style="4" customWidth="1"/>
    <col min="8451" max="8452" width="31.5703125" style="4" customWidth="1"/>
    <col min="8453" max="8453" width="26.42578125" style="4" customWidth="1"/>
    <col min="8454" max="8454" width="31" style="4" customWidth="1"/>
    <col min="8455" max="8455" width="32.85546875" style="4" customWidth="1"/>
    <col min="8456" max="8456" width="23.28515625" style="4" customWidth="1"/>
    <col min="8457" max="8457" width="22.85546875" style="4" customWidth="1"/>
    <col min="8458" max="8458" width="20.5703125" style="4" customWidth="1"/>
    <col min="8459" max="8459" width="18.85546875" style="4" customWidth="1"/>
    <col min="8460" max="8460" width="23.85546875" style="4" customWidth="1"/>
    <col min="8461" max="8461" width="30" style="4" customWidth="1"/>
    <col min="8462" max="8462" width="16.28515625" style="4" customWidth="1"/>
    <col min="8463" max="8463" width="24.5703125" style="4" customWidth="1"/>
    <col min="8464" max="8464" width="24.85546875" style="4" customWidth="1"/>
    <col min="8465" max="8465" width="22.42578125" style="4" customWidth="1"/>
    <col min="8466" max="8466" width="19" style="4" customWidth="1"/>
    <col min="8467" max="8704" width="9.140625" style="4"/>
    <col min="8705" max="8705" width="13.85546875" style="4" customWidth="1"/>
    <col min="8706" max="8706" width="31.28515625" style="4" customWidth="1"/>
    <col min="8707" max="8708" width="31.5703125" style="4" customWidth="1"/>
    <col min="8709" max="8709" width="26.42578125" style="4" customWidth="1"/>
    <col min="8710" max="8710" width="31" style="4" customWidth="1"/>
    <col min="8711" max="8711" width="32.85546875" style="4" customWidth="1"/>
    <col min="8712" max="8712" width="23.28515625" style="4" customWidth="1"/>
    <col min="8713" max="8713" width="22.85546875" style="4" customWidth="1"/>
    <col min="8714" max="8714" width="20.5703125" style="4" customWidth="1"/>
    <col min="8715" max="8715" width="18.85546875" style="4" customWidth="1"/>
    <col min="8716" max="8716" width="23.85546875" style="4" customWidth="1"/>
    <col min="8717" max="8717" width="30" style="4" customWidth="1"/>
    <col min="8718" max="8718" width="16.28515625" style="4" customWidth="1"/>
    <col min="8719" max="8719" width="24.5703125" style="4" customWidth="1"/>
    <col min="8720" max="8720" width="24.85546875" style="4" customWidth="1"/>
    <col min="8721" max="8721" width="22.42578125" style="4" customWidth="1"/>
    <col min="8722" max="8722" width="19" style="4" customWidth="1"/>
    <col min="8723" max="8960" width="9.140625" style="4"/>
    <col min="8961" max="8961" width="13.85546875" style="4" customWidth="1"/>
    <col min="8962" max="8962" width="31.28515625" style="4" customWidth="1"/>
    <col min="8963" max="8964" width="31.5703125" style="4" customWidth="1"/>
    <col min="8965" max="8965" width="26.42578125" style="4" customWidth="1"/>
    <col min="8966" max="8966" width="31" style="4" customWidth="1"/>
    <col min="8967" max="8967" width="32.85546875" style="4" customWidth="1"/>
    <col min="8968" max="8968" width="23.28515625" style="4" customWidth="1"/>
    <col min="8969" max="8969" width="22.85546875" style="4" customWidth="1"/>
    <col min="8970" max="8970" width="20.5703125" style="4" customWidth="1"/>
    <col min="8971" max="8971" width="18.85546875" style="4" customWidth="1"/>
    <col min="8972" max="8972" width="23.85546875" style="4" customWidth="1"/>
    <col min="8973" max="8973" width="30" style="4" customWidth="1"/>
    <col min="8974" max="8974" width="16.28515625" style="4" customWidth="1"/>
    <col min="8975" max="8975" width="24.5703125" style="4" customWidth="1"/>
    <col min="8976" max="8976" width="24.85546875" style="4" customWidth="1"/>
    <col min="8977" max="8977" width="22.42578125" style="4" customWidth="1"/>
    <col min="8978" max="8978" width="19" style="4" customWidth="1"/>
    <col min="8979" max="9216" width="9.140625" style="4"/>
    <col min="9217" max="9217" width="13.85546875" style="4" customWidth="1"/>
    <col min="9218" max="9218" width="31.28515625" style="4" customWidth="1"/>
    <col min="9219" max="9220" width="31.5703125" style="4" customWidth="1"/>
    <col min="9221" max="9221" width="26.42578125" style="4" customWidth="1"/>
    <col min="9222" max="9222" width="31" style="4" customWidth="1"/>
    <col min="9223" max="9223" width="32.85546875" style="4" customWidth="1"/>
    <col min="9224" max="9224" width="23.28515625" style="4" customWidth="1"/>
    <col min="9225" max="9225" width="22.85546875" style="4" customWidth="1"/>
    <col min="9226" max="9226" width="20.5703125" style="4" customWidth="1"/>
    <col min="9227" max="9227" width="18.85546875" style="4" customWidth="1"/>
    <col min="9228" max="9228" width="23.85546875" style="4" customWidth="1"/>
    <col min="9229" max="9229" width="30" style="4" customWidth="1"/>
    <col min="9230" max="9230" width="16.28515625" style="4" customWidth="1"/>
    <col min="9231" max="9231" width="24.5703125" style="4" customWidth="1"/>
    <col min="9232" max="9232" width="24.85546875" style="4" customWidth="1"/>
    <col min="9233" max="9233" width="22.42578125" style="4" customWidth="1"/>
    <col min="9234" max="9234" width="19" style="4" customWidth="1"/>
    <col min="9235" max="9472" width="9.140625" style="4"/>
    <col min="9473" max="9473" width="13.85546875" style="4" customWidth="1"/>
    <col min="9474" max="9474" width="31.28515625" style="4" customWidth="1"/>
    <col min="9475" max="9476" width="31.5703125" style="4" customWidth="1"/>
    <col min="9477" max="9477" width="26.42578125" style="4" customWidth="1"/>
    <col min="9478" max="9478" width="31" style="4" customWidth="1"/>
    <col min="9479" max="9479" width="32.85546875" style="4" customWidth="1"/>
    <col min="9480" max="9480" width="23.28515625" style="4" customWidth="1"/>
    <col min="9481" max="9481" width="22.85546875" style="4" customWidth="1"/>
    <col min="9482" max="9482" width="20.5703125" style="4" customWidth="1"/>
    <col min="9483" max="9483" width="18.85546875" style="4" customWidth="1"/>
    <col min="9484" max="9484" width="23.85546875" style="4" customWidth="1"/>
    <col min="9485" max="9485" width="30" style="4" customWidth="1"/>
    <col min="9486" max="9486" width="16.28515625" style="4" customWidth="1"/>
    <col min="9487" max="9487" width="24.5703125" style="4" customWidth="1"/>
    <col min="9488" max="9488" width="24.85546875" style="4" customWidth="1"/>
    <col min="9489" max="9489" width="22.42578125" style="4" customWidth="1"/>
    <col min="9490" max="9490" width="19" style="4" customWidth="1"/>
    <col min="9491" max="9728" width="9.140625" style="4"/>
    <col min="9729" max="9729" width="13.85546875" style="4" customWidth="1"/>
    <col min="9730" max="9730" width="31.28515625" style="4" customWidth="1"/>
    <col min="9731" max="9732" width="31.5703125" style="4" customWidth="1"/>
    <col min="9733" max="9733" width="26.42578125" style="4" customWidth="1"/>
    <col min="9734" max="9734" width="31" style="4" customWidth="1"/>
    <col min="9735" max="9735" width="32.85546875" style="4" customWidth="1"/>
    <col min="9736" max="9736" width="23.28515625" style="4" customWidth="1"/>
    <col min="9737" max="9737" width="22.85546875" style="4" customWidth="1"/>
    <col min="9738" max="9738" width="20.5703125" style="4" customWidth="1"/>
    <col min="9739" max="9739" width="18.85546875" style="4" customWidth="1"/>
    <col min="9740" max="9740" width="23.85546875" style="4" customWidth="1"/>
    <col min="9741" max="9741" width="30" style="4" customWidth="1"/>
    <col min="9742" max="9742" width="16.28515625" style="4" customWidth="1"/>
    <col min="9743" max="9743" width="24.5703125" style="4" customWidth="1"/>
    <col min="9744" max="9744" width="24.85546875" style="4" customWidth="1"/>
    <col min="9745" max="9745" width="22.42578125" style="4" customWidth="1"/>
    <col min="9746" max="9746" width="19" style="4" customWidth="1"/>
    <col min="9747" max="9984" width="9.140625" style="4"/>
    <col min="9985" max="9985" width="13.85546875" style="4" customWidth="1"/>
    <col min="9986" max="9986" width="31.28515625" style="4" customWidth="1"/>
    <col min="9987" max="9988" width="31.5703125" style="4" customWidth="1"/>
    <col min="9989" max="9989" width="26.42578125" style="4" customWidth="1"/>
    <col min="9990" max="9990" width="31" style="4" customWidth="1"/>
    <col min="9991" max="9991" width="32.85546875" style="4" customWidth="1"/>
    <col min="9992" max="9992" width="23.28515625" style="4" customWidth="1"/>
    <col min="9993" max="9993" width="22.85546875" style="4" customWidth="1"/>
    <col min="9994" max="9994" width="20.5703125" style="4" customWidth="1"/>
    <col min="9995" max="9995" width="18.85546875" style="4" customWidth="1"/>
    <col min="9996" max="9996" width="23.85546875" style="4" customWidth="1"/>
    <col min="9997" max="9997" width="30" style="4" customWidth="1"/>
    <col min="9998" max="9998" width="16.28515625" style="4" customWidth="1"/>
    <col min="9999" max="9999" width="24.5703125" style="4" customWidth="1"/>
    <col min="10000" max="10000" width="24.85546875" style="4" customWidth="1"/>
    <col min="10001" max="10001" width="22.42578125" style="4" customWidth="1"/>
    <col min="10002" max="10002" width="19" style="4" customWidth="1"/>
    <col min="10003" max="10240" width="9.140625" style="4"/>
    <col min="10241" max="10241" width="13.85546875" style="4" customWidth="1"/>
    <col min="10242" max="10242" width="31.28515625" style="4" customWidth="1"/>
    <col min="10243" max="10244" width="31.5703125" style="4" customWidth="1"/>
    <col min="10245" max="10245" width="26.42578125" style="4" customWidth="1"/>
    <col min="10246" max="10246" width="31" style="4" customWidth="1"/>
    <col min="10247" max="10247" width="32.85546875" style="4" customWidth="1"/>
    <col min="10248" max="10248" width="23.28515625" style="4" customWidth="1"/>
    <col min="10249" max="10249" width="22.85546875" style="4" customWidth="1"/>
    <col min="10250" max="10250" width="20.5703125" style="4" customWidth="1"/>
    <col min="10251" max="10251" width="18.85546875" style="4" customWidth="1"/>
    <col min="10252" max="10252" width="23.85546875" style="4" customWidth="1"/>
    <col min="10253" max="10253" width="30" style="4" customWidth="1"/>
    <col min="10254" max="10254" width="16.28515625" style="4" customWidth="1"/>
    <col min="10255" max="10255" width="24.5703125" style="4" customWidth="1"/>
    <col min="10256" max="10256" width="24.85546875" style="4" customWidth="1"/>
    <col min="10257" max="10257" width="22.42578125" style="4" customWidth="1"/>
    <col min="10258" max="10258" width="19" style="4" customWidth="1"/>
    <col min="10259" max="10496" width="9.140625" style="4"/>
    <col min="10497" max="10497" width="13.85546875" style="4" customWidth="1"/>
    <col min="10498" max="10498" width="31.28515625" style="4" customWidth="1"/>
    <col min="10499" max="10500" width="31.5703125" style="4" customWidth="1"/>
    <col min="10501" max="10501" width="26.42578125" style="4" customWidth="1"/>
    <col min="10502" max="10502" width="31" style="4" customWidth="1"/>
    <col min="10503" max="10503" width="32.85546875" style="4" customWidth="1"/>
    <col min="10504" max="10504" width="23.28515625" style="4" customWidth="1"/>
    <col min="10505" max="10505" width="22.85546875" style="4" customWidth="1"/>
    <col min="10506" max="10506" width="20.5703125" style="4" customWidth="1"/>
    <col min="10507" max="10507" width="18.85546875" style="4" customWidth="1"/>
    <col min="10508" max="10508" width="23.85546875" style="4" customWidth="1"/>
    <col min="10509" max="10509" width="30" style="4" customWidth="1"/>
    <col min="10510" max="10510" width="16.28515625" style="4" customWidth="1"/>
    <col min="10511" max="10511" width="24.5703125" style="4" customWidth="1"/>
    <col min="10512" max="10512" width="24.85546875" style="4" customWidth="1"/>
    <col min="10513" max="10513" width="22.42578125" style="4" customWidth="1"/>
    <col min="10514" max="10514" width="19" style="4" customWidth="1"/>
    <col min="10515" max="10752" width="9.140625" style="4"/>
    <col min="10753" max="10753" width="13.85546875" style="4" customWidth="1"/>
    <col min="10754" max="10754" width="31.28515625" style="4" customWidth="1"/>
    <col min="10755" max="10756" width="31.5703125" style="4" customWidth="1"/>
    <col min="10757" max="10757" width="26.42578125" style="4" customWidth="1"/>
    <col min="10758" max="10758" width="31" style="4" customWidth="1"/>
    <col min="10759" max="10759" width="32.85546875" style="4" customWidth="1"/>
    <col min="10760" max="10760" width="23.28515625" style="4" customWidth="1"/>
    <col min="10761" max="10761" width="22.85546875" style="4" customWidth="1"/>
    <col min="10762" max="10762" width="20.5703125" style="4" customWidth="1"/>
    <col min="10763" max="10763" width="18.85546875" style="4" customWidth="1"/>
    <col min="10764" max="10764" width="23.85546875" style="4" customWidth="1"/>
    <col min="10765" max="10765" width="30" style="4" customWidth="1"/>
    <col min="10766" max="10766" width="16.28515625" style="4" customWidth="1"/>
    <col min="10767" max="10767" width="24.5703125" style="4" customWidth="1"/>
    <col min="10768" max="10768" width="24.85546875" style="4" customWidth="1"/>
    <col min="10769" max="10769" width="22.42578125" style="4" customWidth="1"/>
    <col min="10770" max="10770" width="19" style="4" customWidth="1"/>
    <col min="10771" max="11008" width="9.140625" style="4"/>
    <col min="11009" max="11009" width="13.85546875" style="4" customWidth="1"/>
    <col min="11010" max="11010" width="31.28515625" style="4" customWidth="1"/>
    <col min="11011" max="11012" width="31.5703125" style="4" customWidth="1"/>
    <col min="11013" max="11013" width="26.42578125" style="4" customWidth="1"/>
    <col min="11014" max="11014" width="31" style="4" customWidth="1"/>
    <col min="11015" max="11015" width="32.85546875" style="4" customWidth="1"/>
    <col min="11016" max="11016" width="23.28515625" style="4" customWidth="1"/>
    <col min="11017" max="11017" width="22.85546875" style="4" customWidth="1"/>
    <col min="11018" max="11018" width="20.5703125" style="4" customWidth="1"/>
    <col min="11019" max="11019" width="18.85546875" style="4" customWidth="1"/>
    <col min="11020" max="11020" width="23.85546875" style="4" customWidth="1"/>
    <col min="11021" max="11021" width="30" style="4" customWidth="1"/>
    <col min="11022" max="11022" width="16.28515625" style="4" customWidth="1"/>
    <col min="11023" max="11023" width="24.5703125" style="4" customWidth="1"/>
    <col min="11024" max="11024" width="24.85546875" style="4" customWidth="1"/>
    <col min="11025" max="11025" width="22.42578125" style="4" customWidth="1"/>
    <col min="11026" max="11026" width="19" style="4" customWidth="1"/>
    <col min="11027" max="11264" width="9.140625" style="4"/>
    <col min="11265" max="11265" width="13.85546875" style="4" customWidth="1"/>
    <col min="11266" max="11266" width="31.28515625" style="4" customWidth="1"/>
    <col min="11267" max="11268" width="31.5703125" style="4" customWidth="1"/>
    <col min="11269" max="11269" width="26.42578125" style="4" customWidth="1"/>
    <col min="11270" max="11270" width="31" style="4" customWidth="1"/>
    <col min="11271" max="11271" width="32.85546875" style="4" customWidth="1"/>
    <col min="11272" max="11272" width="23.28515625" style="4" customWidth="1"/>
    <col min="11273" max="11273" width="22.85546875" style="4" customWidth="1"/>
    <col min="11274" max="11274" width="20.5703125" style="4" customWidth="1"/>
    <col min="11275" max="11275" width="18.85546875" style="4" customWidth="1"/>
    <col min="11276" max="11276" width="23.85546875" style="4" customWidth="1"/>
    <col min="11277" max="11277" width="30" style="4" customWidth="1"/>
    <col min="11278" max="11278" width="16.28515625" style="4" customWidth="1"/>
    <col min="11279" max="11279" width="24.5703125" style="4" customWidth="1"/>
    <col min="11280" max="11280" width="24.85546875" style="4" customWidth="1"/>
    <col min="11281" max="11281" width="22.42578125" style="4" customWidth="1"/>
    <col min="11282" max="11282" width="19" style="4" customWidth="1"/>
    <col min="11283" max="11520" width="9.140625" style="4"/>
    <col min="11521" max="11521" width="13.85546875" style="4" customWidth="1"/>
    <col min="11522" max="11522" width="31.28515625" style="4" customWidth="1"/>
    <col min="11523" max="11524" width="31.5703125" style="4" customWidth="1"/>
    <col min="11525" max="11525" width="26.42578125" style="4" customWidth="1"/>
    <col min="11526" max="11526" width="31" style="4" customWidth="1"/>
    <col min="11527" max="11527" width="32.85546875" style="4" customWidth="1"/>
    <col min="11528" max="11528" width="23.28515625" style="4" customWidth="1"/>
    <col min="11529" max="11529" width="22.85546875" style="4" customWidth="1"/>
    <col min="11530" max="11530" width="20.5703125" style="4" customWidth="1"/>
    <col min="11531" max="11531" width="18.85546875" style="4" customWidth="1"/>
    <col min="11532" max="11532" width="23.85546875" style="4" customWidth="1"/>
    <col min="11533" max="11533" width="30" style="4" customWidth="1"/>
    <col min="11534" max="11534" width="16.28515625" style="4" customWidth="1"/>
    <col min="11535" max="11535" width="24.5703125" style="4" customWidth="1"/>
    <col min="11536" max="11536" width="24.85546875" style="4" customWidth="1"/>
    <col min="11537" max="11537" width="22.42578125" style="4" customWidth="1"/>
    <col min="11538" max="11538" width="19" style="4" customWidth="1"/>
    <col min="11539" max="11776" width="9.140625" style="4"/>
    <col min="11777" max="11777" width="13.85546875" style="4" customWidth="1"/>
    <col min="11778" max="11778" width="31.28515625" style="4" customWidth="1"/>
    <col min="11779" max="11780" width="31.5703125" style="4" customWidth="1"/>
    <col min="11781" max="11781" width="26.42578125" style="4" customWidth="1"/>
    <col min="11782" max="11782" width="31" style="4" customWidth="1"/>
    <col min="11783" max="11783" width="32.85546875" style="4" customWidth="1"/>
    <col min="11784" max="11784" width="23.28515625" style="4" customWidth="1"/>
    <col min="11785" max="11785" width="22.85546875" style="4" customWidth="1"/>
    <col min="11786" max="11786" width="20.5703125" style="4" customWidth="1"/>
    <col min="11787" max="11787" width="18.85546875" style="4" customWidth="1"/>
    <col min="11788" max="11788" width="23.85546875" style="4" customWidth="1"/>
    <col min="11789" max="11789" width="30" style="4" customWidth="1"/>
    <col min="11790" max="11790" width="16.28515625" style="4" customWidth="1"/>
    <col min="11791" max="11791" width="24.5703125" style="4" customWidth="1"/>
    <col min="11792" max="11792" width="24.85546875" style="4" customWidth="1"/>
    <col min="11793" max="11793" width="22.42578125" style="4" customWidth="1"/>
    <col min="11794" max="11794" width="19" style="4" customWidth="1"/>
    <col min="11795" max="12032" width="9.140625" style="4"/>
    <col min="12033" max="12033" width="13.85546875" style="4" customWidth="1"/>
    <col min="12034" max="12034" width="31.28515625" style="4" customWidth="1"/>
    <col min="12035" max="12036" width="31.5703125" style="4" customWidth="1"/>
    <col min="12037" max="12037" width="26.42578125" style="4" customWidth="1"/>
    <col min="12038" max="12038" width="31" style="4" customWidth="1"/>
    <col min="12039" max="12039" width="32.85546875" style="4" customWidth="1"/>
    <col min="12040" max="12040" width="23.28515625" style="4" customWidth="1"/>
    <col min="12041" max="12041" width="22.85546875" style="4" customWidth="1"/>
    <col min="12042" max="12042" width="20.5703125" style="4" customWidth="1"/>
    <col min="12043" max="12043" width="18.85546875" style="4" customWidth="1"/>
    <col min="12044" max="12044" width="23.85546875" style="4" customWidth="1"/>
    <col min="12045" max="12045" width="30" style="4" customWidth="1"/>
    <col min="12046" max="12046" width="16.28515625" style="4" customWidth="1"/>
    <col min="12047" max="12047" width="24.5703125" style="4" customWidth="1"/>
    <col min="12048" max="12048" width="24.85546875" style="4" customWidth="1"/>
    <col min="12049" max="12049" width="22.42578125" style="4" customWidth="1"/>
    <col min="12050" max="12050" width="19" style="4" customWidth="1"/>
    <col min="12051" max="12288" width="9.140625" style="4"/>
    <col min="12289" max="12289" width="13.85546875" style="4" customWidth="1"/>
    <col min="12290" max="12290" width="31.28515625" style="4" customWidth="1"/>
    <col min="12291" max="12292" width="31.5703125" style="4" customWidth="1"/>
    <col min="12293" max="12293" width="26.42578125" style="4" customWidth="1"/>
    <col min="12294" max="12294" width="31" style="4" customWidth="1"/>
    <col min="12295" max="12295" width="32.85546875" style="4" customWidth="1"/>
    <col min="12296" max="12296" width="23.28515625" style="4" customWidth="1"/>
    <col min="12297" max="12297" width="22.85546875" style="4" customWidth="1"/>
    <col min="12298" max="12298" width="20.5703125" style="4" customWidth="1"/>
    <col min="12299" max="12299" width="18.85546875" style="4" customWidth="1"/>
    <col min="12300" max="12300" width="23.85546875" style="4" customWidth="1"/>
    <col min="12301" max="12301" width="30" style="4" customWidth="1"/>
    <col min="12302" max="12302" width="16.28515625" style="4" customWidth="1"/>
    <col min="12303" max="12303" width="24.5703125" style="4" customWidth="1"/>
    <col min="12304" max="12304" width="24.85546875" style="4" customWidth="1"/>
    <col min="12305" max="12305" width="22.42578125" style="4" customWidth="1"/>
    <col min="12306" max="12306" width="19" style="4" customWidth="1"/>
    <col min="12307" max="12544" width="9.140625" style="4"/>
    <col min="12545" max="12545" width="13.85546875" style="4" customWidth="1"/>
    <col min="12546" max="12546" width="31.28515625" style="4" customWidth="1"/>
    <col min="12547" max="12548" width="31.5703125" style="4" customWidth="1"/>
    <col min="12549" max="12549" width="26.42578125" style="4" customWidth="1"/>
    <col min="12550" max="12550" width="31" style="4" customWidth="1"/>
    <col min="12551" max="12551" width="32.85546875" style="4" customWidth="1"/>
    <col min="12552" max="12552" width="23.28515625" style="4" customWidth="1"/>
    <col min="12553" max="12553" width="22.85546875" style="4" customWidth="1"/>
    <col min="12554" max="12554" width="20.5703125" style="4" customWidth="1"/>
    <col min="12555" max="12555" width="18.85546875" style="4" customWidth="1"/>
    <col min="12556" max="12556" width="23.85546875" style="4" customWidth="1"/>
    <col min="12557" max="12557" width="30" style="4" customWidth="1"/>
    <col min="12558" max="12558" width="16.28515625" style="4" customWidth="1"/>
    <col min="12559" max="12559" width="24.5703125" style="4" customWidth="1"/>
    <col min="12560" max="12560" width="24.85546875" style="4" customWidth="1"/>
    <col min="12561" max="12561" width="22.42578125" style="4" customWidth="1"/>
    <col min="12562" max="12562" width="19" style="4" customWidth="1"/>
    <col min="12563" max="12800" width="9.140625" style="4"/>
    <col min="12801" max="12801" width="13.85546875" style="4" customWidth="1"/>
    <col min="12802" max="12802" width="31.28515625" style="4" customWidth="1"/>
    <col min="12803" max="12804" width="31.5703125" style="4" customWidth="1"/>
    <col min="12805" max="12805" width="26.42578125" style="4" customWidth="1"/>
    <col min="12806" max="12806" width="31" style="4" customWidth="1"/>
    <col min="12807" max="12807" width="32.85546875" style="4" customWidth="1"/>
    <col min="12808" max="12808" width="23.28515625" style="4" customWidth="1"/>
    <col min="12809" max="12809" width="22.85546875" style="4" customWidth="1"/>
    <col min="12810" max="12810" width="20.5703125" style="4" customWidth="1"/>
    <col min="12811" max="12811" width="18.85546875" style="4" customWidth="1"/>
    <col min="12812" max="12812" width="23.85546875" style="4" customWidth="1"/>
    <col min="12813" max="12813" width="30" style="4" customWidth="1"/>
    <col min="12814" max="12814" width="16.28515625" style="4" customWidth="1"/>
    <col min="12815" max="12815" width="24.5703125" style="4" customWidth="1"/>
    <col min="12816" max="12816" width="24.85546875" style="4" customWidth="1"/>
    <col min="12817" max="12817" width="22.42578125" style="4" customWidth="1"/>
    <col min="12818" max="12818" width="19" style="4" customWidth="1"/>
    <col min="12819" max="13056" width="9.140625" style="4"/>
    <col min="13057" max="13057" width="13.85546875" style="4" customWidth="1"/>
    <col min="13058" max="13058" width="31.28515625" style="4" customWidth="1"/>
    <col min="13059" max="13060" width="31.5703125" style="4" customWidth="1"/>
    <col min="13061" max="13061" width="26.42578125" style="4" customWidth="1"/>
    <col min="13062" max="13062" width="31" style="4" customWidth="1"/>
    <col min="13063" max="13063" width="32.85546875" style="4" customWidth="1"/>
    <col min="13064" max="13064" width="23.28515625" style="4" customWidth="1"/>
    <col min="13065" max="13065" width="22.85546875" style="4" customWidth="1"/>
    <col min="13066" max="13066" width="20.5703125" style="4" customWidth="1"/>
    <col min="13067" max="13067" width="18.85546875" style="4" customWidth="1"/>
    <col min="13068" max="13068" width="23.85546875" style="4" customWidth="1"/>
    <col min="13069" max="13069" width="30" style="4" customWidth="1"/>
    <col min="13070" max="13070" width="16.28515625" style="4" customWidth="1"/>
    <col min="13071" max="13071" width="24.5703125" style="4" customWidth="1"/>
    <col min="13072" max="13072" width="24.85546875" style="4" customWidth="1"/>
    <col min="13073" max="13073" width="22.42578125" style="4" customWidth="1"/>
    <col min="13074" max="13074" width="19" style="4" customWidth="1"/>
    <col min="13075" max="13312" width="9.140625" style="4"/>
    <col min="13313" max="13313" width="13.85546875" style="4" customWidth="1"/>
    <col min="13314" max="13314" width="31.28515625" style="4" customWidth="1"/>
    <col min="13315" max="13316" width="31.5703125" style="4" customWidth="1"/>
    <col min="13317" max="13317" width="26.42578125" style="4" customWidth="1"/>
    <col min="13318" max="13318" width="31" style="4" customWidth="1"/>
    <col min="13319" max="13319" width="32.85546875" style="4" customWidth="1"/>
    <col min="13320" max="13320" width="23.28515625" style="4" customWidth="1"/>
    <col min="13321" max="13321" width="22.85546875" style="4" customWidth="1"/>
    <col min="13322" max="13322" width="20.5703125" style="4" customWidth="1"/>
    <col min="13323" max="13323" width="18.85546875" style="4" customWidth="1"/>
    <col min="13324" max="13324" width="23.85546875" style="4" customWidth="1"/>
    <col min="13325" max="13325" width="30" style="4" customWidth="1"/>
    <col min="13326" max="13326" width="16.28515625" style="4" customWidth="1"/>
    <col min="13327" max="13327" width="24.5703125" style="4" customWidth="1"/>
    <col min="13328" max="13328" width="24.85546875" style="4" customWidth="1"/>
    <col min="13329" max="13329" width="22.42578125" style="4" customWidth="1"/>
    <col min="13330" max="13330" width="19" style="4" customWidth="1"/>
    <col min="13331" max="13568" width="9.140625" style="4"/>
    <col min="13569" max="13569" width="13.85546875" style="4" customWidth="1"/>
    <col min="13570" max="13570" width="31.28515625" style="4" customWidth="1"/>
    <col min="13571" max="13572" width="31.5703125" style="4" customWidth="1"/>
    <col min="13573" max="13573" width="26.42578125" style="4" customWidth="1"/>
    <col min="13574" max="13574" width="31" style="4" customWidth="1"/>
    <col min="13575" max="13575" width="32.85546875" style="4" customWidth="1"/>
    <col min="13576" max="13576" width="23.28515625" style="4" customWidth="1"/>
    <col min="13577" max="13577" width="22.85546875" style="4" customWidth="1"/>
    <col min="13578" max="13578" width="20.5703125" style="4" customWidth="1"/>
    <col min="13579" max="13579" width="18.85546875" style="4" customWidth="1"/>
    <col min="13580" max="13580" width="23.85546875" style="4" customWidth="1"/>
    <col min="13581" max="13581" width="30" style="4" customWidth="1"/>
    <col min="13582" max="13582" width="16.28515625" style="4" customWidth="1"/>
    <col min="13583" max="13583" width="24.5703125" style="4" customWidth="1"/>
    <col min="13584" max="13584" width="24.85546875" style="4" customWidth="1"/>
    <col min="13585" max="13585" width="22.42578125" style="4" customWidth="1"/>
    <col min="13586" max="13586" width="19" style="4" customWidth="1"/>
    <col min="13587" max="13824" width="9.140625" style="4"/>
    <col min="13825" max="13825" width="13.85546875" style="4" customWidth="1"/>
    <col min="13826" max="13826" width="31.28515625" style="4" customWidth="1"/>
    <col min="13827" max="13828" width="31.5703125" style="4" customWidth="1"/>
    <col min="13829" max="13829" width="26.42578125" style="4" customWidth="1"/>
    <col min="13830" max="13830" width="31" style="4" customWidth="1"/>
    <col min="13831" max="13831" width="32.85546875" style="4" customWidth="1"/>
    <col min="13832" max="13832" width="23.28515625" style="4" customWidth="1"/>
    <col min="13833" max="13833" width="22.85546875" style="4" customWidth="1"/>
    <col min="13834" max="13834" width="20.5703125" style="4" customWidth="1"/>
    <col min="13835" max="13835" width="18.85546875" style="4" customWidth="1"/>
    <col min="13836" max="13836" width="23.85546875" style="4" customWidth="1"/>
    <col min="13837" max="13837" width="30" style="4" customWidth="1"/>
    <col min="13838" max="13838" width="16.28515625" style="4" customWidth="1"/>
    <col min="13839" max="13839" width="24.5703125" style="4" customWidth="1"/>
    <col min="13840" max="13840" width="24.85546875" style="4" customWidth="1"/>
    <col min="13841" max="13841" width="22.42578125" style="4" customWidth="1"/>
    <col min="13842" max="13842" width="19" style="4" customWidth="1"/>
    <col min="13843" max="14080" width="9.140625" style="4"/>
    <col min="14081" max="14081" width="13.85546875" style="4" customWidth="1"/>
    <col min="14082" max="14082" width="31.28515625" style="4" customWidth="1"/>
    <col min="14083" max="14084" width="31.5703125" style="4" customWidth="1"/>
    <col min="14085" max="14085" width="26.42578125" style="4" customWidth="1"/>
    <col min="14086" max="14086" width="31" style="4" customWidth="1"/>
    <col min="14087" max="14087" width="32.85546875" style="4" customWidth="1"/>
    <col min="14088" max="14088" width="23.28515625" style="4" customWidth="1"/>
    <col min="14089" max="14089" width="22.85546875" style="4" customWidth="1"/>
    <col min="14090" max="14090" width="20.5703125" style="4" customWidth="1"/>
    <col min="14091" max="14091" width="18.85546875" style="4" customWidth="1"/>
    <col min="14092" max="14092" width="23.85546875" style="4" customWidth="1"/>
    <col min="14093" max="14093" width="30" style="4" customWidth="1"/>
    <col min="14094" max="14094" width="16.28515625" style="4" customWidth="1"/>
    <col min="14095" max="14095" width="24.5703125" style="4" customWidth="1"/>
    <col min="14096" max="14096" width="24.85546875" style="4" customWidth="1"/>
    <col min="14097" max="14097" width="22.42578125" style="4" customWidth="1"/>
    <col min="14098" max="14098" width="19" style="4" customWidth="1"/>
    <col min="14099" max="14336" width="9.140625" style="4"/>
    <col min="14337" max="14337" width="13.85546875" style="4" customWidth="1"/>
    <col min="14338" max="14338" width="31.28515625" style="4" customWidth="1"/>
    <col min="14339" max="14340" width="31.5703125" style="4" customWidth="1"/>
    <col min="14341" max="14341" width="26.42578125" style="4" customWidth="1"/>
    <col min="14342" max="14342" width="31" style="4" customWidth="1"/>
    <col min="14343" max="14343" width="32.85546875" style="4" customWidth="1"/>
    <col min="14344" max="14344" width="23.28515625" style="4" customWidth="1"/>
    <col min="14345" max="14345" width="22.85546875" style="4" customWidth="1"/>
    <col min="14346" max="14346" width="20.5703125" style="4" customWidth="1"/>
    <col min="14347" max="14347" width="18.85546875" style="4" customWidth="1"/>
    <col min="14348" max="14348" width="23.85546875" style="4" customWidth="1"/>
    <col min="14349" max="14349" width="30" style="4" customWidth="1"/>
    <col min="14350" max="14350" width="16.28515625" style="4" customWidth="1"/>
    <col min="14351" max="14351" width="24.5703125" style="4" customWidth="1"/>
    <col min="14352" max="14352" width="24.85546875" style="4" customWidth="1"/>
    <col min="14353" max="14353" width="22.42578125" style="4" customWidth="1"/>
    <col min="14354" max="14354" width="19" style="4" customWidth="1"/>
    <col min="14355" max="14592" width="9.140625" style="4"/>
    <col min="14593" max="14593" width="13.85546875" style="4" customWidth="1"/>
    <col min="14594" max="14594" width="31.28515625" style="4" customWidth="1"/>
    <col min="14595" max="14596" width="31.5703125" style="4" customWidth="1"/>
    <col min="14597" max="14597" width="26.42578125" style="4" customWidth="1"/>
    <col min="14598" max="14598" width="31" style="4" customWidth="1"/>
    <col min="14599" max="14599" width="32.85546875" style="4" customWidth="1"/>
    <col min="14600" max="14600" width="23.28515625" style="4" customWidth="1"/>
    <col min="14601" max="14601" width="22.85546875" style="4" customWidth="1"/>
    <col min="14602" max="14602" width="20.5703125" style="4" customWidth="1"/>
    <col min="14603" max="14603" width="18.85546875" style="4" customWidth="1"/>
    <col min="14604" max="14604" width="23.85546875" style="4" customWidth="1"/>
    <col min="14605" max="14605" width="30" style="4" customWidth="1"/>
    <col min="14606" max="14606" width="16.28515625" style="4" customWidth="1"/>
    <col min="14607" max="14607" width="24.5703125" style="4" customWidth="1"/>
    <col min="14608" max="14608" width="24.85546875" style="4" customWidth="1"/>
    <col min="14609" max="14609" width="22.42578125" style="4" customWidth="1"/>
    <col min="14610" max="14610" width="19" style="4" customWidth="1"/>
    <col min="14611" max="14848" width="9.140625" style="4"/>
    <col min="14849" max="14849" width="13.85546875" style="4" customWidth="1"/>
    <col min="14850" max="14850" width="31.28515625" style="4" customWidth="1"/>
    <col min="14851" max="14852" width="31.5703125" style="4" customWidth="1"/>
    <col min="14853" max="14853" width="26.42578125" style="4" customWidth="1"/>
    <col min="14854" max="14854" width="31" style="4" customWidth="1"/>
    <col min="14855" max="14855" width="32.85546875" style="4" customWidth="1"/>
    <col min="14856" max="14856" width="23.28515625" style="4" customWidth="1"/>
    <col min="14857" max="14857" width="22.85546875" style="4" customWidth="1"/>
    <col min="14858" max="14858" width="20.5703125" style="4" customWidth="1"/>
    <col min="14859" max="14859" width="18.85546875" style="4" customWidth="1"/>
    <col min="14860" max="14860" width="23.85546875" style="4" customWidth="1"/>
    <col min="14861" max="14861" width="30" style="4" customWidth="1"/>
    <col min="14862" max="14862" width="16.28515625" style="4" customWidth="1"/>
    <col min="14863" max="14863" width="24.5703125" style="4" customWidth="1"/>
    <col min="14864" max="14864" width="24.85546875" style="4" customWidth="1"/>
    <col min="14865" max="14865" width="22.42578125" style="4" customWidth="1"/>
    <col min="14866" max="14866" width="19" style="4" customWidth="1"/>
    <col min="14867" max="15104" width="9.140625" style="4"/>
    <col min="15105" max="15105" width="13.85546875" style="4" customWidth="1"/>
    <col min="15106" max="15106" width="31.28515625" style="4" customWidth="1"/>
    <col min="15107" max="15108" width="31.5703125" style="4" customWidth="1"/>
    <col min="15109" max="15109" width="26.42578125" style="4" customWidth="1"/>
    <col min="15110" max="15110" width="31" style="4" customWidth="1"/>
    <col min="15111" max="15111" width="32.85546875" style="4" customWidth="1"/>
    <col min="15112" max="15112" width="23.28515625" style="4" customWidth="1"/>
    <col min="15113" max="15113" width="22.85546875" style="4" customWidth="1"/>
    <col min="15114" max="15114" width="20.5703125" style="4" customWidth="1"/>
    <col min="15115" max="15115" width="18.85546875" style="4" customWidth="1"/>
    <col min="15116" max="15116" width="23.85546875" style="4" customWidth="1"/>
    <col min="15117" max="15117" width="30" style="4" customWidth="1"/>
    <col min="15118" max="15118" width="16.28515625" style="4" customWidth="1"/>
    <col min="15119" max="15119" width="24.5703125" style="4" customWidth="1"/>
    <col min="15120" max="15120" width="24.85546875" style="4" customWidth="1"/>
    <col min="15121" max="15121" width="22.42578125" style="4" customWidth="1"/>
    <col min="15122" max="15122" width="19" style="4" customWidth="1"/>
    <col min="15123" max="15360" width="9.140625" style="4"/>
    <col min="15361" max="15361" width="13.85546875" style="4" customWidth="1"/>
    <col min="15362" max="15362" width="31.28515625" style="4" customWidth="1"/>
    <col min="15363" max="15364" width="31.5703125" style="4" customWidth="1"/>
    <col min="15365" max="15365" width="26.42578125" style="4" customWidth="1"/>
    <col min="15366" max="15366" width="31" style="4" customWidth="1"/>
    <col min="15367" max="15367" width="32.85546875" style="4" customWidth="1"/>
    <col min="15368" max="15368" width="23.28515625" style="4" customWidth="1"/>
    <col min="15369" max="15369" width="22.85546875" style="4" customWidth="1"/>
    <col min="15370" max="15370" width="20.5703125" style="4" customWidth="1"/>
    <col min="15371" max="15371" width="18.85546875" style="4" customWidth="1"/>
    <col min="15372" max="15372" width="23.85546875" style="4" customWidth="1"/>
    <col min="15373" max="15373" width="30" style="4" customWidth="1"/>
    <col min="15374" max="15374" width="16.28515625" style="4" customWidth="1"/>
    <col min="15375" max="15375" width="24.5703125" style="4" customWidth="1"/>
    <col min="15376" max="15376" width="24.85546875" style="4" customWidth="1"/>
    <col min="15377" max="15377" width="22.42578125" style="4" customWidth="1"/>
    <col min="15378" max="15378" width="19" style="4" customWidth="1"/>
    <col min="15379" max="15616" width="9.140625" style="4"/>
    <col min="15617" max="15617" width="13.85546875" style="4" customWidth="1"/>
    <col min="15618" max="15618" width="31.28515625" style="4" customWidth="1"/>
    <col min="15619" max="15620" width="31.5703125" style="4" customWidth="1"/>
    <col min="15621" max="15621" width="26.42578125" style="4" customWidth="1"/>
    <col min="15622" max="15622" width="31" style="4" customWidth="1"/>
    <col min="15623" max="15623" width="32.85546875" style="4" customWidth="1"/>
    <col min="15624" max="15624" width="23.28515625" style="4" customWidth="1"/>
    <col min="15625" max="15625" width="22.85546875" style="4" customWidth="1"/>
    <col min="15626" max="15626" width="20.5703125" style="4" customWidth="1"/>
    <col min="15627" max="15627" width="18.85546875" style="4" customWidth="1"/>
    <col min="15628" max="15628" width="23.85546875" style="4" customWidth="1"/>
    <col min="15629" max="15629" width="30" style="4" customWidth="1"/>
    <col min="15630" max="15630" width="16.28515625" style="4" customWidth="1"/>
    <col min="15631" max="15631" width="24.5703125" style="4" customWidth="1"/>
    <col min="15632" max="15632" width="24.85546875" style="4" customWidth="1"/>
    <col min="15633" max="15633" width="22.42578125" style="4" customWidth="1"/>
    <col min="15634" max="15634" width="19" style="4" customWidth="1"/>
    <col min="15635" max="15872" width="9.140625" style="4"/>
    <col min="15873" max="15873" width="13.85546875" style="4" customWidth="1"/>
    <col min="15874" max="15874" width="31.28515625" style="4" customWidth="1"/>
    <col min="15875" max="15876" width="31.5703125" style="4" customWidth="1"/>
    <col min="15877" max="15877" width="26.42578125" style="4" customWidth="1"/>
    <col min="15878" max="15878" width="31" style="4" customWidth="1"/>
    <col min="15879" max="15879" width="32.85546875" style="4" customWidth="1"/>
    <col min="15880" max="15880" width="23.28515625" style="4" customWidth="1"/>
    <col min="15881" max="15881" width="22.85546875" style="4" customWidth="1"/>
    <col min="15882" max="15882" width="20.5703125" style="4" customWidth="1"/>
    <col min="15883" max="15883" width="18.85546875" style="4" customWidth="1"/>
    <col min="15884" max="15884" width="23.85546875" style="4" customWidth="1"/>
    <col min="15885" max="15885" width="30" style="4" customWidth="1"/>
    <col min="15886" max="15886" width="16.28515625" style="4" customWidth="1"/>
    <col min="15887" max="15887" width="24.5703125" style="4" customWidth="1"/>
    <col min="15888" max="15888" width="24.85546875" style="4" customWidth="1"/>
    <col min="15889" max="15889" width="22.42578125" style="4" customWidth="1"/>
    <col min="15890" max="15890" width="19" style="4" customWidth="1"/>
    <col min="15891" max="16128" width="9.140625" style="4"/>
    <col min="16129" max="16129" width="13.85546875" style="4" customWidth="1"/>
    <col min="16130" max="16130" width="31.28515625" style="4" customWidth="1"/>
    <col min="16131" max="16132" width="31.5703125" style="4" customWidth="1"/>
    <col min="16133" max="16133" width="26.42578125" style="4" customWidth="1"/>
    <col min="16134" max="16134" width="31" style="4" customWidth="1"/>
    <col min="16135" max="16135" width="32.85546875" style="4" customWidth="1"/>
    <col min="16136" max="16136" width="23.28515625" style="4" customWidth="1"/>
    <col min="16137" max="16137" width="22.85546875" style="4" customWidth="1"/>
    <col min="16138" max="16138" width="20.5703125" style="4" customWidth="1"/>
    <col min="16139" max="16139" width="18.85546875" style="4" customWidth="1"/>
    <col min="16140" max="16140" width="23.85546875" style="4" customWidth="1"/>
    <col min="16141" max="16141" width="30" style="4" customWidth="1"/>
    <col min="16142" max="16142" width="16.28515625" style="4" customWidth="1"/>
    <col min="16143" max="16143" width="24.5703125" style="4" customWidth="1"/>
    <col min="16144" max="16144" width="24.85546875" style="4" customWidth="1"/>
    <col min="16145" max="16145" width="22.42578125" style="4" customWidth="1"/>
    <col min="16146" max="16146" width="19" style="4" customWidth="1"/>
    <col min="16147" max="16384" width="9.140625" style="4"/>
  </cols>
  <sheetData>
    <row r="1" spans="1:15">
      <c r="A1" s="1" t="s">
        <v>0</v>
      </c>
      <c r="B1" s="1" t="s">
        <v>1</v>
      </c>
      <c r="C1" s="2" t="s">
        <v>2</v>
      </c>
      <c r="D1" s="3">
        <v>1537410.75</v>
      </c>
    </row>
    <row r="2" spans="1:15">
      <c r="A2" s="6" t="s">
        <v>3</v>
      </c>
      <c r="B2" s="1" t="s">
        <v>4</v>
      </c>
      <c r="C2" s="2" t="s">
        <v>2</v>
      </c>
      <c r="D2" s="7">
        <v>200844.44</v>
      </c>
    </row>
    <row r="3" spans="1:15">
      <c r="A3" s="1" t="s">
        <v>5</v>
      </c>
      <c r="B3" s="6" t="s">
        <v>6</v>
      </c>
      <c r="C3" s="2" t="s">
        <v>2</v>
      </c>
      <c r="D3" s="7">
        <v>530876.43999999994</v>
      </c>
      <c r="E3" s="8"/>
    </row>
    <row r="4" spans="1:15">
      <c r="A4" s="6"/>
      <c r="B4" s="6"/>
      <c r="C4" s="2"/>
      <c r="D4" s="7"/>
    </row>
    <row r="5" spans="1:15">
      <c r="C5" s="9" t="s">
        <v>7</v>
      </c>
      <c r="D5" s="10">
        <f>SUM(D1:D4)</f>
        <v>2269131.63</v>
      </c>
    </row>
    <row r="6" spans="1:15" s="13" customFormat="1" ht="37.5">
      <c r="A6" s="11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2" t="s">
        <v>15</v>
      </c>
      <c r="I6" s="12" t="s">
        <v>16</v>
      </c>
      <c r="J6" s="12" t="s">
        <v>17</v>
      </c>
      <c r="K6" s="12" t="s">
        <v>18</v>
      </c>
      <c r="L6" s="11" t="s">
        <v>19</v>
      </c>
      <c r="M6" s="11" t="s">
        <v>20</v>
      </c>
    </row>
    <row r="7" spans="1:15">
      <c r="A7" s="1" t="s">
        <v>21</v>
      </c>
      <c r="B7" s="14" t="s">
        <v>22</v>
      </c>
      <c r="C7" s="1" t="s">
        <v>23</v>
      </c>
      <c r="D7" s="1" t="s">
        <v>24</v>
      </c>
      <c r="E7" s="15">
        <v>267000</v>
      </c>
      <c r="F7" s="16">
        <v>0.3</v>
      </c>
      <c r="G7" s="15">
        <f>E7-(E7*F7)</f>
        <v>186900</v>
      </c>
      <c r="H7" s="17">
        <f>E7</f>
        <v>267000</v>
      </c>
      <c r="I7" s="18" t="s">
        <v>25</v>
      </c>
      <c r="J7" s="1" t="s">
        <v>26</v>
      </c>
      <c r="K7" s="15">
        <v>0</v>
      </c>
      <c r="L7" s="19">
        <v>0.83330000000000004</v>
      </c>
      <c r="M7" s="20">
        <f>K7/L7</f>
        <v>0</v>
      </c>
    </row>
    <row r="8" spans="1:15">
      <c r="A8" s="1" t="s">
        <v>0</v>
      </c>
      <c r="B8" s="14" t="s">
        <v>27</v>
      </c>
      <c r="C8" s="21" t="s">
        <v>28</v>
      </c>
      <c r="D8" s="1" t="s">
        <v>29</v>
      </c>
      <c r="E8" s="15">
        <v>1900000</v>
      </c>
      <c r="F8" s="16">
        <v>0.15</v>
      </c>
      <c r="G8" s="15">
        <f>E8-(E8*F8)</f>
        <v>1615000</v>
      </c>
      <c r="H8" s="15">
        <f>E8-K8</f>
        <v>1463000</v>
      </c>
      <c r="I8" s="22" t="s">
        <v>30</v>
      </c>
      <c r="J8" s="1" t="s">
        <v>30</v>
      </c>
      <c r="K8" s="15">
        <f>E8*N8</f>
        <v>437000</v>
      </c>
      <c r="L8" s="19">
        <v>0.83330000000000004</v>
      </c>
      <c r="M8" s="20">
        <f>K8/L8</f>
        <v>524420.97683907358</v>
      </c>
      <c r="N8" s="23">
        <v>0.23</v>
      </c>
      <c r="O8" s="23">
        <v>0.77</v>
      </c>
    </row>
    <row r="9" spans="1:15">
      <c r="A9" s="1"/>
      <c r="B9" s="1"/>
      <c r="C9" s="1"/>
      <c r="D9" s="24" t="s">
        <v>7</v>
      </c>
      <c r="E9" s="25">
        <f>E8-M8</f>
        <v>1375579.0231609265</v>
      </c>
      <c r="F9" s="26"/>
      <c r="G9" s="25">
        <f>G8-M8</f>
        <v>1090579.0231609265</v>
      </c>
      <c r="H9" s="25">
        <f>H8</f>
        <v>1463000</v>
      </c>
      <c r="I9" s="22"/>
      <c r="J9" s="1"/>
      <c r="K9" s="15"/>
      <c r="L9" s="19"/>
      <c r="M9" s="20"/>
    </row>
    <row r="10" spans="1:15" ht="37.5">
      <c r="A10" s="1" t="s">
        <v>0</v>
      </c>
      <c r="B10" s="21" t="s">
        <v>31</v>
      </c>
      <c r="C10" s="27" t="s">
        <v>32</v>
      </c>
      <c r="D10" s="1" t="s">
        <v>26</v>
      </c>
      <c r="E10" s="15">
        <v>0</v>
      </c>
      <c r="F10" s="16">
        <v>0</v>
      </c>
      <c r="G10" s="15">
        <f>E10-(E10*F10)</f>
        <v>0</v>
      </c>
      <c r="H10" s="17">
        <f>E10</f>
        <v>0</v>
      </c>
      <c r="I10" s="1" t="s">
        <v>26</v>
      </c>
      <c r="J10" s="1" t="s">
        <v>26</v>
      </c>
      <c r="K10" s="15">
        <v>0</v>
      </c>
      <c r="L10" s="19">
        <v>0.83330000000000004</v>
      </c>
      <c r="M10" s="20">
        <f>K10/L10</f>
        <v>0</v>
      </c>
    </row>
    <row r="11" spans="1:15" s="36" customFormat="1">
      <c r="A11" s="28" t="s">
        <v>33</v>
      </c>
      <c r="B11" s="28" t="s">
        <v>34</v>
      </c>
      <c r="C11" s="29" t="s">
        <v>35</v>
      </c>
      <c r="D11" s="28" t="s">
        <v>36</v>
      </c>
      <c r="E11" s="30">
        <v>639000</v>
      </c>
      <c r="F11" s="31">
        <v>0.15</v>
      </c>
      <c r="G11" s="30">
        <f>E11-(E11*F11)</f>
        <v>543150</v>
      </c>
      <c r="H11" s="32">
        <v>390744</v>
      </c>
      <c r="I11" s="33" t="s">
        <v>37</v>
      </c>
      <c r="J11" s="28" t="s">
        <v>25</v>
      </c>
      <c r="K11" s="30">
        <v>127000</v>
      </c>
      <c r="L11" s="34">
        <v>0.83330000000000004</v>
      </c>
      <c r="M11" s="35">
        <f>K11/L11</f>
        <v>152406.09624384975</v>
      </c>
    </row>
    <row r="12" spans="1:15">
      <c r="A12" s="1"/>
      <c r="B12" s="1"/>
      <c r="C12" s="27"/>
      <c r="D12" s="24" t="s">
        <v>7</v>
      </c>
      <c r="E12" s="25">
        <f>E11-M11</f>
        <v>486593.90375615028</v>
      </c>
      <c r="F12" s="26"/>
      <c r="G12" s="25">
        <f>G11-M11</f>
        <v>390743.90375615028</v>
      </c>
      <c r="H12" s="25">
        <f>H11</f>
        <v>390744</v>
      </c>
      <c r="I12" s="18"/>
      <c r="J12" s="1"/>
      <c r="K12" s="15"/>
      <c r="L12" s="19"/>
      <c r="M12" s="20"/>
    </row>
    <row r="13" spans="1:15">
      <c r="A13" s="14" t="s">
        <v>38</v>
      </c>
      <c r="B13" s="14" t="s">
        <v>39</v>
      </c>
      <c r="C13" s="14" t="s">
        <v>40</v>
      </c>
      <c r="D13" s="1" t="s">
        <v>41</v>
      </c>
      <c r="E13" s="15">
        <v>500000</v>
      </c>
      <c r="F13" s="16">
        <v>0.2</v>
      </c>
      <c r="G13" s="15">
        <f>E13-(E13*F13)</f>
        <v>400000</v>
      </c>
      <c r="H13" s="17">
        <f>E13-K13</f>
        <v>403000</v>
      </c>
      <c r="I13" s="18" t="s">
        <v>37</v>
      </c>
      <c r="J13" s="1" t="s">
        <v>25</v>
      </c>
      <c r="K13" s="15">
        <v>97000</v>
      </c>
      <c r="L13" s="19">
        <v>0.83330000000000004</v>
      </c>
      <c r="M13" s="20">
        <f>K13/L13</f>
        <v>116404.65618624745</v>
      </c>
    </row>
    <row r="14" spans="1:15">
      <c r="A14" s="1"/>
      <c r="B14" s="1"/>
      <c r="C14" s="1"/>
      <c r="D14" s="24" t="s">
        <v>7</v>
      </c>
      <c r="E14" s="25">
        <f>E13-M13</f>
        <v>383595.34381375252</v>
      </c>
      <c r="F14" s="26"/>
      <c r="G14" s="25">
        <f>G13-M13</f>
        <v>283595.34381375252</v>
      </c>
      <c r="H14" s="25">
        <f>H13</f>
        <v>403000</v>
      </c>
      <c r="I14" s="18"/>
      <c r="J14" s="1"/>
      <c r="K14" s="15"/>
      <c r="L14" s="19"/>
      <c r="M14" s="20"/>
    </row>
    <row r="15" spans="1:15" ht="37.5">
      <c r="A15" s="14" t="s">
        <v>5</v>
      </c>
      <c r="B15" s="21" t="s">
        <v>42</v>
      </c>
      <c r="C15" s="37" t="s">
        <v>43</v>
      </c>
      <c r="D15" s="1" t="s">
        <v>26</v>
      </c>
      <c r="E15" s="15">
        <v>152000</v>
      </c>
      <c r="F15" s="16">
        <v>0</v>
      </c>
      <c r="G15" s="15">
        <f>E15-(E15*F15)</f>
        <v>152000</v>
      </c>
      <c r="H15" s="1" t="s">
        <v>26</v>
      </c>
      <c r="I15" s="1" t="s">
        <v>26</v>
      </c>
      <c r="J15" s="1" t="s">
        <v>26</v>
      </c>
      <c r="K15" s="15">
        <v>0</v>
      </c>
      <c r="L15" s="19">
        <v>0.83330000000000004</v>
      </c>
      <c r="M15" s="20">
        <f>K15/L15</f>
        <v>0</v>
      </c>
    </row>
    <row r="16" spans="1:15">
      <c r="A16" s="1" t="s">
        <v>33</v>
      </c>
      <c r="B16" s="14" t="s">
        <v>44</v>
      </c>
      <c r="C16" s="1" t="s">
        <v>40</v>
      </c>
      <c r="D16" s="1" t="s">
        <v>45</v>
      </c>
      <c r="E16" s="15">
        <v>650000</v>
      </c>
      <c r="F16" s="16">
        <v>0.2</v>
      </c>
      <c r="G16" s="15">
        <f>E16-(E16*F16)</f>
        <v>520000</v>
      </c>
      <c r="H16" s="17">
        <f>E16</f>
        <v>650000</v>
      </c>
      <c r="I16" s="18" t="s">
        <v>25</v>
      </c>
      <c r="J16" s="1" t="s">
        <v>26</v>
      </c>
      <c r="K16" s="15">
        <v>0</v>
      </c>
      <c r="L16" s="19">
        <v>0.83330000000000004</v>
      </c>
      <c r="M16" s="20">
        <f>K16/L16</f>
        <v>0</v>
      </c>
    </row>
    <row r="17" spans="1:18">
      <c r="A17" s="1"/>
      <c r="B17" s="1"/>
      <c r="C17" s="1"/>
      <c r="D17" s="1"/>
      <c r="E17" s="15"/>
      <c r="F17" s="16"/>
      <c r="G17" s="15"/>
      <c r="H17" s="15"/>
      <c r="I17" s="22"/>
      <c r="J17" s="1"/>
      <c r="K17" s="15"/>
      <c r="L17" s="19"/>
      <c r="M17" s="20"/>
    </row>
    <row r="18" spans="1:18">
      <c r="A18" s="1"/>
      <c r="B18" s="1"/>
      <c r="C18" s="1"/>
      <c r="D18" s="1"/>
      <c r="E18" s="15"/>
      <c r="F18" s="16"/>
      <c r="G18" s="15"/>
      <c r="H18" s="15"/>
      <c r="I18" s="22"/>
      <c r="J18" s="1"/>
      <c r="K18" s="15"/>
      <c r="L18" s="19"/>
      <c r="M18" s="20"/>
    </row>
    <row r="19" spans="1:18">
      <c r="A19" s="1"/>
      <c r="B19" s="1"/>
      <c r="C19" s="1"/>
      <c r="D19" s="1"/>
      <c r="E19" s="15"/>
      <c r="F19" s="16"/>
      <c r="G19" s="15"/>
      <c r="H19" s="15"/>
      <c r="I19" s="22"/>
      <c r="J19" s="1"/>
      <c r="K19" s="15"/>
      <c r="L19" s="19"/>
      <c r="M19" s="20"/>
    </row>
    <row r="20" spans="1:18">
      <c r="A20" s="1"/>
      <c r="B20" s="1"/>
      <c r="C20" s="1"/>
      <c r="D20" s="1"/>
      <c r="E20" s="15"/>
      <c r="F20" s="16"/>
      <c r="G20" s="15"/>
      <c r="H20" s="15"/>
      <c r="I20" s="22"/>
      <c r="J20" s="15"/>
      <c r="K20" s="19"/>
      <c r="L20" s="20"/>
      <c r="M20" s="1"/>
    </row>
    <row r="21" spans="1:18" s="45" customFormat="1" ht="52.5">
      <c r="A21" s="38"/>
      <c r="B21" s="38"/>
      <c r="C21" s="39" t="s">
        <v>46</v>
      </c>
      <c r="D21" s="40"/>
      <c r="E21" s="41">
        <f>E7+E9+E12+E14+E15</f>
        <v>2664768.2707308298</v>
      </c>
      <c r="F21" s="42"/>
      <c r="G21" s="41">
        <f>G7+G9+G12+G14+G15</f>
        <v>2103818.2707308293</v>
      </c>
      <c r="H21" s="43">
        <f>H7+H8+H11+H13+G15</f>
        <v>2675744</v>
      </c>
      <c r="I21" s="44"/>
      <c r="J21" s="38"/>
      <c r="K21" s="38"/>
      <c r="L21" s="38"/>
    </row>
    <row r="22" spans="1:18">
      <c r="H22" s="46"/>
      <c r="J22" s="8"/>
      <c r="K22" s="47"/>
      <c r="M22" s="48"/>
      <c r="N22" s="49"/>
      <c r="O22" s="49"/>
      <c r="P22" s="49"/>
      <c r="Q22" s="49"/>
      <c r="R22" s="49"/>
    </row>
    <row r="23" spans="1:18">
      <c r="B23" s="50" t="s">
        <v>47</v>
      </c>
      <c r="C23" s="50"/>
      <c r="D23" s="49"/>
      <c r="E23" s="49"/>
      <c r="F23" s="49"/>
      <c r="G23" s="51"/>
      <c r="H23" s="52"/>
      <c r="I23" s="49"/>
      <c r="J23" s="53"/>
      <c r="K23" s="53"/>
      <c r="L23" s="49"/>
      <c r="M23" s="49"/>
      <c r="N23" s="49"/>
      <c r="O23" s="49"/>
      <c r="P23" s="49"/>
      <c r="Q23" s="49"/>
      <c r="R23" s="49"/>
    </row>
    <row r="24" spans="1:18" ht="37.5">
      <c r="B24" s="49"/>
      <c r="C24" s="54" t="s">
        <v>48</v>
      </c>
      <c r="D24" s="54" t="s">
        <v>49</v>
      </c>
      <c r="E24" s="54" t="s">
        <v>50</v>
      </c>
      <c r="F24" s="55"/>
      <c r="G24" s="55"/>
      <c r="H24" s="49"/>
      <c r="I24" s="52"/>
      <c r="J24" s="51"/>
      <c r="K24" s="49"/>
      <c r="L24" s="49"/>
      <c r="M24" s="49"/>
      <c r="N24" s="49"/>
      <c r="O24" s="49"/>
      <c r="P24" s="49"/>
      <c r="Q24" s="49"/>
      <c r="R24" s="49"/>
    </row>
    <row r="25" spans="1:18" ht="28.5" customHeight="1">
      <c r="B25" s="49"/>
      <c r="C25" s="56" t="s">
        <v>47</v>
      </c>
      <c r="D25" s="57">
        <f>D5/E21*100</f>
        <v>85.153056456112637</v>
      </c>
      <c r="E25" s="57">
        <f>D5/G21*100</f>
        <v>107.85777752618071</v>
      </c>
      <c r="F25" s="49"/>
      <c r="G25" s="49"/>
      <c r="H25" s="58"/>
      <c r="I25" s="51"/>
      <c r="J25" s="49"/>
      <c r="K25" s="49"/>
      <c r="L25" s="49"/>
      <c r="M25" s="49"/>
      <c r="N25" s="49"/>
      <c r="O25" s="49"/>
      <c r="P25" s="49"/>
      <c r="Q25" s="49"/>
      <c r="R25" s="49"/>
    </row>
    <row r="26" spans="1:18">
      <c r="B26" s="49"/>
      <c r="C26" s="59"/>
      <c r="D26" s="60"/>
      <c r="E26" s="60"/>
      <c r="F26" s="49"/>
      <c r="G26" s="51"/>
      <c r="H26" s="58"/>
      <c r="I26" s="51"/>
      <c r="J26" s="49"/>
      <c r="K26" s="49"/>
      <c r="L26" s="49"/>
      <c r="M26" s="49"/>
      <c r="N26" s="49"/>
      <c r="O26" s="49"/>
      <c r="P26" s="49"/>
      <c r="Q26" s="49"/>
      <c r="R26" s="49"/>
    </row>
    <row r="27" spans="1:18">
      <c r="B27" s="49"/>
      <c r="C27" s="59"/>
      <c r="D27" s="60"/>
      <c r="E27" s="60"/>
      <c r="F27" s="49"/>
      <c r="G27" s="49"/>
      <c r="H27" s="58"/>
      <c r="I27" s="51"/>
      <c r="J27" s="49"/>
      <c r="K27" s="49"/>
      <c r="L27" s="49"/>
      <c r="M27" s="49"/>
      <c r="N27" s="49"/>
      <c r="O27" s="49"/>
      <c r="P27" s="49"/>
      <c r="Q27" s="49"/>
      <c r="R27" s="49"/>
    </row>
    <row r="28" spans="1:18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27" thickBot="1">
      <c r="B29" s="61" t="s">
        <v>51</v>
      </c>
      <c r="C29" s="61"/>
      <c r="D29" s="61"/>
      <c r="E29" s="49"/>
      <c r="F29" s="49"/>
      <c r="G29" s="49"/>
      <c r="H29" s="49"/>
      <c r="I29" s="49"/>
      <c r="J29" s="49"/>
      <c r="K29" s="49"/>
      <c r="L29" s="49"/>
    </row>
    <row r="30" spans="1:18" s="62" customFormat="1" ht="26.25">
      <c r="B30" s="63" t="s">
        <v>52</v>
      </c>
      <c r="C30" s="64"/>
      <c r="D30" s="64"/>
      <c r="E30" s="65"/>
      <c r="F30" s="66" t="s">
        <v>53</v>
      </c>
      <c r="G30" s="67"/>
      <c r="H30" s="67"/>
      <c r="I30" s="67"/>
      <c r="J30" s="67"/>
      <c r="K30" s="68"/>
      <c r="L30" s="69" t="s">
        <v>54</v>
      </c>
      <c r="M30" s="70"/>
      <c r="N30" s="70"/>
      <c r="O30" s="70"/>
      <c r="P30" s="70"/>
      <c r="Q30" s="70"/>
      <c r="R30" s="71"/>
    </row>
    <row r="31" spans="1:18" ht="38.25" thickBot="1">
      <c r="B31" s="72" t="s">
        <v>55</v>
      </c>
      <c r="C31" s="73" t="s">
        <v>56</v>
      </c>
      <c r="D31" s="73" t="s">
        <v>57</v>
      </c>
      <c r="E31" s="74" t="s">
        <v>58</v>
      </c>
      <c r="F31" s="75" t="s">
        <v>59</v>
      </c>
      <c r="G31" s="76" t="s">
        <v>9</v>
      </c>
      <c r="H31" s="76" t="s">
        <v>60</v>
      </c>
      <c r="I31" s="76" t="s">
        <v>61</v>
      </c>
      <c r="J31" s="76" t="s">
        <v>62</v>
      </c>
      <c r="K31" s="77" t="s">
        <v>47</v>
      </c>
      <c r="L31" s="78" t="s">
        <v>59</v>
      </c>
      <c r="M31" s="79" t="s">
        <v>9</v>
      </c>
      <c r="N31" s="79" t="s">
        <v>63</v>
      </c>
      <c r="O31" s="79" t="s">
        <v>64</v>
      </c>
      <c r="P31" s="79" t="s">
        <v>61</v>
      </c>
      <c r="Q31" s="79" t="s">
        <v>62</v>
      </c>
      <c r="R31" s="80" t="s">
        <v>47</v>
      </c>
    </row>
    <row r="32" spans="1:18" ht="19.5" thickBot="1">
      <c r="B32" s="81" t="str">
        <f>B1</f>
        <v>FC20170460004656</v>
      </c>
      <c r="C32" s="82">
        <f>D1</f>
        <v>1537410.75</v>
      </c>
      <c r="D32" s="83" t="s">
        <v>65</v>
      </c>
      <c r="E32" s="84" t="s">
        <v>66</v>
      </c>
      <c r="F32" s="85">
        <f>C32/D25*100</f>
        <v>1805467.4887593403</v>
      </c>
      <c r="G32" s="86"/>
      <c r="H32" s="86"/>
      <c r="I32" s="86"/>
      <c r="J32" s="87">
        <f>C32/I37*100</f>
        <v>85.153056456112637</v>
      </c>
      <c r="K32" s="88">
        <f>D25</f>
        <v>85.153056456112637</v>
      </c>
      <c r="L32" s="85">
        <f>C32/E25*100</f>
        <v>1425405.5528140459</v>
      </c>
      <c r="M32" s="86"/>
      <c r="N32" s="89"/>
      <c r="O32" s="86"/>
      <c r="P32" s="86"/>
      <c r="Q32" s="90">
        <f>C32/P37*100</f>
        <v>107.85777752618071</v>
      </c>
      <c r="R32" s="91">
        <f>E25</f>
        <v>107.85777752618071</v>
      </c>
    </row>
    <row r="33" spans="2:20">
      <c r="B33" s="92"/>
      <c r="C33" s="93"/>
      <c r="D33" s="93"/>
      <c r="E33" s="93"/>
      <c r="F33" s="94"/>
      <c r="G33" s="95" t="str">
        <f>B7</f>
        <v>COL201704600006462</v>
      </c>
      <c r="H33" s="95">
        <f>E7</f>
        <v>267000</v>
      </c>
      <c r="I33" s="96">
        <v>0</v>
      </c>
      <c r="J33" s="97"/>
      <c r="K33" s="98"/>
      <c r="L33" s="94"/>
      <c r="M33" s="99" t="str">
        <f>G33</f>
        <v>COL201704600006462</v>
      </c>
      <c r="N33" s="100">
        <f>F7</f>
        <v>0.3</v>
      </c>
      <c r="O33" s="101">
        <f>G7</f>
        <v>186900</v>
      </c>
      <c r="P33" s="99">
        <v>0</v>
      </c>
      <c r="Q33" s="101"/>
      <c r="R33" s="102"/>
      <c r="T33" s="103"/>
    </row>
    <row r="34" spans="2:20">
      <c r="B34" s="92"/>
      <c r="C34" s="93"/>
      <c r="D34" s="93"/>
      <c r="E34" s="93"/>
      <c r="F34" s="94"/>
      <c r="G34" s="104" t="str">
        <f>B8</f>
        <v>COL201704600006465</v>
      </c>
      <c r="H34" s="95">
        <f>E8</f>
        <v>1900000</v>
      </c>
      <c r="I34" s="96">
        <f>E9</f>
        <v>1375579.0231609265</v>
      </c>
      <c r="J34" s="97">
        <f>F32-I34</f>
        <v>429888.46559841372</v>
      </c>
      <c r="K34" s="98"/>
      <c r="L34" s="94"/>
      <c r="M34" s="99" t="str">
        <f>G34</f>
        <v>COL201704600006465</v>
      </c>
      <c r="N34" s="100">
        <f>F8</f>
        <v>0.15</v>
      </c>
      <c r="O34" s="101">
        <f>G8</f>
        <v>1615000</v>
      </c>
      <c r="P34" s="99">
        <f>G9</f>
        <v>1090579.0231609265</v>
      </c>
      <c r="Q34" s="101">
        <f>L32-P34</f>
        <v>334826.52965311939</v>
      </c>
      <c r="R34" s="102"/>
      <c r="T34" s="103"/>
    </row>
    <row r="35" spans="2:20">
      <c r="B35" s="92"/>
      <c r="C35" s="93"/>
      <c r="D35" s="93"/>
      <c r="E35" s="93"/>
      <c r="F35" s="94"/>
      <c r="G35" s="104" t="str">
        <f>B11</f>
        <v>COL201704600006470</v>
      </c>
      <c r="H35" s="95">
        <f>E11</f>
        <v>639000</v>
      </c>
      <c r="I35" s="96">
        <f>J34</f>
        <v>429888.46559841372</v>
      </c>
      <c r="J35" s="97"/>
      <c r="K35" s="98"/>
      <c r="L35" s="94"/>
      <c r="M35" s="99" t="str">
        <f>B11</f>
        <v>COL201704600006470</v>
      </c>
      <c r="N35" s="100">
        <f>F11</f>
        <v>0.15</v>
      </c>
      <c r="O35" s="101">
        <f>G11</f>
        <v>543150</v>
      </c>
      <c r="P35" s="99">
        <f>Q34</f>
        <v>334826.52965311939</v>
      </c>
      <c r="Q35" s="101"/>
      <c r="R35" s="102"/>
      <c r="T35" s="103"/>
    </row>
    <row r="36" spans="2:20">
      <c r="B36" s="92"/>
      <c r="C36" s="93"/>
      <c r="D36" s="93"/>
      <c r="E36" s="93"/>
      <c r="F36" s="94"/>
      <c r="G36" s="104"/>
      <c r="H36" s="95"/>
      <c r="I36" s="95"/>
      <c r="J36" s="97"/>
      <c r="K36" s="98"/>
      <c r="L36" s="94"/>
      <c r="M36" s="99"/>
      <c r="N36" s="100"/>
      <c r="O36" s="101"/>
      <c r="P36" s="99"/>
      <c r="Q36" s="101"/>
      <c r="R36" s="102"/>
      <c r="T36" s="103"/>
    </row>
    <row r="37" spans="2:20" ht="19.5" thickBot="1">
      <c r="B37" s="105"/>
      <c r="C37" s="106"/>
      <c r="D37" s="106"/>
      <c r="E37" s="106"/>
      <c r="F37" s="107"/>
      <c r="G37" s="108"/>
      <c r="H37" s="109" t="s">
        <v>7</v>
      </c>
      <c r="I37" s="110">
        <f>SUM(I33:I36)</f>
        <v>1805467.4887593403</v>
      </c>
      <c r="J37" s="111"/>
      <c r="K37" s="112"/>
      <c r="L37" s="94"/>
      <c r="M37" s="113"/>
      <c r="N37" s="113"/>
      <c r="O37" s="114" t="s">
        <v>7</v>
      </c>
      <c r="P37" s="115">
        <f>SUM(P33:P36)</f>
        <v>1425405.5528140459</v>
      </c>
      <c r="Q37" s="113"/>
      <c r="R37" s="102"/>
    </row>
    <row r="38" spans="2:20" ht="19.5" thickBot="1">
      <c r="B38" s="81" t="str">
        <f>B2</f>
        <v>FC20170460004657</v>
      </c>
      <c r="C38" s="82">
        <f>D2</f>
        <v>200844.44</v>
      </c>
      <c r="D38" s="83" t="s">
        <v>65</v>
      </c>
      <c r="E38" s="84" t="str">
        <f>E32</f>
        <v>Robert Bosh</v>
      </c>
      <c r="F38" s="116">
        <f>C38/D25*100</f>
        <v>235862.8666529592</v>
      </c>
      <c r="G38" s="117"/>
      <c r="H38" s="117"/>
      <c r="I38" s="117"/>
      <c r="J38" s="118">
        <f>C38/I41*100</f>
        <v>85.153056456112637</v>
      </c>
      <c r="K38" s="119">
        <f>D25</f>
        <v>85.153056456112637</v>
      </c>
      <c r="L38" s="85">
        <f>C38/E25*100</f>
        <v>186212.29234141071</v>
      </c>
      <c r="M38" s="117"/>
      <c r="N38" s="120"/>
      <c r="O38" s="117"/>
      <c r="P38" s="117"/>
      <c r="Q38" s="121">
        <f>C38/P41*100</f>
        <v>107.85777752618071</v>
      </c>
      <c r="R38" s="122">
        <f>E25</f>
        <v>107.85777752618071</v>
      </c>
    </row>
    <row r="39" spans="2:20">
      <c r="B39" s="92"/>
      <c r="C39" s="93"/>
      <c r="D39" s="93"/>
      <c r="E39" s="93"/>
      <c r="F39" s="94"/>
      <c r="G39" s="113" t="str">
        <f>B13</f>
        <v>COL201704600006473</v>
      </c>
      <c r="H39" s="99">
        <f>E13</f>
        <v>500000</v>
      </c>
      <c r="I39" s="123">
        <f>F38</f>
        <v>235862.8666529592</v>
      </c>
      <c r="J39" s="124"/>
      <c r="K39" s="125"/>
      <c r="L39" s="94"/>
      <c r="M39" s="113" t="str">
        <f>G39</f>
        <v>COL201704600006473</v>
      </c>
      <c r="N39" s="100">
        <f>F13</f>
        <v>0.2</v>
      </c>
      <c r="O39" s="101">
        <f>G13</f>
        <v>400000</v>
      </c>
      <c r="P39" s="99">
        <f>L38</f>
        <v>186212.29234141071</v>
      </c>
      <c r="Q39" s="101"/>
      <c r="R39" s="102"/>
    </row>
    <row r="40" spans="2:20">
      <c r="B40" s="92"/>
      <c r="C40" s="93"/>
      <c r="D40" s="93"/>
      <c r="E40" s="93"/>
      <c r="F40" s="94"/>
      <c r="G40" s="113"/>
      <c r="H40" s="99"/>
      <c r="I40" s="99"/>
      <c r="J40" s="124"/>
      <c r="K40" s="125"/>
      <c r="L40" s="94"/>
      <c r="M40" s="113"/>
      <c r="N40" s="100"/>
      <c r="O40" s="101"/>
      <c r="P40" s="99"/>
      <c r="Q40" s="101"/>
      <c r="R40" s="102"/>
    </row>
    <row r="41" spans="2:20" ht="19.5" thickBot="1">
      <c r="B41" s="92"/>
      <c r="C41" s="93"/>
      <c r="D41" s="93"/>
      <c r="E41" s="93"/>
      <c r="F41" s="94"/>
      <c r="G41" s="113"/>
      <c r="H41" s="115" t="s">
        <v>7</v>
      </c>
      <c r="I41" s="115">
        <f>SUM(I39:I40)</f>
        <v>235862.8666529592</v>
      </c>
      <c r="J41" s="124"/>
      <c r="K41" s="125"/>
      <c r="L41" s="94"/>
      <c r="M41" s="113"/>
      <c r="N41" s="100"/>
      <c r="O41" s="114" t="s">
        <v>7</v>
      </c>
      <c r="P41" s="115">
        <f>SUM(P39:P40)</f>
        <v>186212.29234141071</v>
      </c>
      <c r="Q41" s="101"/>
      <c r="R41" s="102"/>
    </row>
    <row r="42" spans="2:20" ht="19.5" thickBot="1">
      <c r="B42" s="81" t="str">
        <f>B3</f>
        <v>FC20170460004658</v>
      </c>
      <c r="C42" s="82">
        <f>D3</f>
        <v>530876.43999999994</v>
      </c>
      <c r="D42" s="83" t="s">
        <v>65</v>
      </c>
      <c r="E42" s="84" t="str">
        <f>E38</f>
        <v>Robert Bosh</v>
      </c>
      <c r="F42" s="116">
        <f>C42/D25*100</f>
        <v>623437.91531853052</v>
      </c>
      <c r="G42" s="117"/>
      <c r="H42" s="117"/>
      <c r="I42" s="117"/>
      <c r="J42" s="118">
        <f>C42/I47*100</f>
        <v>93.673198800883213</v>
      </c>
      <c r="K42" s="126">
        <f>D25</f>
        <v>85.153056456112637</v>
      </c>
      <c r="L42" s="85">
        <f>C42/E25*100</f>
        <v>492200.42557537253</v>
      </c>
      <c r="M42" s="117"/>
      <c r="N42" s="120"/>
      <c r="O42" s="117"/>
      <c r="P42" s="117"/>
      <c r="Q42" s="121">
        <f>C42/P47*100</f>
        <v>121.68165556934427</v>
      </c>
      <c r="R42" s="122">
        <f>E25</f>
        <v>107.85777752618071</v>
      </c>
    </row>
    <row r="43" spans="2:20">
      <c r="B43" s="92"/>
      <c r="C43" s="93"/>
      <c r="D43" s="93"/>
      <c r="E43" s="93"/>
      <c r="F43" s="94"/>
      <c r="G43" s="113" t="str">
        <f>B7</f>
        <v>COL201704600006462</v>
      </c>
      <c r="H43" s="99">
        <f>E7</f>
        <v>267000</v>
      </c>
      <c r="I43" s="99">
        <f>H43</f>
        <v>267000</v>
      </c>
      <c r="J43" s="127">
        <f>J45-H43</f>
        <v>204437.91531853052</v>
      </c>
      <c r="K43" s="128"/>
      <c r="L43" s="129"/>
      <c r="M43" s="113" t="str">
        <f>G43</f>
        <v>COL201704600006462</v>
      </c>
      <c r="N43" s="100">
        <f>F7</f>
        <v>0.3</v>
      </c>
      <c r="O43" s="101">
        <f>G7</f>
        <v>186900</v>
      </c>
      <c r="P43" s="99">
        <f>O43</f>
        <v>186900</v>
      </c>
      <c r="Q43" s="101"/>
      <c r="R43" s="102"/>
    </row>
    <row r="44" spans="2:20">
      <c r="B44" s="92"/>
      <c r="C44" s="93"/>
      <c r="D44" s="93"/>
      <c r="E44" s="93"/>
      <c r="F44" s="94"/>
      <c r="G44" s="130" t="str">
        <f>B13</f>
        <v>COL201704600006473</v>
      </c>
      <c r="H44" s="99">
        <f>E13</f>
        <v>500000</v>
      </c>
      <c r="I44" s="99">
        <f>E14-I39</f>
        <v>147732.47716079332</v>
      </c>
      <c r="J44" s="124"/>
      <c r="K44" s="128"/>
      <c r="L44" s="129"/>
      <c r="M44" s="113" t="str">
        <f>G44</f>
        <v>COL201704600006473</v>
      </c>
      <c r="N44" s="100">
        <f>F13</f>
        <v>0.2</v>
      </c>
      <c r="O44" s="101">
        <f>G13</f>
        <v>400000</v>
      </c>
      <c r="P44" s="99">
        <f>G14-P39</f>
        <v>97383.051472341816</v>
      </c>
      <c r="Q44" s="101"/>
      <c r="R44" s="102"/>
    </row>
    <row r="45" spans="2:20">
      <c r="B45" s="92"/>
      <c r="C45" s="93"/>
      <c r="D45" s="93"/>
      <c r="E45" s="93"/>
      <c r="F45" s="94"/>
      <c r="G45" s="113" t="str">
        <f>B16</f>
        <v>COL201704600006477</v>
      </c>
      <c r="H45" s="99">
        <f>E16</f>
        <v>650000</v>
      </c>
      <c r="I45" s="99">
        <f>E15</f>
        <v>152000</v>
      </c>
      <c r="J45" s="124">
        <f>F42-I45</f>
        <v>471437.91531853052</v>
      </c>
      <c r="K45" s="128"/>
      <c r="L45" s="129"/>
      <c r="M45" s="113" t="str">
        <f>G45</f>
        <v>COL201704600006477</v>
      </c>
      <c r="N45" s="100">
        <f>F16</f>
        <v>0.2</v>
      </c>
      <c r="O45" s="101">
        <f>G16</f>
        <v>520000</v>
      </c>
      <c r="P45" s="99">
        <f>G15</f>
        <v>152000</v>
      </c>
      <c r="Q45" s="101"/>
      <c r="R45" s="102"/>
    </row>
    <row r="46" spans="2:20">
      <c r="B46" s="92"/>
      <c r="C46" s="93"/>
      <c r="D46" s="93"/>
      <c r="E46" s="93"/>
      <c r="F46" s="94"/>
      <c r="G46" s="113"/>
      <c r="H46" s="99"/>
      <c r="I46" s="99"/>
      <c r="J46" s="124"/>
      <c r="K46" s="128"/>
      <c r="L46" s="129"/>
      <c r="M46" s="113"/>
      <c r="N46" s="100"/>
      <c r="O46" s="101"/>
      <c r="P46" s="99"/>
      <c r="Q46" s="101"/>
      <c r="R46" s="102"/>
      <c r="T46" s="103"/>
    </row>
    <row r="47" spans="2:20" ht="19.5" thickBot="1">
      <c r="B47" s="105"/>
      <c r="C47" s="106"/>
      <c r="D47" s="106"/>
      <c r="E47" s="106"/>
      <c r="F47" s="107"/>
      <c r="G47" s="108"/>
      <c r="H47" s="115" t="s">
        <v>7</v>
      </c>
      <c r="I47" s="115">
        <f>SUM(I42:I46)</f>
        <v>566732.47716079326</v>
      </c>
      <c r="J47" s="111"/>
      <c r="K47" s="112"/>
      <c r="L47" s="94"/>
      <c r="M47" s="113"/>
      <c r="N47" s="113"/>
      <c r="O47" s="114" t="s">
        <v>7</v>
      </c>
      <c r="P47" s="115">
        <f>SUM(P42:P46)</f>
        <v>436283.05147234182</v>
      </c>
      <c r="Q47" s="113"/>
      <c r="R47" s="102"/>
    </row>
    <row r="48" spans="2:20" ht="19.5" thickBot="1">
      <c r="B48" s="81" t="e">
        <f>#REF!</f>
        <v>#REF!</v>
      </c>
      <c r="C48" s="82" t="e">
        <f>#REF!</f>
        <v>#REF!</v>
      </c>
      <c r="D48" s="83" t="s">
        <v>65</v>
      </c>
      <c r="E48" s="84" t="s">
        <v>67</v>
      </c>
      <c r="F48" s="116" t="e">
        <f>C48/D25*100</f>
        <v>#REF!</v>
      </c>
      <c r="G48" s="83"/>
      <c r="H48" s="83"/>
      <c r="I48" s="83"/>
      <c r="J48" s="131" t="e">
        <f>C48/I51*100</f>
        <v>#REF!</v>
      </c>
      <c r="K48" s="132">
        <f>D25</f>
        <v>85.153056456112637</v>
      </c>
      <c r="L48" s="85" t="e">
        <f>C48/E25*100</f>
        <v>#REF!</v>
      </c>
      <c r="M48" s="117"/>
      <c r="N48" s="120"/>
      <c r="O48" s="117"/>
      <c r="P48" s="117"/>
      <c r="Q48" s="121" t="e">
        <f>C48/P51*100</f>
        <v>#REF!</v>
      </c>
      <c r="R48" s="122">
        <f>E25</f>
        <v>107.85777752618071</v>
      </c>
    </row>
    <row r="49" spans="2:20">
      <c r="B49" s="92"/>
      <c r="C49" s="93"/>
      <c r="D49" s="93"/>
      <c r="E49" s="93"/>
      <c r="F49" s="94"/>
      <c r="G49" s="133"/>
      <c r="H49" s="134"/>
      <c r="I49" s="134"/>
      <c r="J49" s="135"/>
      <c r="K49" s="136"/>
      <c r="L49" s="94"/>
      <c r="M49" s="113"/>
      <c r="N49" s="100"/>
      <c r="O49" s="101"/>
      <c r="P49" s="99"/>
      <c r="Q49" s="101"/>
      <c r="R49" s="102"/>
    </row>
    <row r="50" spans="2:20">
      <c r="B50" s="92"/>
      <c r="C50" s="93"/>
      <c r="D50" s="93"/>
      <c r="E50" s="93"/>
      <c r="F50" s="94"/>
      <c r="G50" s="113"/>
      <c r="H50" s="99"/>
      <c r="I50" s="99"/>
      <c r="J50" s="124"/>
      <c r="K50" s="125"/>
      <c r="L50" s="94"/>
      <c r="M50" s="113"/>
      <c r="N50" s="100"/>
      <c r="O50" s="101"/>
      <c r="P50" s="99"/>
      <c r="Q50" s="101"/>
      <c r="R50" s="102"/>
      <c r="T50" s="103"/>
    </row>
    <row r="51" spans="2:20" ht="19.5" thickBot="1">
      <c r="B51" s="105"/>
      <c r="C51" s="106"/>
      <c r="D51" s="106"/>
      <c r="E51" s="106"/>
      <c r="F51" s="107"/>
      <c r="G51" s="108"/>
      <c r="H51" s="110" t="s">
        <v>7</v>
      </c>
      <c r="I51" s="110">
        <f>SUM(I49:I50)</f>
        <v>0</v>
      </c>
      <c r="J51" s="111"/>
      <c r="K51" s="112"/>
      <c r="L51" s="107"/>
      <c r="M51" s="108"/>
      <c r="N51" s="108"/>
      <c r="O51" s="114" t="s">
        <v>7</v>
      </c>
      <c r="P51" s="115">
        <f>SUM(P49:P50)</f>
        <v>0</v>
      </c>
      <c r="Q51" s="108"/>
      <c r="R51" s="137"/>
      <c r="T51" s="103"/>
    </row>
    <row r="52" spans="2:20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49"/>
      <c r="N52" s="49"/>
      <c r="O52" s="49"/>
      <c r="P52" s="49"/>
      <c r="Q52" s="49"/>
      <c r="R52" s="49"/>
    </row>
    <row r="53" spans="2:20">
      <c r="B53" s="50" t="s">
        <v>68</v>
      </c>
      <c r="C53" s="50"/>
      <c r="D53" s="50"/>
      <c r="E53" s="49"/>
      <c r="F53" s="49"/>
      <c r="G53" s="49"/>
      <c r="H53" s="49"/>
      <c r="I53" s="49"/>
      <c r="J53" s="138"/>
      <c r="K53" s="138"/>
      <c r="L53" s="49"/>
      <c r="M53" s="49"/>
      <c r="N53" s="49"/>
      <c r="O53" s="49"/>
      <c r="P53" s="138"/>
      <c r="Q53" s="49"/>
      <c r="R53" s="49"/>
    </row>
    <row r="54" spans="2:20" ht="37.5">
      <c r="B54" s="54" t="s">
        <v>9</v>
      </c>
      <c r="C54" s="54" t="s">
        <v>11</v>
      </c>
      <c r="D54" s="54" t="s">
        <v>69</v>
      </c>
      <c r="E54" s="54" t="s">
        <v>50</v>
      </c>
      <c r="F54" s="54" t="s">
        <v>70</v>
      </c>
      <c r="G54" s="54" t="s">
        <v>71</v>
      </c>
      <c r="H54" s="49"/>
      <c r="I54" s="49"/>
      <c r="J54" s="138"/>
      <c r="K54" s="138"/>
      <c r="L54" s="49"/>
      <c r="M54" s="49"/>
      <c r="N54" s="49"/>
      <c r="O54" s="49"/>
      <c r="P54" s="49"/>
      <c r="Q54" s="49"/>
      <c r="R54" s="49"/>
    </row>
    <row r="55" spans="2:20">
      <c r="B55" s="113" t="str">
        <f>B7</f>
        <v>COL201704600006462</v>
      </c>
      <c r="C55" s="113" t="str">
        <f>D7</f>
        <v>CHG201704600004207</v>
      </c>
      <c r="D55" s="101">
        <f>E7</f>
        <v>267000</v>
      </c>
      <c r="E55" s="101">
        <f>G7</f>
        <v>186900</v>
      </c>
      <c r="F55" s="101">
        <f>D55-(I33+I43)</f>
        <v>0</v>
      </c>
      <c r="G55" s="101">
        <f>E55-(P33+P43)</f>
        <v>0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2:20">
      <c r="B56" s="113" t="str">
        <f>B8</f>
        <v>COL201704600006465</v>
      </c>
      <c r="C56" s="113" t="str">
        <f>D8</f>
        <v>CHG201704600004208</v>
      </c>
      <c r="D56" s="101">
        <f>E8</f>
        <v>1900000</v>
      </c>
      <c r="E56" s="101">
        <f>G8</f>
        <v>1615000</v>
      </c>
      <c r="F56" s="101">
        <f>D56-(I34)</f>
        <v>524420.97683907347</v>
      </c>
      <c r="G56" s="101">
        <f>E56-(P34)</f>
        <v>524420.97683907347</v>
      </c>
      <c r="H56" s="49"/>
      <c r="I56" s="49"/>
      <c r="J56" s="49"/>
      <c r="K56" s="49"/>
      <c r="L56" s="49"/>
      <c r="M56" s="49"/>
      <c r="N56" s="49"/>
      <c r="O56" s="49"/>
      <c r="P56" s="138"/>
      <c r="Q56" s="49"/>
      <c r="R56" s="49"/>
    </row>
    <row r="57" spans="2:20">
      <c r="B57" s="113" t="str">
        <f>B11</f>
        <v>COL201704600006470</v>
      </c>
      <c r="C57" s="113" t="str">
        <f>D11</f>
        <v>CHG201704600004211</v>
      </c>
      <c r="D57" s="101">
        <f>E11</f>
        <v>639000</v>
      </c>
      <c r="E57" s="101">
        <f>G11</f>
        <v>543150</v>
      </c>
      <c r="F57" s="101">
        <f>D57-I35</f>
        <v>209111.53440158628</v>
      </c>
      <c r="G57" s="101">
        <f>E57-P35</f>
        <v>208323.47034688061</v>
      </c>
      <c r="H57" s="49"/>
      <c r="I57" s="49"/>
      <c r="J57" s="55"/>
      <c r="K57" s="49"/>
      <c r="L57" s="49"/>
      <c r="M57" s="49"/>
      <c r="N57" s="49"/>
      <c r="O57" s="49"/>
      <c r="P57" s="138"/>
      <c r="Q57" s="49"/>
      <c r="R57" s="49"/>
    </row>
    <row r="58" spans="2:20">
      <c r="B58" s="113" t="str">
        <f>B13</f>
        <v>COL201704600006473</v>
      </c>
      <c r="C58" s="113" t="str">
        <f>D13</f>
        <v>CHG201704600004213</v>
      </c>
      <c r="D58" s="101">
        <f>E13</f>
        <v>500000</v>
      </c>
      <c r="E58" s="101">
        <f>G13</f>
        <v>400000</v>
      </c>
      <c r="F58" s="101">
        <f>D58-(I39+I44)</f>
        <v>116404.65618624748</v>
      </c>
      <c r="G58" s="101">
        <f>E58-(P39+P44)</f>
        <v>116404.65618624748</v>
      </c>
      <c r="H58" s="49"/>
      <c r="I58" s="49"/>
      <c r="J58" s="55"/>
      <c r="K58" s="49"/>
      <c r="L58" s="49"/>
      <c r="M58" s="49"/>
      <c r="N58" s="49"/>
      <c r="O58" s="49"/>
      <c r="P58" s="49"/>
      <c r="Q58" s="49"/>
      <c r="R58" s="49"/>
    </row>
    <row r="59" spans="2:20">
      <c r="B59" s="113" t="str">
        <f>B16</f>
        <v>COL201704600006477</v>
      </c>
      <c r="C59" s="113" t="str">
        <f>D16</f>
        <v>CHG202016700008031</v>
      </c>
      <c r="D59" s="101">
        <f>E16</f>
        <v>650000</v>
      </c>
      <c r="E59" s="101">
        <f>G16</f>
        <v>520000</v>
      </c>
      <c r="F59" s="101">
        <f>D59-I45</f>
        <v>498000</v>
      </c>
      <c r="G59" s="101">
        <f>E59-P45</f>
        <v>368000</v>
      </c>
      <c r="H59" s="49"/>
      <c r="I59" s="49"/>
      <c r="J59" s="55"/>
      <c r="K59" s="49"/>
      <c r="L59" s="49"/>
      <c r="M59" s="49"/>
      <c r="N59" s="49"/>
      <c r="O59" s="49"/>
      <c r="P59" s="49"/>
      <c r="Q59" s="49"/>
      <c r="R59" s="49"/>
    </row>
    <row r="60" spans="2:20">
      <c r="B60" s="113"/>
      <c r="C60" s="113"/>
      <c r="D60" s="101"/>
      <c r="E60" s="101"/>
      <c r="F60" s="101"/>
      <c r="G60" s="101"/>
      <c r="H60" s="49"/>
      <c r="I60" s="49"/>
      <c r="J60" s="55"/>
      <c r="K60" s="49"/>
      <c r="L60" s="49"/>
      <c r="M60" s="49"/>
      <c r="N60" s="49"/>
      <c r="O60" s="49"/>
      <c r="P60" s="49"/>
      <c r="Q60" s="49"/>
      <c r="R60" s="49"/>
    </row>
    <row r="61" spans="2:20">
      <c r="B61" s="113"/>
      <c r="C61" s="113"/>
      <c r="D61" s="101"/>
      <c r="E61" s="101"/>
      <c r="F61" s="101"/>
      <c r="G61" s="101"/>
      <c r="H61" s="49"/>
      <c r="I61" s="49"/>
      <c r="J61" s="55"/>
      <c r="K61" s="49"/>
      <c r="L61" s="49"/>
      <c r="M61" s="49"/>
      <c r="N61" s="49"/>
      <c r="O61" s="49"/>
      <c r="P61" s="49"/>
      <c r="Q61" s="49"/>
      <c r="R61" s="49"/>
    </row>
    <row r="62" spans="2:20">
      <c r="B62" s="139" t="s">
        <v>7</v>
      </c>
      <c r="C62" s="139"/>
      <c r="D62" s="139"/>
      <c r="E62" s="139"/>
      <c r="F62" s="114">
        <f>SUM(F55:F57)</f>
        <v>733532.51124065975</v>
      </c>
      <c r="G62" s="114">
        <f>SUM(G55:G57)</f>
        <v>732744.44718595408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2:20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</row>
    <row r="73" spans="2:11">
      <c r="B73" s="13" t="s">
        <v>72</v>
      </c>
      <c r="C73" s="13" t="s">
        <v>73</v>
      </c>
      <c r="D73" s="13" t="s">
        <v>74</v>
      </c>
      <c r="E73" s="13" t="s">
        <v>14</v>
      </c>
      <c r="F73" s="13" t="s">
        <v>75</v>
      </c>
      <c r="G73" s="13" t="s">
        <v>76</v>
      </c>
      <c r="H73" s="13" t="s">
        <v>77</v>
      </c>
      <c r="I73" s="140" t="s">
        <v>14</v>
      </c>
      <c r="J73" s="13" t="s">
        <v>78</v>
      </c>
      <c r="K73" s="13" t="s">
        <v>79</v>
      </c>
    </row>
    <row r="74" spans="2:11">
      <c r="B74" s="4" t="s">
        <v>80</v>
      </c>
      <c r="C74" s="4" t="s">
        <v>81</v>
      </c>
      <c r="D74" s="4">
        <v>0</v>
      </c>
      <c r="E74" s="4">
        <v>0</v>
      </c>
      <c r="F74" s="23">
        <v>0</v>
      </c>
      <c r="G74" s="4">
        <v>0</v>
      </c>
      <c r="H74" s="4">
        <f>D74*G74</f>
        <v>0</v>
      </c>
      <c r="I74" s="5">
        <f>D74*E74</f>
        <v>0</v>
      </c>
    </row>
    <row r="75" spans="2:11">
      <c r="B75" s="4" t="s">
        <v>82</v>
      </c>
      <c r="C75" s="4" t="s">
        <v>83</v>
      </c>
      <c r="D75" s="4">
        <v>0</v>
      </c>
      <c r="E75" s="4">
        <v>0</v>
      </c>
      <c r="F75" s="23">
        <v>0</v>
      </c>
      <c r="G75" s="4">
        <v>0</v>
      </c>
      <c r="H75" s="4">
        <f>G75*J75/100</f>
        <v>0</v>
      </c>
      <c r="I75" s="5">
        <f>E75*J75/100</f>
        <v>0</v>
      </c>
      <c r="J75" s="4">
        <v>25</v>
      </c>
      <c r="K75" s="4" t="s">
        <v>84</v>
      </c>
    </row>
    <row r="76" spans="2:11">
      <c r="B76" s="4" t="s">
        <v>85</v>
      </c>
      <c r="C76" s="4" t="s">
        <v>86</v>
      </c>
      <c r="D76" s="4">
        <v>0</v>
      </c>
      <c r="E76" s="4">
        <v>0</v>
      </c>
      <c r="F76" s="23">
        <v>0</v>
      </c>
      <c r="G76" s="4">
        <v>0</v>
      </c>
      <c r="H76" s="4">
        <f>D76*G76</f>
        <v>0</v>
      </c>
      <c r="I76" s="5">
        <f>D76*E76</f>
        <v>0</v>
      </c>
    </row>
    <row r="77" spans="2:11">
      <c r="F77" s="13"/>
      <c r="G77" s="13" t="s">
        <v>7</v>
      </c>
      <c r="H77" s="13">
        <f>SUM(H74:H76)</f>
        <v>0</v>
      </c>
      <c r="I77" s="140">
        <f>SUM(I74:I76)</f>
        <v>0</v>
      </c>
    </row>
  </sheetData>
  <mergeCells count="6">
    <mergeCell ref="B23:C23"/>
    <mergeCell ref="B29:D29"/>
    <mergeCell ref="B30:E30"/>
    <mergeCell ref="F30:K30"/>
    <mergeCell ref="L30:R30"/>
    <mergeCell ref="B53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LVR - 3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2016-06-20T08:59:17Z</dcterms:modified>
</cp:coreProperties>
</file>