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der_PN_Gender" sheetId="1" r:id="rId4"/>
    <sheet state="visible" name="Order_NP_Gender" sheetId="2" r:id="rId5"/>
    <sheet state="visible" name="Combined_Statistics" sheetId="3" r:id="rId6"/>
  </sheets>
  <definedNames/>
  <calcPr/>
</workbook>
</file>

<file path=xl/sharedStrings.xml><?xml version="1.0" encoding="utf-8"?>
<sst xmlns="http://schemas.openxmlformats.org/spreadsheetml/2006/main" count="768" uniqueCount="454">
  <si>
    <t>participant</t>
  </si>
  <si>
    <t>Check:1</t>
  </si>
  <si>
    <t>Gender:1</t>
  </si>
  <si>
    <t>Gender:other</t>
  </si>
  <si>
    <t>Gender (Decoded)</t>
  </si>
  <si>
    <t>Age:1</t>
  </si>
  <si>
    <t>Age (Decoded)</t>
  </si>
  <si>
    <t>Ethnicity:1</t>
  </si>
  <si>
    <t>Ethnicity:2</t>
  </si>
  <si>
    <t>Ethnicity:3</t>
  </si>
  <si>
    <t>Ethnicity:4</t>
  </si>
  <si>
    <t>Ethnicity:5</t>
  </si>
  <si>
    <t>Ethnicity</t>
  </si>
  <si>
    <t>mean_pmnf(0)</t>
  </si>
  <si>
    <t>mean_nmpf(1)</t>
  </si>
  <si>
    <t>PMNF &lt; NMPF?</t>
  </si>
  <si>
    <t>median_pmnf(0)</t>
  </si>
  <si>
    <t>median_nmpf(1)</t>
  </si>
  <si>
    <t>Mean matches Median?</t>
  </si>
  <si>
    <t>max_pmnf(0)</t>
  </si>
  <si>
    <t>max_nmpf(1)</t>
  </si>
  <si>
    <t>min_0</t>
  </si>
  <si>
    <t>min_1</t>
  </si>
  <si>
    <t>percent_error_0</t>
  </si>
  <si>
    <t>percent_error_1</t>
  </si>
  <si>
    <t>s.18f1ff0e-a2d8-444e-a808-ed452a688be8.txt</t>
  </si>
  <si>
    <t>kitten</t>
  </si>
  <si>
    <t>s.dcacc7dc-9c96-42a9-bc35-a9613577a7c3.txt</t>
  </si>
  <si>
    <t>s.9b1eb15c-54cc-4bbc-ad62-e69b642c8237.txt</t>
  </si>
  <si>
    <t>s.293f6eb6-d19b-4210-a0f7-22605223ecd5.txt</t>
  </si>
  <si>
    <t>Kitten</t>
  </si>
  <si>
    <t>s.d07c64f5-e7bd-480e-b11f-5fc7d2003500.txt</t>
  </si>
  <si>
    <t>s.7ec864ee-7fec-4c80-8c23-18d42346a4e8.txt</t>
  </si>
  <si>
    <t>s.9d0f284f-cee8-44bc-a260-cf2d58dde158.txt</t>
  </si>
  <si>
    <t>s.52f1604f-7a76-4093-afb8-903603269b93.txt</t>
  </si>
  <si>
    <t>KITTY</t>
  </si>
  <si>
    <t>s.d6309931-035d-4aa2-b71c-c71e3b29d49c.txt</t>
  </si>
  <si>
    <t>s.ee0c5c7f-c33f-4ca3-a88d-e701eed931c2.txt</t>
  </si>
  <si>
    <t>s.48c955b1-7f3d-43b6-aa36-ef74d15518c3.txt</t>
  </si>
  <si>
    <t>s.70bb8b65-1a43-47a7-9c9a-1b124f8b4175.txt</t>
  </si>
  <si>
    <t>s.7a74bd9f-8add-478a-ba7a-42433888bb84.txt</t>
  </si>
  <si>
    <t>s.285ff664-fbe7-493b-88bc-464599f66f02.txt</t>
  </si>
  <si>
    <t>s.04599153-f914-4f03-b956-63670b53b1dc.txt</t>
  </si>
  <si>
    <t>s.9286fe18-be1f-41ce-b0ad-8ef10e0ffd5e.txt</t>
  </si>
  <si>
    <t>s.548d8400-06f1-47e8-8f53-227c96b5e3d4.txt</t>
  </si>
  <si>
    <t>s.3bc12b88-248b-4ddd-b000-2ca166ab8ded.txt</t>
  </si>
  <si>
    <t>s.9367e864-e93c-4518-b18d-9bdc13411143.txt</t>
  </si>
  <si>
    <t>s.ab4f5249-f14d-42ce-a268-38f0b658e585.txt</t>
  </si>
  <si>
    <t>s.eee37684-00cd-4fd5-9424-ba317bc0e69b.txt</t>
  </si>
  <si>
    <t>s.7183cc6c-492a-40e9-b16e-18e9d808bc04.txt</t>
  </si>
  <si>
    <t>s.2584d214-e005-4138-bf05-297af3a29749.txt</t>
  </si>
  <si>
    <t>s.c3899716-9e1a-45ba-aefa-eefdad3c2a20.txt</t>
  </si>
  <si>
    <t>s.de1f3799-b4cc-4951-8124-41b1ad222093.txt</t>
  </si>
  <si>
    <t>s.d9e50154-9ac6-45f4-ad54-5e4eb3a2da5c.txt</t>
  </si>
  <si>
    <t>s.896a0c11-d2b8-4dc9-9124-d08942a6fd16.txt</t>
  </si>
  <si>
    <t>s.74406415-bdae-4ad7-8719-e1ebac8399e2.txt</t>
  </si>
  <si>
    <t>s.ed543a83-f248-48ba-bd22-8c498815448b.txt</t>
  </si>
  <si>
    <t>s.f8914fd5-03ae-4c8d-b6a6-19e001eb7be6.txt</t>
  </si>
  <si>
    <t>s.81304e74-0970-4384-bb32-995aba00e4a9.txt</t>
  </si>
  <si>
    <t>s.5ca5c7a4-f333-4418-bcb3-2e38b46e3dd6.txt</t>
  </si>
  <si>
    <t>s.ad60f6f4-560f-4beb-b281-db05dacfc207.txt</t>
  </si>
  <si>
    <t>s.48dfcf59-83f1-4456-ae78-72e2d6b8f261.txt</t>
  </si>
  <si>
    <t>s.93295155-fc21-4702-b29b-ac97717dfaf4.txt</t>
  </si>
  <si>
    <t>s.ca4a7d2e-56b8-4a4a-b13d-f5d6a69f4e2b.txt</t>
  </si>
  <si>
    <t>s.c284369b-b68f-47be-ad76-556abe36ae9f.txt</t>
  </si>
  <si>
    <t>s.e0fc9274-e7f8-47ea-8079-a2ee213aeac4.txt</t>
  </si>
  <si>
    <t>s.7f950ad2-0d88-4099-a83f-c6982e541009.txt</t>
  </si>
  <si>
    <t>Kitty</t>
  </si>
  <si>
    <t>s.ffb6cee8-afcb-4372-9cc5-654c1af74877.txt</t>
  </si>
  <si>
    <t>s.50f31f60-fb15-4dff-9b2a-c290ff1846ce.txt</t>
  </si>
  <si>
    <t>s.e1a322d0-3592-46e4-899c-9c021f2055a0.txt</t>
  </si>
  <si>
    <t>s.1bce0278-8910-47ef-8589-ac9d51cbed35.txt</t>
  </si>
  <si>
    <t>s.59b50771-3980-4f9e-b331-5bdd431de5c1.txt</t>
  </si>
  <si>
    <t>s.37307b59-a04f-4f59-a919-8cbeda6e535e.txt</t>
  </si>
  <si>
    <t>KITTEN</t>
  </si>
  <si>
    <t>s.9091d0ab-ca7f-4325-ac85-6691924bcdd0.txt</t>
  </si>
  <si>
    <t>s.35ead596-bb69-42f4-ad17-65bffff2431c.txt</t>
  </si>
  <si>
    <t>s.5ac9897b-860c-4b62-a6eb-2d053d407413.txt</t>
  </si>
  <si>
    <t>s.632e203c-c7a5-4bf8-9075-8043ed7ed8b7.txt</t>
  </si>
  <si>
    <t>s.e3e2df24-bb6a-479d-be0b-c339cfd251eb.txt</t>
  </si>
  <si>
    <t>s.4731b384-5dd6-4e6e-b683-31d37999822b.txt</t>
  </si>
  <si>
    <t>s.8765d3ee-1f31-42fd-97b3-76c212f3c38b.txt</t>
  </si>
  <si>
    <t>kitty</t>
  </si>
  <si>
    <t>s.8883ad5c-0e6a-4d3f-b36c-97b4e751928f.txt</t>
  </si>
  <si>
    <t>s.b9ce2c7a-2bfa-4644-bcdc-4856596a732c.txt</t>
  </si>
  <si>
    <t>kittin</t>
  </si>
  <si>
    <t>s.954721ab-4d61-4e08-a987-2b69b2e4020c.txt</t>
  </si>
  <si>
    <t>s.d2888137-6f5a-4aa8-a477-e39a312f9eb0.txt</t>
  </si>
  <si>
    <t>s.cff88930-25fe-42f3-97f7-c6fc146fd284.txt</t>
  </si>
  <si>
    <t>s.eec7db6c-b5d9-4031-b95c-971085654b1f.txt</t>
  </si>
  <si>
    <t>s.79bafc4c-ee46-4f58-b355-febd5426ce07.txt</t>
  </si>
  <si>
    <t>s.40527d6f-7f21-42ff-9b3b-886c3a7be315.txt</t>
  </si>
  <si>
    <t>s.10ba6a9d-aaa3-4d94-9923-664956f02c01.txt</t>
  </si>
  <si>
    <t>s.110e1675-2100-409e-bd0d-a1fc83e65fe8.txt</t>
  </si>
  <si>
    <t>s.40c0f836-3fae-4034-8dce-177f03148508.txt</t>
  </si>
  <si>
    <t>s.10bebcdf-bd3b-4898-8441-d27ebbc49740.txt</t>
  </si>
  <si>
    <t>s.11a6e689-f634-4e34-907f-91f3e96dd9cd.txt</t>
  </si>
  <si>
    <t>s.71d89e21-b293-4ee5-88aa-a64b6a2ac432.txt</t>
  </si>
  <si>
    <t>s.c03a8915-7275-4498-839f-9a1391e4a7cf.txt</t>
  </si>
  <si>
    <t>s.6e4cd7ca-7aa3-435f-ac3d-750494db9b7f.txt</t>
  </si>
  <si>
    <t>s.06fb067e-9452-4a5f-b6fb-55d42be4b05d.txt</t>
  </si>
  <si>
    <t>s.e055f10c-9a6c-4cf0-86f9-3d08894ecaba.txt</t>
  </si>
  <si>
    <t>s.5fc02f10-ffb7-4f66-a2b1-06acd9a1d62d.txt</t>
  </si>
  <si>
    <t>s.150f574e-80ff-40a5-ba62-0f44adb143e0.txt</t>
  </si>
  <si>
    <t>s.0ecd3d32-e8ed-4c09-8895-4ca37672f787.txt</t>
  </si>
  <si>
    <t>s.39905014-2667-4578-957e-26cd87fbfa99.txt</t>
  </si>
  <si>
    <t>s.f6ed2ca8-170a-462c-b4de-eae1499db990.txt</t>
  </si>
  <si>
    <t>s.ad88d5b2-394e-4389-bde5-35ca7308c22e.txt</t>
  </si>
  <si>
    <t>s.9cf373f8-7a75-4206-8c61-b65b2eccd36f.txt</t>
  </si>
  <si>
    <t>s.1e6511f9-b07e-4603-9ed7-46148f812163.txt</t>
  </si>
  <si>
    <t>s.0dd41192-17a4-43b7-9f4a-6c6f5c80e83c.txt</t>
  </si>
  <si>
    <t>s.75c4c361-40fa-4469-8240-cfa4e4200675.txt</t>
  </si>
  <si>
    <t>s.45216f80-b9c0-4b5e-84ca-bd9d6cb900e1.txt</t>
  </si>
  <si>
    <t>s.b76f0782-5924-4c56-b900-4e33b407294e.txt</t>
  </si>
  <si>
    <t>s.932d73e6-1b70-4bc3-b9e1-7446fbf52e16.txt</t>
  </si>
  <si>
    <t>s.12c6830e-4ce0-4f1f-99e0-1ecb7df1cfd1.txt</t>
  </si>
  <si>
    <t>s.b7d21eb8-dea5-484e-af8e-58913a5f4d32.txt</t>
  </si>
  <si>
    <t>s.dadd49d6-86fd-4abf-943f-900063134623.txt</t>
  </si>
  <si>
    <t>s.f9dde862-25a2-4eee-a759-8037ca3cc06b.txt</t>
  </si>
  <si>
    <t>s.24b9da8d-6a78-45bb-9b09-55654d7486b9.txt</t>
  </si>
  <si>
    <t>s.f0e2321d-0a94-4726-bfd1-125b323cc4f0.txt</t>
  </si>
  <si>
    <t>s.9f3341d7-cf3f-41db-a68e-2606513343c7.txt</t>
  </si>
  <si>
    <t>s.50f44635-c887-4812-a745-efa63ba63793.txt</t>
  </si>
  <si>
    <t>s.0ee186c4-6380-4058-987e-5f2e11fc3299.txt</t>
  </si>
  <si>
    <t>s.4ce4c049-3c3e-4fd0-b959-1a0ac4df010b.txt</t>
  </si>
  <si>
    <t>s.f7b55a4b-7a68-410b-808b-bdf203bc0133.txt</t>
  </si>
  <si>
    <t>s.5f417a41-0ebc-4899-ae56-912f058cde98.txt</t>
  </si>
  <si>
    <t>s.3c3dd3c4-47c7-4161-859d-a5d80a80c030.txt</t>
  </si>
  <si>
    <t>s.18b5a7f9-1db9-453e-b564-f80d694d78f3.txt</t>
  </si>
  <si>
    <t>s.44221acc-3503-4653-863f-db7141676ee2.txt</t>
  </si>
  <si>
    <t>s.b9ab373c-d57c-4f04-97ac-ab63a6c66699.txt</t>
  </si>
  <si>
    <t>s.46776b4e-d65b-4afd-ad30-97fd2cf72d1d.txt</t>
  </si>
  <si>
    <t>s.e5254877-d914-4df6-bb85-63f8a062b5b4.txt</t>
  </si>
  <si>
    <t>s.64683a05-466d-46b5-ba8d-96068d976a6c.txt</t>
  </si>
  <si>
    <t>s.eddf0840-53bc-461f-adcd-a812de391e3f.txt</t>
  </si>
  <si>
    <t>s.1d85d102-d29f-4f91-8fc1-713b95e68647.txt</t>
  </si>
  <si>
    <t>s.da746bdf-b10a-43e6-b858-3b5546f18573.txt</t>
  </si>
  <si>
    <t>s.c8b0629a-78a3-4878-9605-9ddb2509369b.txt</t>
  </si>
  <si>
    <t>s.dbd119b2-1e48-4132-9d70-3b9f33db1a9e.txt</t>
  </si>
  <si>
    <t>s.eded1675-df45-4e8b-8e50-08ed298153b7.txt</t>
  </si>
  <si>
    <t>s.e1efbbfc-5dcd-4bc1-aa68-3b5748a783ea.txt</t>
  </si>
  <si>
    <t>s.f93f1413-2221-4fb3-8e2e-7dad9badd273.txt</t>
  </si>
  <si>
    <t>s.aae0659f-ca14-4f56-a54f-411c534c41f2.txt</t>
  </si>
  <si>
    <t>s.680c0076-2ba7-4878-89c9-1e267070c4ba.txt</t>
  </si>
  <si>
    <t>s.672414bc-f5dd-4441-be49-9e4a9aea60fa.txt</t>
  </si>
  <si>
    <t>s.d70ebd09-4bee-48fd-9b72-382b65e1a340.txt</t>
  </si>
  <si>
    <t>s.48bf1dd2-9b6e-4b77-a5c1-f263b1d24db3.txt</t>
  </si>
  <si>
    <t>s.8fb028df-1394-44db-9b97-9d36e2568e72.txt</t>
  </si>
  <si>
    <t>Kit</t>
  </si>
  <si>
    <t>s.919cdd5c-0353-4861-b85c-4be38e5e11b0.txt</t>
  </si>
  <si>
    <t>s.c238a2ab-7584-49ba-a820-eb8ef2c40362.txt</t>
  </si>
  <si>
    <t>s.53f5b01d-15b6-46c8-9b1d-7b7f051f34ba.txt</t>
  </si>
  <si>
    <t>s.b40f48c8-b99f-41f9-919f-ab004969081b.txt</t>
  </si>
  <si>
    <t>s.3ba3a476-b720-4003-b0c1-d6ac70b3e50f.txt</t>
  </si>
  <si>
    <t>s.be4e7075-64be-49f0-8f1d-affe3d895e21.txt</t>
  </si>
  <si>
    <t>s.59503f6e-20a9-4806-9580-d2a8d430ef84.txt</t>
  </si>
  <si>
    <t>s.69df0e83-ff4f-421e-863f-d7eaecf9324c.txt</t>
  </si>
  <si>
    <t>s.728e37f5-6f88-44f2-bbda-54763abf8fac.txt</t>
  </si>
  <si>
    <t>s.185c8265-65d3-456e-a201-4b1e236ab1a3.txt</t>
  </si>
  <si>
    <t>s.8c0ebbc3-d80e-4c8e-804a-070d64a68174.txt</t>
  </si>
  <si>
    <t>s.acba91b5-36bc-4490-98b5-b1790dfd7fe8.txt</t>
  </si>
  <si>
    <t>s.e94f13f7-fb4e-48f5-ba47-bb9d91573a8f.txt</t>
  </si>
  <si>
    <t>s.837c2a9b-a413-41f9-98fd-35fd4ae55390.txt</t>
  </si>
  <si>
    <t>cub</t>
  </si>
  <si>
    <t>s.048f44c1-8fe6-4206-af5e-1fc88753ab45.txt</t>
  </si>
  <si>
    <t>s.11711085-d607-4c17-95ec-da80798d26a0.txt</t>
  </si>
  <si>
    <t>s.d6103742-722f-47c4-be9a-4c9e66aaed2e.txt</t>
  </si>
  <si>
    <t>Mixed</t>
  </si>
  <si>
    <t>s.e3e8afda-a8ed-4e05-87af-062ee76591d4.txt</t>
  </si>
  <si>
    <t>s.123b2b23-9d31-453c-bcc3-376c9a1df72d.txt</t>
  </si>
  <si>
    <t>s.49bba7c7-3662-4245-b021-eebccb364172.txt</t>
  </si>
  <si>
    <t>s.dccb2042-1297-4daf-94bc-b10752838ad7.txt</t>
  </si>
  <si>
    <t>s.baea464d-acd7-422c-bcac-51500bb98e2b.txt</t>
  </si>
  <si>
    <t>pussy</t>
  </si>
  <si>
    <t>s.57ab4018-b532-44bc-9e21-fa3ce2783f5f.txt</t>
  </si>
  <si>
    <t>s.e131d3d7-8d49-4425-a49c-6e8645e080a0.txt</t>
  </si>
  <si>
    <t>s.e05ff7e7-13fd-4809-bac7-665941ce90b7.txt</t>
  </si>
  <si>
    <t>s.2142a773-5cca-4013-9a06-1e43282c27c0.txt</t>
  </si>
  <si>
    <t>s.a72974dc-9948-4d0d-a82d-b4c6dd09ca75.txt</t>
  </si>
  <si>
    <t>s.f96a2064-73c3-41c7-821f-a789ddf57103.txt</t>
  </si>
  <si>
    <t>s.a28d9fa6-8e18-4fe3-8b49-4b11e4b35974.txt</t>
  </si>
  <si>
    <t>s.02031a3d-f0b6-4587-8af2-7a9b516e0d44.txt</t>
  </si>
  <si>
    <t>s.2ea3301c-9dc2-4d18-904e-b836cacf82ac.txt</t>
  </si>
  <si>
    <t>s.76a44056-7f95-430f-8118-2900b6ce09bf.txt</t>
  </si>
  <si>
    <t>s.aee1f835-0dba-4fee-ba18-9619e60f335b.txt</t>
  </si>
  <si>
    <t>s.391883a9-0a87-4726-897c-c89bf53ef53d.txt</t>
  </si>
  <si>
    <t>s.8e5591a6-a15b-4bb1-b84c-4c434c963f44.txt</t>
  </si>
  <si>
    <t>s.ab5747ef-53e5-4db9-8c1c-ea47946c11bf.txt</t>
  </si>
  <si>
    <t>s.0b3a04cb-c020-44db-827c-4788657c5290.txt</t>
  </si>
  <si>
    <t>COUNT</t>
  </si>
  <si>
    <t>AVERAGE</t>
  </si>
  <si>
    <t>Female</t>
  </si>
  <si>
    <t>Male</t>
  </si>
  <si>
    <t>STDDEV</t>
  </si>
  <si>
    <t>TRUE COUNT</t>
  </si>
  <si>
    <t>FALSE COUNT</t>
  </si>
  <si>
    <t>Incomplete entries:</t>
  </si>
  <si>
    <t>Note: PN seems more positive-male for females than NP; check this later</t>
  </si>
  <si>
    <t>s.a006fbd9-3c19-4bde-ba6d-c7ab0b862684.txt</t>
  </si>
  <si>
    <t>s.5d0b6272-a048-462b-a07a-86ed2d64a879.txt</t>
  </si>
  <si>
    <t>s.a3c992ec-6c96-4423-b4f5-03c70993a113.txt</t>
  </si>
  <si>
    <t>s.50d43d53-a21b-46ec-96ff-fcd05ea71cd0.txt</t>
  </si>
  <si>
    <t>s.fedf327e-58b8-43e1-887b-f70e87286686.txt</t>
  </si>
  <si>
    <t>s.e39c1b94-5fcf-47bf-88c9-228c5ac1b2cb.txt</t>
  </si>
  <si>
    <t>s.598f6547-4df1-4abe-905b-e2874e6c21df.txt</t>
  </si>
  <si>
    <t>s.0598501b-2caa-429a-8888-f20d87ce6b56.txt</t>
  </si>
  <si>
    <t>s.81779e51-2a79-49e3-a2b0-557c0f01dd28.txt</t>
  </si>
  <si>
    <t>s.c9aca0a4-d77d-485a-806f-6081082b5b36.txt</t>
  </si>
  <si>
    <t>s.a341f57a-11f4-4d86-9648-32b6e91ae5e9.txt</t>
  </si>
  <si>
    <t>s.bf99e055-4eff-44aa-a5a9-2366c6bd865e.txt</t>
  </si>
  <si>
    <t>s.b328df73-b8a6-4280-b9fd-2db7e8607a9e.txt</t>
  </si>
  <si>
    <t>s.e5f2fff5-b4dd-4e51-838d-7954b37b37ec.txt</t>
  </si>
  <si>
    <t>s.eabe16b0-ad48-485c-96ec-297cfd198db9.txt</t>
  </si>
  <si>
    <t>s.c83a4dab-77a8-44ca-9185-9b7300e08f68.txt</t>
  </si>
  <si>
    <t>s.0cbd0e66-27e4-4dc6-b024-9638c7cce8ee.txt</t>
  </si>
  <si>
    <t>s.56b821fc-b0a7-4253-bf56-3790fdf1d4d6.txt</t>
  </si>
  <si>
    <t>s.fa5154f6-89fe-44d9-8d5c-943c0e3db30b.txt</t>
  </si>
  <si>
    <t>s.27ef7653-0ab4-4680-baa6-94e30c509fff.txt</t>
  </si>
  <si>
    <t>s.b56bf71f-db0b-4b4f-a40a-a02b4119b962.txt</t>
  </si>
  <si>
    <t>Count:</t>
  </si>
  <si>
    <t>Wrong Answer to Attention Check:</t>
  </si>
  <si>
    <t>s.9e67dfcc-f587-45cc-8580-f8c774fd7bf0.txt</t>
  </si>
  <si>
    <t>boy</t>
  </si>
  <si>
    <t>s.33d61398-4e0c-49e5-983e-69ce7ab91c55.txt</t>
  </si>
  <si>
    <t>pet</t>
  </si>
  <si>
    <t>s.3f7caa78-a7d3-4326-8231-e639a6b8cbd2.txt</t>
  </si>
  <si>
    <t>Rossy</t>
  </si>
  <si>
    <t>High Error Rates:</t>
  </si>
  <si>
    <t>s.7bd46327-d155-442e-84cf-5583d099762a.txt</t>
  </si>
  <si>
    <t>s.6b078e20-aa68-403a-ac87-fbb4ad226524.txt</t>
  </si>
  <si>
    <t>s.0c7c27a0-50f2-48cd-855c-9baa83057062.txt</t>
  </si>
  <si>
    <t>s.f325fc84-fea2-457f-a94c-503a75e32e84.txt</t>
  </si>
  <si>
    <t>s.67abff06-aebb-4a01-87a0-116970c54725.txt</t>
  </si>
  <si>
    <t>s.1064be15-0898-4bfa-879c-0353090eec1f.txt</t>
  </si>
  <si>
    <t>s.2243a6ff-21f4-420d-a9a4-1cc213d50597.txt</t>
  </si>
  <si>
    <t>s.f19f8f79-5e47-4743-b9f2-917ee4dc1be9.txt</t>
  </si>
  <si>
    <t>s.7ae75d8e-1bdd-4e15-9b20-a024430ba79c.txt</t>
  </si>
  <si>
    <t>s.e07e9855-91c8-4b21-920b-63554054fb64.txt</t>
  </si>
  <si>
    <t>s.11264cf3-44d4-49e1-8e04-28ae85cede23.txt</t>
  </si>
  <si>
    <t>s.536e849f-098a-4a97-a0fe-59efa1cd6a7e.txt</t>
  </si>
  <si>
    <t>s.739f7e2d-1a64-421a-8001-2dc8f6c5e55b.txt</t>
  </si>
  <si>
    <t>s.6d808516-522b-45e2-9cd9-844658617001.txt</t>
  </si>
  <si>
    <t>s.d0246d2a-f8bf-4c13-9e9f-b8be01335e8e.txt</t>
  </si>
  <si>
    <t>s.2c3326b9-636c-44a5-8436-934cc2c87e86.txt</t>
  </si>
  <si>
    <t>TOTAL COUNT (Uncleaned)</t>
  </si>
  <si>
    <t>s.117546d9-b7a0-48e5-a55a-79edb8b8d929.txt</t>
  </si>
  <si>
    <t>s.6939499a-7e28-4ab6-bfad-f70fe8811ffc.txt</t>
  </si>
  <si>
    <t>s.859acac8-06ac-4917-a100-927e73c1c405.txt</t>
  </si>
  <si>
    <t>s.50948dfb-f5e4-40c6-8fa8-8c9d27d772a2.txt</t>
  </si>
  <si>
    <t>s.003ab75d-63f2-4b5f-9c05-0751cdd1155f.txt</t>
  </si>
  <si>
    <t>s.5fbe4b57-6975-47c8-92a8-2550d6190092.txt</t>
  </si>
  <si>
    <t>s.2761c94f-1239-4f15-9051-5559ed82763e.txt</t>
  </si>
  <si>
    <t>s.636c1fc1-f5de-493e-a598-c96e6eb53346.txt</t>
  </si>
  <si>
    <t>s.5698a976-20e4-43d5-a5b8-2fb07e26e80e.txt</t>
  </si>
  <si>
    <t>s.81989ce3-5f70-428d-b136-1bd33a3c7e31.txt</t>
  </si>
  <si>
    <t>s.411d1bc4-8294-4d70-9d20-47a2dba7c5b2.txt</t>
  </si>
  <si>
    <t>s.6a4ce018-856a-4e90-9981-d1fcf99f2bba.txt</t>
  </si>
  <si>
    <t>s.f276003a-25b3-4e10-b850-b46849619993.txt</t>
  </si>
  <si>
    <t>s.b7e35a94-e201-4c45-aab9-8e93a5fac2c4.txt</t>
  </si>
  <si>
    <t>s.425d6800-2add-43cf-bef9-bee348558ac3.txt</t>
  </si>
  <si>
    <t>s.9d2299a7-0f8e-4a34-8ac5-e445f1ec3e31.txt</t>
  </si>
  <si>
    <t>s.9f0e8b5f-50bf-43d8-88ee-eda1268fff4d.txt</t>
  </si>
  <si>
    <t>s.e7b2dcb0-3e4d-41bb-b5c0-7c3ee69b89fb.txt</t>
  </si>
  <si>
    <t>s.f61599d1-2d4d-439d-aa26-a7dd957cd3e5.txt</t>
  </si>
  <si>
    <t>s.73eb8ef8-6ffb-4302-a584-e6069491807b.txt</t>
  </si>
  <si>
    <t>s.b2490327-e03d-4c77-b754-0e8faa12b337.txt</t>
  </si>
  <si>
    <t>s.abfee7f4-e4a3-4d34-8e52-ac773c680acf.txt</t>
  </si>
  <si>
    <t>s.ed7140f8-de5e-4f51-8e6b-30dc825e451f.txt</t>
  </si>
  <si>
    <t>s.dafcc051-3858-49d9-b76c-ee5ac7214f39.txt</t>
  </si>
  <si>
    <t>s.ffb1c493-567b-4da2-bda2-19505357ef0a.txt</t>
  </si>
  <si>
    <t>s.60fe71e8-4090-4fd7-9b7b-f3d88c086116.txt</t>
  </si>
  <si>
    <t>s.c209c9fd-8150-4f6a-bf59-1e37f40ef0ed.txt</t>
  </si>
  <si>
    <t>s.5c5a41ec-d824-4654-aa2c-7d9436fbf8c8.txt</t>
  </si>
  <si>
    <t>s.e7ecc90e-07ae-42fa-b857-b456929e9fff.txt</t>
  </si>
  <si>
    <t>s.cd6c7961-8e29-4c8b-bf6c-b050ebad020c.txt</t>
  </si>
  <si>
    <t>s.a74be355-da88-4a06-833a-821fe70b0e1f.txt</t>
  </si>
  <si>
    <t>s.a28c1bc2-7065-4ddb-8e31-14a4a7d4c15a.txt</t>
  </si>
  <si>
    <t>s.6f0b6df3-6b9c-48f7-9994-a9379bb23598.txt</t>
  </si>
  <si>
    <t>s.0c7cfe27-bdd9-4794-acf0-5d622ae236ca.txt</t>
  </si>
  <si>
    <t>s.b0bb7c63-e1c8-49c0-b5fc-9be848b08c80.txt</t>
  </si>
  <si>
    <t>s.c63ddd8c-abd5-4fab-8389-45777631f104.txt</t>
  </si>
  <si>
    <t>s.79fb9ebd-3c4d-41d1-adc3-6e6048144242.txt</t>
  </si>
  <si>
    <t>s.12577b44-64cf-4e50-952c-d946c2961a87.txt</t>
  </si>
  <si>
    <t>s.c5d49918-ddba-43ce-83e0-45bc895ebac4.txt</t>
  </si>
  <si>
    <t>s.0d7d99ef-9dbc-4981-b86f-1578b0a12753.txt</t>
  </si>
  <si>
    <t>s.f4367ba5-46dc-4b27-ab33-330b731708c1.txt</t>
  </si>
  <si>
    <t>s.046d1de7-0f59-42a3-888a-38ffc27303c7.txt</t>
  </si>
  <si>
    <t>s.defcef15-2850-480e-8589-a564812894f3.txt</t>
  </si>
  <si>
    <t>s.4599d51a-420e-425a-8804-3d2196ee3746.txt</t>
  </si>
  <si>
    <t>s.cf3aef24-b8d9-409d-81cb-98857919ed22.txt</t>
  </si>
  <si>
    <t>s.6fb29d57-135e-4d9a-9a7a-cf5826e9c8de.txt</t>
  </si>
  <si>
    <t>s.f19e9326-9577-436a-945f-4eaa02b8dc53.txt</t>
  </si>
  <si>
    <t>s.3516f3e1-d58e-4304-a4fd-8022578bf4c6.txt</t>
  </si>
  <si>
    <t>s.0a67c4d3-35ae-4bc5-96e7-05483c9ddc84.txt</t>
  </si>
  <si>
    <t>s.affa0696-121d-48d5-a3a6-bfc405eefbda.txt</t>
  </si>
  <si>
    <t>s.112472d3-d8e1-48cb-a5d5-5da862f270fc.txt</t>
  </si>
  <si>
    <t>s.067c7a29-49f0-4621-97a5-317f0e6a904f.txt</t>
  </si>
  <si>
    <t>s.97f06e39-20b8-44e9-9c6a-66f4b05c5252.txt</t>
  </si>
  <si>
    <t>s.651d0c73-966f-4ca6-b640-8b0a84fc5cd0.txt</t>
  </si>
  <si>
    <t>s.038159b3-5e39-4f58-bea1-9ccdb236568b.txt</t>
  </si>
  <si>
    <t>s.9b2ee277-7ad0-4910-92dd-5867dd4c5792.txt</t>
  </si>
  <si>
    <t>s.d479de0f-f40d-411e-8a6e-16b88231eefc.txt</t>
  </si>
  <si>
    <t>s.96c96268-9430-4738-8771-0a00930e6df3.txt</t>
  </si>
  <si>
    <t>s.18ba2e60-dbe8-4bc5-82e0-12368fe3d162.txt</t>
  </si>
  <si>
    <t>s.fe3a1dc7-c4a5-4438-90ea-069e25641494.txt</t>
  </si>
  <si>
    <t>s.18d75934-495b-4f6c-9e94-8df8be9fb0e7.txt</t>
  </si>
  <si>
    <t>s.e1bb4713-6e5a-4e2c-9932-666725ecfabc.txt</t>
  </si>
  <si>
    <t>s.322734d0-3739-4313-b797-72aee9a7d7c6.txt</t>
  </si>
  <si>
    <t>s.8cb0e953-3852-4f71-aaca-3ce7672a4ff2.txt</t>
  </si>
  <si>
    <t>s.9db7215b-d90f-4ba6-b5f1-28920453b5bc.txt</t>
  </si>
  <si>
    <t>s.0b43fe70-6505-4ac2-bff6-d60a78607aa3.txt</t>
  </si>
  <si>
    <t>s.e7f4f775-e691-46a4-b2e3-131867b92a32.txt</t>
  </si>
  <si>
    <t>s.a59e9e36-cb59-42b4-82cc-550ab73fc113.txt</t>
  </si>
  <si>
    <t>s.176a9078-2da3-4183-81c5-e6151f36cb5b.txt</t>
  </si>
  <si>
    <t>s.65929073-9d88-4e0e-8235-ec96673485c3.txt</t>
  </si>
  <si>
    <t>s.ef3e1c9d-e234-441c-b6c7-fa292d7ff05c.txt</t>
  </si>
  <si>
    <t>s.fd31937d-8733-4a00-a6cd-325d58f719e6.txt</t>
  </si>
  <si>
    <t>s.970ec867-9e25-44f5-8e20-2df69c4e6f94.txt</t>
  </si>
  <si>
    <t>s.de1fd7d4-8721-481b-afa3-82c6ab901351.txt</t>
  </si>
  <si>
    <t>s.9cd9e3f1-d2d5-4fc3-9b29-5ce156c92dbe.txt</t>
  </si>
  <si>
    <t>s.141753f9-d672-4114-be8a-79bf439af555.txt</t>
  </si>
  <si>
    <t>s.d5262488-79cf-4af0-bf86-79f5f3576a0d.txt</t>
  </si>
  <si>
    <t>s.a3a741cc-a84d-4391-8814-c73427ec7d38.txt</t>
  </si>
  <si>
    <t>s.d608ccaf-c088-4625-a57b-bfdcbb90eb93.txt</t>
  </si>
  <si>
    <t>s.7837a9a0-9016-42c3-933c-7c4a5f7c426c.txt</t>
  </si>
  <si>
    <t>s.9d390dbe-89e4-4e0f-9e8a-376f18e98cb1.txt</t>
  </si>
  <si>
    <t>s.f3958279-f013-462c-b934-b01765fd97d3.txt</t>
  </si>
  <si>
    <t>s.738df44b-a26e-42e8-a170-91cc496842b8.txt</t>
  </si>
  <si>
    <t>s.63270a5f-8ff1-421e-8517-9bbb17e98de6.txt</t>
  </si>
  <si>
    <t>s.bc879ffc-ad4f-4328-ae24-aa9f1af788c3.txt</t>
  </si>
  <si>
    <t>s.41a91386-f410-4369-817a-68591c310a92.txt</t>
  </si>
  <si>
    <t>s.d29797af-86ca-40be-b840-f731aa5ca0b1.txt</t>
  </si>
  <si>
    <t>s.ad9c390f-a519-4757-97e0-7047f8298e17.txt</t>
  </si>
  <si>
    <t>s.912e348c-fb7f-4346-ae4b-a952f5702e9a.txt</t>
  </si>
  <si>
    <t>s.383a76e0-71b0-4638-b72a-317e1a697815.txt</t>
  </si>
  <si>
    <t>s.31a3cf6a-700d-4fc7-ac55-7b638030121c.txt</t>
  </si>
  <si>
    <t>s.75a752ca-b883-466d-9926-b183c48f0461.txt</t>
  </si>
  <si>
    <t>s.bf985188-c28c-451f-b943-3c68c4df2637.txt</t>
  </si>
  <si>
    <t>s.82a7ff67-6246-44ec-98e8-79b862fa5831.txt</t>
  </si>
  <si>
    <t>s.d0f1653d-58d6-4b24-bc6e-942885f2d231.txt</t>
  </si>
  <si>
    <t>s.9aeb1727-42dc-416e-981c-5a5e86d48b82.txt</t>
  </si>
  <si>
    <t>s.dc69756d-7787-4936-980e-b67e4c94b79f.txt</t>
  </si>
  <si>
    <t>s.bc59098f-692a-4659-86c7-b5129c7a306c.txt</t>
  </si>
  <si>
    <t>s.f73740ed-54b3-48ab-b426-b341d8328b56.txt</t>
  </si>
  <si>
    <t>s.f30a6ffc-0f9e-4f63-ad16-6bc6a0ef470a.txt</t>
  </si>
  <si>
    <t>s.6873ca13-0ae4-41f5-94d5-8523b31008f8.txt</t>
  </si>
  <si>
    <t>s.edbbc90e-6c81-4b9b-b22b-c6fdc6e77fdc.txt</t>
  </si>
  <si>
    <t>s.fa764f34-dff5-4ebc-b1f2-aa8b9992e063.txt</t>
  </si>
  <si>
    <t>s.42dc3560-0833-4a46-b950-49e9083cd4c2.txt</t>
  </si>
  <si>
    <t>s.1e519dfe-ce23-451c-b710-309ff00e6048.txt</t>
  </si>
  <si>
    <t>s.9fc946d4-7b56-47ac-acea-5efe48cf0567.txt</t>
  </si>
  <si>
    <t>s.070b79bb-a441-4b53-8cf6-c28041f36002.txt</t>
  </si>
  <si>
    <t>s.8ae87f37-7ce5-4aa1-81c2-07589ba5592c.txt</t>
  </si>
  <si>
    <t>s.46c3550c-343c-44b1-95b4-67aa935e8816.txt</t>
  </si>
  <si>
    <t>s.c57dfed2-8059-4768-9cc1-1114b500a519.txt</t>
  </si>
  <si>
    <t>s.358f0c6d-6956-40f3-8c7c-665ea8103be5.txt</t>
  </si>
  <si>
    <t>s.10982ee2-d13f-477f-ac5f-81980fcfcf89.txt</t>
  </si>
  <si>
    <t>s.a2033503-c46e-40db-ab15-4cf545417cb8.txt</t>
  </si>
  <si>
    <t>s.a9853cc5-9647-4b33-8c1a-68c09dbedb81.txt</t>
  </si>
  <si>
    <t>s.f811a5fb-ded9-4607-bed7-8e3da39b9dde.txt</t>
  </si>
  <si>
    <t>s.b7c6c59b-75bf-4f87-a5f1-06833fc05558.txt</t>
  </si>
  <si>
    <t>s.4cc51e5e-bab7-4944-87c3-3a62c8a8e054.txt</t>
  </si>
  <si>
    <t>s.a0bae8ef-2dbe-4436-9648-13f24fe4632c.txt</t>
  </si>
  <si>
    <t>s.cf1115ea-d3ea-4c4a-9607-0020caa717a9.txt</t>
  </si>
  <si>
    <t>s.ebc0044d-35b3-4cb4-ab25-da69b368f988.txt</t>
  </si>
  <si>
    <t>cat</t>
  </si>
  <si>
    <t>s.0d91d4c7-f6c5-41fa-ba8e-ee51b7cbfafa.txt</t>
  </si>
  <si>
    <t>s.9943ca89-3bc5-4d7d-94a8-899d22ee2ff1.txt</t>
  </si>
  <si>
    <t>s.4505f630-59c1-4b53-a955-10a7de7b363e.txt</t>
  </si>
  <si>
    <t>s.2fa31451-3a76-4176-a0a7-4cacea59dcfe.txt</t>
  </si>
  <si>
    <t>s.7718d35a-b159-4cb3-affa-5669aa5d341a.txt</t>
  </si>
  <si>
    <t>s.818ea4e1-c66e-45fe-b9ae-da052a22f2a6.txt</t>
  </si>
  <si>
    <t>Kittycat</t>
  </si>
  <si>
    <t>s.4f96e760-1f84-4688-b120-a752e6cc7772.txt</t>
  </si>
  <si>
    <t>s.5583b274-7361-4e40-90fd-f5663e42ce49.txt</t>
  </si>
  <si>
    <t>s.351eb676-bbd8-4053-b955-8b2634947796.txt</t>
  </si>
  <si>
    <t>s.4116e139-5358-4c01-a4e6-8421849a9ece.txt</t>
  </si>
  <si>
    <t>s.d98d9b8e-00e5-4482-a74d-7616d35ad1b7.txt</t>
  </si>
  <si>
    <t>s.fe3b3334-1b81-462f-8d1c-b599648a436e.txt</t>
  </si>
  <si>
    <t>s.8baa8c1c-b8f3-4025-bbac-ca6b5858fd48.txt</t>
  </si>
  <si>
    <t>s.3971c3e4-d377-41d8-be68-f629a386b963.txt</t>
  </si>
  <si>
    <t>s.aec859bd-b06a-4299-85dc-ec7036aa9310.txt</t>
  </si>
  <si>
    <t>pussy cat</t>
  </si>
  <si>
    <t>s.7fd3a19d-2a8e-4883-b64b-a6d90c8b3d19.txt</t>
  </si>
  <si>
    <t>s.74486fd1-decf-4906-a35e-e57b6bdb065f.txt</t>
  </si>
  <si>
    <t>s.70950140-6591-4b12-b860-d08e5313a196.txt</t>
  </si>
  <si>
    <t>s.7cd29d14-136c-4629-bbc1-70de8c48a842.txt</t>
  </si>
  <si>
    <t>s.9345f1a6-ebec-4d8d-b753-43a4850a3d5b.txt</t>
  </si>
  <si>
    <t>s.1a3b9b99-0ad9-4e23-8da6-b814e9c26cc8.txt</t>
  </si>
  <si>
    <t>s.067137f9-a32c-42be-bd67-95c91bcbad06.txt</t>
  </si>
  <si>
    <t>s.58a52b6c-c7d6-4104-b7f7-f41745c787d6.txt</t>
  </si>
  <si>
    <t>s.154a08c1-f0fb-4019-8bc7-626dc288a1b7.txt</t>
  </si>
  <si>
    <t>s.f902f656-7012-410a-9c01-09bffec61a63.txt</t>
  </si>
  <si>
    <t>s.a6a226fb-8abd-479a-a126-8b81588a9087.txt</t>
  </si>
  <si>
    <t>s.5bc43469-c7c6-4024-9c1c-2db9c0999a9f.txt</t>
  </si>
  <si>
    <t>s.ad9ecf24-2f32-437b-805a-1f16a45533c1.txt</t>
  </si>
  <si>
    <t>na</t>
  </si>
  <si>
    <t>COUNT (cleaned)</t>
  </si>
  <si>
    <t>s.24b8ecea-9731-4ae7-a889-f250aafb72ad.txt</t>
  </si>
  <si>
    <t>s.349f1aa4-6116-42f7-a579-c3fa7fe51249.txt</t>
  </si>
  <si>
    <t>s.fcd9c543-d27a-455b-a0d2-4e143dad1ca4.txt</t>
  </si>
  <si>
    <t>s.32c6201d-7f99-4030-bd2f-8e2343d4aca7.txt</t>
  </si>
  <si>
    <t>s.1db861e6-9e2f-4abb-ab61-e8f2a59b8c62.txt</t>
  </si>
  <si>
    <t>s.2f105c4c-7c5f-474b-bc73-60ab7118a2b7.txt</t>
  </si>
  <si>
    <t>s.f6a9032d-e356-4143-88bb-b35870f2e06d.txt</t>
  </si>
  <si>
    <t>s.49673c9f-63a1-4586-bf60-141bd054457c.txt</t>
  </si>
  <si>
    <t>s.dbd02154-8cc5-41bc-b3ef-088b6cff416d.txt</t>
  </si>
  <si>
    <t>s.2a194c2e-8e95-46d2-9c7f-22e00985c55f.txt</t>
  </si>
  <si>
    <t>s.2b8397e5-b952-4f69-a857-5cc307ba6c7d.txt</t>
  </si>
  <si>
    <t>s.0a2e4001-9871-4490-9e37-479e4487c403.txt</t>
  </si>
  <si>
    <t>s.cc216540-af76-4eaa-a5df-5a58b33ef639.txt</t>
  </si>
  <si>
    <t>s.81419408-7a09-4b18-b4d4-c769a39ecc8f.txt</t>
  </si>
  <si>
    <t>s.67275eca-4f97-43df-9160-18495dac8c6d.txt</t>
  </si>
  <si>
    <t>s.f9a71493-ad10-4f92-a42f-e8de49505d43.txt</t>
  </si>
  <si>
    <t>s.7a6e11bf-63f6-46ae-8f71-60fdf27d3c34.txt</t>
  </si>
  <si>
    <t>lucy</t>
  </si>
  <si>
    <t>s.00703937-ed10-4f4f-83e8-68af508f9c0b.txt</t>
  </si>
  <si>
    <t>s.065a49f3-6f3b-4891-ab6d-dec22f98ce9c.txt</t>
  </si>
  <si>
    <t>s.2d3e6eab-4299-48df-a536-c36863e7db10.txt</t>
  </si>
  <si>
    <t>s.c795967e-e30a-48ce-a555-a89ece5346f2.txt</t>
  </si>
  <si>
    <t>s.c983c388-fbca-4791-812f-f03a4f0d7b99.txt</t>
  </si>
  <si>
    <t>s.d9499af8-6f12-4234-8205-68af7a38c05e.txt</t>
  </si>
  <si>
    <t>s.4fe561f5-7133-47b7-80bc-a260038368af.txt</t>
  </si>
  <si>
    <t>s.7a1088b9-e451-4009-afce-11dc542cdec3.txt</t>
  </si>
  <si>
    <t>s.1710a3f4-9f2c-43af-a291-6f5ca4c11ef7.txt</t>
  </si>
  <si>
    <t>s.83e3b2fc-7730-495d-87da-5ebed902fe4a.txt</t>
  </si>
  <si>
    <t>s.23163b19-cf03-4b85-baa9-47123631b17a.txt</t>
  </si>
  <si>
    <t>percent_error_pmnf(0)</t>
  </si>
  <si>
    <t>percent_error_nmpf(1)</t>
  </si>
  <si>
    <t>TOTAL_TIMES_PN</t>
  </si>
  <si>
    <t>TOTAL_TIMES_NP</t>
  </si>
  <si>
    <t>TOTAL_TIMES_Combined</t>
  </si>
  <si>
    <t>TOTAL_SD_PN</t>
  </si>
  <si>
    <t>TOTAL_SD_NP</t>
  </si>
  <si>
    <t>TOTAL_SD_Combined</t>
  </si>
  <si>
    <t>Female_TIMES_PN</t>
  </si>
  <si>
    <t>Female_TIMES_NP</t>
  </si>
  <si>
    <t>Female_TIMES_Combined</t>
  </si>
  <si>
    <t>Male_TIMES_PN</t>
  </si>
  <si>
    <t>Male_TIMES_NP</t>
  </si>
  <si>
    <t>Male_TIMES_Combined</t>
  </si>
  <si>
    <t>Female_SD_PN</t>
  </si>
  <si>
    <t>Female_SD_NP</t>
  </si>
  <si>
    <t>Female_SD_Combined</t>
  </si>
  <si>
    <t>Male_SD_PN</t>
  </si>
  <si>
    <t>Male_SD_NP</t>
  </si>
  <si>
    <t>Male_SD_Combined</t>
  </si>
  <si>
    <t>Total_N</t>
  </si>
  <si>
    <t>Total_Uncleaned</t>
  </si>
  <si>
    <t>PN_N</t>
  </si>
  <si>
    <t>NP_N</t>
  </si>
  <si>
    <t>FEMALE_N</t>
  </si>
  <si>
    <t>MALE_N</t>
  </si>
  <si>
    <t xml:space="preserve">             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</si>
</sst>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color theme="1"/>
      <name val="Arial"/>
    </font>
    <font>
      <sz val="11.0"/>
      <color rgb="FF000000"/>
      <name val="Calibri"/>
    </font>
    <font>
      <color theme="1"/>
      <name val="Arial"/>
      <scheme val="minor"/>
    </font>
    <font>
      <color rgb="FF000000"/>
      <name val="Arial"/>
    </font>
    <font>
      <sz val="11.0"/>
      <color rgb="FF000000"/>
      <name val="Inconsolata"/>
    </font>
    <font>
      <color rgb="FF000000"/>
      <name val="Arial"/>
      <scheme val="minor"/>
    </font>
    <font>
      <color rgb="FF000000"/>
      <name val="Monospace"/>
    </font>
    <font>
      <b/>
      <color theme="1"/>
      <name val="Arial"/>
      <scheme val="minor"/>
    </font>
    <font>
      <b/>
      <sz val="11.0"/>
      <color rgb="FF000000"/>
      <name val="Inconsolata"/>
    </font>
    <font>
      <b/>
      <color theme="1"/>
      <name val="Arial"/>
    </font>
    <font>
      <b/>
      <color rgb="FF000000"/>
      <name val="Arial"/>
    </font>
    <font>
      <b/>
      <sz val="11.0"/>
      <color rgb="FF000000"/>
      <name val="Calibri"/>
    </font>
    <font>
      <b/>
      <sz val="11.0"/>
      <color rgb="FF000000"/>
      <name val="Arial"/>
      <scheme val="minor"/>
    </font>
    <font>
      <b/>
      <sz val="11.0"/>
      <color rgb="FF434343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5" numFmtId="0" xfId="0" applyFont="1"/>
    <xf borderId="0" fillId="0" fontId="6" numFmtId="0" xfId="0" applyFont="1"/>
    <xf borderId="0" fillId="0" fontId="6" numFmtId="0" xfId="0" applyFont="1"/>
    <xf borderId="0" fillId="0" fontId="2" numFmtId="0" xfId="0" applyAlignment="1" applyFont="1">
      <alignment readingOrder="0" shrinkToFit="0" vertical="bottom" wrapText="0"/>
    </xf>
    <xf borderId="0" fillId="0" fontId="7" numFmtId="0" xfId="0" applyAlignment="1" applyFont="1">
      <alignment horizontal="right" vertical="bottom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2" numFmtId="0" xfId="0" applyAlignment="1" applyFont="1">
      <alignment vertical="bottom"/>
    </xf>
    <xf borderId="0" fillId="0" fontId="5" numFmtId="0" xfId="0" applyAlignment="1" applyFont="1">
      <alignment readingOrder="0"/>
    </xf>
    <xf borderId="0" fillId="2" fontId="8" numFmtId="0" xfId="0" applyAlignment="1" applyFont="1">
      <alignment readingOrder="0" shrinkToFit="0" wrapText="0"/>
    </xf>
    <xf borderId="0" fillId="2" fontId="5" numFmtId="0" xfId="0" applyFont="1"/>
    <xf borderId="0" fillId="3" fontId="8" numFmtId="0" xfId="0" applyAlignment="1" applyFill="1" applyFont="1">
      <alignment readingOrder="0"/>
    </xf>
    <xf borderId="0" fillId="3" fontId="3" numFmtId="0" xfId="0" applyFont="1"/>
    <xf borderId="0" fillId="0" fontId="3" numFmtId="0" xfId="0" applyFont="1"/>
    <xf borderId="0" fillId="2" fontId="9" numFmtId="0" xfId="0" applyAlignment="1" applyFont="1">
      <alignment horizontal="left"/>
    </xf>
    <xf borderId="0" fillId="4" fontId="3" numFmtId="0" xfId="0" applyFill="1" applyFont="1"/>
    <xf borderId="0" fillId="0" fontId="8" numFmtId="0" xfId="0" applyAlignment="1" applyFont="1">
      <alignment readingOrder="0"/>
    </xf>
    <xf borderId="0" fillId="0" fontId="3" numFmtId="0" xfId="0" applyFont="1"/>
    <xf borderId="0" fillId="0" fontId="2" numFmtId="0" xfId="0" applyAlignment="1" applyFont="1">
      <alignment shrinkToFit="0" vertical="bottom" wrapText="0"/>
    </xf>
    <xf borderId="0" fillId="0" fontId="1" numFmtId="0" xfId="0" applyAlignment="1" applyFont="1">
      <alignment vertical="bottom"/>
    </xf>
    <xf borderId="0" fillId="5" fontId="8" numFmtId="0" xfId="0" applyAlignment="1" applyFill="1" applyFont="1">
      <alignment readingOrder="0"/>
    </xf>
    <xf borderId="0" fillId="5" fontId="3" numFmtId="0" xfId="0" applyFont="1"/>
    <xf borderId="0" fillId="6" fontId="8" numFmtId="0" xfId="0" applyAlignment="1" applyFill="1" applyFont="1">
      <alignment readingOrder="0"/>
    </xf>
    <xf borderId="0" fillId="6" fontId="3" numFmtId="0" xfId="0" applyFont="1"/>
    <xf borderId="0" fillId="2" fontId="8" numFmtId="0" xfId="0" applyAlignment="1" applyFont="1">
      <alignment readingOrder="0" shrinkToFit="0" wrapText="0"/>
    </xf>
    <xf borderId="0" fillId="7" fontId="3" numFmtId="0" xfId="0" applyAlignment="1" applyFill="1" applyFont="1">
      <alignment readingOrder="0"/>
    </xf>
    <xf borderId="0" fillId="0" fontId="1" numFmtId="0" xfId="0" applyAlignment="1" applyFont="1">
      <alignment shrinkToFit="0" vertical="bottom" wrapText="0"/>
    </xf>
    <xf borderId="0" fillId="2" fontId="1" numFmtId="0" xfId="0" applyAlignment="1" applyFont="1">
      <alignment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0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horizontal="right" vertical="bottom"/>
    </xf>
    <xf borderId="0" fillId="2" fontId="10" numFmtId="0" xfId="0" applyAlignment="1" applyFont="1">
      <alignment horizontal="right" readingOrder="0" shrinkToFit="0" vertical="bottom" wrapText="0"/>
    </xf>
    <xf borderId="0" fillId="2" fontId="11" numFmtId="0" xfId="0" applyAlignment="1" applyFont="1">
      <alignment horizontal="left" readingOrder="0"/>
    </xf>
    <xf borderId="0" fillId="0" fontId="1" numFmtId="0" xfId="0" applyAlignment="1" applyFont="1">
      <alignment readingOrder="0" shrinkToFit="0" vertical="bottom" wrapText="0"/>
    </xf>
    <xf borderId="0" fillId="2" fontId="3" numFmtId="0" xfId="0" applyAlignment="1" applyFont="1">
      <alignment shrinkToFit="0" wrapText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right" vertical="bottom"/>
    </xf>
    <xf borderId="0" fillId="4" fontId="1" numFmtId="0" xfId="0" applyAlignment="1" applyFont="1">
      <alignment shrinkToFit="0" vertical="bottom" wrapText="0"/>
    </xf>
    <xf borderId="0" fillId="5" fontId="3" numFmtId="0" xfId="0" applyAlignment="1" applyFont="1">
      <alignment readingOrder="0"/>
    </xf>
    <xf borderId="0" fillId="6" fontId="3" numFmtId="0" xfId="0" applyAlignment="1" applyFont="1">
      <alignment readingOrder="0"/>
    </xf>
    <xf borderId="0" fillId="0" fontId="10" numFmtId="0" xfId="0" applyAlignment="1" applyFont="1">
      <alignment readingOrder="0" shrinkToFit="0" vertical="bottom" wrapText="0"/>
    </xf>
    <xf borderId="0" fillId="0" fontId="12" numFmtId="0" xfId="0" applyAlignment="1" applyFont="1">
      <alignment horizontal="right" readingOrder="0" shrinkToFit="0" vertical="bottom" wrapText="0"/>
    </xf>
    <xf borderId="0" fillId="0" fontId="8" numFmtId="0" xfId="0" applyAlignment="1" applyFont="1">
      <alignment readingOrder="0"/>
    </xf>
    <xf borderId="0" fillId="8" fontId="8" numFmtId="0" xfId="0" applyAlignment="1" applyFill="1" applyFont="1">
      <alignment readingOrder="0"/>
    </xf>
    <xf borderId="0" fillId="8" fontId="3" numFmtId="0" xfId="0" applyFont="1"/>
    <xf borderId="0" fillId="0" fontId="8" numFmtId="0" xfId="0" applyAlignment="1" applyFont="1">
      <alignment readingOrder="0" shrinkToFit="0" wrapText="1"/>
    </xf>
    <xf borderId="0" fillId="0" fontId="13" numFmtId="0" xfId="0" applyAlignment="1" applyFont="1">
      <alignment horizontal="center" readingOrder="0" shrinkToFit="0" wrapText="1"/>
    </xf>
    <xf borderId="0" fillId="0" fontId="14" numFmtId="0" xfId="0" applyAlignment="1" applyFont="1">
      <alignment horizontal="center" readingOrder="0" shrinkToFit="0" wrapText="1"/>
    </xf>
  </cellXfs>
  <cellStyles count="1">
    <cellStyle xfId="0" name="Normal" builtinId="0"/>
  </cellStyles>
  <dxfs count="10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D0E0E3"/>
          <bgColor rgb="FFD0E0E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hidden="1" min="2" max="4" width="12.63"/>
    <col hidden="1" min="6" max="6" width="12.63"/>
    <col hidden="1" min="8" max="12" width="12.63"/>
    <col hidden="1" min="21" max="26" width="12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4" t="s">
        <v>15</v>
      </c>
      <c r="Q1" s="3" t="s">
        <v>16</v>
      </c>
      <c r="R1" s="3" t="s">
        <v>17</v>
      </c>
      <c r="S1" s="4" t="s">
        <v>15</v>
      </c>
      <c r="T1" s="4" t="s">
        <v>18</v>
      </c>
      <c r="U1" s="3" t="s">
        <v>19</v>
      </c>
      <c r="V1" s="3" t="s">
        <v>20</v>
      </c>
      <c r="W1" s="4" t="s">
        <v>15</v>
      </c>
      <c r="X1" s="3" t="s">
        <v>21</v>
      </c>
      <c r="Y1" s="3" t="s">
        <v>22</v>
      </c>
      <c r="Z1" s="4" t="s">
        <v>15</v>
      </c>
      <c r="AA1" s="3" t="s">
        <v>23</v>
      </c>
      <c r="AB1" s="3" t="s">
        <v>24</v>
      </c>
      <c r="AC1" s="4" t="s">
        <v>15</v>
      </c>
    </row>
    <row r="2">
      <c r="A2" s="5" t="s">
        <v>25</v>
      </c>
      <c r="B2" s="6" t="s">
        <v>26</v>
      </c>
      <c r="C2" s="7">
        <v>2.0</v>
      </c>
      <c r="D2" s="8"/>
      <c r="E2" s="8" t="str">
        <f t="shared" ref="E2:E154" si="1">IFS(C2=1, "male", C2=2, "female", C2=3, "nonbinary", C2=4, "other")</f>
        <v>female</v>
      </c>
      <c r="F2" s="7">
        <v>2.0</v>
      </c>
      <c r="G2" s="9" t="str">
        <f t="shared" ref="G2:G154" si="2">IFS(F2=1, "under 18", F2=2, "18-24", F2=3, "25-34", F2=4, "35-44", F2=5, "45-54", F2=6, "55-64", F2=7, "65-74", F2=8, "75 or older")</f>
        <v>18-24</v>
      </c>
      <c r="H2" s="7">
        <v>0.0</v>
      </c>
      <c r="I2" s="7">
        <v>0.0</v>
      </c>
      <c r="J2" s="7">
        <v>0.0</v>
      </c>
      <c r="K2" s="7">
        <v>1.0</v>
      </c>
      <c r="L2" s="7">
        <v>0.0</v>
      </c>
      <c r="M2" s="9" t="str">
        <f t="shared" ref="M2:M133" si="3">IFS(H2=1, "White", I2=1, "Hispanic or Latino", J2=1, "Black or African American", K2=1, "Asian or Pacific Islander", L2=1, "Other")</f>
        <v>Asian or Pacific Islander</v>
      </c>
      <c r="N2" s="3">
        <v>826.85</v>
      </c>
      <c r="O2" s="3">
        <v>653.8</v>
      </c>
      <c r="P2" s="10" t="b">
        <f t="shared" ref="P2:P157" si="4">N2&lt;O2</f>
        <v>0</v>
      </c>
      <c r="Q2" s="3">
        <v>737.0</v>
      </c>
      <c r="R2" s="3">
        <v>620.0</v>
      </c>
      <c r="S2" s="10" t="b">
        <f t="shared" ref="S2:S157" si="5">Q2&lt;R2</f>
        <v>0</v>
      </c>
      <c r="T2" s="10" t="str">
        <f t="shared" ref="T2:T154" si="6">IF(P2=S2, "TRUE", "FALSE")</f>
        <v>TRUE</v>
      </c>
      <c r="U2" s="3">
        <v>2629.0</v>
      </c>
      <c r="V2" s="3">
        <v>1277.0</v>
      </c>
      <c r="W2" s="10" t="b">
        <f>U2&lt;V2</f>
        <v>0</v>
      </c>
      <c r="X2" s="3">
        <v>440.0</v>
      </c>
      <c r="Y2" s="3">
        <v>386.0</v>
      </c>
      <c r="Z2" s="10" t="b">
        <f>X2&lt;Y2</f>
        <v>0</v>
      </c>
      <c r="AA2" s="3">
        <v>5.0</v>
      </c>
      <c r="AB2" s="3">
        <v>5.0</v>
      </c>
      <c r="AC2" s="10" t="b">
        <f t="shared" ref="AC2:AC157" si="7">AA2&lt;AB2</f>
        <v>0</v>
      </c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</row>
    <row r="3">
      <c r="A3" s="12" t="s">
        <v>27</v>
      </c>
      <c r="B3" s="6"/>
      <c r="C3" s="7">
        <v>2.0</v>
      </c>
      <c r="D3" s="8"/>
      <c r="E3" s="8" t="str">
        <f t="shared" si="1"/>
        <v>female</v>
      </c>
      <c r="F3" s="7">
        <v>2.0</v>
      </c>
      <c r="G3" s="9" t="str">
        <f t="shared" si="2"/>
        <v>18-24</v>
      </c>
      <c r="H3" s="7">
        <v>0.0</v>
      </c>
      <c r="I3" s="7">
        <v>0.0</v>
      </c>
      <c r="J3" s="7">
        <v>0.0</v>
      </c>
      <c r="K3" s="7">
        <v>1.0</v>
      </c>
      <c r="L3" s="7">
        <v>0.0</v>
      </c>
      <c r="M3" s="9" t="str">
        <f t="shared" si="3"/>
        <v>Asian or Pacific Islander</v>
      </c>
      <c r="N3" s="13">
        <v>833.2</v>
      </c>
      <c r="O3" s="13">
        <v>577.45</v>
      </c>
      <c r="P3" s="14" t="b">
        <f t="shared" si="4"/>
        <v>0</v>
      </c>
      <c r="Q3" s="15">
        <v>767.0</v>
      </c>
      <c r="R3" s="15">
        <v>507.5</v>
      </c>
      <c r="S3" s="14" t="b">
        <f t="shared" si="5"/>
        <v>0</v>
      </c>
      <c r="T3" s="10" t="str">
        <f t="shared" si="6"/>
        <v>TRUE</v>
      </c>
      <c r="U3" s="3"/>
      <c r="V3" s="3"/>
      <c r="W3" s="10"/>
      <c r="X3" s="3"/>
      <c r="Y3" s="3"/>
      <c r="Z3" s="10"/>
      <c r="AA3" s="16">
        <v>0.0</v>
      </c>
      <c r="AB3" s="15">
        <v>5.0</v>
      </c>
      <c r="AC3" s="10" t="b">
        <f t="shared" si="7"/>
        <v>1</v>
      </c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</row>
    <row r="4">
      <c r="A4" s="5" t="s">
        <v>28</v>
      </c>
      <c r="B4" s="6" t="s">
        <v>26</v>
      </c>
      <c r="C4" s="7">
        <v>2.0</v>
      </c>
      <c r="D4" s="8"/>
      <c r="E4" s="8" t="str">
        <f t="shared" si="1"/>
        <v>female</v>
      </c>
      <c r="F4" s="7">
        <v>2.0</v>
      </c>
      <c r="G4" s="9" t="str">
        <f t="shared" si="2"/>
        <v>18-24</v>
      </c>
      <c r="H4" s="7">
        <v>0.0</v>
      </c>
      <c r="I4" s="7">
        <v>0.0</v>
      </c>
      <c r="J4" s="7">
        <v>1.0</v>
      </c>
      <c r="K4" s="7">
        <v>0.0</v>
      </c>
      <c r="L4" s="7">
        <v>0.0</v>
      </c>
      <c r="M4" s="9" t="str">
        <f t="shared" si="3"/>
        <v>Black or African American</v>
      </c>
      <c r="N4" s="3">
        <v>1009.25</v>
      </c>
      <c r="O4" s="3">
        <v>816.8</v>
      </c>
      <c r="P4" s="10" t="b">
        <f t="shared" si="4"/>
        <v>0</v>
      </c>
      <c r="Q4" s="3">
        <v>913.0</v>
      </c>
      <c r="R4" s="3">
        <v>719.0</v>
      </c>
      <c r="S4" s="10" t="b">
        <f t="shared" si="5"/>
        <v>0</v>
      </c>
      <c r="T4" s="10" t="str">
        <f t="shared" si="6"/>
        <v>TRUE</v>
      </c>
      <c r="U4" s="3">
        <v>2206.0</v>
      </c>
      <c r="V4" s="3">
        <v>1800.0</v>
      </c>
      <c r="W4" s="10" t="b">
        <f t="shared" ref="W4:W6" si="8">U4&lt;V4</f>
        <v>0</v>
      </c>
      <c r="X4" s="3">
        <v>538.0</v>
      </c>
      <c r="Y4" s="3">
        <v>22.0</v>
      </c>
      <c r="Z4" s="10" t="b">
        <f t="shared" ref="Z4:Z6" si="9">X4&lt;Y4</f>
        <v>0</v>
      </c>
      <c r="AA4" s="3">
        <v>0.0</v>
      </c>
      <c r="AB4" s="3">
        <v>5.0</v>
      </c>
      <c r="AC4" s="10" t="b">
        <f t="shared" si="7"/>
        <v>1</v>
      </c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</row>
    <row r="5">
      <c r="A5" s="5" t="s">
        <v>29</v>
      </c>
      <c r="B5" s="6" t="s">
        <v>30</v>
      </c>
      <c r="C5" s="7">
        <v>2.0</v>
      </c>
      <c r="D5" s="8"/>
      <c r="E5" s="8" t="str">
        <f t="shared" si="1"/>
        <v>female</v>
      </c>
      <c r="F5" s="7">
        <v>2.0</v>
      </c>
      <c r="G5" s="9" t="str">
        <f t="shared" si="2"/>
        <v>18-24</v>
      </c>
      <c r="H5" s="7">
        <v>0.0</v>
      </c>
      <c r="I5" s="7">
        <v>1.0</v>
      </c>
      <c r="J5" s="7">
        <v>1.0</v>
      </c>
      <c r="K5" s="7">
        <v>0.0</v>
      </c>
      <c r="L5" s="7">
        <v>0.0</v>
      </c>
      <c r="M5" s="9" t="str">
        <f t="shared" si="3"/>
        <v>Hispanic or Latino</v>
      </c>
      <c r="N5" s="3">
        <v>2171.85</v>
      </c>
      <c r="O5" s="3">
        <v>1382.55</v>
      </c>
      <c r="P5" s="10" t="b">
        <f t="shared" si="4"/>
        <v>0</v>
      </c>
      <c r="Q5" s="3">
        <v>1295.5</v>
      </c>
      <c r="R5" s="3">
        <v>1301.0</v>
      </c>
      <c r="S5" s="10" t="b">
        <f t="shared" si="5"/>
        <v>1</v>
      </c>
      <c r="T5" s="10" t="str">
        <f t="shared" si="6"/>
        <v>FALSE</v>
      </c>
      <c r="U5" s="3">
        <v>11743.0</v>
      </c>
      <c r="V5" s="3">
        <v>2725.0</v>
      </c>
      <c r="W5" s="10" t="b">
        <f t="shared" si="8"/>
        <v>0</v>
      </c>
      <c r="X5" s="3">
        <v>751.0</v>
      </c>
      <c r="Y5" s="3">
        <v>782.0</v>
      </c>
      <c r="Z5" s="10" t="b">
        <f t="shared" si="9"/>
        <v>1</v>
      </c>
      <c r="AA5" s="3">
        <v>0.0</v>
      </c>
      <c r="AB5" s="3">
        <v>0.0</v>
      </c>
      <c r="AC5" s="10" t="b">
        <f t="shared" si="7"/>
        <v>0</v>
      </c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</row>
    <row r="6">
      <c r="A6" s="5" t="s">
        <v>31</v>
      </c>
      <c r="B6" s="6" t="s">
        <v>30</v>
      </c>
      <c r="C6" s="7">
        <v>2.0</v>
      </c>
      <c r="D6" s="8"/>
      <c r="E6" s="8" t="str">
        <f t="shared" si="1"/>
        <v>female</v>
      </c>
      <c r="F6" s="7">
        <v>2.0</v>
      </c>
      <c r="G6" s="9" t="str">
        <f t="shared" si="2"/>
        <v>18-24</v>
      </c>
      <c r="H6" s="7">
        <v>0.0</v>
      </c>
      <c r="I6" s="7">
        <v>0.0</v>
      </c>
      <c r="J6" s="7">
        <v>0.0</v>
      </c>
      <c r="K6" s="7">
        <v>0.0</v>
      </c>
      <c r="L6" s="7">
        <v>1.0</v>
      </c>
      <c r="M6" s="9" t="str">
        <f t="shared" si="3"/>
        <v>Other</v>
      </c>
      <c r="N6" s="3">
        <v>1049.85</v>
      </c>
      <c r="O6" s="3">
        <v>883.75</v>
      </c>
      <c r="P6" s="10" t="b">
        <f t="shared" si="4"/>
        <v>0</v>
      </c>
      <c r="Q6" s="3">
        <v>978.0</v>
      </c>
      <c r="R6" s="3">
        <v>776.5</v>
      </c>
      <c r="S6" s="10" t="b">
        <f t="shared" si="5"/>
        <v>0</v>
      </c>
      <c r="T6" s="10" t="str">
        <f t="shared" si="6"/>
        <v>TRUE</v>
      </c>
      <c r="U6" s="3">
        <v>2735.0</v>
      </c>
      <c r="V6" s="3">
        <v>1404.0</v>
      </c>
      <c r="W6" s="10" t="b">
        <f t="shared" si="8"/>
        <v>0</v>
      </c>
      <c r="X6" s="3">
        <v>566.0</v>
      </c>
      <c r="Y6" s="3">
        <v>531.0</v>
      </c>
      <c r="Z6" s="10" t="b">
        <f t="shared" si="9"/>
        <v>0</v>
      </c>
      <c r="AA6" s="3">
        <v>10.0</v>
      </c>
      <c r="AB6" s="3">
        <v>5.0</v>
      </c>
      <c r="AC6" s="10" t="b">
        <f t="shared" si="7"/>
        <v>0</v>
      </c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</row>
    <row r="7">
      <c r="A7" s="12" t="s">
        <v>32</v>
      </c>
      <c r="B7" s="6"/>
      <c r="C7" s="7">
        <v>2.0</v>
      </c>
      <c r="D7" s="8"/>
      <c r="E7" s="8" t="str">
        <f t="shared" si="1"/>
        <v>female</v>
      </c>
      <c r="F7" s="7">
        <v>2.0</v>
      </c>
      <c r="G7" s="9" t="str">
        <f t="shared" si="2"/>
        <v>18-24</v>
      </c>
      <c r="H7" s="15">
        <v>1.0</v>
      </c>
      <c r="I7" s="15">
        <v>0.0</v>
      </c>
      <c r="J7" s="15">
        <v>0.0</v>
      </c>
      <c r="K7" s="15">
        <v>0.0</v>
      </c>
      <c r="L7" s="15">
        <v>0.0</v>
      </c>
      <c r="M7" s="9" t="str">
        <f t="shared" si="3"/>
        <v>White</v>
      </c>
      <c r="N7" s="13">
        <v>853.45</v>
      </c>
      <c r="O7" s="13">
        <v>680.15</v>
      </c>
      <c r="P7" s="14" t="b">
        <f t="shared" si="4"/>
        <v>0</v>
      </c>
      <c r="Q7" s="15">
        <v>764.0</v>
      </c>
      <c r="R7" s="15">
        <v>607.5</v>
      </c>
      <c r="S7" s="14" t="b">
        <f t="shared" si="5"/>
        <v>0</v>
      </c>
      <c r="T7" s="10" t="str">
        <f t="shared" si="6"/>
        <v>TRUE</v>
      </c>
      <c r="U7" s="3"/>
      <c r="V7" s="3"/>
      <c r="W7" s="10"/>
      <c r="X7" s="3"/>
      <c r="Y7" s="3"/>
      <c r="Z7" s="10"/>
      <c r="AA7" s="16">
        <v>10.0</v>
      </c>
      <c r="AB7" s="15">
        <v>5.0</v>
      </c>
      <c r="AC7" s="10" t="b">
        <f t="shared" si="7"/>
        <v>0</v>
      </c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</row>
    <row r="8">
      <c r="A8" s="5" t="s">
        <v>33</v>
      </c>
      <c r="B8" s="6" t="s">
        <v>26</v>
      </c>
      <c r="C8" s="7">
        <v>2.0</v>
      </c>
      <c r="D8" s="8"/>
      <c r="E8" s="8" t="str">
        <f t="shared" si="1"/>
        <v>female</v>
      </c>
      <c r="F8" s="7">
        <v>2.0</v>
      </c>
      <c r="G8" s="9" t="str">
        <f t="shared" si="2"/>
        <v>18-24</v>
      </c>
      <c r="H8" s="7">
        <v>1.0</v>
      </c>
      <c r="I8" s="7">
        <v>0.0</v>
      </c>
      <c r="J8" s="7">
        <v>0.0</v>
      </c>
      <c r="K8" s="7">
        <v>0.0</v>
      </c>
      <c r="L8" s="7">
        <v>0.0</v>
      </c>
      <c r="M8" s="9" t="str">
        <f t="shared" si="3"/>
        <v>White</v>
      </c>
      <c r="N8" s="3">
        <v>616.9</v>
      </c>
      <c r="O8" s="3">
        <v>627.1</v>
      </c>
      <c r="P8" s="10" t="b">
        <f t="shared" si="4"/>
        <v>1</v>
      </c>
      <c r="Q8" s="3">
        <v>558.5</v>
      </c>
      <c r="R8" s="3">
        <v>562.5</v>
      </c>
      <c r="S8" s="10" t="b">
        <f t="shared" si="5"/>
        <v>1</v>
      </c>
      <c r="T8" s="10" t="str">
        <f t="shared" si="6"/>
        <v>TRUE</v>
      </c>
      <c r="U8" s="3">
        <v>918.0</v>
      </c>
      <c r="V8" s="3">
        <v>1196.0</v>
      </c>
      <c r="W8" s="10" t="b">
        <f t="shared" ref="W8:W10" si="10">U8&lt;V8</f>
        <v>1</v>
      </c>
      <c r="X8" s="3">
        <v>471.0</v>
      </c>
      <c r="Y8" s="3">
        <v>366.0</v>
      </c>
      <c r="Z8" s="10" t="b">
        <f t="shared" ref="Z8:Z10" si="11">X8&lt;Y8</f>
        <v>0</v>
      </c>
      <c r="AA8" s="3">
        <v>20.0</v>
      </c>
      <c r="AB8" s="3">
        <v>35.0</v>
      </c>
      <c r="AC8" s="10" t="b">
        <f t="shared" si="7"/>
        <v>1</v>
      </c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</row>
    <row r="9">
      <c r="A9" s="5" t="s">
        <v>34</v>
      </c>
      <c r="B9" s="6" t="s">
        <v>35</v>
      </c>
      <c r="C9" s="7">
        <v>2.0</v>
      </c>
      <c r="D9" s="8"/>
      <c r="E9" s="8" t="str">
        <f t="shared" si="1"/>
        <v>female</v>
      </c>
      <c r="F9" s="7">
        <v>2.0</v>
      </c>
      <c r="G9" s="9" t="str">
        <f t="shared" si="2"/>
        <v>18-24</v>
      </c>
      <c r="H9" s="7">
        <v>1.0</v>
      </c>
      <c r="I9" s="7">
        <v>0.0</v>
      </c>
      <c r="J9" s="7">
        <v>0.0</v>
      </c>
      <c r="K9" s="7">
        <v>0.0</v>
      </c>
      <c r="L9" s="7">
        <v>0.0</v>
      </c>
      <c r="M9" s="9" t="str">
        <f t="shared" si="3"/>
        <v>White</v>
      </c>
      <c r="N9" s="3">
        <v>1255.8</v>
      </c>
      <c r="O9" s="3">
        <v>1205.65</v>
      </c>
      <c r="P9" s="10" t="b">
        <f t="shared" si="4"/>
        <v>0</v>
      </c>
      <c r="Q9" s="3">
        <v>891.0</v>
      </c>
      <c r="R9" s="3">
        <v>795.0</v>
      </c>
      <c r="S9" s="10" t="b">
        <f t="shared" si="5"/>
        <v>0</v>
      </c>
      <c r="T9" s="10" t="str">
        <f t="shared" si="6"/>
        <v>TRUE</v>
      </c>
      <c r="U9" s="3">
        <v>4267.0</v>
      </c>
      <c r="V9" s="3">
        <v>5151.0</v>
      </c>
      <c r="W9" s="10" t="b">
        <f t="shared" si="10"/>
        <v>1</v>
      </c>
      <c r="X9" s="3">
        <v>606.0</v>
      </c>
      <c r="Y9" s="3">
        <v>524.0</v>
      </c>
      <c r="Z9" s="10" t="b">
        <f t="shared" si="11"/>
        <v>0</v>
      </c>
      <c r="AA9" s="3">
        <v>0.0</v>
      </c>
      <c r="AB9" s="3">
        <v>5.0</v>
      </c>
      <c r="AC9" s="10" t="b">
        <f t="shared" si="7"/>
        <v>1</v>
      </c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</row>
    <row r="10">
      <c r="A10" s="5" t="s">
        <v>36</v>
      </c>
      <c r="B10" s="6" t="s">
        <v>26</v>
      </c>
      <c r="C10" s="7">
        <v>2.0</v>
      </c>
      <c r="D10" s="8"/>
      <c r="E10" s="8" t="str">
        <f t="shared" si="1"/>
        <v>female</v>
      </c>
      <c r="F10" s="7">
        <v>3.0</v>
      </c>
      <c r="G10" s="9" t="str">
        <f t="shared" si="2"/>
        <v>25-34</v>
      </c>
      <c r="H10" s="7">
        <v>0.0</v>
      </c>
      <c r="I10" s="7">
        <v>0.0</v>
      </c>
      <c r="J10" s="7">
        <v>1.0</v>
      </c>
      <c r="K10" s="7">
        <v>0.0</v>
      </c>
      <c r="L10" s="7">
        <v>0.0</v>
      </c>
      <c r="M10" s="9" t="str">
        <f t="shared" si="3"/>
        <v>Black or African American</v>
      </c>
      <c r="N10" s="3">
        <v>1339.8</v>
      </c>
      <c r="O10" s="3">
        <v>4269.2</v>
      </c>
      <c r="P10" s="10" t="b">
        <f t="shared" si="4"/>
        <v>1</v>
      </c>
      <c r="Q10" s="3">
        <v>1153.0</v>
      </c>
      <c r="R10" s="3">
        <v>1016.5</v>
      </c>
      <c r="S10" s="10" t="b">
        <f t="shared" si="5"/>
        <v>0</v>
      </c>
      <c r="T10" s="10" t="str">
        <f t="shared" si="6"/>
        <v>FALSE</v>
      </c>
      <c r="U10" s="3">
        <v>3403.0</v>
      </c>
      <c r="V10" s="3">
        <v>20000.0</v>
      </c>
      <c r="W10" s="10" t="b">
        <f t="shared" si="10"/>
        <v>1</v>
      </c>
      <c r="X10" s="3">
        <v>8.0</v>
      </c>
      <c r="Y10" s="3">
        <v>642.0</v>
      </c>
      <c r="Z10" s="10" t="b">
        <f t="shared" si="11"/>
        <v>1</v>
      </c>
      <c r="AA10" s="3">
        <v>25.0</v>
      </c>
      <c r="AB10" s="3">
        <v>15.0</v>
      </c>
      <c r="AC10" s="10" t="b">
        <f t="shared" si="7"/>
        <v>0</v>
      </c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</row>
    <row r="11">
      <c r="A11" s="12" t="s">
        <v>37</v>
      </c>
      <c r="B11" s="6"/>
      <c r="C11" s="7">
        <v>2.0</v>
      </c>
      <c r="D11" s="8"/>
      <c r="E11" s="8" t="str">
        <f t="shared" si="1"/>
        <v>female</v>
      </c>
      <c r="F11" s="7">
        <v>3.0</v>
      </c>
      <c r="G11" s="9" t="str">
        <f t="shared" si="2"/>
        <v>25-34</v>
      </c>
      <c r="H11" s="7">
        <v>0.0</v>
      </c>
      <c r="I11" s="7">
        <v>0.0</v>
      </c>
      <c r="J11" s="7">
        <v>1.0</v>
      </c>
      <c r="K11" s="7">
        <v>0.0</v>
      </c>
      <c r="L11" s="7">
        <v>0.0</v>
      </c>
      <c r="M11" s="9" t="str">
        <f t="shared" si="3"/>
        <v>Black or African American</v>
      </c>
      <c r="N11" s="13">
        <v>1007.75</v>
      </c>
      <c r="O11" s="13">
        <v>893.6</v>
      </c>
      <c r="P11" s="14" t="b">
        <f t="shared" si="4"/>
        <v>0</v>
      </c>
      <c r="Q11" s="15">
        <v>891.0</v>
      </c>
      <c r="R11" s="15">
        <v>899.5</v>
      </c>
      <c r="S11" s="14" t="b">
        <f t="shared" si="5"/>
        <v>1</v>
      </c>
      <c r="T11" s="10" t="str">
        <f t="shared" si="6"/>
        <v>FALSE</v>
      </c>
      <c r="U11" s="3"/>
      <c r="V11" s="3"/>
      <c r="W11" s="10"/>
      <c r="X11" s="3"/>
      <c r="Y11" s="3"/>
      <c r="Z11" s="10"/>
      <c r="AA11" s="15">
        <v>20.0</v>
      </c>
      <c r="AB11" s="15">
        <v>5.0</v>
      </c>
      <c r="AC11" s="10" t="b">
        <f t="shared" si="7"/>
        <v>0</v>
      </c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</row>
    <row r="12">
      <c r="A12" s="5" t="s">
        <v>38</v>
      </c>
      <c r="B12" s="6" t="s">
        <v>26</v>
      </c>
      <c r="C12" s="7">
        <v>2.0</v>
      </c>
      <c r="D12" s="8"/>
      <c r="E12" s="8" t="str">
        <f t="shared" si="1"/>
        <v>female</v>
      </c>
      <c r="F12" s="7">
        <v>3.0</v>
      </c>
      <c r="G12" s="9" t="str">
        <f t="shared" si="2"/>
        <v>25-34</v>
      </c>
      <c r="H12" s="7">
        <v>1.0</v>
      </c>
      <c r="I12" s="7">
        <v>0.0</v>
      </c>
      <c r="J12" s="7">
        <v>0.0</v>
      </c>
      <c r="K12" s="7">
        <v>0.0</v>
      </c>
      <c r="L12" s="7">
        <v>0.0</v>
      </c>
      <c r="M12" s="9" t="str">
        <f t="shared" si="3"/>
        <v>White</v>
      </c>
      <c r="N12" s="3">
        <v>688.15</v>
      </c>
      <c r="O12" s="3">
        <v>624.85</v>
      </c>
      <c r="P12" s="10" t="b">
        <f t="shared" si="4"/>
        <v>0</v>
      </c>
      <c r="Q12" s="3">
        <v>616.5</v>
      </c>
      <c r="R12" s="3">
        <v>605.5</v>
      </c>
      <c r="S12" s="10" t="b">
        <f t="shared" si="5"/>
        <v>0</v>
      </c>
      <c r="T12" s="10" t="str">
        <f t="shared" si="6"/>
        <v>TRUE</v>
      </c>
      <c r="U12" s="3">
        <v>1427.0</v>
      </c>
      <c r="V12" s="3">
        <v>1014.0</v>
      </c>
      <c r="W12" s="10" t="b">
        <f t="shared" ref="W12:W22" si="12">U12&lt;V12</f>
        <v>0</v>
      </c>
      <c r="X12" s="3">
        <v>479.0</v>
      </c>
      <c r="Y12" s="3">
        <v>446.0</v>
      </c>
      <c r="Z12" s="10" t="b">
        <f t="shared" ref="Z12:Z22" si="13">X12&lt;Y12</f>
        <v>0</v>
      </c>
      <c r="AA12" s="3">
        <v>5.0</v>
      </c>
      <c r="AB12" s="3">
        <v>0.0</v>
      </c>
      <c r="AC12" s="10" t="b">
        <f t="shared" si="7"/>
        <v>0</v>
      </c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</row>
    <row r="13">
      <c r="A13" s="5" t="s">
        <v>39</v>
      </c>
      <c r="B13" s="6" t="s">
        <v>26</v>
      </c>
      <c r="C13" s="7">
        <v>2.0</v>
      </c>
      <c r="D13" s="8"/>
      <c r="E13" s="8" t="str">
        <f t="shared" si="1"/>
        <v>female</v>
      </c>
      <c r="F13" s="7">
        <v>3.0</v>
      </c>
      <c r="G13" s="9" t="str">
        <f t="shared" si="2"/>
        <v>25-34</v>
      </c>
      <c r="H13" s="7">
        <v>1.0</v>
      </c>
      <c r="I13" s="7">
        <v>0.0</v>
      </c>
      <c r="J13" s="7">
        <v>0.0</v>
      </c>
      <c r="K13" s="7">
        <v>0.0</v>
      </c>
      <c r="L13" s="7">
        <v>0.0</v>
      </c>
      <c r="M13" s="9" t="str">
        <f t="shared" si="3"/>
        <v>White</v>
      </c>
      <c r="N13" s="3">
        <v>937.7</v>
      </c>
      <c r="O13" s="3">
        <v>955.25</v>
      </c>
      <c r="P13" s="10" t="b">
        <f t="shared" si="4"/>
        <v>1</v>
      </c>
      <c r="Q13" s="3">
        <v>840.0</v>
      </c>
      <c r="R13" s="3">
        <v>763.0</v>
      </c>
      <c r="S13" s="10" t="b">
        <f t="shared" si="5"/>
        <v>0</v>
      </c>
      <c r="T13" s="10" t="str">
        <f t="shared" si="6"/>
        <v>FALSE</v>
      </c>
      <c r="U13" s="3">
        <v>2519.0</v>
      </c>
      <c r="V13" s="3">
        <v>3353.0</v>
      </c>
      <c r="W13" s="10" t="b">
        <f t="shared" si="12"/>
        <v>1</v>
      </c>
      <c r="X13" s="3">
        <v>551.0</v>
      </c>
      <c r="Y13" s="3">
        <v>536.0</v>
      </c>
      <c r="Z13" s="10" t="b">
        <f t="shared" si="13"/>
        <v>0</v>
      </c>
      <c r="AA13" s="3">
        <v>15.0</v>
      </c>
      <c r="AB13" s="3">
        <v>5.0</v>
      </c>
      <c r="AC13" s="10" t="b">
        <f t="shared" si="7"/>
        <v>0</v>
      </c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</row>
    <row r="14">
      <c r="A14" s="5" t="s">
        <v>40</v>
      </c>
      <c r="B14" s="6" t="s">
        <v>26</v>
      </c>
      <c r="C14" s="7">
        <v>2.0</v>
      </c>
      <c r="D14" s="11"/>
      <c r="E14" s="8" t="str">
        <f t="shared" si="1"/>
        <v>female</v>
      </c>
      <c r="F14" s="7">
        <v>3.0</v>
      </c>
      <c r="G14" s="9" t="str">
        <f t="shared" si="2"/>
        <v>25-34</v>
      </c>
      <c r="H14" s="7">
        <v>1.0</v>
      </c>
      <c r="I14" s="7">
        <v>0.0</v>
      </c>
      <c r="J14" s="7">
        <v>0.0</v>
      </c>
      <c r="K14" s="7">
        <v>0.0</v>
      </c>
      <c r="L14" s="7">
        <v>0.0</v>
      </c>
      <c r="M14" s="9" t="str">
        <f t="shared" si="3"/>
        <v>White</v>
      </c>
      <c r="N14" s="3">
        <v>1121.75</v>
      </c>
      <c r="O14" s="3">
        <v>815.45</v>
      </c>
      <c r="P14" s="10" t="b">
        <f t="shared" si="4"/>
        <v>0</v>
      </c>
      <c r="Q14" s="3">
        <v>895.0</v>
      </c>
      <c r="R14" s="3">
        <v>639.5</v>
      </c>
      <c r="S14" s="10" t="b">
        <f t="shared" si="5"/>
        <v>0</v>
      </c>
      <c r="T14" s="10" t="str">
        <f t="shared" si="6"/>
        <v>TRUE</v>
      </c>
      <c r="U14" s="3">
        <v>2700.0</v>
      </c>
      <c r="V14" s="3">
        <v>2548.0</v>
      </c>
      <c r="W14" s="10" t="b">
        <f t="shared" si="12"/>
        <v>0</v>
      </c>
      <c r="X14" s="3">
        <v>442.0</v>
      </c>
      <c r="Y14" s="3">
        <v>431.0</v>
      </c>
      <c r="Z14" s="10" t="b">
        <f t="shared" si="13"/>
        <v>0</v>
      </c>
      <c r="AA14" s="3">
        <v>10.0</v>
      </c>
      <c r="AB14" s="3">
        <v>10.0</v>
      </c>
      <c r="AC14" s="10" t="b">
        <f t="shared" si="7"/>
        <v>0</v>
      </c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</row>
    <row r="15">
      <c r="A15" s="5" t="s">
        <v>41</v>
      </c>
      <c r="B15" s="6" t="s">
        <v>26</v>
      </c>
      <c r="C15" s="7">
        <v>2.0</v>
      </c>
      <c r="D15" s="8"/>
      <c r="E15" s="8" t="str">
        <f t="shared" si="1"/>
        <v>female</v>
      </c>
      <c r="F15" s="7">
        <v>3.0</v>
      </c>
      <c r="G15" s="9" t="str">
        <f t="shared" si="2"/>
        <v>25-34</v>
      </c>
      <c r="H15" s="7">
        <v>1.0</v>
      </c>
      <c r="I15" s="7">
        <v>0.0</v>
      </c>
      <c r="J15" s="7">
        <v>0.0</v>
      </c>
      <c r="K15" s="7">
        <v>0.0</v>
      </c>
      <c r="L15" s="7">
        <v>0.0</v>
      </c>
      <c r="M15" s="9" t="str">
        <f t="shared" si="3"/>
        <v>White</v>
      </c>
      <c r="N15" s="3">
        <v>1231.0</v>
      </c>
      <c r="O15" s="3">
        <v>800.4</v>
      </c>
      <c r="P15" s="10" t="b">
        <f t="shared" si="4"/>
        <v>0</v>
      </c>
      <c r="Q15" s="3">
        <v>1193.5</v>
      </c>
      <c r="R15" s="3">
        <v>750.5</v>
      </c>
      <c r="S15" s="10" t="b">
        <f t="shared" si="5"/>
        <v>0</v>
      </c>
      <c r="T15" s="10" t="str">
        <f t="shared" si="6"/>
        <v>TRUE</v>
      </c>
      <c r="U15" s="3">
        <v>2931.0</v>
      </c>
      <c r="V15" s="3">
        <v>1413.0</v>
      </c>
      <c r="W15" s="10" t="b">
        <f t="shared" si="12"/>
        <v>0</v>
      </c>
      <c r="X15" s="3">
        <v>518.0</v>
      </c>
      <c r="Y15" s="3">
        <v>488.0</v>
      </c>
      <c r="Z15" s="10" t="b">
        <f t="shared" si="13"/>
        <v>0</v>
      </c>
      <c r="AA15" s="3">
        <v>0.0</v>
      </c>
      <c r="AB15" s="3">
        <v>0.0</v>
      </c>
      <c r="AC15" s="10" t="b">
        <f t="shared" si="7"/>
        <v>0</v>
      </c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</row>
    <row r="16">
      <c r="A16" s="5" t="s">
        <v>42</v>
      </c>
      <c r="B16" s="6" t="s">
        <v>26</v>
      </c>
      <c r="C16" s="7">
        <v>2.0</v>
      </c>
      <c r="D16" s="8"/>
      <c r="E16" s="8" t="str">
        <f t="shared" si="1"/>
        <v>female</v>
      </c>
      <c r="F16" s="7">
        <v>3.0</v>
      </c>
      <c r="G16" s="9" t="str">
        <f t="shared" si="2"/>
        <v>25-34</v>
      </c>
      <c r="H16" s="7">
        <v>1.0</v>
      </c>
      <c r="I16" s="7">
        <v>0.0</v>
      </c>
      <c r="J16" s="7">
        <v>0.0</v>
      </c>
      <c r="K16" s="7">
        <v>1.0</v>
      </c>
      <c r="L16" s="7">
        <v>0.0</v>
      </c>
      <c r="M16" s="9" t="str">
        <f t="shared" si="3"/>
        <v>White</v>
      </c>
      <c r="N16" s="3">
        <v>822.15</v>
      </c>
      <c r="O16" s="3">
        <v>585.85</v>
      </c>
      <c r="P16" s="10" t="b">
        <f t="shared" si="4"/>
        <v>0</v>
      </c>
      <c r="Q16" s="3">
        <v>766.5</v>
      </c>
      <c r="R16" s="3">
        <v>584.5</v>
      </c>
      <c r="S16" s="10" t="b">
        <f t="shared" si="5"/>
        <v>0</v>
      </c>
      <c r="T16" s="10" t="str">
        <f t="shared" si="6"/>
        <v>TRUE</v>
      </c>
      <c r="U16" s="3">
        <v>1668.0</v>
      </c>
      <c r="V16" s="3">
        <v>762.0</v>
      </c>
      <c r="W16" s="10" t="b">
        <f t="shared" si="12"/>
        <v>0</v>
      </c>
      <c r="X16" s="3">
        <v>503.0</v>
      </c>
      <c r="Y16" s="3">
        <v>451.0</v>
      </c>
      <c r="Z16" s="10" t="b">
        <f t="shared" si="13"/>
        <v>0</v>
      </c>
      <c r="AA16" s="3">
        <v>5.0</v>
      </c>
      <c r="AB16" s="3">
        <v>0.0</v>
      </c>
      <c r="AC16" s="10" t="b">
        <f t="shared" si="7"/>
        <v>0</v>
      </c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</row>
    <row r="17">
      <c r="A17" s="5" t="s">
        <v>43</v>
      </c>
      <c r="B17" s="6" t="s">
        <v>30</v>
      </c>
      <c r="C17" s="7">
        <v>2.0</v>
      </c>
      <c r="D17" s="8"/>
      <c r="E17" s="8" t="str">
        <f t="shared" si="1"/>
        <v>female</v>
      </c>
      <c r="F17" s="7">
        <v>3.0</v>
      </c>
      <c r="G17" s="9" t="str">
        <f t="shared" si="2"/>
        <v>25-34</v>
      </c>
      <c r="H17" s="7">
        <v>1.0</v>
      </c>
      <c r="I17" s="7">
        <v>0.0</v>
      </c>
      <c r="J17" s="7">
        <v>0.0</v>
      </c>
      <c r="K17" s="7">
        <v>0.0</v>
      </c>
      <c r="L17" s="7">
        <v>0.0</v>
      </c>
      <c r="M17" s="9" t="str">
        <f t="shared" si="3"/>
        <v>White</v>
      </c>
      <c r="N17" s="3">
        <v>632.0</v>
      </c>
      <c r="O17" s="3">
        <v>626.7</v>
      </c>
      <c r="P17" s="10" t="b">
        <f t="shared" si="4"/>
        <v>0</v>
      </c>
      <c r="Q17" s="3">
        <v>581.5</v>
      </c>
      <c r="R17" s="3">
        <v>587.0</v>
      </c>
      <c r="S17" s="10" t="b">
        <f t="shared" si="5"/>
        <v>1</v>
      </c>
      <c r="T17" s="10" t="str">
        <f t="shared" si="6"/>
        <v>FALSE</v>
      </c>
      <c r="U17" s="3">
        <v>1054.0</v>
      </c>
      <c r="V17" s="3">
        <v>1144.0</v>
      </c>
      <c r="W17" s="10" t="b">
        <f t="shared" si="12"/>
        <v>1</v>
      </c>
      <c r="X17" s="3">
        <v>475.0</v>
      </c>
      <c r="Y17" s="3">
        <v>492.0</v>
      </c>
      <c r="Z17" s="10" t="b">
        <f t="shared" si="13"/>
        <v>1</v>
      </c>
      <c r="AA17" s="3">
        <v>0.0</v>
      </c>
      <c r="AB17" s="3">
        <v>0.0</v>
      </c>
      <c r="AC17" s="10" t="b">
        <f t="shared" si="7"/>
        <v>0</v>
      </c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</row>
    <row r="18">
      <c r="A18" s="5" t="s">
        <v>44</v>
      </c>
      <c r="B18" s="6" t="s">
        <v>26</v>
      </c>
      <c r="C18" s="7">
        <v>2.0</v>
      </c>
      <c r="D18" s="8"/>
      <c r="E18" s="8" t="str">
        <f t="shared" si="1"/>
        <v>female</v>
      </c>
      <c r="F18" s="7">
        <v>3.0</v>
      </c>
      <c r="G18" s="9" t="str">
        <f t="shared" si="2"/>
        <v>25-34</v>
      </c>
      <c r="H18" s="7">
        <v>1.0</v>
      </c>
      <c r="I18" s="7">
        <v>0.0</v>
      </c>
      <c r="J18" s="7">
        <v>0.0</v>
      </c>
      <c r="K18" s="7">
        <v>0.0</v>
      </c>
      <c r="L18" s="7">
        <v>0.0</v>
      </c>
      <c r="M18" s="9" t="str">
        <f t="shared" si="3"/>
        <v>White</v>
      </c>
      <c r="N18" s="3">
        <v>1176.95</v>
      </c>
      <c r="O18" s="3">
        <v>814.35</v>
      </c>
      <c r="P18" s="10" t="b">
        <f t="shared" si="4"/>
        <v>0</v>
      </c>
      <c r="Q18" s="3">
        <v>953.0</v>
      </c>
      <c r="R18" s="3">
        <v>701.5</v>
      </c>
      <c r="S18" s="10" t="b">
        <f t="shared" si="5"/>
        <v>0</v>
      </c>
      <c r="T18" s="10" t="str">
        <f t="shared" si="6"/>
        <v>TRUE</v>
      </c>
      <c r="U18" s="3">
        <v>3039.0</v>
      </c>
      <c r="V18" s="3">
        <v>1758.0</v>
      </c>
      <c r="W18" s="10" t="b">
        <f t="shared" si="12"/>
        <v>0</v>
      </c>
      <c r="X18" s="3">
        <v>444.0</v>
      </c>
      <c r="Y18" s="3">
        <v>481.0</v>
      </c>
      <c r="Z18" s="10" t="b">
        <f t="shared" si="13"/>
        <v>1</v>
      </c>
      <c r="AA18" s="3">
        <v>5.0</v>
      </c>
      <c r="AB18" s="3">
        <v>0.0</v>
      </c>
      <c r="AC18" s="10" t="b">
        <f t="shared" si="7"/>
        <v>0</v>
      </c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</row>
    <row r="19">
      <c r="A19" s="5" t="s">
        <v>45</v>
      </c>
      <c r="B19" s="6" t="s">
        <v>26</v>
      </c>
      <c r="C19" s="7">
        <v>2.0</v>
      </c>
      <c r="D19" s="8"/>
      <c r="E19" s="8" t="str">
        <f t="shared" si="1"/>
        <v>female</v>
      </c>
      <c r="F19" s="7">
        <v>3.0</v>
      </c>
      <c r="G19" s="9" t="str">
        <f t="shared" si="2"/>
        <v>25-34</v>
      </c>
      <c r="H19" s="7">
        <v>1.0</v>
      </c>
      <c r="I19" s="7">
        <v>0.0</v>
      </c>
      <c r="J19" s="7">
        <v>0.0</v>
      </c>
      <c r="K19" s="7">
        <v>0.0</v>
      </c>
      <c r="L19" s="7">
        <v>0.0</v>
      </c>
      <c r="M19" s="9" t="str">
        <f t="shared" si="3"/>
        <v>White</v>
      </c>
      <c r="N19" s="3">
        <v>588.8</v>
      </c>
      <c r="O19" s="3">
        <v>741.65</v>
      </c>
      <c r="P19" s="10" t="b">
        <f t="shared" si="4"/>
        <v>1</v>
      </c>
      <c r="Q19" s="3">
        <v>564.0</v>
      </c>
      <c r="R19" s="3">
        <v>669.0</v>
      </c>
      <c r="S19" s="10" t="b">
        <f t="shared" si="5"/>
        <v>1</v>
      </c>
      <c r="T19" s="10" t="str">
        <f t="shared" si="6"/>
        <v>TRUE</v>
      </c>
      <c r="U19" s="3">
        <v>986.0</v>
      </c>
      <c r="V19" s="3">
        <v>1232.0</v>
      </c>
      <c r="W19" s="10" t="b">
        <f t="shared" si="12"/>
        <v>1</v>
      </c>
      <c r="X19" s="3">
        <v>28.0</v>
      </c>
      <c r="Y19" s="3">
        <v>475.0</v>
      </c>
      <c r="Z19" s="10" t="b">
        <f t="shared" si="13"/>
        <v>1</v>
      </c>
      <c r="AA19" s="3">
        <v>15.0</v>
      </c>
      <c r="AB19" s="3">
        <v>5.0</v>
      </c>
      <c r="AC19" s="10" t="b">
        <f t="shared" si="7"/>
        <v>0</v>
      </c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</row>
    <row r="20">
      <c r="A20" s="5" t="s">
        <v>46</v>
      </c>
      <c r="B20" s="6" t="s">
        <v>30</v>
      </c>
      <c r="C20" s="7">
        <v>2.0</v>
      </c>
      <c r="D20" s="8"/>
      <c r="E20" s="8" t="str">
        <f t="shared" si="1"/>
        <v>female</v>
      </c>
      <c r="F20" s="7">
        <v>3.0</v>
      </c>
      <c r="G20" s="9" t="str">
        <f t="shared" si="2"/>
        <v>25-34</v>
      </c>
      <c r="H20" s="7">
        <v>1.0</v>
      </c>
      <c r="I20" s="7">
        <v>0.0</v>
      </c>
      <c r="J20" s="7">
        <v>0.0</v>
      </c>
      <c r="K20" s="7">
        <v>0.0</v>
      </c>
      <c r="L20" s="7">
        <v>0.0</v>
      </c>
      <c r="M20" s="9" t="str">
        <f t="shared" si="3"/>
        <v>White</v>
      </c>
      <c r="N20" s="3">
        <v>877.4</v>
      </c>
      <c r="O20" s="3">
        <v>913.1</v>
      </c>
      <c r="P20" s="10" t="b">
        <f t="shared" si="4"/>
        <v>1</v>
      </c>
      <c r="Q20" s="3">
        <v>828.0</v>
      </c>
      <c r="R20" s="3">
        <v>865.5</v>
      </c>
      <c r="S20" s="10" t="b">
        <f t="shared" si="5"/>
        <v>1</v>
      </c>
      <c r="T20" s="10" t="str">
        <f t="shared" si="6"/>
        <v>TRUE</v>
      </c>
      <c r="U20" s="3">
        <v>1625.0</v>
      </c>
      <c r="V20" s="3">
        <v>1970.0</v>
      </c>
      <c r="W20" s="10" t="b">
        <f t="shared" si="12"/>
        <v>1</v>
      </c>
      <c r="X20" s="3">
        <v>539.0</v>
      </c>
      <c r="Y20" s="3">
        <v>494.0</v>
      </c>
      <c r="Z20" s="10" t="b">
        <f t="shared" si="13"/>
        <v>0</v>
      </c>
      <c r="AA20" s="3">
        <v>0.0</v>
      </c>
      <c r="AB20" s="3">
        <v>0.0</v>
      </c>
      <c r="AC20" s="10" t="b">
        <f t="shared" si="7"/>
        <v>0</v>
      </c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</row>
    <row r="21">
      <c r="A21" s="5" t="s">
        <v>47</v>
      </c>
      <c r="B21" s="6" t="s">
        <v>26</v>
      </c>
      <c r="C21" s="7">
        <v>2.0</v>
      </c>
      <c r="D21" s="8"/>
      <c r="E21" s="8" t="str">
        <f t="shared" si="1"/>
        <v>female</v>
      </c>
      <c r="F21" s="7">
        <v>3.0</v>
      </c>
      <c r="G21" s="9" t="str">
        <f t="shared" si="2"/>
        <v>25-34</v>
      </c>
      <c r="H21" s="7">
        <v>1.0</v>
      </c>
      <c r="I21" s="7">
        <v>0.0</v>
      </c>
      <c r="J21" s="7">
        <v>0.0</v>
      </c>
      <c r="K21" s="7">
        <v>0.0</v>
      </c>
      <c r="L21" s="7">
        <v>0.0</v>
      </c>
      <c r="M21" s="9" t="str">
        <f t="shared" si="3"/>
        <v>White</v>
      </c>
      <c r="N21" s="3">
        <v>1175.5</v>
      </c>
      <c r="O21" s="3">
        <v>951.65</v>
      </c>
      <c r="P21" s="10" t="b">
        <f t="shared" si="4"/>
        <v>0</v>
      </c>
      <c r="Q21" s="3">
        <v>1005.5</v>
      </c>
      <c r="R21" s="3">
        <v>921.0</v>
      </c>
      <c r="S21" s="10" t="b">
        <f t="shared" si="5"/>
        <v>0</v>
      </c>
      <c r="T21" s="10" t="str">
        <f t="shared" si="6"/>
        <v>TRUE</v>
      </c>
      <c r="U21" s="3">
        <v>2226.0</v>
      </c>
      <c r="V21" s="3">
        <v>1545.0</v>
      </c>
      <c r="W21" s="10" t="b">
        <f t="shared" si="12"/>
        <v>0</v>
      </c>
      <c r="X21" s="3">
        <v>610.0</v>
      </c>
      <c r="Y21" s="3">
        <v>662.0</v>
      </c>
      <c r="Z21" s="10" t="b">
        <f t="shared" si="13"/>
        <v>1</v>
      </c>
      <c r="AA21" s="3">
        <v>15.0</v>
      </c>
      <c r="AB21" s="3">
        <v>0.0</v>
      </c>
      <c r="AC21" s="10" t="b">
        <f t="shared" si="7"/>
        <v>0</v>
      </c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</row>
    <row r="22">
      <c r="A22" s="5" t="s">
        <v>48</v>
      </c>
      <c r="B22" s="6" t="s">
        <v>26</v>
      </c>
      <c r="C22" s="7">
        <v>2.0</v>
      </c>
      <c r="D22" s="8"/>
      <c r="E22" s="8" t="str">
        <f t="shared" si="1"/>
        <v>female</v>
      </c>
      <c r="F22" s="7">
        <v>3.0</v>
      </c>
      <c r="G22" s="9" t="str">
        <f t="shared" si="2"/>
        <v>25-34</v>
      </c>
      <c r="H22" s="7">
        <v>1.0</v>
      </c>
      <c r="I22" s="7">
        <v>0.0</v>
      </c>
      <c r="J22" s="7">
        <v>0.0</v>
      </c>
      <c r="K22" s="7">
        <v>1.0</v>
      </c>
      <c r="L22" s="7">
        <v>0.0</v>
      </c>
      <c r="M22" s="9" t="str">
        <f t="shared" si="3"/>
        <v>White</v>
      </c>
      <c r="N22" s="3">
        <v>864.8</v>
      </c>
      <c r="O22" s="3">
        <v>741.6</v>
      </c>
      <c r="P22" s="10" t="b">
        <f t="shared" si="4"/>
        <v>0</v>
      </c>
      <c r="Q22" s="3">
        <v>771.5</v>
      </c>
      <c r="R22" s="3">
        <v>674.0</v>
      </c>
      <c r="S22" s="10" t="b">
        <f t="shared" si="5"/>
        <v>0</v>
      </c>
      <c r="T22" s="10" t="str">
        <f t="shared" si="6"/>
        <v>TRUE</v>
      </c>
      <c r="U22" s="3">
        <v>1472.0</v>
      </c>
      <c r="V22" s="3">
        <v>1503.0</v>
      </c>
      <c r="W22" s="10" t="b">
        <f t="shared" si="12"/>
        <v>1</v>
      </c>
      <c r="X22" s="3">
        <v>501.0</v>
      </c>
      <c r="Y22" s="3">
        <v>467.0</v>
      </c>
      <c r="Z22" s="10" t="b">
        <f t="shared" si="13"/>
        <v>0</v>
      </c>
      <c r="AA22" s="3">
        <v>5.0</v>
      </c>
      <c r="AB22" s="3">
        <v>0.0</v>
      </c>
      <c r="AC22" s="10" t="b">
        <f t="shared" si="7"/>
        <v>0</v>
      </c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</row>
    <row r="23">
      <c r="A23" s="17" t="s">
        <v>49</v>
      </c>
      <c r="B23" s="6"/>
      <c r="C23" s="7">
        <v>2.0</v>
      </c>
      <c r="D23" s="8"/>
      <c r="E23" s="8" t="str">
        <f t="shared" si="1"/>
        <v>female</v>
      </c>
      <c r="F23" s="7">
        <v>3.0</v>
      </c>
      <c r="G23" s="9" t="str">
        <f t="shared" si="2"/>
        <v>25-34</v>
      </c>
      <c r="H23" s="7">
        <v>1.0</v>
      </c>
      <c r="I23" s="7">
        <v>0.0</v>
      </c>
      <c r="J23" s="7">
        <v>0.0</v>
      </c>
      <c r="K23" s="7">
        <v>1.0</v>
      </c>
      <c r="L23" s="7">
        <v>0.0</v>
      </c>
      <c r="M23" s="9" t="str">
        <f t="shared" si="3"/>
        <v>White</v>
      </c>
      <c r="N23" s="13">
        <v>1246.9</v>
      </c>
      <c r="O23" s="13">
        <v>935.55</v>
      </c>
      <c r="P23" s="14" t="b">
        <f t="shared" si="4"/>
        <v>0</v>
      </c>
      <c r="Q23" s="15">
        <v>887.5</v>
      </c>
      <c r="R23" s="15">
        <v>654.5</v>
      </c>
      <c r="S23" s="14" t="b">
        <f t="shared" si="5"/>
        <v>0</v>
      </c>
      <c r="T23" s="10" t="str">
        <f t="shared" si="6"/>
        <v>TRUE</v>
      </c>
      <c r="U23" s="3"/>
      <c r="V23" s="3"/>
      <c r="W23" s="10"/>
      <c r="X23" s="3"/>
      <c r="Y23" s="3"/>
      <c r="Z23" s="10"/>
      <c r="AA23" s="15">
        <v>5.0</v>
      </c>
      <c r="AB23" s="15">
        <v>5.0</v>
      </c>
      <c r="AC23" s="10" t="b">
        <f t="shared" si="7"/>
        <v>0</v>
      </c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</row>
    <row r="24">
      <c r="A24" s="17" t="s">
        <v>50</v>
      </c>
      <c r="B24" s="6"/>
      <c r="C24" s="7">
        <v>2.0</v>
      </c>
      <c r="D24" s="8"/>
      <c r="E24" s="8" t="str">
        <f t="shared" si="1"/>
        <v>female</v>
      </c>
      <c r="F24" s="7">
        <v>3.0</v>
      </c>
      <c r="G24" s="9" t="str">
        <f t="shared" si="2"/>
        <v>25-34</v>
      </c>
      <c r="H24" s="7">
        <v>1.0</v>
      </c>
      <c r="I24" s="7">
        <v>0.0</v>
      </c>
      <c r="J24" s="7">
        <v>0.0</v>
      </c>
      <c r="K24" s="7">
        <v>1.0</v>
      </c>
      <c r="L24" s="7">
        <v>0.0</v>
      </c>
      <c r="M24" s="9" t="str">
        <f t="shared" si="3"/>
        <v>White</v>
      </c>
      <c r="N24" s="13">
        <v>759.2</v>
      </c>
      <c r="O24" s="13">
        <v>657.75</v>
      </c>
      <c r="P24" s="14" t="b">
        <f t="shared" si="4"/>
        <v>0</v>
      </c>
      <c r="Q24" s="15">
        <v>647.0</v>
      </c>
      <c r="R24" s="15">
        <v>629.0</v>
      </c>
      <c r="S24" s="14" t="b">
        <f t="shared" si="5"/>
        <v>0</v>
      </c>
      <c r="T24" s="10" t="str">
        <f t="shared" si="6"/>
        <v>TRUE</v>
      </c>
      <c r="U24" s="3"/>
      <c r="V24" s="3"/>
      <c r="W24" s="10"/>
      <c r="X24" s="3"/>
      <c r="Y24" s="3"/>
      <c r="Z24" s="10"/>
      <c r="AA24" s="15">
        <v>10.0</v>
      </c>
      <c r="AB24" s="15">
        <v>5.0</v>
      </c>
      <c r="AC24" s="10" t="b">
        <f t="shared" si="7"/>
        <v>0</v>
      </c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</row>
    <row r="25">
      <c r="A25" s="17" t="s">
        <v>51</v>
      </c>
      <c r="B25" s="6"/>
      <c r="C25" s="7">
        <v>2.0</v>
      </c>
      <c r="D25" s="8"/>
      <c r="E25" s="8" t="str">
        <f t="shared" si="1"/>
        <v>female</v>
      </c>
      <c r="F25" s="7">
        <v>3.0</v>
      </c>
      <c r="G25" s="9" t="str">
        <f t="shared" si="2"/>
        <v>25-34</v>
      </c>
      <c r="H25" s="7">
        <v>1.0</v>
      </c>
      <c r="I25" s="7">
        <v>0.0</v>
      </c>
      <c r="J25" s="7">
        <v>0.0</v>
      </c>
      <c r="K25" s="7">
        <v>1.0</v>
      </c>
      <c r="L25" s="7">
        <v>0.0</v>
      </c>
      <c r="M25" s="9" t="str">
        <f t="shared" si="3"/>
        <v>White</v>
      </c>
      <c r="N25" s="13">
        <v>836.95</v>
      </c>
      <c r="O25" s="13">
        <v>774.8</v>
      </c>
      <c r="P25" s="14" t="b">
        <f t="shared" si="4"/>
        <v>0</v>
      </c>
      <c r="Q25" s="15">
        <v>766.0</v>
      </c>
      <c r="R25" s="15">
        <v>711.5</v>
      </c>
      <c r="S25" s="14" t="b">
        <f t="shared" si="5"/>
        <v>0</v>
      </c>
      <c r="T25" s="10" t="str">
        <f t="shared" si="6"/>
        <v>TRUE</v>
      </c>
      <c r="U25" s="3"/>
      <c r="V25" s="3"/>
      <c r="W25" s="10"/>
      <c r="X25" s="3"/>
      <c r="Y25" s="3"/>
      <c r="Z25" s="10"/>
      <c r="AA25" s="15">
        <v>10.0</v>
      </c>
      <c r="AB25" s="15">
        <v>0.0</v>
      </c>
      <c r="AC25" s="10" t="b">
        <f t="shared" si="7"/>
        <v>0</v>
      </c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</row>
    <row r="26">
      <c r="A26" s="5" t="s">
        <v>52</v>
      </c>
      <c r="B26" s="6" t="s">
        <v>26</v>
      </c>
      <c r="C26" s="7">
        <v>2.0</v>
      </c>
      <c r="D26" s="8"/>
      <c r="E26" s="8" t="str">
        <f t="shared" si="1"/>
        <v>female</v>
      </c>
      <c r="F26" s="7">
        <v>4.0</v>
      </c>
      <c r="G26" s="9" t="str">
        <f t="shared" si="2"/>
        <v>35-44</v>
      </c>
      <c r="H26" s="7">
        <v>0.0</v>
      </c>
      <c r="I26" s="7">
        <v>0.0</v>
      </c>
      <c r="J26" s="7">
        <v>0.0</v>
      </c>
      <c r="K26" s="7">
        <v>1.0</v>
      </c>
      <c r="L26" s="7">
        <v>0.0</v>
      </c>
      <c r="M26" s="9" t="str">
        <f t="shared" si="3"/>
        <v>Asian or Pacific Islander</v>
      </c>
      <c r="N26" s="3">
        <v>1214.6</v>
      </c>
      <c r="O26" s="3">
        <v>805.05</v>
      </c>
      <c r="P26" s="10" t="b">
        <f t="shared" si="4"/>
        <v>0</v>
      </c>
      <c r="Q26" s="3">
        <v>914.0</v>
      </c>
      <c r="R26" s="3">
        <v>720.0</v>
      </c>
      <c r="S26" s="10" t="b">
        <f t="shared" si="5"/>
        <v>0</v>
      </c>
      <c r="T26" s="10" t="str">
        <f t="shared" si="6"/>
        <v>TRUE</v>
      </c>
      <c r="U26" s="3">
        <v>2665.0</v>
      </c>
      <c r="V26" s="3">
        <v>1392.0</v>
      </c>
      <c r="W26" s="10" t="b">
        <f t="shared" ref="W26:W33" si="14">U26&lt;V26</f>
        <v>0</v>
      </c>
      <c r="X26" s="3">
        <v>626.0</v>
      </c>
      <c r="Y26" s="3">
        <v>531.0</v>
      </c>
      <c r="Z26" s="10" t="b">
        <f t="shared" ref="Z26:Z33" si="15">X26&lt;Y26</f>
        <v>0</v>
      </c>
      <c r="AA26" s="3">
        <v>15.0</v>
      </c>
      <c r="AB26" s="3">
        <v>0.0</v>
      </c>
      <c r="AC26" s="10" t="b">
        <f t="shared" si="7"/>
        <v>0</v>
      </c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</row>
    <row r="27">
      <c r="A27" s="5" t="s">
        <v>53</v>
      </c>
      <c r="B27" s="6" t="s">
        <v>26</v>
      </c>
      <c r="C27" s="7">
        <v>2.0</v>
      </c>
      <c r="D27" s="8"/>
      <c r="E27" s="8" t="str">
        <f t="shared" si="1"/>
        <v>female</v>
      </c>
      <c r="F27" s="7">
        <v>4.0</v>
      </c>
      <c r="G27" s="9" t="str">
        <f t="shared" si="2"/>
        <v>35-44</v>
      </c>
      <c r="H27" s="7">
        <v>0.0</v>
      </c>
      <c r="I27" s="7">
        <v>0.0</v>
      </c>
      <c r="J27" s="7">
        <v>0.0</v>
      </c>
      <c r="K27" s="7">
        <v>1.0</v>
      </c>
      <c r="L27" s="7">
        <v>0.0</v>
      </c>
      <c r="M27" s="9" t="str">
        <f t="shared" si="3"/>
        <v>Asian or Pacific Islander</v>
      </c>
      <c r="N27" s="3">
        <v>817.4</v>
      </c>
      <c r="O27" s="3">
        <v>556.45</v>
      </c>
      <c r="P27" s="10" t="b">
        <f t="shared" si="4"/>
        <v>0</v>
      </c>
      <c r="Q27" s="3">
        <v>846.5</v>
      </c>
      <c r="R27" s="3">
        <v>529.5</v>
      </c>
      <c r="S27" s="10" t="b">
        <f t="shared" si="5"/>
        <v>0</v>
      </c>
      <c r="T27" s="10" t="str">
        <f t="shared" si="6"/>
        <v>TRUE</v>
      </c>
      <c r="U27" s="3">
        <v>1545.0</v>
      </c>
      <c r="V27" s="3">
        <v>784.0</v>
      </c>
      <c r="W27" s="10" t="b">
        <f t="shared" si="14"/>
        <v>0</v>
      </c>
      <c r="X27" s="3">
        <v>66.0</v>
      </c>
      <c r="Y27" s="3">
        <v>395.0</v>
      </c>
      <c r="Z27" s="10" t="b">
        <f t="shared" si="15"/>
        <v>1</v>
      </c>
      <c r="AA27" s="3">
        <v>15.0</v>
      </c>
      <c r="AB27" s="3">
        <v>5.0</v>
      </c>
      <c r="AC27" s="10" t="b">
        <f t="shared" si="7"/>
        <v>0</v>
      </c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</row>
    <row r="28">
      <c r="A28" s="5" t="s">
        <v>54</v>
      </c>
      <c r="B28" s="6" t="s">
        <v>26</v>
      </c>
      <c r="C28" s="7">
        <v>2.0</v>
      </c>
      <c r="D28" s="8"/>
      <c r="E28" s="8" t="str">
        <f t="shared" si="1"/>
        <v>female</v>
      </c>
      <c r="F28" s="7">
        <v>4.0</v>
      </c>
      <c r="G28" s="9" t="str">
        <f t="shared" si="2"/>
        <v>35-44</v>
      </c>
      <c r="H28" s="7">
        <v>0.0</v>
      </c>
      <c r="I28" s="7">
        <v>0.0</v>
      </c>
      <c r="J28" s="7">
        <v>0.0</v>
      </c>
      <c r="K28" s="7">
        <v>1.0</v>
      </c>
      <c r="L28" s="7">
        <v>0.0</v>
      </c>
      <c r="M28" s="9" t="str">
        <f t="shared" si="3"/>
        <v>Asian or Pacific Islander</v>
      </c>
      <c r="N28" s="3">
        <v>1323.4</v>
      </c>
      <c r="O28" s="3">
        <v>1172.65</v>
      </c>
      <c r="P28" s="10" t="b">
        <f t="shared" si="4"/>
        <v>0</v>
      </c>
      <c r="Q28" s="3">
        <v>1068.0</v>
      </c>
      <c r="R28" s="3">
        <v>1139.0</v>
      </c>
      <c r="S28" s="10" t="b">
        <f t="shared" si="5"/>
        <v>1</v>
      </c>
      <c r="T28" s="10" t="str">
        <f t="shared" si="6"/>
        <v>FALSE</v>
      </c>
      <c r="U28" s="3">
        <v>2706.0</v>
      </c>
      <c r="V28" s="3">
        <v>2385.0</v>
      </c>
      <c r="W28" s="10" t="b">
        <f t="shared" si="14"/>
        <v>0</v>
      </c>
      <c r="X28" s="3">
        <v>718.0</v>
      </c>
      <c r="Y28" s="3">
        <v>735.0</v>
      </c>
      <c r="Z28" s="10" t="b">
        <f t="shared" si="15"/>
        <v>1</v>
      </c>
      <c r="AA28" s="3">
        <v>5.0</v>
      </c>
      <c r="AB28" s="3">
        <v>5.0</v>
      </c>
      <c r="AC28" s="10" t="b">
        <f t="shared" si="7"/>
        <v>0</v>
      </c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</row>
    <row r="29">
      <c r="A29" s="5" t="s">
        <v>55</v>
      </c>
      <c r="B29" s="6" t="s">
        <v>26</v>
      </c>
      <c r="C29" s="7">
        <v>2.0</v>
      </c>
      <c r="D29" s="8"/>
      <c r="E29" s="8" t="str">
        <f t="shared" si="1"/>
        <v>female</v>
      </c>
      <c r="F29" s="7">
        <v>4.0</v>
      </c>
      <c r="G29" s="9" t="str">
        <f t="shared" si="2"/>
        <v>35-44</v>
      </c>
      <c r="H29" s="7">
        <v>0.0</v>
      </c>
      <c r="I29" s="7">
        <v>0.0</v>
      </c>
      <c r="J29" s="7">
        <v>0.0</v>
      </c>
      <c r="K29" s="7">
        <v>1.0</v>
      </c>
      <c r="L29" s="7">
        <v>0.0</v>
      </c>
      <c r="M29" s="9" t="str">
        <f t="shared" si="3"/>
        <v>Asian or Pacific Islander</v>
      </c>
      <c r="N29" s="3">
        <v>1141.1</v>
      </c>
      <c r="O29" s="3">
        <v>878.95</v>
      </c>
      <c r="P29" s="10" t="b">
        <f t="shared" si="4"/>
        <v>0</v>
      </c>
      <c r="Q29" s="3">
        <v>1056.5</v>
      </c>
      <c r="R29" s="3">
        <v>778.5</v>
      </c>
      <c r="S29" s="10" t="b">
        <f t="shared" si="5"/>
        <v>0</v>
      </c>
      <c r="T29" s="10" t="str">
        <f t="shared" si="6"/>
        <v>TRUE</v>
      </c>
      <c r="U29" s="3">
        <v>1987.0</v>
      </c>
      <c r="V29" s="3">
        <v>1531.0</v>
      </c>
      <c r="W29" s="10" t="b">
        <f t="shared" si="14"/>
        <v>0</v>
      </c>
      <c r="X29" s="3">
        <v>616.0</v>
      </c>
      <c r="Y29" s="3">
        <v>629.0</v>
      </c>
      <c r="Z29" s="10" t="b">
        <f t="shared" si="15"/>
        <v>1</v>
      </c>
      <c r="AA29" s="3">
        <v>20.0</v>
      </c>
      <c r="AB29" s="3">
        <v>5.0</v>
      </c>
      <c r="AC29" s="10" t="b">
        <f t="shared" si="7"/>
        <v>0</v>
      </c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</row>
    <row r="30">
      <c r="A30" s="5" t="s">
        <v>56</v>
      </c>
      <c r="B30" s="6" t="s">
        <v>26</v>
      </c>
      <c r="C30" s="7">
        <v>2.0</v>
      </c>
      <c r="D30" s="8"/>
      <c r="E30" s="8" t="str">
        <f t="shared" si="1"/>
        <v>female</v>
      </c>
      <c r="F30" s="7">
        <v>4.0</v>
      </c>
      <c r="G30" s="9" t="str">
        <f t="shared" si="2"/>
        <v>35-44</v>
      </c>
      <c r="H30" s="7">
        <v>0.0</v>
      </c>
      <c r="I30" s="7">
        <v>0.0</v>
      </c>
      <c r="J30" s="7">
        <v>1.0</v>
      </c>
      <c r="K30" s="7">
        <v>0.0</v>
      </c>
      <c r="L30" s="7">
        <v>0.0</v>
      </c>
      <c r="M30" s="9" t="str">
        <f t="shared" si="3"/>
        <v>Black or African American</v>
      </c>
      <c r="N30" s="3">
        <v>820.5</v>
      </c>
      <c r="O30" s="3">
        <v>781.25</v>
      </c>
      <c r="P30" s="10" t="b">
        <f t="shared" si="4"/>
        <v>0</v>
      </c>
      <c r="Q30" s="3">
        <v>667.0</v>
      </c>
      <c r="R30" s="3">
        <v>760.5</v>
      </c>
      <c r="S30" s="10" t="b">
        <f t="shared" si="5"/>
        <v>1</v>
      </c>
      <c r="T30" s="10" t="str">
        <f t="shared" si="6"/>
        <v>FALSE</v>
      </c>
      <c r="U30" s="3">
        <v>1693.0</v>
      </c>
      <c r="V30" s="3">
        <v>983.0</v>
      </c>
      <c r="W30" s="10" t="b">
        <f t="shared" si="14"/>
        <v>0</v>
      </c>
      <c r="X30" s="3">
        <v>456.0</v>
      </c>
      <c r="Y30" s="3">
        <v>554.0</v>
      </c>
      <c r="Z30" s="10" t="b">
        <f t="shared" si="15"/>
        <v>1</v>
      </c>
      <c r="AA30" s="3">
        <v>10.0</v>
      </c>
      <c r="AB30" s="3">
        <v>15.0</v>
      </c>
      <c r="AC30" s="10" t="b">
        <f t="shared" si="7"/>
        <v>1</v>
      </c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</row>
    <row r="31">
      <c r="A31" s="5" t="s">
        <v>57</v>
      </c>
      <c r="B31" s="6" t="s">
        <v>26</v>
      </c>
      <c r="C31" s="7">
        <v>2.0</v>
      </c>
      <c r="D31" s="8"/>
      <c r="E31" s="8" t="str">
        <f t="shared" si="1"/>
        <v>female</v>
      </c>
      <c r="F31" s="7">
        <v>4.0</v>
      </c>
      <c r="G31" s="9" t="str">
        <f t="shared" si="2"/>
        <v>35-44</v>
      </c>
      <c r="H31" s="7">
        <v>0.0</v>
      </c>
      <c r="I31" s="7">
        <v>1.0</v>
      </c>
      <c r="J31" s="7">
        <v>0.0</v>
      </c>
      <c r="K31" s="7">
        <v>0.0</v>
      </c>
      <c r="L31" s="7">
        <v>0.0</v>
      </c>
      <c r="M31" s="9" t="str">
        <f t="shared" si="3"/>
        <v>Hispanic or Latino</v>
      </c>
      <c r="N31" s="3">
        <v>3556.65</v>
      </c>
      <c r="O31" s="3">
        <v>3682.15</v>
      </c>
      <c r="P31" s="10" t="b">
        <f t="shared" si="4"/>
        <v>1</v>
      </c>
      <c r="Q31" s="3">
        <v>2572.0</v>
      </c>
      <c r="R31" s="3">
        <v>1472.0</v>
      </c>
      <c r="S31" s="10" t="b">
        <f t="shared" si="5"/>
        <v>0</v>
      </c>
      <c r="T31" s="10" t="str">
        <f t="shared" si="6"/>
        <v>FALSE</v>
      </c>
      <c r="U31" s="3">
        <v>15400.0</v>
      </c>
      <c r="V31" s="3">
        <v>20000.0</v>
      </c>
      <c r="W31" s="10" t="b">
        <f t="shared" si="14"/>
        <v>1</v>
      </c>
      <c r="X31" s="3">
        <v>875.0</v>
      </c>
      <c r="Y31" s="3">
        <v>795.0</v>
      </c>
      <c r="Z31" s="10" t="b">
        <f t="shared" si="15"/>
        <v>0</v>
      </c>
      <c r="AA31" s="3">
        <v>5.0</v>
      </c>
      <c r="AB31" s="3">
        <v>15.0</v>
      </c>
      <c r="AC31" s="10" t="b">
        <f t="shared" si="7"/>
        <v>1</v>
      </c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</row>
    <row r="32">
      <c r="A32" s="5" t="s">
        <v>58</v>
      </c>
      <c r="B32" s="6" t="s">
        <v>26</v>
      </c>
      <c r="C32" s="7">
        <v>2.0</v>
      </c>
      <c r="D32" s="8"/>
      <c r="E32" s="8" t="str">
        <f t="shared" si="1"/>
        <v>female</v>
      </c>
      <c r="F32" s="7">
        <v>4.0</v>
      </c>
      <c r="G32" s="9" t="str">
        <f t="shared" si="2"/>
        <v>35-44</v>
      </c>
      <c r="H32" s="7">
        <v>0.0</v>
      </c>
      <c r="I32" s="7">
        <v>1.0</v>
      </c>
      <c r="J32" s="7">
        <v>0.0</v>
      </c>
      <c r="K32" s="7">
        <v>0.0</v>
      </c>
      <c r="L32" s="7">
        <v>0.0</v>
      </c>
      <c r="M32" s="9" t="str">
        <f t="shared" si="3"/>
        <v>Hispanic or Latino</v>
      </c>
      <c r="N32" s="3">
        <v>1075.95</v>
      </c>
      <c r="O32" s="3">
        <v>1151.35</v>
      </c>
      <c r="P32" s="10" t="b">
        <f t="shared" si="4"/>
        <v>1</v>
      </c>
      <c r="Q32" s="3">
        <v>895.0</v>
      </c>
      <c r="R32" s="3">
        <v>933.0</v>
      </c>
      <c r="S32" s="10" t="b">
        <f t="shared" si="5"/>
        <v>1</v>
      </c>
      <c r="T32" s="10" t="str">
        <f t="shared" si="6"/>
        <v>TRUE</v>
      </c>
      <c r="U32" s="3">
        <v>2508.0</v>
      </c>
      <c r="V32" s="3">
        <v>2834.0</v>
      </c>
      <c r="W32" s="10" t="b">
        <f t="shared" si="14"/>
        <v>1</v>
      </c>
      <c r="X32" s="3">
        <v>455.0</v>
      </c>
      <c r="Y32" s="3">
        <v>589.0</v>
      </c>
      <c r="Z32" s="10" t="b">
        <f t="shared" si="15"/>
        <v>1</v>
      </c>
      <c r="AA32" s="3">
        <v>15.0</v>
      </c>
      <c r="AB32" s="3">
        <v>10.0</v>
      </c>
      <c r="AC32" s="10" t="b">
        <f t="shared" si="7"/>
        <v>0</v>
      </c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</row>
    <row r="33">
      <c r="A33" s="5" t="s">
        <v>59</v>
      </c>
      <c r="B33" s="6" t="s">
        <v>26</v>
      </c>
      <c r="C33" s="7">
        <v>2.0</v>
      </c>
      <c r="D33" s="8"/>
      <c r="E33" s="8" t="str">
        <f t="shared" si="1"/>
        <v>female</v>
      </c>
      <c r="F33" s="7">
        <v>4.0</v>
      </c>
      <c r="G33" s="9" t="str">
        <f t="shared" si="2"/>
        <v>35-44</v>
      </c>
      <c r="H33" s="7">
        <v>0.0</v>
      </c>
      <c r="I33" s="7">
        <v>1.0</v>
      </c>
      <c r="J33" s="7">
        <v>0.0</v>
      </c>
      <c r="K33" s="7">
        <v>0.0</v>
      </c>
      <c r="L33" s="7">
        <v>0.0</v>
      </c>
      <c r="M33" s="9" t="str">
        <f t="shared" si="3"/>
        <v>Hispanic or Latino</v>
      </c>
      <c r="N33" s="3">
        <v>805.7</v>
      </c>
      <c r="O33" s="3">
        <v>916.1</v>
      </c>
      <c r="P33" s="10" t="b">
        <f t="shared" si="4"/>
        <v>1</v>
      </c>
      <c r="Q33" s="3">
        <v>698.5</v>
      </c>
      <c r="R33" s="3">
        <v>849.5</v>
      </c>
      <c r="S33" s="10" t="b">
        <f t="shared" si="5"/>
        <v>1</v>
      </c>
      <c r="T33" s="10" t="str">
        <f t="shared" si="6"/>
        <v>TRUE</v>
      </c>
      <c r="U33" s="3">
        <v>1491.0</v>
      </c>
      <c r="V33" s="3">
        <v>1948.0</v>
      </c>
      <c r="W33" s="10" t="b">
        <f t="shared" si="14"/>
        <v>1</v>
      </c>
      <c r="X33" s="3">
        <v>588.0</v>
      </c>
      <c r="Y33" s="3">
        <v>293.0</v>
      </c>
      <c r="Z33" s="10" t="b">
        <f t="shared" si="15"/>
        <v>0</v>
      </c>
      <c r="AA33" s="3">
        <v>0.0</v>
      </c>
      <c r="AB33" s="3">
        <v>15.0</v>
      </c>
      <c r="AC33" s="10" t="b">
        <f t="shared" si="7"/>
        <v>1</v>
      </c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</row>
    <row r="34">
      <c r="A34" s="17" t="s">
        <v>60</v>
      </c>
      <c r="B34" s="6"/>
      <c r="C34" s="7">
        <v>2.0</v>
      </c>
      <c r="D34" s="8"/>
      <c r="E34" s="8" t="str">
        <f t="shared" si="1"/>
        <v>female</v>
      </c>
      <c r="F34" s="7">
        <v>4.0</v>
      </c>
      <c r="G34" s="9" t="str">
        <f t="shared" si="2"/>
        <v>35-44</v>
      </c>
      <c r="H34" s="7">
        <v>1.0</v>
      </c>
      <c r="I34" s="7">
        <v>0.0</v>
      </c>
      <c r="J34" s="7">
        <v>0.0</v>
      </c>
      <c r="K34" s="7">
        <v>0.0</v>
      </c>
      <c r="L34" s="7">
        <v>0.0</v>
      </c>
      <c r="M34" s="9" t="str">
        <f t="shared" si="3"/>
        <v>White</v>
      </c>
      <c r="N34" s="13">
        <v>690.25</v>
      </c>
      <c r="O34" s="13">
        <v>668.05</v>
      </c>
      <c r="P34" s="14" t="b">
        <f t="shared" si="4"/>
        <v>0</v>
      </c>
      <c r="Q34" s="15">
        <v>606.5</v>
      </c>
      <c r="R34" s="15">
        <v>621.5</v>
      </c>
      <c r="S34" s="14" t="b">
        <f t="shared" si="5"/>
        <v>1</v>
      </c>
      <c r="T34" s="10" t="str">
        <f t="shared" si="6"/>
        <v>FALSE</v>
      </c>
      <c r="U34" s="3"/>
      <c r="V34" s="3"/>
      <c r="W34" s="10"/>
      <c r="X34" s="3"/>
      <c r="Y34" s="3"/>
      <c r="Z34" s="10"/>
      <c r="AA34" s="15">
        <v>10.0</v>
      </c>
      <c r="AB34" s="15">
        <v>5.0</v>
      </c>
      <c r="AC34" s="10" t="b">
        <f t="shared" si="7"/>
        <v>0</v>
      </c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</row>
    <row r="35">
      <c r="A35" s="5" t="s">
        <v>61</v>
      </c>
      <c r="B35" s="6" t="s">
        <v>26</v>
      </c>
      <c r="C35" s="7">
        <v>2.0</v>
      </c>
      <c r="D35" s="8"/>
      <c r="E35" s="8" t="str">
        <f t="shared" si="1"/>
        <v>female</v>
      </c>
      <c r="F35" s="7">
        <v>4.0</v>
      </c>
      <c r="G35" s="9" t="str">
        <f t="shared" si="2"/>
        <v>35-44</v>
      </c>
      <c r="H35" s="7">
        <v>1.0</v>
      </c>
      <c r="I35" s="7">
        <v>0.0</v>
      </c>
      <c r="J35" s="7">
        <v>0.0</v>
      </c>
      <c r="K35" s="7">
        <v>0.0</v>
      </c>
      <c r="L35" s="7">
        <v>0.0</v>
      </c>
      <c r="M35" s="9" t="str">
        <f t="shared" si="3"/>
        <v>White</v>
      </c>
      <c r="N35" s="3">
        <v>899.75</v>
      </c>
      <c r="O35" s="3">
        <v>787.25</v>
      </c>
      <c r="P35" s="10" t="b">
        <f t="shared" si="4"/>
        <v>0</v>
      </c>
      <c r="Q35" s="3">
        <v>824.5</v>
      </c>
      <c r="R35" s="3">
        <v>711.0</v>
      </c>
      <c r="S35" s="10" t="b">
        <f t="shared" si="5"/>
        <v>0</v>
      </c>
      <c r="T35" s="10" t="str">
        <f t="shared" si="6"/>
        <v>TRUE</v>
      </c>
      <c r="U35" s="3">
        <v>1680.0</v>
      </c>
      <c r="V35" s="3">
        <v>1500.0</v>
      </c>
      <c r="W35" s="10" t="b">
        <f t="shared" ref="W35:W55" si="16">U35&lt;V35</f>
        <v>0</v>
      </c>
      <c r="X35" s="3">
        <v>624.0</v>
      </c>
      <c r="Y35" s="3">
        <v>454.0</v>
      </c>
      <c r="Z35" s="10" t="b">
        <f t="shared" ref="Z35:Z55" si="17">X35&lt;Y35</f>
        <v>0</v>
      </c>
      <c r="AA35" s="3">
        <v>0.0</v>
      </c>
      <c r="AB35" s="3">
        <v>0.0</v>
      </c>
      <c r="AC35" s="10" t="b">
        <f t="shared" si="7"/>
        <v>0</v>
      </c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</row>
    <row r="36">
      <c r="A36" s="5" t="s">
        <v>62</v>
      </c>
      <c r="B36" s="6" t="s">
        <v>30</v>
      </c>
      <c r="C36" s="7">
        <v>2.0</v>
      </c>
      <c r="D36" s="8"/>
      <c r="E36" s="8" t="str">
        <f t="shared" si="1"/>
        <v>female</v>
      </c>
      <c r="F36" s="7">
        <v>4.0</v>
      </c>
      <c r="G36" s="9" t="str">
        <f t="shared" si="2"/>
        <v>35-44</v>
      </c>
      <c r="H36" s="7">
        <v>1.0</v>
      </c>
      <c r="I36" s="7">
        <v>0.0</v>
      </c>
      <c r="J36" s="7">
        <v>0.0</v>
      </c>
      <c r="K36" s="7">
        <v>0.0</v>
      </c>
      <c r="L36" s="7">
        <v>0.0</v>
      </c>
      <c r="M36" s="9" t="str">
        <f t="shared" si="3"/>
        <v>White</v>
      </c>
      <c r="N36" s="3">
        <v>1284.45</v>
      </c>
      <c r="O36" s="3">
        <v>1295.4</v>
      </c>
      <c r="P36" s="10" t="b">
        <f t="shared" si="4"/>
        <v>1</v>
      </c>
      <c r="Q36" s="3">
        <v>1247.5</v>
      </c>
      <c r="R36" s="3">
        <v>1246.5</v>
      </c>
      <c r="S36" s="10" t="b">
        <f t="shared" si="5"/>
        <v>0</v>
      </c>
      <c r="T36" s="10" t="str">
        <f t="shared" si="6"/>
        <v>FALSE</v>
      </c>
      <c r="U36" s="3">
        <v>1973.0</v>
      </c>
      <c r="V36" s="3">
        <v>2411.0</v>
      </c>
      <c r="W36" s="10" t="b">
        <f t="shared" si="16"/>
        <v>1</v>
      </c>
      <c r="X36" s="3">
        <v>890.0</v>
      </c>
      <c r="Y36" s="3">
        <v>565.0</v>
      </c>
      <c r="Z36" s="10" t="b">
        <f t="shared" si="17"/>
        <v>0</v>
      </c>
      <c r="AA36" s="3">
        <v>0.0</v>
      </c>
      <c r="AB36" s="3">
        <v>5.0</v>
      </c>
      <c r="AC36" s="10" t="b">
        <f t="shared" si="7"/>
        <v>1</v>
      </c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</row>
    <row r="37">
      <c r="A37" s="5" t="s">
        <v>63</v>
      </c>
      <c r="B37" s="6" t="s">
        <v>26</v>
      </c>
      <c r="C37" s="7">
        <v>2.0</v>
      </c>
      <c r="D37" s="8"/>
      <c r="E37" s="8" t="str">
        <f t="shared" si="1"/>
        <v>female</v>
      </c>
      <c r="F37" s="7">
        <v>4.0</v>
      </c>
      <c r="G37" s="9" t="str">
        <f t="shared" si="2"/>
        <v>35-44</v>
      </c>
      <c r="H37" s="7">
        <v>1.0</v>
      </c>
      <c r="I37" s="7">
        <v>0.0</v>
      </c>
      <c r="J37" s="7">
        <v>0.0</v>
      </c>
      <c r="K37" s="7">
        <v>0.0</v>
      </c>
      <c r="L37" s="7">
        <v>0.0</v>
      </c>
      <c r="M37" s="9" t="str">
        <f t="shared" si="3"/>
        <v>White</v>
      </c>
      <c r="N37" s="3">
        <v>1184.25</v>
      </c>
      <c r="O37" s="3">
        <v>869.05</v>
      </c>
      <c r="P37" s="10" t="b">
        <f t="shared" si="4"/>
        <v>0</v>
      </c>
      <c r="Q37" s="3">
        <v>1149.0</v>
      </c>
      <c r="R37" s="3">
        <v>744.5</v>
      </c>
      <c r="S37" s="10" t="b">
        <f t="shared" si="5"/>
        <v>0</v>
      </c>
      <c r="T37" s="10" t="str">
        <f t="shared" si="6"/>
        <v>TRUE</v>
      </c>
      <c r="U37" s="3">
        <v>2766.0</v>
      </c>
      <c r="V37" s="3">
        <v>2130.0</v>
      </c>
      <c r="W37" s="10" t="b">
        <f t="shared" si="16"/>
        <v>0</v>
      </c>
      <c r="X37" s="3">
        <v>640.0</v>
      </c>
      <c r="Y37" s="3">
        <v>558.0</v>
      </c>
      <c r="Z37" s="10" t="b">
        <f t="shared" si="17"/>
        <v>0</v>
      </c>
      <c r="AA37" s="3">
        <v>0.0</v>
      </c>
      <c r="AB37" s="3">
        <v>0.0</v>
      </c>
      <c r="AC37" s="10" t="b">
        <f t="shared" si="7"/>
        <v>0</v>
      </c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</row>
    <row r="38">
      <c r="A38" s="5" t="s">
        <v>64</v>
      </c>
      <c r="B38" s="6" t="s">
        <v>26</v>
      </c>
      <c r="C38" s="7">
        <v>2.0</v>
      </c>
      <c r="D38" s="8"/>
      <c r="E38" s="8" t="str">
        <f t="shared" si="1"/>
        <v>female</v>
      </c>
      <c r="F38" s="7">
        <v>4.0</v>
      </c>
      <c r="G38" s="9" t="str">
        <f t="shared" si="2"/>
        <v>35-44</v>
      </c>
      <c r="H38" s="7">
        <v>1.0</v>
      </c>
      <c r="I38" s="7">
        <v>0.0</v>
      </c>
      <c r="J38" s="7">
        <v>0.0</v>
      </c>
      <c r="K38" s="7">
        <v>0.0</v>
      </c>
      <c r="L38" s="7">
        <v>0.0</v>
      </c>
      <c r="M38" s="9" t="str">
        <f t="shared" si="3"/>
        <v>White</v>
      </c>
      <c r="N38" s="3">
        <v>766.65</v>
      </c>
      <c r="O38" s="3">
        <v>737.4</v>
      </c>
      <c r="P38" s="10" t="b">
        <f t="shared" si="4"/>
        <v>0</v>
      </c>
      <c r="Q38" s="3">
        <v>747.5</v>
      </c>
      <c r="R38" s="3">
        <v>690.5</v>
      </c>
      <c r="S38" s="10" t="b">
        <f t="shared" si="5"/>
        <v>0</v>
      </c>
      <c r="T38" s="10" t="str">
        <f t="shared" si="6"/>
        <v>TRUE</v>
      </c>
      <c r="U38" s="3">
        <v>1134.0</v>
      </c>
      <c r="V38" s="3">
        <v>1257.0</v>
      </c>
      <c r="W38" s="10" t="b">
        <f t="shared" si="16"/>
        <v>1</v>
      </c>
      <c r="X38" s="3">
        <v>615.0</v>
      </c>
      <c r="Y38" s="3">
        <v>594.0</v>
      </c>
      <c r="Z38" s="10" t="b">
        <f t="shared" si="17"/>
        <v>0</v>
      </c>
      <c r="AA38" s="3">
        <v>10.0</v>
      </c>
      <c r="AB38" s="3">
        <v>0.0</v>
      </c>
      <c r="AC38" s="10" t="b">
        <f t="shared" si="7"/>
        <v>0</v>
      </c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</row>
    <row r="39">
      <c r="A39" s="5" t="s">
        <v>65</v>
      </c>
      <c r="B39" s="6" t="s">
        <v>26</v>
      </c>
      <c r="C39" s="7">
        <v>2.0</v>
      </c>
      <c r="D39" s="8"/>
      <c r="E39" s="8" t="str">
        <f t="shared" si="1"/>
        <v>female</v>
      </c>
      <c r="F39" s="7">
        <v>4.0</v>
      </c>
      <c r="G39" s="9" t="str">
        <f t="shared" si="2"/>
        <v>35-44</v>
      </c>
      <c r="H39" s="7">
        <v>1.0</v>
      </c>
      <c r="I39" s="7">
        <v>0.0</v>
      </c>
      <c r="J39" s="7">
        <v>0.0</v>
      </c>
      <c r="K39" s="7">
        <v>0.0</v>
      </c>
      <c r="L39" s="7">
        <v>0.0</v>
      </c>
      <c r="M39" s="9" t="str">
        <f t="shared" si="3"/>
        <v>White</v>
      </c>
      <c r="N39" s="3">
        <v>800.8</v>
      </c>
      <c r="O39" s="3">
        <v>717.8</v>
      </c>
      <c r="P39" s="10" t="b">
        <f t="shared" si="4"/>
        <v>0</v>
      </c>
      <c r="Q39" s="3">
        <v>716.5</v>
      </c>
      <c r="R39" s="3">
        <v>621.0</v>
      </c>
      <c r="S39" s="10" t="b">
        <f t="shared" si="5"/>
        <v>0</v>
      </c>
      <c r="T39" s="10" t="str">
        <f t="shared" si="6"/>
        <v>TRUE</v>
      </c>
      <c r="U39" s="3">
        <v>1656.0</v>
      </c>
      <c r="V39" s="3">
        <v>1630.0</v>
      </c>
      <c r="W39" s="10" t="b">
        <f t="shared" si="16"/>
        <v>0</v>
      </c>
      <c r="X39" s="3">
        <v>462.0</v>
      </c>
      <c r="Y39" s="3">
        <v>549.0</v>
      </c>
      <c r="Z39" s="10" t="b">
        <f t="shared" si="17"/>
        <v>1</v>
      </c>
      <c r="AA39" s="3">
        <v>5.0</v>
      </c>
      <c r="AB39" s="3">
        <v>0.0</v>
      </c>
      <c r="AC39" s="10" t="b">
        <f t="shared" si="7"/>
        <v>0</v>
      </c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</row>
    <row r="40">
      <c r="A40" s="5" t="s">
        <v>66</v>
      </c>
      <c r="B40" s="6" t="s">
        <v>67</v>
      </c>
      <c r="C40" s="7">
        <v>2.0</v>
      </c>
      <c r="D40" s="8"/>
      <c r="E40" s="8" t="str">
        <f t="shared" si="1"/>
        <v>female</v>
      </c>
      <c r="F40" s="7">
        <v>4.0</v>
      </c>
      <c r="G40" s="9" t="str">
        <f t="shared" si="2"/>
        <v>35-44</v>
      </c>
      <c r="H40" s="7">
        <v>1.0</v>
      </c>
      <c r="I40" s="7">
        <v>0.0</v>
      </c>
      <c r="J40" s="7">
        <v>0.0</v>
      </c>
      <c r="K40" s="7">
        <v>0.0</v>
      </c>
      <c r="L40" s="7">
        <v>0.0</v>
      </c>
      <c r="M40" s="9" t="str">
        <f t="shared" si="3"/>
        <v>White</v>
      </c>
      <c r="N40" s="3">
        <v>1683.1</v>
      </c>
      <c r="O40" s="3">
        <v>1762.7</v>
      </c>
      <c r="P40" s="10" t="b">
        <f t="shared" si="4"/>
        <v>1</v>
      </c>
      <c r="Q40" s="3">
        <v>1636.5</v>
      </c>
      <c r="R40" s="3">
        <v>1563.0</v>
      </c>
      <c r="S40" s="10" t="b">
        <f t="shared" si="5"/>
        <v>0</v>
      </c>
      <c r="T40" s="10" t="str">
        <f t="shared" si="6"/>
        <v>FALSE</v>
      </c>
      <c r="U40" s="3">
        <v>2600.0</v>
      </c>
      <c r="V40" s="3">
        <v>6340.0</v>
      </c>
      <c r="W40" s="10" t="b">
        <f t="shared" si="16"/>
        <v>1</v>
      </c>
      <c r="X40" s="3">
        <v>1125.0</v>
      </c>
      <c r="Y40" s="3">
        <v>1077.0</v>
      </c>
      <c r="Z40" s="10" t="b">
        <f t="shared" si="17"/>
        <v>0</v>
      </c>
      <c r="AA40" s="3">
        <v>5.0</v>
      </c>
      <c r="AB40" s="3">
        <v>5.0</v>
      </c>
      <c r="AC40" s="10" t="b">
        <f t="shared" si="7"/>
        <v>0</v>
      </c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</row>
    <row r="41">
      <c r="A41" s="5" t="s">
        <v>68</v>
      </c>
      <c r="B41" s="6" t="s">
        <v>30</v>
      </c>
      <c r="C41" s="7">
        <v>2.0</v>
      </c>
      <c r="D41" s="8"/>
      <c r="E41" s="8" t="str">
        <f t="shared" si="1"/>
        <v>female</v>
      </c>
      <c r="F41" s="7">
        <v>4.0</v>
      </c>
      <c r="G41" s="9" t="str">
        <f t="shared" si="2"/>
        <v>35-44</v>
      </c>
      <c r="H41" s="7">
        <v>1.0</v>
      </c>
      <c r="I41" s="7">
        <v>0.0</v>
      </c>
      <c r="J41" s="7">
        <v>0.0</v>
      </c>
      <c r="K41" s="7">
        <v>0.0</v>
      </c>
      <c r="L41" s="7">
        <v>0.0</v>
      </c>
      <c r="M41" s="9" t="str">
        <f t="shared" si="3"/>
        <v>White</v>
      </c>
      <c r="N41" s="3">
        <v>1595.35</v>
      </c>
      <c r="O41" s="3">
        <v>1635.5</v>
      </c>
      <c r="P41" s="10" t="b">
        <f t="shared" si="4"/>
        <v>1</v>
      </c>
      <c r="Q41" s="3">
        <v>1090.0</v>
      </c>
      <c r="R41" s="3">
        <v>1368.5</v>
      </c>
      <c r="S41" s="10" t="b">
        <f t="shared" si="5"/>
        <v>1</v>
      </c>
      <c r="T41" s="10" t="str">
        <f t="shared" si="6"/>
        <v>TRUE</v>
      </c>
      <c r="U41" s="3">
        <v>3693.0</v>
      </c>
      <c r="V41" s="3">
        <v>4837.0</v>
      </c>
      <c r="W41" s="10" t="b">
        <f t="shared" si="16"/>
        <v>1</v>
      </c>
      <c r="X41" s="3">
        <v>674.0</v>
      </c>
      <c r="Y41" s="3">
        <v>644.0</v>
      </c>
      <c r="Z41" s="10" t="b">
        <f t="shared" si="17"/>
        <v>0</v>
      </c>
      <c r="AA41" s="3">
        <v>0.0</v>
      </c>
      <c r="AB41" s="3">
        <v>0.0</v>
      </c>
      <c r="AC41" s="10" t="b">
        <f t="shared" si="7"/>
        <v>0</v>
      </c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</row>
    <row r="42">
      <c r="A42" s="5" t="s">
        <v>69</v>
      </c>
      <c r="B42" s="6" t="s">
        <v>26</v>
      </c>
      <c r="C42" s="7">
        <v>2.0</v>
      </c>
      <c r="D42" s="8"/>
      <c r="E42" s="8" t="str">
        <f t="shared" si="1"/>
        <v>female</v>
      </c>
      <c r="F42" s="7">
        <v>4.0</v>
      </c>
      <c r="G42" s="9" t="str">
        <f t="shared" si="2"/>
        <v>35-44</v>
      </c>
      <c r="H42" s="7">
        <v>1.0</v>
      </c>
      <c r="I42" s="7">
        <v>0.0</v>
      </c>
      <c r="J42" s="7">
        <v>0.0</v>
      </c>
      <c r="K42" s="7">
        <v>0.0</v>
      </c>
      <c r="L42" s="7">
        <v>0.0</v>
      </c>
      <c r="M42" s="9" t="str">
        <f t="shared" si="3"/>
        <v>White</v>
      </c>
      <c r="N42" s="3">
        <v>844.45</v>
      </c>
      <c r="O42" s="3">
        <v>704.4</v>
      </c>
      <c r="P42" s="10" t="b">
        <f t="shared" si="4"/>
        <v>0</v>
      </c>
      <c r="Q42" s="3">
        <v>760.5</v>
      </c>
      <c r="R42" s="3">
        <v>645.0</v>
      </c>
      <c r="S42" s="10" t="b">
        <f t="shared" si="5"/>
        <v>0</v>
      </c>
      <c r="T42" s="10" t="str">
        <f t="shared" si="6"/>
        <v>TRUE</v>
      </c>
      <c r="U42" s="3">
        <v>1894.0</v>
      </c>
      <c r="V42" s="3">
        <v>1154.0</v>
      </c>
      <c r="W42" s="10" t="b">
        <f t="shared" si="16"/>
        <v>0</v>
      </c>
      <c r="X42" s="3">
        <v>524.0</v>
      </c>
      <c r="Y42" s="3">
        <v>556.0</v>
      </c>
      <c r="Z42" s="10" t="b">
        <f t="shared" si="17"/>
        <v>1</v>
      </c>
      <c r="AA42" s="3">
        <v>0.0</v>
      </c>
      <c r="AB42" s="3">
        <v>0.0</v>
      </c>
      <c r="AC42" s="10" t="b">
        <f t="shared" si="7"/>
        <v>0</v>
      </c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</row>
    <row r="43">
      <c r="A43" s="5" t="s">
        <v>70</v>
      </c>
      <c r="B43" s="6" t="s">
        <v>26</v>
      </c>
      <c r="C43" s="7">
        <v>2.0</v>
      </c>
      <c r="D43" s="8"/>
      <c r="E43" s="8" t="str">
        <f t="shared" si="1"/>
        <v>female</v>
      </c>
      <c r="F43" s="7">
        <v>4.0</v>
      </c>
      <c r="G43" s="9" t="str">
        <f t="shared" si="2"/>
        <v>35-44</v>
      </c>
      <c r="H43" s="7">
        <v>1.0</v>
      </c>
      <c r="I43" s="7">
        <v>1.0</v>
      </c>
      <c r="J43" s="7">
        <v>0.0</v>
      </c>
      <c r="K43" s="7">
        <v>0.0</v>
      </c>
      <c r="L43" s="7">
        <v>0.0</v>
      </c>
      <c r="M43" s="9" t="str">
        <f t="shared" si="3"/>
        <v>White</v>
      </c>
      <c r="N43" s="3">
        <v>1426.65</v>
      </c>
      <c r="O43" s="3">
        <v>1339.3</v>
      </c>
      <c r="P43" s="10" t="b">
        <f t="shared" si="4"/>
        <v>0</v>
      </c>
      <c r="Q43" s="3">
        <v>1424.0</v>
      </c>
      <c r="R43" s="3">
        <v>1295.0</v>
      </c>
      <c r="S43" s="10" t="b">
        <f t="shared" si="5"/>
        <v>0</v>
      </c>
      <c r="T43" s="10" t="str">
        <f t="shared" si="6"/>
        <v>TRUE</v>
      </c>
      <c r="U43" s="3">
        <v>2440.0</v>
      </c>
      <c r="V43" s="3">
        <v>1838.0</v>
      </c>
      <c r="W43" s="10" t="b">
        <f t="shared" si="16"/>
        <v>0</v>
      </c>
      <c r="X43" s="3">
        <v>612.0</v>
      </c>
      <c r="Y43" s="3">
        <v>1089.0</v>
      </c>
      <c r="Z43" s="10" t="b">
        <f t="shared" si="17"/>
        <v>1</v>
      </c>
      <c r="AA43" s="3">
        <v>15.0</v>
      </c>
      <c r="AB43" s="3">
        <v>5.0</v>
      </c>
      <c r="AC43" s="10" t="b">
        <f t="shared" si="7"/>
        <v>0</v>
      </c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</row>
    <row r="44">
      <c r="A44" s="5" t="s">
        <v>71</v>
      </c>
      <c r="B44" s="6" t="s">
        <v>26</v>
      </c>
      <c r="C44" s="7">
        <v>2.0</v>
      </c>
      <c r="D44" s="8"/>
      <c r="E44" s="8" t="str">
        <f t="shared" si="1"/>
        <v>female</v>
      </c>
      <c r="F44" s="7">
        <v>4.0</v>
      </c>
      <c r="G44" s="9" t="str">
        <f t="shared" si="2"/>
        <v>35-44</v>
      </c>
      <c r="H44" s="7">
        <v>1.0</v>
      </c>
      <c r="I44" s="7">
        <v>0.0</v>
      </c>
      <c r="J44" s="7">
        <v>0.0</v>
      </c>
      <c r="K44" s="7">
        <v>0.0</v>
      </c>
      <c r="L44" s="7">
        <v>0.0</v>
      </c>
      <c r="M44" s="9" t="str">
        <f t="shared" si="3"/>
        <v>White</v>
      </c>
      <c r="N44" s="3">
        <v>731.2</v>
      </c>
      <c r="O44" s="3">
        <v>582.7</v>
      </c>
      <c r="P44" s="10" t="b">
        <f t="shared" si="4"/>
        <v>0</v>
      </c>
      <c r="Q44" s="3">
        <v>661.5</v>
      </c>
      <c r="R44" s="3">
        <v>582.0</v>
      </c>
      <c r="S44" s="10" t="b">
        <f t="shared" si="5"/>
        <v>0</v>
      </c>
      <c r="T44" s="10" t="str">
        <f t="shared" si="6"/>
        <v>TRUE</v>
      </c>
      <c r="U44" s="3">
        <v>1129.0</v>
      </c>
      <c r="V44" s="3">
        <v>819.0</v>
      </c>
      <c r="W44" s="10" t="b">
        <f t="shared" si="16"/>
        <v>0</v>
      </c>
      <c r="X44" s="3">
        <v>546.0</v>
      </c>
      <c r="Y44" s="3">
        <v>424.0</v>
      </c>
      <c r="Z44" s="10" t="b">
        <f t="shared" si="17"/>
        <v>0</v>
      </c>
      <c r="AA44" s="3">
        <v>0.0</v>
      </c>
      <c r="AB44" s="3">
        <v>0.0</v>
      </c>
      <c r="AC44" s="10" t="b">
        <f t="shared" si="7"/>
        <v>0</v>
      </c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</row>
    <row r="45">
      <c r="A45" s="5" t="s">
        <v>72</v>
      </c>
      <c r="B45" s="6" t="s">
        <v>26</v>
      </c>
      <c r="C45" s="7">
        <v>2.0</v>
      </c>
      <c r="D45" s="8"/>
      <c r="E45" s="8" t="str">
        <f t="shared" si="1"/>
        <v>female</v>
      </c>
      <c r="F45" s="7">
        <v>4.0</v>
      </c>
      <c r="G45" s="9" t="str">
        <f t="shared" si="2"/>
        <v>35-44</v>
      </c>
      <c r="H45" s="7">
        <v>1.0</v>
      </c>
      <c r="I45" s="7">
        <v>0.0</v>
      </c>
      <c r="J45" s="7">
        <v>0.0</v>
      </c>
      <c r="K45" s="7">
        <v>0.0</v>
      </c>
      <c r="L45" s="7">
        <v>0.0</v>
      </c>
      <c r="M45" s="9" t="str">
        <f t="shared" si="3"/>
        <v>White</v>
      </c>
      <c r="N45" s="3">
        <v>785.9</v>
      </c>
      <c r="O45" s="3">
        <v>570.35</v>
      </c>
      <c r="P45" s="10" t="b">
        <f t="shared" si="4"/>
        <v>0</v>
      </c>
      <c r="Q45" s="3">
        <v>718.5</v>
      </c>
      <c r="R45" s="3">
        <v>555.5</v>
      </c>
      <c r="S45" s="10" t="b">
        <f t="shared" si="5"/>
        <v>0</v>
      </c>
      <c r="T45" s="10" t="str">
        <f t="shared" si="6"/>
        <v>TRUE</v>
      </c>
      <c r="U45" s="3">
        <v>1708.0</v>
      </c>
      <c r="V45" s="3">
        <v>785.0</v>
      </c>
      <c r="W45" s="10" t="b">
        <f t="shared" si="16"/>
        <v>0</v>
      </c>
      <c r="X45" s="3">
        <v>506.0</v>
      </c>
      <c r="Y45" s="3">
        <v>440.0</v>
      </c>
      <c r="Z45" s="10" t="b">
        <f t="shared" si="17"/>
        <v>0</v>
      </c>
      <c r="AA45" s="3">
        <v>5.0</v>
      </c>
      <c r="AB45" s="3">
        <v>0.0</v>
      </c>
      <c r="AC45" s="10" t="b">
        <f t="shared" si="7"/>
        <v>0</v>
      </c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</row>
    <row r="46">
      <c r="A46" s="5" t="s">
        <v>73</v>
      </c>
      <c r="B46" s="6" t="s">
        <v>74</v>
      </c>
      <c r="C46" s="7">
        <v>2.0</v>
      </c>
      <c r="D46" s="8"/>
      <c r="E46" s="8" t="str">
        <f t="shared" si="1"/>
        <v>female</v>
      </c>
      <c r="F46" s="7">
        <v>4.0</v>
      </c>
      <c r="G46" s="9" t="str">
        <f t="shared" si="2"/>
        <v>35-44</v>
      </c>
      <c r="H46" s="7">
        <v>1.0</v>
      </c>
      <c r="I46" s="7">
        <v>0.0</v>
      </c>
      <c r="J46" s="7">
        <v>0.0</v>
      </c>
      <c r="K46" s="7">
        <v>0.0</v>
      </c>
      <c r="L46" s="7">
        <v>0.0</v>
      </c>
      <c r="M46" s="9" t="str">
        <f t="shared" si="3"/>
        <v>White</v>
      </c>
      <c r="N46" s="3">
        <v>743.25</v>
      </c>
      <c r="O46" s="3">
        <v>715.55</v>
      </c>
      <c r="P46" s="10" t="b">
        <f t="shared" si="4"/>
        <v>0</v>
      </c>
      <c r="Q46" s="3">
        <v>708.0</v>
      </c>
      <c r="R46" s="3">
        <v>643.0</v>
      </c>
      <c r="S46" s="10" t="b">
        <f t="shared" si="5"/>
        <v>0</v>
      </c>
      <c r="T46" s="10" t="str">
        <f t="shared" si="6"/>
        <v>TRUE</v>
      </c>
      <c r="U46" s="3">
        <v>1306.0</v>
      </c>
      <c r="V46" s="3">
        <v>1789.0</v>
      </c>
      <c r="W46" s="10" t="b">
        <f t="shared" si="16"/>
        <v>1</v>
      </c>
      <c r="X46" s="3">
        <v>586.0</v>
      </c>
      <c r="Y46" s="3">
        <v>448.0</v>
      </c>
      <c r="Z46" s="10" t="b">
        <f t="shared" si="17"/>
        <v>0</v>
      </c>
      <c r="AA46" s="3">
        <v>10.0</v>
      </c>
      <c r="AB46" s="3">
        <v>5.0</v>
      </c>
      <c r="AC46" s="10" t="b">
        <f t="shared" si="7"/>
        <v>0</v>
      </c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</row>
    <row r="47">
      <c r="A47" s="5" t="s">
        <v>75</v>
      </c>
      <c r="B47" s="6" t="s">
        <v>26</v>
      </c>
      <c r="C47" s="7">
        <v>2.0</v>
      </c>
      <c r="D47" s="8"/>
      <c r="E47" s="8" t="str">
        <f t="shared" si="1"/>
        <v>female</v>
      </c>
      <c r="F47" s="7">
        <v>4.0</v>
      </c>
      <c r="G47" s="9" t="str">
        <f t="shared" si="2"/>
        <v>35-44</v>
      </c>
      <c r="H47" s="7">
        <v>1.0</v>
      </c>
      <c r="I47" s="7">
        <v>0.0</v>
      </c>
      <c r="J47" s="7">
        <v>0.0</v>
      </c>
      <c r="K47" s="7">
        <v>0.0</v>
      </c>
      <c r="L47" s="7">
        <v>0.0</v>
      </c>
      <c r="M47" s="9" t="str">
        <f t="shared" si="3"/>
        <v>White</v>
      </c>
      <c r="N47" s="3">
        <v>793.35</v>
      </c>
      <c r="O47" s="3">
        <v>702.75</v>
      </c>
      <c r="P47" s="10" t="b">
        <f t="shared" si="4"/>
        <v>0</v>
      </c>
      <c r="Q47" s="3">
        <v>712.0</v>
      </c>
      <c r="R47" s="3">
        <v>630.0</v>
      </c>
      <c r="S47" s="10" t="b">
        <f t="shared" si="5"/>
        <v>0</v>
      </c>
      <c r="T47" s="10" t="str">
        <f t="shared" si="6"/>
        <v>TRUE</v>
      </c>
      <c r="U47" s="3">
        <v>1186.0</v>
      </c>
      <c r="V47" s="3">
        <v>1494.0</v>
      </c>
      <c r="W47" s="10" t="b">
        <f t="shared" si="16"/>
        <v>1</v>
      </c>
      <c r="X47" s="3">
        <v>527.0</v>
      </c>
      <c r="Y47" s="3">
        <v>508.0</v>
      </c>
      <c r="Z47" s="10" t="b">
        <f t="shared" si="17"/>
        <v>0</v>
      </c>
      <c r="AA47" s="3">
        <v>0.0</v>
      </c>
      <c r="AB47" s="3">
        <v>0.0</v>
      </c>
      <c r="AC47" s="10" t="b">
        <f t="shared" si="7"/>
        <v>0</v>
      </c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</row>
    <row r="48">
      <c r="A48" s="5" t="s">
        <v>76</v>
      </c>
      <c r="B48" s="6" t="s">
        <v>67</v>
      </c>
      <c r="C48" s="7">
        <v>2.0</v>
      </c>
      <c r="D48" s="8"/>
      <c r="E48" s="8" t="str">
        <f t="shared" si="1"/>
        <v>female</v>
      </c>
      <c r="F48" s="7">
        <v>4.0</v>
      </c>
      <c r="G48" s="9" t="str">
        <f t="shared" si="2"/>
        <v>35-44</v>
      </c>
      <c r="H48" s="7">
        <v>1.0</v>
      </c>
      <c r="I48" s="7">
        <v>0.0</v>
      </c>
      <c r="J48" s="7">
        <v>0.0</v>
      </c>
      <c r="K48" s="7">
        <v>0.0</v>
      </c>
      <c r="L48" s="7">
        <v>0.0</v>
      </c>
      <c r="M48" s="9" t="str">
        <f t="shared" si="3"/>
        <v>White</v>
      </c>
      <c r="N48" s="3">
        <v>1278.0</v>
      </c>
      <c r="O48" s="3">
        <v>1210.9</v>
      </c>
      <c r="P48" s="10" t="b">
        <f t="shared" si="4"/>
        <v>0</v>
      </c>
      <c r="Q48" s="3">
        <v>1164.0</v>
      </c>
      <c r="R48" s="3">
        <v>1069.5</v>
      </c>
      <c r="S48" s="10" t="b">
        <f t="shared" si="5"/>
        <v>0</v>
      </c>
      <c r="T48" s="10" t="str">
        <f t="shared" si="6"/>
        <v>TRUE</v>
      </c>
      <c r="U48" s="3">
        <v>2370.0</v>
      </c>
      <c r="V48" s="3">
        <v>2778.0</v>
      </c>
      <c r="W48" s="10" t="b">
        <f t="shared" si="16"/>
        <v>1</v>
      </c>
      <c r="X48" s="3">
        <v>656.0</v>
      </c>
      <c r="Y48" s="3">
        <v>17.0</v>
      </c>
      <c r="Z48" s="10" t="b">
        <f t="shared" si="17"/>
        <v>0</v>
      </c>
      <c r="AA48" s="3">
        <v>0.0</v>
      </c>
      <c r="AB48" s="3">
        <v>10.0</v>
      </c>
      <c r="AC48" s="10" t="b">
        <f t="shared" si="7"/>
        <v>1</v>
      </c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</row>
    <row r="49">
      <c r="A49" s="5" t="s">
        <v>77</v>
      </c>
      <c r="B49" s="6" t="s">
        <v>26</v>
      </c>
      <c r="C49" s="7">
        <v>2.0</v>
      </c>
      <c r="D49" s="8"/>
      <c r="E49" s="8" t="str">
        <f t="shared" si="1"/>
        <v>female</v>
      </c>
      <c r="F49" s="7">
        <v>5.0</v>
      </c>
      <c r="G49" s="9" t="str">
        <f t="shared" si="2"/>
        <v>45-54</v>
      </c>
      <c r="H49" s="7">
        <v>0.0</v>
      </c>
      <c r="I49" s="7">
        <v>0.0</v>
      </c>
      <c r="J49" s="7">
        <v>0.0</v>
      </c>
      <c r="K49" s="7">
        <v>1.0</v>
      </c>
      <c r="L49" s="7">
        <v>0.0</v>
      </c>
      <c r="M49" s="9" t="str">
        <f t="shared" si="3"/>
        <v>Asian or Pacific Islander</v>
      </c>
      <c r="N49" s="3">
        <v>2292.4</v>
      </c>
      <c r="O49" s="3">
        <v>2376.3</v>
      </c>
      <c r="P49" s="10" t="b">
        <f t="shared" si="4"/>
        <v>1</v>
      </c>
      <c r="Q49" s="3">
        <v>2097.0</v>
      </c>
      <c r="R49" s="3">
        <v>2142.0</v>
      </c>
      <c r="S49" s="10" t="b">
        <f t="shared" si="5"/>
        <v>1</v>
      </c>
      <c r="T49" s="10" t="str">
        <f t="shared" si="6"/>
        <v>TRUE</v>
      </c>
      <c r="U49" s="3">
        <v>5603.0</v>
      </c>
      <c r="V49" s="3">
        <v>5071.0</v>
      </c>
      <c r="W49" s="10" t="b">
        <f t="shared" si="16"/>
        <v>0</v>
      </c>
      <c r="X49" s="3">
        <v>728.0</v>
      </c>
      <c r="Y49" s="3">
        <v>961.0</v>
      </c>
      <c r="Z49" s="10" t="b">
        <f t="shared" si="17"/>
        <v>1</v>
      </c>
      <c r="AA49" s="3">
        <v>5.0</v>
      </c>
      <c r="AB49" s="3">
        <v>30.0</v>
      </c>
      <c r="AC49" s="10" t="b">
        <f t="shared" si="7"/>
        <v>1</v>
      </c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</row>
    <row r="50">
      <c r="A50" s="5" t="s">
        <v>78</v>
      </c>
      <c r="B50" s="6" t="s">
        <v>26</v>
      </c>
      <c r="C50" s="7">
        <v>2.0</v>
      </c>
      <c r="D50" s="8"/>
      <c r="E50" s="8" t="str">
        <f t="shared" si="1"/>
        <v>female</v>
      </c>
      <c r="F50" s="7">
        <v>5.0</v>
      </c>
      <c r="G50" s="9" t="str">
        <f t="shared" si="2"/>
        <v>45-54</v>
      </c>
      <c r="H50" s="7">
        <v>0.0</v>
      </c>
      <c r="I50" s="7">
        <v>0.0</v>
      </c>
      <c r="J50" s="7">
        <v>0.0</v>
      </c>
      <c r="K50" s="7">
        <v>1.0</v>
      </c>
      <c r="L50" s="7">
        <v>0.0</v>
      </c>
      <c r="M50" s="9" t="str">
        <f t="shared" si="3"/>
        <v>Asian or Pacific Islander</v>
      </c>
      <c r="N50" s="3">
        <v>1017.85</v>
      </c>
      <c r="O50" s="3">
        <v>1048.55</v>
      </c>
      <c r="P50" s="10" t="b">
        <f t="shared" si="4"/>
        <v>1</v>
      </c>
      <c r="Q50" s="3">
        <v>957.0</v>
      </c>
      <c r="R50" s="3">
        <v>939.5</v>
      </c>
      <c r="S50" s="10" t="b">
        <f t="shared" si="5"/>
        <v>0</v>
      </c>
      <c r="T50" s="10" t="str">
        <f t="shared" si="6"/>
        <v>FALSE</v>
      </c>
      <c r="U50" s="3">
        <v>1540.0</v>
      </c>
      <c r="V50" s="3">
        <v>2379.0</v>
      </c>
      <c r="W50" s="10" t="b">
        <f t="shared" si="16"/>
        <v>1</v>
      </c>
      <c r="X50" s="3">
        <v>682.0</v>
      </c>
      <c r="Y50" s="3">
        <v>677.0</v>
      </c>
      <c r="Z50" s="10" t="b">
        <f t="shared" si="17"/>
        <v>0</v>
      </c>
      <c r="AA50" s="3">
        <v>5.0</v>
      </c>
      <c r="AB50" s="3">
        <v>5.0</v>
      </c>
      <c r="AC50" s="10" t="b">
        <f t="shared" si="7"/>
        <v>0</v>
      </c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</row>
    <row r="51">
      <c r="A51" s="5" t="s">
        <v>79</v>
      </c>
      <c r="B51" s="6" t="s">
        <v>26</v>
      </c>
      <c r="C51" s="7">
        <v>2.0</v>
      </c>
      <c r="D51" s="8"/>
      <c r="E51" s="8" t="str">
        <f t="shared" si="1"/>
        <v>female</v>
      </c>
      <c r="F51" s="7">
        <v>5.0</v>
      </c>
      <c r="G51" s="9" t="str">
        <f t="shared" si="2"/>
        <v>45-54</v>
      </c>
      <c r="H51" s="7">
        <v>0.0</v>
      </c>
      <c r="I51" s="7">
        <v>0.0</v>
      </c>
      <c r="J51" s="7">
        <v>0.0</v>
      </c>
      <c r="K51" s="7">
        <v>1.0</v>
      </c>
      <c r="L51" s="7">
        <v>0.0</v>
      </c>
      <c r="M51" s="9" t="str">
        <f t="shared" si="3"/>
        <v>Asian or Pacific Islander</v>
      </c>
      <c r="N51" s="3">
        <v>1138.15</v>
      </c>
      <c r="O51" s="3">
        <v>1276.3</v>
      </c>
      <c r="P51" s="10" t="b">
        <f t="shared" si="4"/>
        <v>1</v>
      </c>
      <c r="Q51" s="3">
        <v>877.0</v>
      </c>
      <c r="R51" s="3">
        <v>768.5</v>
      </c>
      <c r="S51" s="10" t="b">
        <f t="shared" si="5"/>
        <v>0</v>
      </c>
      <c r="T51" s="10" t="str">
        <f t="shared" si="6"/>
        <v>FALSE</v>
      </c>
      <c r="U51" s="3">
        <v>4152.0</v>
      </c>
      <c r="V51" s="3">
        <v>6172.0</v>
      </c>
      <c r="W51" s="10" t="b">
        <f t="shared" si="16"/>
        <v>1</v>
      </c>
      <c r="X51" s="3">
        <v>486.0</v>
      </c>
      <c r="Y51" s="3">
        <v>643.0</v>
      </c>
      <c r="Z51" s="10" t="b">
        <f t="shared" si="17"/>
        <v>1</v>
      </c>
      <c r="AA51" s="3">
        <v>0.0</v>
      </c>
      <c r="AB51" s="3">
        <v>5.0</v>
      </c>
      <c r="AC51" s="10" t="b">
        <f t="shared" si="7"/>
        <v>1</v>
      </c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</row>
    <row r="52">
      <c r="A52" s="5" t="s">
        <v>80</v>
      </c>
      <c r="B52" s="6" t="s">
        <v>26</v>
      </c>
      <c r="C52" s="7">
        <v>2.0</v>
      </c>
      <c r="D52" s="8"/>
      <c r="E52" s="8" t="str">
        <f t="shared" si="1"/>
        <v>female</v>
      </c>
      <c r="F52" s="7">
        <v>5.0</v>
      </c>
      <c r="G52" s="9" t="str">
        <f t="shared" si="2"/>
        <v>45-54</v>
      </c>
      <c r="H52" s="7">
        <v>0.0</v>
      </c>
      <c r="I52" s="7">
        <v>0.0</v>
      </c>
      <c r="J52" s="7">
        <v>1.0</v>
      </c>
      <c r="K52" s="7">
        <v>0.0</v>
      </c>
      <c r="L52" s="7">
        <v>0.0</v>
      </c>
      <c r="M52" s="9" t="str">
        <f t="shared" si="3"/>
        <v>Black or African American</v>
      </c>
      <c r="N52" s="3">
        <v>1822.05</v>
      </c>
      <c r="O52" s="3">
        <v>665.95</v>
      </c>
      <c r="P52" s="10" t="b">
        <f t="shared" si="4"/>
        <v>0</v>
      </c>
      <c r="Q52" s="3">
        <v>1121.5</v>
      </c>
      <c r="R52" s="3">
        <v>625.5</v>
      </c>
      <c r="S52" s="10" t="b">
        <f t="shared" si="5"/>
        <v>0</v>
      </c>
      <c r="T52" s="10" t="str">
        <f t="shared" si="6"/>
        <v>TRUE</v>
      </c>
      <c r="U52" s="3">
        <v>14248.0</v>
      </c>
      <c r="V52" s="3">
        <v>1280.0</v>
      </c>
      <c r="W52" s="10" t="b">
        <f t="shared" si="16"/>
        <v>0</v>
      </c>
      <c r="X52" s="3">
        <v>572.0</v>
      </c>
      <c r="Y52" s="3">
        <v>370.0</v>
      </c>
      <c r="Z52" s="10" t="b">
        <f t="shared" si="17"/>
        <v>0</v>
      </c>
      <c r="AA52" s="3">
        <v>10.0</v>
      </c>
      <c r="AB52" s="3">
        <v>5.0</v>
      </c>
      <c r="AC52" s="10" t="b">
        <f t="shared" si="7"/>
        <v>0</v>
      </c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</row>
    <row r="53">
      <c r="A53" s="5" t="s">
        <v>81</v>
      </c>
      <c r="B53" s="6" t="s">
        <v>82</v>
      </c>
      <c r="C53" s="7">
        <v>2.0</v>
      </c>
      <c r="D53" s="8"/>
      <c r="E53" s="8" t="str">
        <f t="shared" si="1"/>
        <v>female</v>
      </c>
      <c r="F53" s="7">
        <v>5.0</v>
      </c>
      <c r="G53" s="9" t="str">
        <f t="shared" si="2"/>
        <v>45-54</v>
      </c>
      <c r="H53" s="7">
        <v>0.0</v>
      </c>
      <c r="I53" s="7">
        <v>0.0</v>
      </c>
      <c r="J53" s="7">
        <v>1.0</v>
      </c>
      <c r="K53" s="7">
        <v>0.0</v>
      </c>
      <c r="L53" s="7">
        <v>0.0</v>
      </c>
      <c r="M53" s="9" t="str">
        <f t="shared" si="3"/>
        <v>Black or African American</v>
      </c>
      <c r="N53" s="3">
        <v>1646.0</v>
      </c>
      <c r="O53" s="3">
        <v>1467.6</v>
      </c>
      <c r="P53" s="10" t="b">
        <f t="shared" si="4"/>
        <v>0</v>
      </c>
      <c r="Q53" s="3">
        <v>1414.0</v>
      </c>
      <c r="R53" s="3">
        <v>1339.5</v>
      </c>
      <c r="S53" s="10" t="b">
        <f t="shared" si="5"/>
        <v>0</v>
      </c>
      <c r="T53" s="10" t="str">
        <f t="shared" si="6"/>
        <v>TRUE</v>
      </c>
      <c r="U53" s="3">
        <v>3156.0</v>
      </c>
      <c r="V53" s="3">
        <v>3130.0</v>
      </c>
      <c r="W53" s="10" t="b">
        <f t="shared" si="16"/>
        <v>0</v>
      </c>
      <c r="X53" s="3">
        <v>923.0</v>
      </c>
      <c r="Y53" s="3">
        <v>812.0</v>
      </c>
      <c r="Z53" s="10" t="b">
        <f t="shared" si="17"/>
        <v>0</v>
      </c>
      <c r="AA53" s="3">
        <v>10.0</v>
      </c>
      <c r="AB53" s="3">
        <v>15.0</v>
      </c>
      <c r="AC53" s="10" t="b">
        <f t="shared" si="7"/>
        <v>1</v>
      </c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</row>
    <row r="54">
      <c r="A54" s="5" t="s">
        <v>83</v>
      </c>
      <c r="B54" s="6" t="s">
        <v>26</v>
      </c>
      <c r="C54" s="7">
        <v>2.0</v>
      </c>
      <c r="D54" s="8"/>
      <c r="E54" s="8" t="str">
        <f t="shared" si="1"/>
        <v>female</v>
      </c>
      <c r="F54" s="7">
        <v>5.0</v>
      </c>
      <c r="G54" s="9" t="str">
        <f t="shared" si="2"/>
        <v>45-54</v>
      </c>
      <c r="H54" s="7">
        <v>0.0</v>
      </c>
      <c r="I54" s="7">
        <v>0.0</v>
      </c>
      <c r="J54" s="7">
        <v>1.0</v>
      </c>
      <c r="K54" s="7">
        <v>0.0</v>
      </c>
      <c r="L54" s="7">
        <v>0.0</v>
      </c>
      <c r="M54" s="9" t="str">
        <f t="shared" si="3"/>
        <v>Black or African American</v>
      </c>
      <c r="N54" s="3">
        <v>890.0</v>
      </c>
      <c r="O54" s="3">
        <v>882.85</v>
      </c>
      <c r="P54" s="10" t="b">
        <f t="shared" si="4"/>
        <v>0</v>
      </c>
      <c r="Q54" s="3">
        <v>846.5</v>
      </c>
      <c r="R54" s="3">
        <v>738.5</v>
      </c>
      <c r="S54" s="10" t="b">
        <f t="shared" si="5"/>
        <v>0</v>
      </c>
      <c r="T54" s="10" t="str">
        <f t="shared" si="6"/>
        <v>TRUE</v>
      </c>
      <c r="U54" s="3">
        <v>1578.0</v>
      </c>
      <c r="V54" s="3">
        <v>1719.0</v>
      </c>
      <c r="W54" s="10" t="b">
        <f t="shared" si="16"/>
        <v>1</v>
      </c>
      <c r="X54" s="3">
        <v>488.0</v>
      </c>
      <c r="Y54" s="3">
        <v>467.0</v>
      </c>
      <c r="Z54" s="10" t="b">
        <f t="shared" si="17"/>
        <v>0</v>
      </c>
      <c r="AA54" s="3">
        <v>5.0</v>
      </c>
      <c r="AB54" s="3">
        <v>5.0</v>
      </c>
      <c r="AC54" s="10" t="b">
        <f t="shared" si="7"/>
        <v>0</v>
      </c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</row>
    <row r="55">
      <c r="A55" s="5" t="s">
        <v>84</v>
      </c>
      <c r="B55" s="6" t="s">
        <v>85</v>
      </c>
      <c r="C55" s="7">
        <v>2.0</v>
      </c>
      <c r="D55" s="8"/>
      <c r="E55" s="8" t="str">
        <f t="shared" si="1"/>
        <v>female</v>
      </c>
      <c r="F55" s="7">
        <v>5.0</v>
      </c>
      <c r="G55" s="9" t="str">
        <f t="shared" si="2"/>
        <v>45-54</v>
      </c>
      <c r="H55" s="7">
        <v>0.0</v>
      </c>
      <c r="I55" s="7">
        <v>1.0</v>
      </c>
      <c r="J55" s="7">
        <v>0.0</v>
      </c>
      <c r="K55" s="7">
        <v>0.0</v>
      </c>
      <c r="L55" s="7">
        <v>0.0</v>
      </c>
      <c r="M55" s="9" t="str">
        <f t="shared" si="3"/>
        <v>Hispanic or Latino</v>
      </c>
      <c r="N55" s="3">
        <v>1037.1</v>
      </c>
      <c r="O55" s="3">
        <v>877.0</v>
      </c>
      <c r="P55" s="10" t="b">
        <f t="shared" si="4"/>
        <v>0</v>
      </c>
      <c r="Q55" s="3">
        <v>983.5</v>
      </c>
      <c r="R55" s="3">
        <v>883.5</v>
      </c>
      <c r="S55" s="10" t="b">
        <f t="shared" si="5"/>
        <v>0</v>
      </c>
      <c r="T55" s="10" t="str">
        <f t="shared" si="6"/>
        <v>TRUE</v>
      </c>
      <c r="U55" s="3">
        <v>1462.0</v>
      </c>
      <c r="V55" s="3">
        <v>1314.0</v>
      </c>
      <c r="W55" s="10" t="b">
        <f t="shared" si="16"/>
        <v>0</v>
      </c>
      <c r="X55" s="3">
        <v>761.0</v>
      </c>
      <c r="Y55" s="3">
        <v>620.0</v>
      </c>
      <c r="Z55" s="10" t="b">
        <f t="shared" si="17"/>
        <v>0</v>
      </c>
      <c r="AA55" s="3">
        <v>10.0</v>
      </c>
      <c r="AB55" s="3">
        <v>0.0</v>
      </c>
      <c r="AC55" s="10" t="b">
        <f t="shared" si="7"/>
        <v>0</v>
      </c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</row>
    <row r="56">
      <c r="A56" s="17" t="s">
        <v>86</v>
      </c>
      <c r="B56" s="6"/>
      <c r="C56" s="7">
        <v>2.0</v>
      </c>
      <c r="D56" s="8"/>
      <c r="E56" s="8" t="str">
        <f t="shared" si="1"/>
        <v>female</v>
      </c>
      <c r="F56" s="7">
        <v>5.0</v>
      </c>
      <c r="G56" s="9" t="str">
        <f t="shared" si="2"/>
        <v>45-54</v>
      </c>
      <c r="H56" s="7">
        <v>1.0</v>
      </c>
      <c r="I56" s="7">
        <v>0.0</v>
      </c>
      <c r="J56" s="7">
        <v>0.0</v>
      </c>
      <c r="K56" s="7">
        <v>0.0</v>
      </c>
      <c r="L56" s="7">
        <v>0.0</v>
      </c>
      <c r="M56" s="9" t="str">
        <f t="shared" si="3"/>
        <v>White</v>
      </c>
      <c r="N56" s="13">
        <v>1274.85</v>
      </c>
      <c r="O56" s="13">
        <v>872.8</v>
      </c>
      <c r="P56" s="14" t="b">
        <f t="shared" si="4"/>
        <v>0</v>
      </c>
      <c r="Q56" s="15">
        <v>978.0</v>
      </c>
      <c r="R56" s="15">
        <v>807.0</v>
      </c>
      <c r="S56" s="14" t="b">
        <f t="shared" si="5"/>
        <v>0</v>
      </c>
      <c r="T56" s="10" t="str">
        <f t="shared" si="6"/>
        <v>TRUE</v>
      </c>
      <c r="U56" s="3"/>
      <c r="V56" s="3"/>
      <c r="W56" s="10"/>
      <c r="X56" s="3"/>
      <c r="Y56" s="3"/>
      <c r="Z56" s="10"/>
      <c r="AA56" s="15">
        <v>5.0</v>
      </c>
      <c r="AB56" s="15">
        <v>5.0</v>
      </c>
      <c r="AC56" s="10" t="b">
        <f t="shared" si="7"/>
        <v>0</v>
      </c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</row>
    <row r="57">
      <c r="A57" s="17" t="s">
        <v>87</v>
      </c>
      <c r="B57" s="6"/>
      <c r="C57" s="7">
        <v>2.0</v>
      </c>
      <c r="D57" s="8"/>
      <c r="E57" s="8" t="str">
        <f t="shared" si="1"/>
        <v>female</v>
      </c>
      <c r="F57" s="7">
        <v>5.0</v>
      </c>
      <c r="G57" s="9" t="str">
        <f t="shared" si="2"/>
        <v>45-54</v>
      </c>
      <c r="H57" s="7">
        <v>1.0</v>
      </c>
      <c r="I57" s="7">
        <v>0.0</v>
      </c>
      <c r="J57" s="7">
        <v>0.0</v>
      </c>
      <c r="K57" s="7">
        <v>0.0</v>
      </c>
      <c r="L57" s="7">
        <v>0.0</v>
      </c>
      <c r="M57" s="9" t="str">
        <f t="shared" si="3"/>
        <v>White</v>
      </c>
      <c r="N57" s="13">
        <v>708.75</v>
      </c>
      <c r="O57" s="13">
        <v>706.2</v>
      </c>
      <c r="P57" s="14" t="b">
        <f t="shared" si="4"/>
        <v>0</v>
      </c>
      <c r="Q57" s="15">
        <v>689.5</v>
      </c>
      <c r="R57" s="15">
        <v>709.0</v>
      </c>
      <c r="S57" s="14" t="b">
        <f t="shared" si="5"/>
        <v>1</v>
      </c>
      <c r="T57" s="10" t="str">
        <f t="shared" si="6"/>
        <v>FALSE</v>
      </c>
      <c r="U57" s="3"/>
      <c r="V57" s="3"/>
      <c r="W57" s="10"/>
      <c r="X57" s="3"/>
      <c r="Y57" s="3"/>
      <c r="Z57" s="10"/>
      <c r="AA57" s="15">
        <v>0.0</v>
      </c>
      <c r="AB57" s="15">
        <v>0.0</v>
      </c>
      <c r="AC57" s="10" t="b">
        <f t="shared" si="7"/>
        <v>0</v>
      </c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</row>
    <row r="58">
      <c r="A58" s="17" t="s">
        <v>88</v>
      </c>
      <c r="B58" s="6"/>
      <c r="C58" s="7">
        <v>2.0</v>
      </c>
      <c r="D58" s="8"/>
      <c r="E58" s="8" t="str">
        <f t="shared" si="1"/>
        <v>female</v>
      </c>
      <c r="F58" s="7">
        <v>5.0</v>
      </c>
      <c r="G58" s="9" t="str">
        <f t="shared" si="2"/>
        <v>45-54</v>
      </c>
      <c r="H58" s="7">
        <v>1.0</v>
      </c>
      <c r="I58" s="7">
        <v>0.0</v>
      </c>
      <c r="J58" s="7">
        <v>0.0</v>
      </c>
      <c r="K58" s="7">
        <v>0.0</v>
      </c>
      <c r="L58" s="7">
        <v>0.0</v>
      </c>
      <c r="M58" s="9" t="str">
        <f t="shared" si="3"/>
        <v>White</v>
      </c>
      <c r="N58" s="13">
        <v>1248.6</v>
      </c>
      <c r="O58" s="13">
        <v>1170.15</v>
      </c>
      <c r="P58" s="14" t="b">
        <f t="shared" si="4"/>
        <v>0</v>
      </c>
      <c r="Q58" s="15">
        <v>1196.0</v>
      </c>
      <c r="R58" s="15">
        <v>1079.0</v>
      </c>
      <c r="S58" s="14" t="b">
        <f t="shared" si="5"/>
        <v>0</v>
      </c>
      <c r="T58" s="10" t="str">
        <f t="shared" si="6"/>
        <v>TRUE</v>
      </c>
      <c r="U58" s="3"/>
      <c r="V58" s="3"/>
      <c r="W58" s="10"/>
      <c r="X58" s="3"/>
      <c r="Y58" s="3"/>
      <c r="Z58" s="10"/>
      <c r="AA58" s="15">
        <v>10.0</v>
      </c>
      <c r="AB58" s="15">
        <v>5.0</v>
      </c>
      <c r="AC58" s="10" t="b">
        <f t="shared" si="7"/>
        <v>0</v>
      </c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</row>
    <row r="59">
      <c r="A59" s="5" t="s">
        <v>89</v>
      </c>
      <c r="B59" s="6" t="s">
        <v>26</v>
      </c>
      <c r="C59" s="7">
        <v>2.0</v>
      </c>
      <c r="D59" s="8"/>
      <c r="E59" s="8" t="str">
        <f t="shared" si="1"/>
        <v>female</v>
      </c>
      <c r="F59" s="7">
        <v>5.0</v>
      </c>
      <c r="G59" s="9" t="str">
        <f t="shared" si="2"/>
        <v>45-54</v>
      </c>
      <c r="H59" s="7">
        <v>1.0</v>
      </c>
      <c r="I59" s="7">
        <v>0.0</v>
      </c>
      <c r="J59" s="7">
        <v>0.0</v>
      </c>
      <c r="K59" s="7">
        <v>0.0</v>
      </c>
      <c r="L59" s="7">
        <v>0.0</v>
      </c>
      <c r="M59" s="9" t="str">
        <f t="shared" si="3"/>
        <v>White</v>
      </c>
      <c r="N59" s="3">
        <v>892.2</v>
      </c>
      <c r="O59" s="3">
        <v>723.3</v>
      </c>
      <c r="P59" s="10" t="b">
        <f t="shared" si="4"/>
        <v>0</v>
      </c>
      <c r="Q59" s="3">
        <v>703.5</v>
      </c>
      <c r="R59" s="3">
        <v>736.0</v>
      </c>
      <c r="S59" s="10" t="b">
        <f t="shared" si="5"/>
        <v>1</v>
      </c>
      <c r="T59" s="10" t="str">
        <f t="shared" si="6"/>
        <v>FALSE</v>
      </c>
      <c r="U59" s="3">
        <v>2672.0</v>
      </c>
      <c r="V59" s="3">
        <v>1137.0</v>
      </c>
      <c r="W59" s="10" t="b">
        <f t="shared" ref="W59:W85" si="18">U59&lt;V59</f>
        <v>0</v>
      </c>
      <c r="X59" s="3">
        <v>557.0</v>
      </c>
      <c r="Y59" s="3">
        <v>514.0</v>
      </c>
      <c r="Z59" s="10" t="b">
        <f t="shared" ref="Z59:Z85" si="19">X59&lt;Y59</f>
        <v>0</v>
      </c>
      <c r="AA59" s="3">
        <v>0.0</v>
      </c>
      <c r="AB59" s="3">
        <v>0.0</v>
      </c>
      <c r="AC59" s="10" t="b">
        <f t="shared" si="7"/>
        <v>0</v>
      </c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</row>
    <row r="60">
      <c r="A60" s="5" t="s">
        <v>90</v>
      </c>
      <c r="B60" s="6" t="s">
        <v>26</v>
      </c>
      <c r="C60" s="7">
        <v>2.0</v>
      </c>
      <c r="D60" s="8"/>
      <c r="E60" s="8" t="str">
        <f t="shared" si="1"/>
        <v>female</v>
      </c>
      <c r="F60" s="7">
        <v>5.0</v>
      </c>
      <c r="G60" s="9" t="str">
        <f t="shared" si="2"/>
        <v>45-54</v>
      </c>
      <c r="H60" s="7">
        <v>1.0</v>
      </c>
      <c r="I60" s="7">
        <v>0.0</v>
      </c>
      <c r="J60" s="7">
        <v>0.0</v>
      </c>
      <c r="K60" s="7">
        <v>0.0</v>
      </c>
      <c r="L60" s="7">
        <v>0.0</v>
      </c>
      <c r="M60" s="9" t="str">
        <f t="shared" si="3"/>
        <v>White</v>
      </c>
      <c r="N60" s="3">
        <v>676.1</v>
      </c>
      <c r="O60" s="3">
        <v>654.95</v>
      </c>
      <c r="P60" s="10" t="b">
        <f t="shared" si="4"/>
        <v>0</v>
      </c>
      <c r="Q60" s="3">
        <v>630.5</v>
      </c>
      <c r="R60" s="3">
        <v>602.0</v>
      </c>
      <c r="S60" s="10" t="b">
        <f t="shared" si="5"/>
        <v>0</v>
      </c>
      <c r="T60" s="10" t="str">
        <f t="shared" si="6"/>
        <v>TRUE</v>
      </c>
      <c r="U60" s="3">
        <v>966.0</v>
      </c>
      <c r="V60" s="3">
        <v>1056.0</v>
      </c>
      <c r="W60" s="10" t="b">
        <f t="shared" si="18"/>
        <v>1</v>
      </c>
      <c r="X60" s="3">
        <v>421.0</v>
      </c>
      <c r="Y60" s="3">
        <v>405.0</v>
      </c>
      <c r="Z60" s="10" t="b">
        <f t="shared" si="19"/>
        <v>0</v>
      </c>
      <c r="AA60" s="3">
        <v>0.0</v>
      </c>
      <c r="AB60" s="3">
        <v>0.0</v>
      </c>
      <c r="AC60" s="10" t="b">
        <f t="shared" si="7"/>
        <v>0</v>
      </c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</row>
    <row r="61">
      <c r="A61" s="5" t="s">
        <v>91</v>
      </c>
      <c r="B61" s="6" t="s">
        <v>26</v>
      </c>
      <c r="C61" s="7">
        <v>2.0</v>
      </c>
      <c r="D61" s="8"/>
      <c r="E61" s="8" t="str">
        <f t="shared" si="1"/>
        <v>female</v>
      </c>
      <c r="F61" s="7">
        <v>5.0</v>
      </c>
      <c r="G61" s="9" t="str">
        <f t="shared" si="2"/>
        <v>45-54</v>
      </c>
      <c r="H61" s="7">
        <v>1.0</v>
      </c>
      <c r="I61" s="7">
        <v>0.0</v>
      </c>
      <c r="J61" s="7">
        <v>0.0</v>
      </c>
      <c r="K61" s="7">
        <v>0.0</v>
      </c>
      <c r="L61" s="7">
        <v>0.0</v>
      </c>
      <c r="M61" s="9" t="str">
        <f t="shared" si="3"/>
        <v>White</v>
      </c>
      <c r="N61" s="3">
        <v>743.7</v>
      </c>
      <c r="O61" s="3">
        <v>715.95</v>
      </c>
      <c r="P61" s="10" t="b">
        <f t="shared" si="4"/>
        <v>0</v>
      </c>
      <c r="Q61" s="3">
        <v>727.0</v>
      </c>
      <c r="R61" s="3">
        <v>698.5</v>
      </c>
      <c r="S61" s="10" t="b">
        <f t="shared" si="5"/>
        <v>0</v>
      </c>
      <c r="T61" s="10" t="str">
        <f t="shared" si="6"/>
        <v>TRUE</v>
      </c>
      <c r="U61" s="3">
        <v>953.0</v>
      </c>
      <c r="V61" s="3">
        <v>1018.0</v>
      </c>
      <c r="W61" s="10" t="b">
        <f t="shared" si="18"/>
        <v>1</v>
      </c>
      <c r="X61" s="3">
        <v>624.0</v>
      </c>
      <c r="Y61" s="3">
        <v>501.0</v>
      </c>
      <c r="Z61" s="10" t="b">
        <f t="shared" si="19"/>
        <v>0</v>
      </c>
      <c r="AA61" s="3">
        <v>0.0</v>
      </c>
      <c r="AB61" s="3">
        <v>0.0</v>
      </c>
      <c r="AC61" s="10" t="b">
        <f t="shared" si="7"/>
        <v>0</v>
      </c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</row>
    <row r="62">
      <c r="A62" s="5" t="s">
        <v>92</v>
      </c>
      <c r="B62" s="6" t="s">
        <v>26</v>
      </c>
      <c r="C62" s="7">
        <v>2.0</v>
      </c>
      <c r="D62" s="8"/>
      <c r="E62" s="8" t="str">
        <f t="shared" si="1"/>
        <v>female</v>
      </c>
      <c r="F62" s="7">
        <v>5.0</v>
      </c>
      <c r="G62" s="9" t="str">
        <f t="shared" si="2"/>
        <v>45-54</v>
      </c>
      <c r="H62" s="7">
        <v>1.0</v>
      </c>
      <c r="I62" s="7">
        <v>0.0</v>
      </c>
      <c r="J62" s="7">
        <v>1.0</v>
      </c>
      <c r="K62" s="7">
        <v>0.0</v>
      </c>
      <c r="L62" s="7">
        <v>0.0</v>
      </c>
      <c r="M62" s="9" t="str">
        <f t="shared" si="3"/>
        <v>White</v>
      </c>
      <c r="N62" s="3">
        <v>991.45</v>
      </c>
      <c r="O62" s="3">
        <v>889.15</v>
      </c>
      <c r="P62" s="10" t="b">
        <f t="shared" si="4"/>
        <v>0</v>
      </c>
      <c r="Q62" s="3">
        <v>856.0</v>
      </c>
      <c r="R62" s="3">
        <v>768.5</v>
      </c>
      <c r="S62" s="10" t="b">
        <f t="shared" si="5"/>
        <v>0</v>
      </c>
      <c r="T62" s="10" t="str">
        <f t="shared" si="6"/>
        <v>TRUE</v>
      </c>
      <c r="U62" s="3">
        <v>2477.0</v>
      </c>
      <c r="V62" s="3">
        <v>1975.0</v>
      </c>
      <c r="W62" s="10" t="b">
        <f t="shared" si="18"/>
        <v>0</v>
      </c>
      <c r="X62" s="3">
        <v>343.0</v>
      </c>
      <c r="Y62" s="3">
        <v>615.0</v>
      </c>
      <c r="Z62" s="10" t="b">
        <f t="shared" si="19"/>
        <v>1</v>
      </c>
      <c r="AA62" s="3">
        <v>5.0</v>
      </c>
      <c r="AB62" s="3">
        <v>0.0</v>
      </c>
      <c r="AC62" s="10" t="b">
        <f t="shared" si="7"/>
        <v>0</v>
      </c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</row>
    <row r="63">
      <c r="A63" s="5" t="s">
        <v>93</v>
      </c>
      <c r="B63" s="6" t="s">
        <v>26</v>
      </c>
      <c r="C63" s="7">
        <v>2.0</v>
      </c>
      <c r="D63" s="8"/>
      <c r="E63" s="8" t="str">
        <f t="shared" si="1"/>
        <v>female</v>
      </c>
      <c r="F63" s="7">
        <v>5.0</v>
      </c>
      <c r="G63" s="9" t="str">
        <f t="shared" si="2"/>
        <v>45-54</v>
      </c>
      <c r="H63" s="7">
        <v>1.0</v>
      </c>
      <c r="I63" s="7">
        <v>0.0</v>
      </c>
      <c r="J63" s="7">
        <v>0.0</v>
      </c>
      <c r="K63" s="7">
        <v>0.0</v>
      </c>
      <c r="L63" s="7">
        <v>0.0</v>
      </c>
      <c r="M63" s="9" t="str">
        <f t="shared" si="3"/>
        <v>White</v>
      </c>
      <c r="N63" s="3">
        <v>1336.1</v>
      </c>
      <c r="O63" s="3">
        <v>1078.0</v>
      </c>
      <c r="P63" s="10" t="b">
        <f t="shared" si="4"/>
        <v>0</v>
      </c>
      <c r="Q63" s="3">
        <v>963.0</v>
      </c>
      <c r="R63" s="3">
        <v>912.0</v>
      </c>
      <c r="S63" s="10" t="b">
        <f t="shared" si="5"/>
        <v>0</v>
      </c>
      <c r="T63" s="10" t="str">
        <f t="shared" si="6"/>
        <v>TRUE</v>
      </c>
      <c r="U63" s="3">
        <v>6464.0</v>
      </c>
      <c r="V63" s="3">
        <v>2677.0</v>
      </c>
      <c r="W63" s="10" t="b">
        <f t="shared" si="18"/>
        <v>0</v>
      </c>
      <c r="X63" s="3">
        <v>688.0</v>
      </c>
      <c r="Y63" s="3">
        <v>548.0</v>
      </c>
      <c r="Z63" s="10" t="b">
        <f t="shared" si="19"/>
        <v>0</v>
      </c>
      <c r="AA63" s="3">
        <v>10.0</v>
      </c>
      <c r="AB63" s="3">
        <v>5.0</v>
      </c>
      <c r="AC63" s="10" t="b">
        <f t="shared" si="7"/>
        <v>0</v>
      </c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</row>
    <row r="64">
      <c r="A64" s="5" t="s">
        <v>94</v>
      </c>
      <c r="B64" s="6" t="s">
        <v>26</v>
      </c>
      <c r="C64" s="7">
        <v>2.0</v>
      </c>
      <c r="D64" s="8"/>
      <c r="E64" s="8" t="str">
        <f t="shared" si="1"/>
        <v>female</v>
      </c>
      <c r="F64" s="7">
        <v>5.0</v>
      </c>
      <c r="G64" s="9" t="str">
        <f t="shared" si="2"/>
        <v>45-54</v>
      </c>
      <c r="H64" s="7">
        <v>1.0</v>
      </c>
      <c r="I64" s="7">
        <v>0.0</v>
      </c>
      <c r="J64" s="7">
        <v>0.0</v>
      </c>
      <c r="K64" s="7">
        <v>0.0</v>
      </c>
      <c r="L64" s="7">
        <v>0.0</v>
      </c>
      <c r="M64" s="9" t="str">
        <f t="shared" si="3"/>
        <v>White</v>
      </c>
      <c r="N64" s="3">
        <v>850.0</v>
      </c>
      <c r="O64" s="3">
        <v>666.85</v>
      </c>
      <c r="P64" s="10" t="b">
        <f t="shared" si="4"/>
        <v>0</v>
      </c>
      <c r="Q64" s="3">
        <v>632.0</v>
      </c>
      <c r="R64" s="3">
        <v>556.5</v>
      </c>
      <c r="S64" s="10" t="b">
        <f t="shared" si="5"/>
        <v>0</v>
      </c>
      <c r="T64" s="10" t="str">
        <f t="shared" si="6"/>
        <v>TRUE</v>
      </c>
      <c r="U64" s="3">
        <v>2239.0</v>
      </c>
      <c r="V64" s="3">
        <v>1323.0</v>
      </c>
      <c r="W64" s="10" t="b">
        <f t="shared" si="18"/>
        <v>0</v>
      </c>
      <c r="X64" s="3">
        <v>460.0</v>
      </c>
      <c r="Y64" s="3">
        <v>382.0</v>
      </c>
      <c r="Z64" s="10" t="b">
        <f t="shared" si="19"/>
        <v>0</v>
      </c>
      <c r="AA64" s="3">
        <v>5.0</v>
      </c>
      <c r="AB64" s="3">
        <v>5.0</v>
      </c>
      <c r="AC64" s="10" t="b">
        <f t="shared" si="7"/>
        <v>0</v>
      </c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</row>
    <row r="65">
      <c r="A65" s="5" t="s">
        <v>95</v>
      </c>
      <c r="B65" s="6" t="s">
        <v>74</v>
      </c>
      <c r="C65" s="7">
        <v>2.0</v>
      </c>
      <c r="D65" s="8"/>
      <c r="E65" s="8" t="str">
        <f t="shared" si="1"/>
        <v>female</v>
      </c>
      <c r="F65" s="7">
        <v>5.0</v>
      </c>
      <c r="G65" s="9" t="str">
        <f t="shared" si="2"/>
        <v>45-54</v>
      </c>
      <c r="H65" s="7">
        <v>1.0</v>
      </c>
      <c r="I65" s="7">
        <v>0.0</v>
      </c>
      <c r="J65" s="7">
        <v>0.0</v>
      </c>
      <c r="K65" s="7">
        <v>0.0</v>
      </c>
      <c r="L65" s="7">
        <v>0.0</v>
      </c>
      <c r="M65" s="9" t="str">
        <f t="shared" si="3"/>
        <v>White</v>
      </c>
      <c r="N65" s="3">
        <v>3326.05</v>
      </c>
      <c r="O65" s="3">
        <v>2316.05</v>
      </c>
      <c r="P65" s="10" t="b">
        <f t="shared" si="4"/>
        <v>0</v>
      </c>
      <c r="Q65" s="3">
        <v>1646.0</v>
      </c>
      <c r="R65" s="3">
        <v>1758.0</v>
      </c>
      <c r="S65" s="10" t="b">
        <f t="shared" si="5"/>
        <v>1</v>
      </c>
      <c r="T65" s="10" t="str">
        <f t="shared" si="6"/>
        <v>FALSE</v>
      </c>
      <c r="U65" s="3">
        <v>20000.0</v>
      </c>
      <c r="V65" s="3">
        <v>6403.0</v>
      </c>
      <c r="W65" s="10" t="b">
        <f t="shared" si="18"/>
        <v>0</v>
      </c>
      <c r="X65" s="3">
        <v>1006.0</v>
      </c>
      <c r="Y65" s="3">
        <v>1049.0</v>
      </c>
      <c r="Z65" s="10" t="b">
        <f t="shared" si="19"/>
        <v>1</v>
      </c>
      <c r="AA65" s="3">
        <v>10.0</v>
      </c>
      <c r="AB65" s="3">
        <v>15.0</v>
      </c>
      <c r="AC65" s="10" t="b">
        <f t="shared" si="7"/>
        <v>1</v>
      </c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</row>
    <row r="66">
      <c r="A66" s="5" t="s">
        <v>96</v>
      </c>
      <c r="B66" s="6" t="s">
        <v>26</v>
      </c>
      <c r="C66" s="7">
        <v>2.0</v>
      </c>
      <c r="D66" s="8"/>
      <c r="E66" s="8" t="str">
        <f t="shared" si="1"/>
        <v>female</v>
      </c>
      <c r="F66" s="7">
        <v>5.0</v>
      </c>
      <c r="G66" s="9" t="str">
        <f t="shared" si="2"/>
        <v>45-54</v>
      </c>
      <c r="H66" s="7">
        <v>1.0</v>
      </c>
      <c r="I66" s="7">
        <v>1.0</v>
      </c>
      <c r="J66" s="7">
        <v>0.0</v>
      </c>
      <c r="K66" s="7">
        <v>0.0</v>
      </c>
      <c r="L66" s="7">
        <v>0.0</v>
      </c>
      <c r="M66" s="9" t="str">
        <f t="shared" si="3"/>
        <v>White</v>
      </c>
      <c r="N66" s="3">
        <v>957.55</v>
      </c>
      <c r="O66" s="3">
        <v>770.25</v>
      </c>
      <c r="P66" s="10" t="b">
        <f t="shared" si="4"/>
        <v>0</v>
      </c>
      <c r="Q66" s="3">
        <v>861.0</v>
      </c>
      <c r="R66" s="3">
        <v>685.5</v>
      </c>
      <c r="S66" s="10" t="b">
        <f t="shared" si="5"/>
        <v>0</v>
      </c>
      <c r="T66" s="10" t="str">
        <f t="shared" si="6"/>
        <v>TRUE</v>
      </c>
      <c r="U66" s="3">
        <v>1908.0</v>
      </c>
      <c r="V66" s="3">
        <v>1487.0</v>
      </c>
      <c r="W66" s="10" t="b">
        <f t="shared" si="18"/>
        <v>0</v>
      </c>
      <c r="X66" s="3">
        <v>547.0</v>
      </c>
      <c r="Y66" s="3">
        <v>533.0</v>
      </c>
      <c r="Z66" s="10" t="b">
        <f t="shared" si="19"/>
        <v>0</v>
      </c>
      <c r="AA66" s="3">
        <v>0.0</v>
      </c>
      <c r="AB66" s="3">
        <v>0.0</v>
      </c>
      <c r="AC66" s="10" t="b">
        <f t="shared" si="7"/>
        <v>0</v>
      </c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</row>
    <row r="67">
      <c r="A67" s="5" t="s">
        <v>97</v>
      </c>
      <c r="B67" s="6" t="s">
        <v>26</v>
      </c>
      <c r="C67" s="7">
        <v>2.0</v>
      </c>
      <c r="D67" s="8"/>
      <c r="E67" s="8" t="str">
        <f t="shared" si="1"/>
        <v>female</v>
      </c>
      <c r="F67" s="7">
        <v>5.0</v>
      </c>
      <c r="G67" s="9" t="str">
        <f t="shared" si="2"/>
        <v>45-54</v>
      </c>
      <c r="H67" s="7">
        <v>1.0</v>
      </c>
      <c r="I67" s="7">
        <v>0.0</v>
      </c>
      <c r="J67" s="7">
        <v>0.0</v>
      </c>
      <c r="K67" s="7">
        <v>0.0</v>
      </c>
      <c r="L67" s="7">
        <v>0.0</v>
      </c>
      <c r="M67" s="9" t="str">
        <f t="shared" si="3"/>
        <v>White</v>
      </c>
      <c r="N67" s="3">
        <v>923.85</v>
      </c>
      <c r="O67" s="3">
        <v>854.6</v>
      </c>
      <c r="P67" s="10" t="b">
        <f t="shared" si="4"/>
        <v>0</v>
      </c>
      <c r="Q67" s="3">
        <v>757.0</v>
      </c>
      <c r="R67" s="3">
        <v>769.0</v>
      </c>
      <c r="S67" s="10" t="b">
        <f t="shared" si="5"/>
        <v>1</v>
      </c>
      <c r="T67" s="10" t="str">
        <f t="shared" si="6"/>
        <v>FALSE</v>
      </c>
      <c r="U67" s="3">
        <v>2399.0</v>
      </c>
      <c r="V67" s="3">
        <v>1607.0</v>
      </c>
      <c r="W67" s="10" t="b">
        <f t="shared" si="18"/>
        <v>0</v>
      </c>
      <c r="X67" s="3">
        <v>626.0</v>
      </c>
      <c r="Y67" s="3">
        <v>632.0</v>
      </c>
      <c r="Z67" s="10" t="b">
        <f t="shared" si="19"/>
        <v>1</v>
      </c>
      <c r="AA67" s="3">
        <v>15.0</v>
      </c>
      <c r="AB67" s="3">
        <v>0.0</v>
      </c>
      <c r="AC67" s="10" t="b">
        <f t="shared" si="7"/>
        <v>0</v>
      </c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</row>
    <row r="68">
      <c r="A68" s="5" t="s">
        <v>98</v>
      </c>
      <c r="B68" s="6" t="s">
        <v>82</v>
      </c>
      <c r="C68" s="7">
        <v>2.0</v>
      </c>
      <c r="D68" s="8"/>
      <c r="E68" s="8" t="str">
        <f t="shared" si="1"/>
        <v>female</v>
      </c>
      <c r="F68" s="7">
        <v>5.0</v>
      </c>
      <c r="G68" s="9" t="str">
        <f t="shared" si="2"/>
        <v>45-54</v>
      </c>
      <c r="H68" s="7">
        <v>1.0</v>
      </c>
      <c r="I68" s="7">
        <v>1.0</v>
      </c>
      <c r="J68" s="7">
        <v>0.0</v>
      </c>
      <c r="K68" s="7">
        <v>0.0</v>
      </c>
      <c r="L68" s="7">
        <v>0.0</v>
      </c>
      <c r="M68" s="9" t="str">
        <f t="shared" si="3"/>
        <v>White</v>
      </c>
      <c r="N68" s="3">
        <v>2895.75</v>
      </c>
      <c r="O68" s="3">
        <v>1255.55</v>
      </c>
      <c r="P68" s="10" t="b">
        <f t="shared" si="4"/>
        <v>0</v>
      </c>
      <c r="Q68" s="3">
        <v>1645.0</v>
      </c>
      <c r="R68" s="3">
        <v>973.0</v>
      </c>
      <c r="S68" s="10" t="b">
        <f t="shared" si="5"/>
        <v>0</v>
      </c>
      <c r="T68" s="10" t="str">
        <f t="shared" si="6"/>
        <v>TRUE</v>
      </c>
      <c r="U68" s="3">
        <v>17742.0</v>
      </c>
      <c r="V68" s="3">
        <v>2900.0</v>
      </c>
      <c r="W68" s="10" t="b">
        <f t="shared" si="18"/>
        <v>0</v>
      </c>
      <c r="X68" s="3">
        <v>630.0</v>
      </c>
      <c r="Y68" s="3">
        <v>643.0</v>
      </c>
      <c r="Z68" s="10" t="b">
        <f t="shared" si="19"/>
        <v>1</v>
      </c>
      <c r="AA68" s="3">
        <v>0.0</v>
      </c>
      <c r="AB68" s="3">
        <v>0.0</v>
      </c>
      <c r="AC68" s="10" t="b">
        <f t="shared" si="7"/>
        <v>0</v>
      </c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</row>
    <row r="69">
      <c r="A69" s="5" t="s">
        <v>99</v>
      </c>
      <c r="B69" s="6" t="s">
        <v>74</v>
      </c>
      <c r="C69" s="7">
        <v>2.0</v>
      </c>
      <c r="D69" s="8"/>
      <c r="E69" s="8" t="str">
        <f t="shared" si="1"/>
        <v>female</v>
      </c>
      <c r="F69" s="7">
        <v>5.0</v>
      </c>
      <c r="G69" s="9" t="str">
        <f t="shared" si="2"/>
        <v>45-54</v>
      </c>
      <c r="H69" s="7">
        <v>1.0</v>
      </c>
      <c r="I69" s="7">
        <v>0.0</v>
      </c>
      <c r="J69" s="7">
        <v>0.0</v>
      </c>
      <c r="K69" s="7">
        <v>0.0</v>
      </c>
      <c r="L69" s="7">
        <v>0.0</v>
      </c>
      <c r="M69" s="9" t="str">
        <f t="shared" si="3"/>
        <v>White</v>
      </c>
      <c r="N69" s="3">
        <v>1495.2</v>
      </c>
      <c r="O69" s="3">
        <v>1464.4</v>
      </c>
      <c r="P69" s="10" t="b">
        <f t="shared" si="4"/>
        <v>0</v>
      </c>
      <c r="Q69" s="3">
        <v>1351.0</v>
      </c>
      <c r="R69" s="3">
        <v>1420.0</v>
      </c>
      <c r="S69" s="10" t="b">
        <f t="shared" si="5"/>
        <v>1</v>
      </c>
      <c r="T69" s="10" t="str">
        <f t="shared" si="6"/>
        <v>FALSE</v>
      </c>
      <c r="U69" s="3">
        <v>2499.0</v>
      </c>
      <c r="V69" s="3">
        <v>2229.0</v>
      </c>
      <c r="W69" s="10" t="b">
        <f t="shared" si="18"/>
        <v>0</v>
      </c>
      <c r="X69" s="3">
        <v>1083.0</v>
      </c>
      <c r="Y69" s="3">
        <v>1094.0</v>
      </c>
      <c r="Z69" s="10" t="b">
        <f t="shared" si="19"/>
        <v>1</v>
      </c>
      <c r="AA69" s="3">
        <v>0.0</v>
      </c>
      <c r="AB69" s="3">
        <v>5.0</v>
      </c>
      <c r="AC69" s="10" t="b">
        <f t="shared" si="7"/>
        <v>1</v>
      </c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</row>
    <row r="70">
      <c r="A70" s="5" t="s">
        <v>100</v>
      </c>
      <c r="B70" s="6" t="s">
        <v>26</v>
      </c>
      <c r="C70" s="7">
        <v>2.0</v>
      </c>
      <c r="D70" s="8"/>
      <c r="E70" s="8" t="str">
        <f t="shared" si="1"/>
        <v>female</v>
      </c>
      <c r="F70" s="7">
        <v>5.0</v>
      </c>
      <c r="G70" s="9" t="str">
        <f t="shared" si="2"/>
        <v>45-54</v>
      </c>
      <c r="H70" s="7">
        <v>1.0</v>
      </c>
      <c r="I70" s="7">
        <v>0.0</v>
      </c>
      <c r="J70" s="7">
        <v>0.0</v>
      </c>
      <c r="K70" s="7">
        <v>0.0</v>
      </c>
      <c r="L70" s="7">
        <v>0.0</v>
      </c>
      <c r="M70" s="9" t="str">
        <f t="shared" si="3"/>
        <v>White</v>
      </c>
      <c r="N70" s="3">
        <v>1002.95</v>
      </c>
      <c r="O70" s="3">
        <v>886.6</v>
      </c>
      <c r="P70" s="10" t="b">
        <f t="shared" si="4"/>
        <v>0</v>
      </c>
      <c r="Q70" s="3">
        <v>790.5</v>
      </c>
      <c r="R70" s="3">
        <v>716.0</v>
      </c>
      <c r="S70" s="10" t="b">
        <f t="shared" si="5"/>
        <v>0</v>
      </c>
      <c r="T70" s="10" t="str">
        <f t="shared" si="6"/>
        <v>TRUE</v>
      </c>
      <c r="U70" s="3">
        <v>2830.0</v>
      </c>
      <c r="V70" s="3">
        <v>1976.0</v>
      </c>
      <c r="W70" s="10" t="b">
        <f t="shared" si="18"/>
        <v>0</v>
      </c>
      <c r="X70" s="3">
        <v>71.0</v>
      </c>
      <c r="Y70" s="3">
        <v>424.0</v>
      </c>
      <c r="Z70" s="10" t="b">
        <f t="shared" si="19"/>
        <v>1</v>
      </c>
      <c r="AA70" s="3">
        <v>15.0</v>
      </c>
      <c r="AB70" s="3">
        <v>10.0</v>
      </c>
      <c r="AC70" s="10" t="b">
        <f t="shared" si="7"/>
        <v>0</v>
      </c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</row>
    <row r="71">
      <c r="A71" s="5" t="s">
        <v>101</v>
      </c>
      <c r="B71" s="6" t="s">
        <v>26</v>
      </c>
      <c r="C71" s="7">
        <v>2.0</v>
      </c>
      <c r="D71" s="8"/>
      <c r="E71" s="8" t="str">
        <f t="shared" si="1"/>
        <v>female</v>
      </c>
      <c r="F71" s="7">
        <v>5.0</v>
      </c>
      <c r="G71" s="9" t="str">
        <f t="shared" si="2"/>
        <v>45-54</v>
      </c>
      <c r="H71" s="7">
        <v>1.0</v>
      </c>
      <c r="I71" s="7">
        <v>0.0</v>
      </c>
      <c r="J71" s="7">
        <v>0.0</v>
      </c>
      <c r="K71" s="7">
        <v>0.0</v>
      </c>
      <c r="L71" s="7">
        <v>0.0</v>
      </c>
      <c r="M71" s="9" t="str">
        <f t="shared" si="3"/>
        <v>White</v>
      </c>
      <c r="N71" s="3">
        <v>2191.65</v>
      </c>
      <c r="O71" s="3">
        <v>1245.15</v>
      </c>
      <c r="P71" s="10" t="b">
        <f t="shared" si="4"/>
        <v>0</v>
      </c>
      <c r="Q71" s="3">
        <v>1907.5</v>
      </c>
      <c r="R71" s="3">
        <v>1252.5</v>
      </c>
      <c r="S71" s="10" t="b">
        <f t="shared" si="5"/>
        <v>0</v>
      </c>
      <c r="T71" s="10" t="str">
        <f t="shared" si="6"/>
        <v>TRUE</v>
      </c>
      <c r="U71" s="3">
        <v>6174.0</v>
      </c>
      <c r="V71" s="3">
        <v>2288.0</v>
      </c>
      <c r="W71" s="10" t="b">
        <f t="shared" si="18"/>
        <v>0</v>
      </c>
      <c r="X71" s="3">
        <v>733.0</v>
      </c>
      <c r="Y71" s="3">
        <v>604.0</v>
      </c>
      <c r="Z71" s="10" t="b">
        <f t="shared" si="19"/>
        <v>0</v>
      </c>
      <c r="AA71" s="3">
        <v>5.0</v>
      </c>
      <c r="AB71" s="3">
        <v>15.0</v>
      </c>
      <c r="AC71" s="10" t="b">
        <f t="shared" si="7"/>
        <v>1</v>
      </c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</row>
    <row r="72">
      <c r="A72" s="5" t="s">
        <v>102</v>
      </c>
      <c r="B72" s="6" t="s">
        <v>26</v>
      </c>
      <c r="C72" s="7">
        <v>2.0</v>
      </c>
      <c r="D72" s="8"/>
      <c r="E72" s="8" t="str">
        <f t="shared" si="1"/>
        <v>female</v>
      </c>
      <c r="F72" s="7">
        <v>5.0</v>
      </c>
      <c r="G72" s="9" t="str">
        <f t="shared" si="2"/>
        <v>45-54</v>
      </c>
      <c r="H72" s="7">
        <v>1.0</v>
      </c>
      <c r="I72" s="7">
        <v>0.0</v>
      </c>
      <c r="J72" s="7">
        <v>0.0</v>
      </c>
      <c r="K72" s="7">
        <v>0.0</v>
      </c>
      <c r="L72" s="7">
        <v>0.0</v>
      </c>
      <c r="M72" s="9" t="str">
        <f t="shared" si="3"/>
        <v>White</v>
      </c>
      <c r="N72" s="3">
        <v>636.9</v>
      </c>
      <c r="O72" s="3">
        <v>737.45</v>
      </c>
      <c r="P72" s="10" t="b">
        <f t="shared" si="4"/>
        <v>1</v>
      </c>
      <c r="Q72" s="3">
        <v>598.5</v>
      </c>
      <c r="R72" s="3">
        <v>722.5</v>
      </c>
      <c r="S72" s="10" t="b">
        <f t="shared" si="5"/>
        <v>1</v>
      </c>
      <c r="T72" s="10" t="str">
        <f t="shared" si="6"/>
        <v>TRUE</v>
      </c>
      <c r="U72" s="3">
        <v>1176.0</v>
      </c>
      <c r="V72" s="3">
        <v>1015.0</v>
      </c>
      <c r="W72" s="10" t="b">
        <f t="shared" si="18"/>
        <v>0</v>
      </c>
      <c r="X72" s="3">
        <v>8.0</v>
      </c>
      <c r="Y72" s="3">
        <v>515.0</v>
      </c>
      <c r="Z72" s="10" t="b">
        <f t="shared" si="19"/>
        <v>1</v>
      </c>
      <c r="AA72" s="3">
        <v>15.0</v>
      </c>
      <c r="AB72" s="3">
        <v>10.0</v>
      </c>
      <c r="AC72" s="10" t="b">
        <f t="shared" si="7"/>
        <v>0</v>
      </c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</row>
    <row r="73">
      <c r="A73" s="5" t="s">
        <v>103</v>
      </c>
      <c r="B73" s="6" t="s">
        <v>26</v>
      </c>
      <c r="C73" s="7">
        <v>2.0</v>
      </c>
      <c r="D73" s="8"/>
      <c r="E73" s="8" t="str">
        <f t="shared" si="1"/>
        <v>female</v>
      </c>
      <c r="F73" s="7">
        <v>5.0</v>
      </c>
      <c r="G73" s="9" t="str">
        <f t="shared" si="2"/>
        <v>45-54</v>
      </c>
      <c r="H73" s="7">
        <v>1.0</v>
      </c>
      <c r="I73" s="7">
        <v>0.0</v>
      </c>
      <c r="J73" s="7">
        <v>0.0</v>
      </c>
      <c r="K73" s="7">
        <v>0.0</v>
      </c>
      <c r="L73" s="7">
        <v>0.0</v>
      </c>
      <c r="M73" s="9" t="str">
        <f t="shared" si="3"/>
        <v>White</v>
      </c>
      <c r="N73" s="3">
        <v>2106.3</v>
      </c>
      <c r="O73" s="3">
        <v>1346.85</v>
      </c>
      <c r="P73" s="10" t="b">
        <f t="shared" si="4"/>
        <v>0</v>
      </c>
      <c r="Q73" s="3">
        <v>1775.5</v>
      </c>
      <c r="R73" s="3">
        <v>1203.0</v>
      </c>
      <c r="S73" s="10" t="b">
        <f t="shared" si="5"/>
        <v>0</v>
      </c>
      <c r="T73" s="10" t="str">
        <f t="shared" si="6"/>
        <v>TRUE</v>
      </c>
      <c r="U73" s="3">
        <v>4808.0</v>
      </c>
      <c r="V73" s="3">
        <v>2792.0</v>
      </c>
      <c r="W73" s="10" t="b">
        <f t="shared" si="18"/>
        <v>0</v>
      </c>
      <c r="X73" s="3">
        <v>1020.0</v>
      </c>
      <c r="Y73" s="3">
        <v>915.0</v>
      </c>
      <c r="Z73" s="10" t="b">
        <f t="shared" si="19"/>
        <v>0</v>
      </c>
      <c r="AA73" s="3">
        <v>5.0</v>
      </c>
      <c r="AB73" s="3">
        <v>5.0</v>
      </c>
      <c r="AC73" s="10" t="b">
        <f t="shared" si="7"/>
        <v>0</v>
      </c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</row>
    <row r="74">
      <c r="A74" s="5" t="s">
        <v>104</v>
      </c>
      <c r="B74" s="6" t="s">
        <v>26</v>
      </c>
      <c r="C74" s="7">
        <v>2.0</v>
      </c>
      <c r="D74" s="8"/>
      <c r="E74" s="8" t="str">
        <f t="shared" si="1"/>
        <v>female</v>
      </c>
      <c r="F74" s="7">
        <v>6.0</v>
      </c>
      <c r="G74" s="9" t="str">
        <f t="shared" si="2"/>
        <v>55-64</v>
      </c>
      <c r="H74" s="7">
        <v>0.0</v>
      </c>
      <c r="I74" s="7">
        <v>0.0</v>
      </c>
      <c r="J74" s="7">
        <v>0.0</v>
      </c>
      <c r="K74" s="7">
        <v>1.0</v>
      </c>
      <c r="L74" s="7">
        <v>0.0</v>
      </c>
      <c r="M74" s="9" t="str">
        <f t="shared" si="3"/>
        <v>Asian or Pacific Islander</v>
      </c>
      <c r="N74" s="3">
        <v>788.95</v>
      </c>
      <c r="O74" s="3">
        <v>713.75</v>
      </c>
      <c r="P74" s="10" t="b">
        <f t="shared" si="4"/>
        <v>0</v>
      </c>
      <c r="Q74" s="3">
        <v>729.5</v>
      </c>
      <c r="R74" s="3">
        <v>645.0</v>
      </c>
      <c r="S74" s="10" t="b">
        <f t="shared" si="5"/>
        <v>0</v>
      </c>
      <c r="T74" s="10" t="str">
        <f t="shared" si="6"/>
        <v>TRUE</v>
      </c>
      <c r="U74" s="3">
        <v>1164.0</v>
      </c>
      <c r="V74" s="3">
        <v>1100.0</v>
      </c>
      <c r="W74" s="10" t="b">
        <f t="shared" si="18"/>
        <v>0</v>
      </c>
      <c r="X74" s="3">
        <v>582.0</v>
      </c>
      <c r="Y74" s="3">
        <v>542.0</v>
      </c>
      <c r="Z74" s="10" t="b">
        <f t="shared" si="19"/>
        <v>0</v>
      </c>
      <c r="AA74" s="3">
        <v>5.0</v>
      </c>
      <c r="AB74" s="3">
        <v>5.0</v>
      </c>
      <c r="AC74" s="10" t="b">
        <f t="shared" si="7"/>
        <v>0</v>
      </c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</row>
    <row r="75">
      <c r="A75" s="5" t="s">
        <v>105</v>
      </c>
      <c r="B75" s="6" t="s">
        <v>26</v>
      </c>
      <c r="C75" s="7">
        <v>2.0</v>
      </c>
      <c r="D75" s="8"/>
      <c r="E75" s="8" t="str">
        <f t="shared" si="1"/>
        <v>female</v>
      </c>
      <c r="F75" s="7">
        <v>6.0</v>
      </c>
      <c r="G75" s="9" t="str">
        <f t="shared" si="2"/>
        <v>55-64</v>
      </c>
      <c r="H75" s="7">
        <v>0.0</v>
      </c>
      <c r="I75" s="7">
        <v>0.0</v>
      </c>
      <c r="J75" s="7">
        <v>0.0</v>
      </c>
      <c r="K75" s="7">
        <v>0.0</v>
      </c>
      <c r="L75" s="7">
        <v>1.0</v>
      </c>
      <c r="M75" s="9" t="str">
        <f t="shared" si="3"/>
        <v>Other</v>
      </c>
      <c r="N75" s="3">
        <v>888.15</v>
      </c>
      <c r="O75" s="3">
        <v>657.7</v>
      </c>
      <c r="P75" s="10" t="b">
        <f t="shared" si="4"/>
        <v>0</v>
      </c>
      <c r="Q75" s="3">
        <v>814.0</v>
      </c>
      <c r="R75" s="3">
        <v>597.0</v>
      </c>
      <c r="S75" s="10" t="b">
        <f t="shared" si="5"/>
        <v>0</v>
      </c>
      <c r="T75" s="10" t="str">
        <f t="shared" si="6"/>
        <v>TRUE</v>
      </c>
      <c r="U75" s="3">
        <v>1548.0</v>
      </c>
      <c r="V75" s="3">
        <v>943.0</v>
      </c>
      <c r="W75" s="10" t="b">
        <f t="shared" si="18"/>
        <v>0</v>
      </c>
      <c r="X75" s="3">
        <v>560.0</v>
      </c>
      <c r="Y75" s="3">
        <v>504.0</v>
      </c>
      <c r="Z75" s="10" t="b">
        <f t="shared" si="19"/>
        <v>0</v>
      </c>
      <c r="AA75" s="3">
        <v>25.0</v>
      </c>
      <c r="AB75" s="3">
        <v>10.0</v>
      </c>
      <c r="AC75" s="10" t="b">
        <f t="shared" si="7"/>
        <v>0</v>
      </c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</row>
    <row r="76">
      <c r="A76" s="5" t="s">
        <v>106</v>
      </c>
      <c r="B76" s="6" t="s">
        <v>26</v>
      </c>
      <c r="C76" s="7">
        <v>2.0</v>
      </c>
      <c r="D76" s="8"/>
      <c r="E76" s="8" t="str">
        <f t="shared" si="1"/>
        <v>female</v>
      </c>
      <c r="F76" s="7">
        <v>6.0</v>
      </c>
      <c r="G76" s="9" t="str">
        <f t="shared" si="2"/>
        <v>55-64</v>
      </c>
      <c r="H76" s="7">
        <v>1.0</v>
      </c>
      <c r="I76" s="7">
        <v>0.0</v>
      </c>
      <c r="J76" s="7">
        <v>0.0</v>
      </c>
      <c r="K76" s="7">
        <v>0.0</v>
      </c>
      <c r="L76" s="7">
        <v>0.0</v>
      </c>
      <c r="M76" s="9" t="str">
        <f t="shared" si="3"/>
        <v>White</v>
      </c>
      <c r="N76" s="3">
        <v>665.05</v>
      </c>
      <c r="O76" s="3">
        <v>761.1</v>
      </c>
      <c r="P76" s="10" t="b">
        <f t="shared" si="4"/>
        <v>1</v>
      </c>
      <c r="Q76" s="3">
        <v>618.0</v>
      </c>
      <c r="R76" s="3">
        <v>593.0</v>
      </c>
      <c r="S76" s="10" t="b">
        <f t="shared" si="5"/>
        <v>0</v>
      </c>
      <c r="T76" s="10" t="str">
        <f t="shared" si="6"/>
        <v>FALSE</v>
      </c>
      <c r="U76" s="3">
        <v>1204.0</v>
      </c>
      <c r="V76" s="3">
        <v>3558.0</v>
      </c>
      <c r="W76" s="10" t="b">
        <f t="shared" si="18"/>
        <v>1</v>
      </c>
      <c r="X76" s="3">
        <v>495.0</v>
      </c>
      <c r="Y76" s="3">
        <v>482.0</v>
      </c>
      <c r="Z76" s="10" t="b">
        <f t="shared" si="19"/>
        <v>0</v>
      </c>
      <c r="AA76" s="3">
        <v>10.0</v>
      </c>
      <c r="AB76" s="3">
        <v>0.0</v>
      </c>
      <c r="AC76" s="10" t="b">
        <f t="shared" si="7"/>
        <v>0</v>
      </c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</row>
    <row r="77">
      <c r="A77" s="5" t="s">
        <v>107</v>
      </c>
      <c r="B77" s="6" t="s">
        <v>26</v>
      </c>
      <c r="C77" s="7">
        <v>2.0</v>
      </c>
      <c r="D77" s="8"/>
      <c r="E77" s="8" t="str">
        <f t="shared" si="1"/>
        <v>female</v>
      </c>
      <c r="F77" s="7">
        <v>6.0</v>
      </c>
      <c r="G77" s="9" t="str">
        <f t="shared" si="2"/>
        <v>55-64</v>
      </c>
      <c r="H77" s="7">
        <v>1.0</v>
      </c>
      <c r="I77" s="7">
        <v>0.0</v>
      </c>
      <c r="J77" s="7">
        <v>0.0</v>
      </c>
      <c r="K77" s="7">
        <v>0.0</v>
      </c>
      <c r="L77" s="7">
        <v>0.0</v>
      </c>
      <c r="M77" s="9" t="str">
        <f t="shared" si="3"/>
        <v>White</v>
      </c>
      <c r="N77" s="3">
        <v>736.75</v>
      </c>
      <c r="O77" s="3">
        <v>821.8</v>
      </c>
      <c r="P77" s="10" t="b">
        <f t="shared" si="4"/>
        <v>1</v>
      </c>
      <c r="Q77" s="3">
        <v>698.0</v>
      </c>
      <c r="R77" s="3">
        <v>783.5</v>
      </c>
      <c r="S77" s="10" t="b">
        <f t="shared" si="5"/>
        <v>1</v>
      </c>
      <c r="T77" s="10" t="str">
        <f t="shared" si="6"/>
        <v>TRUE</v>
      </c>
      <c r="U77" s="3">
        <v>1229.0</v>
      </c>
      <c r="V77" s="3">
        <v>1660.0</v>
      </c>
      <c r="W77" s="10" t="b">
        <f t="shared" si="18"/>
        <v>1</v>
      </c>
      <c r="X77" s="3">
        <v>491.0</v>
      </c>
      <c r="Y77" s="3">
        <v>526.0</v>
      </c>
      <c r="Z77" s="10" t="b">
        <f t="shared" si="19"/>
        <v>1</v>
      </c>
      <c r="AA77" s="3">
        <v>0.0</v>
      </c>
      <c r="AB77" s="3">
        <v>10.0</v>
      </c>
      <c r="AC77" s="10" t="b">
        <f t="shared" si="7"/>
        <v>1</v>
      </c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</row>
    <row r="78">
      <c r="A78" s="5" t="s">
        <v>108</v>
      </c>
      <c r="B78" s="6" t="s">
        <v>26</v>
      </c>
      <c r="C78" s="7">
        <v>2.0</v>
      </c>
      <c r="D78" s="8"/>
      <c r="E78" s="8" t="str">
        <f t="shared" si="1"/>
        <v>female</v>
      </c>
      <c r="F78" s="7">
        <v>6.0</v>
      </c>
      <c r="G78" s="9" t="str">
        <f t="shared" si="2"/>
        <v>55-64</v>
      </c>
      <c r="H78" s="7">
        <v>1.0</v>
      </c>
      <c r="I78" s="7">
        <v>0.0</v>
      </c>
      <c r="J78" s="7">
        <v>0.0</v>
      </c>
      <c r="K78" s="7">
        <v>0.0</v>
      </c>
      <c r="L78" s="7">
        <v>0.0</v>
      </c>
      <c r="M78" s="9" t="str">
        <f t="shared" si="3"/>
        <v>White</v>
      </c>
      <c r="N78" s="3">
        <v>736.7</v>
      </c>
      <c r="O78" s="3">
        <v>697.95</v>
      </c>
      <c r="P78" s="10" t="b">
        <f t="shared" si="4"/>
        <v>0</v>
      </c>
      <c r="Q78" s="3">
        <v>723.5</v>
      </c>
      <c r="R78" s="3">
        <v>659.5</v>
      </c>
      <c r="S78" s="10" t="b">
        <f t="shared" si="5"/>
        <v>0</v>
      </c>
      <c r="T78" s="10" t="str">
        <f t="shared" si="6"/>
        <v>TRUE</v>
      </c>
      <c r="U78" s="3">
        <v>1015.0</v>
      </c>
      <c r="V78" s="3">
        <v>1034.0</v>
      </c>
      <c r="W78" s="10" t="b">
        <f t="shared" si="18"/>
        <v>1</v>
      </c>
      <c r="X78" s="3">
        <v>595.0</v>
      </c>
      <c r="Y78" s="3">
        <v>577.0</v>
      </c>
      <c r="Z78" s="10" t="b">
        <f t="shared" si="19"/>
        <v>0</v>
      </c>
      <c r="AA78" s="3">
        <v>0.0</v>
      </c>
      <c r="AB78" s="3">
        <v>0.0</v>
      </c>
      <c r="AC78" s="10" t="b">
        <f t="shared" si="7"/>
        <v>0</v>
      </c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</row>
    <row r="79">
      <c r="A79" s="5" t="s">
        <v>109</v>
      </c>
      <c r="B79" s="6" t="s">
        <v>26</v>
      </c>
      <c r="C79" s="7">
        <v>2.0</v>
      </c>
      <c r="D79" s="8"/>
      <c r="E79" s="8" t="str">
        <f t="shared" si="1"/>
        <v>female</v>
      </c>
      <c r="F79" s="7">
        <v>6.0</v>
      </c>
      <c r="G79" s="9" t="str">
        <f t="shared" si="2"/>
        <v>55-64</v>
      </c>
      <c r="H79" s="7">
        <v>1.0</v>
      </c>
      <c r="I79" s="7">
        <v>0.0</v>
      </c>
      <c r="J79" s="7">
        <v>0.0</v>
      </c>
      <c r="K79" s="7">
        <v>0.0</v>
      </c>
      <c r="L79" s="7">
        <v>0.0</v>
      </c>
      <c r="M79" s="9" t="str">
        <f t="shared" si="3"/>
        <v>White</v>
      </c>
      <c r="N79" s="3">
        <v>987.75</v>
      </c>
      <c r="O79" s="3">
        <v>1078.95</v>
      </c>
      <c r="P79" s="10" t="b">
        <f t="shared" si="4"/>
        <v>1</v>
      </c>
      <c r="Q79" s="3">
        <v>938.5</v>
      </c>
      <c r="R79" s="3">
        <v>946.5</v>
      </c>
      <c r="S79" s="10" t="b">
        <f t="shared" si="5"/>
        <v>1</v>
      </c>
      <c r="T79" s="10" t="str">
        <f t="shared" si="6"/>
        <v>TRUE</v>
      </c>
      <c r="U79" s="3">
        <v>1738.0</v>
      </c>
      <c r="V79" s="3">
        <v>2204.0</v>
      </c>
      <c r="W79" s="10" t="b">
        <f t="shared" si="18"/>
        <v>1</v>
      </c>
      <c r="X79" s="3">
        <v>517.0</v>
      </c>
      <c r="Y79" s="3">
        <v>696.0</v>
      </c>
      <c r="Z79" s="10" t="b">
        <f t="shared" si="19"/>
        <v>1</v>
      </c>
      <c r="AA79" s="3">
        <v>10.0</v>
      </c>
      <c r="AB79" s="3">
        <v>0.0</v>
      </c>
      <c r="AC79" s="10" t="b">
        <f t="shared" si="7"/>
        <v>0</v>
      </c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</row>
    <row r="80">
      <c r="A80" s="5" t="s">
        <v>110</v>
      </c>
      <c r="B80" s="6" t="s">
        <v>82</v>
      </c>
      <c r="C80" s="7">
        <v>2.0</v>
      </c>
      <c r="D80" s="8"/>
      <c r="E80" s="8" t="str">
        <f t="shared" si="1"/>
        <v>female</v>
      </c>
      <c r="F80" s="7">
        <v>6.0</v>
      </c>
      <c r="G80" s="9" t="str">
        <f t="shared" si="2"/>
        <v>55-64</v>
      </c>
      <c r="H80" s="7">
        <v>1.0</v>
      </c>
      <c r="I80" s="7">
        <v>0.0</v>
      </c>
      <c r="J80" s="7">
        <v>0.0</v>
      </c>
      <c r="K80" s="7">
        <v>0.0</v>
      </c>
      <c r="L80" s="7">
        <v>0.0</v>
      </c>
      <c r="M80" s="9" t="str">
        <f t="shared" si="3"/>
        <v>White</v>
      </c>
      <c r="N80" s="3">
        <v>2250.75</v>
      </c>
      <c r="O80" s="3">
        <v>5089.15</v>
      </c>
      <c r="P80" s="10" t="b">
        <f t="shared" si="4"/>
        <v>1</v>
      </c>
      <c r="Q80" s="3">
        <v>1300.0</v>
      </c>
      <c r="R80" s="3">
        <v>1370.5</v>
      </c>
      <c r="S80" s="10" t="b">
        <f t="shared" si="5"/>
        <v>1</v>
      </c>
      <c r="T80" s="10" t="str">
        <f t="shared" si="6"/>
        <v>TRUE</v>
      </c>
      <c r="U80" s="3">
        <v>18067.0</v>
      </c>
      <c r="V80" s="3">
        <v>20000.0</v>
      </c>
      <c r="W80" s="10" t="b">
        <f t="shared" si="18"/>
        <v>1</v>
      </c>
      <c r="X80" s="3">
        <v>1073.0</v>
      </c>
      <c r="Y80" s="3">
        <v>948.0</v>
      </c>
      <c r="Z80" s="10" t="b">
        <f t="shared" si="19"/>
        <v>0</v>
      </c>
      <c r="AA80" s="3">
        <v>25.0</v>
      </c>
      <c r="AB80" s="3">
        <v>35.0</v>
      </c>
      <c r="AC80" s="10" t="b">
        <f t="shared" si="7"/>
        <v>1</v>
      </c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</row>
    <row r="81">
      <c r="A81" s="5" t="s">
        <v>111</v>
      </c>
      <c r="B81" s="6" t="s">
        <v>26</v>
      </c>
      <c r="C81" s="7">
        <v>2.0</v>
      </c>
      <c r="D81" s="8"/>
      <c r="E81" s="8" t="str">
        <f t="shared" si="1"/>
        <v>female</v>
      </c>
      <c r="F81" s="7">
        <v>6.0</v>
      </c>
      <c r="G81" s="9" t="str">
        <f t="shared" si="2"/>
        <v>55-64</v>
      </c>
      <c r="H81" s="7">
        <v>1.0</v>
      </c>
      <c r="I81" s="7">
        <v>0.0</v>
      </c>
      <c r="J81" s="7">
        <v>0.0</v>
      </c>
      <c r="K81" s="7">
        <v>0.0</v>
      </c>
      <c r="L81" s="7">
        <v>0.0</v>
      </c>
      <c r="M81" s="9" t="str">
        <f t="shared" si="3"/>
        <v>White</v>
      </c>
      <c r="N81" s="3">
        <v>1126.05</v>
      </c>
      <c r="O81" s="3">
        <v>979.95</v>
      </c>
      <c r="P81" s="10" t="b">
        <f t="shared" si="4"/>
        <v>0</v>
      </c>
      <c r="Q81" s="3">
        <v>1022.5</v>
      </c>
      <c r="R81" s="3">
        <v>863.5</v>
      </c>
      <c r="S81" s="10" t="b">
        <f t="shared" si="5"/>
        <v>0</v>
      </c>
      <c r="T81" s="10" t="str">
        <f t="shared" si="6"/>
        <v>TRUE</v>
      </c>
      <c r="U81" s="3">
        <v>2038.0</v>
      </c>
      <c r="V81" s="3">
        <v>2184.0</v>
      </c>
      <c r="W81" s="10" t="b">
        <f t="shared" si="18"/>
        <v>1</v>
      </c>
      <c r="X81" s="3">
        <v>768.0</v>
      </c>
      <c r="Y81" s="3">
        <v>598.0</v>
      </c>
      <c r="Z81" s="10" t="b">
        <f t="shared" si="19"/>
        <v>0</v>
      </c>
      <c r="AA81" s="3">
        <v>0.0</v>
      </c>
      <c r="AB81" s="3">
        <v>0.0</v>
      </c>
      <c r="AC81" s="10" t="b">
        <f t="shared" si="7"/>
        <v>0</v>
      </c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</row>
    <row r="82">
      <c r="A82" s="5" t="s">
        <v>112</v>
      </c>
      <c r="B82" s="6" t="s">
        <v>26</v>
      </c>
      <c r="C82" s="7">
        <v>2.0</v>
      </c>
      <c r="D82" s="8"/>
      <c r="E82" s="8" t="str">
        <f t="shared" si="1"/>
        <v>female</v>
      </c>
      <c r="F82" s="7">
        <v>6.0</v>
      </c>
      <c r="G82" s="9" t="str">
        <f t="shared" si="2"/>
        <v>55-64</v>
      </c>
      <c r="H82" s="7">
        <v>1.0</v>
      </c>
      <c r="I82" s="7">
        <v>0.0</v>
      </c>
      <c r="J82" s="7">
        <v>0.0</v>
      </c>
      <c r="K82" s="7">
        <v>0.0</v>
      </c>
      <c r="L82" s="7">
        <v>0.0</v>
      </c>
      <c r="M82" s="9" t="str">
        <f t="shared" si="3"/>
        <v>White</v>
      </c>
      <c r="N82" s="3">
        <v>827.5</v>
      </c>
      <c r="O82" s="3">
        <v>1155.4</v>
      </c>
      <c r="P82" s="10" t="b">
        <f t="shared" si="4"/>
        <v>1</v>
      </c>
      <c r="Q82" s="3">
        <v>735.5</v>
      </c>
      <c r="R82" s="3">
        <v>984.5</v>
      </c>
      <c r="S82" s="10" t="b">
        <f t="shared" si="5"/>
        <v>1</v>
      </c>
      <c r="T82" s="10" t="str">
        <f t="shared" si="6"/>
        <v>TRUE</v>
      </c>
      <c r="U82" s="3">
        <v>1999.0</v>
      </c>
      <c r="V82" s="3">
        <v>3513.0</v>
      </c>
      <c r="W82" s="10" t="b">
        <f t="shared" si="18"/>
        <v>1</v>
      </c>
      <c r="X82" s="3">
        <v>454.0</v>
      </c>
      <c r="Y82" s="3">
        <v>427.0</v>
      </c>
      <c r="Z82" s="10" t="b">
        <f t="shared" si="19"/>
        <v>0</v>
      </c>
      <c r="AA82" s="3">
        <v>0.0</v>
      </c>
      <c r="AB82" s="3">
        <v>15.0</v>
      </c>
      <c r="AC82" s="10" t="b">
        <f t="shared" si="7"/>
        <v>1</v>
      </c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</row>
    <row r="83">
      <c r="A83" s="5" t="s">
        <v>113</v>
      </c>
      <c r="B83" s="6" t="s">
        <v>30</v>
      </c>
      <c r="C83" s="7">
        <v>2.0</v>
      </c>
      <c r="D83" s="8"/>
      <c r="E83" s="8" t="str">
        <f t="shared" si="1"/>
        <v>female</v>
      </c>
      <c r="F83" s="7">
        <v>6.0</v>
      </c>
      <c r="G83" s="9" t="str">
        <f t="shared" si="2"/>
        <v>55-64</v>
      </c>
      <c r="H83" s="7">
        <v>1.0</v>
      </c>
      <c r="I83" s="7">
        <v>0.0</v>
      </c>
      <c r="J83" s="7">
        <v>0.0</v>
      </c>
      <c r="K83" s="7">
        <v>0.0</v>
      </c>
      <c r="L83" s="7">
        <v>0.0</v>
      </c>
      <c r="M83" s="9" t="str">
        <f t="shared" si="3"/>
        <v>White</v>
      </c>
      <c r="N83" s="3">
        <v>1218.55</v>
      </c>
      <c r="O83" s="3">
        <v>902.55</v>
      </c>
      <c r="P83" s="10" t="b">
        <f t="shared" si="4"/>
        <v>0</v>
      </c>
      <c r="Q83" s="3">
        <v>1294.5</v>
      </c>
      <c r="R83" s="3">
        <v>727.0</v>
      </c>
      <c r="S83" s="10" t="b">
        <f t="shared" si="5"/>
        <v>0</v>
      </c>
      <c r="T83" s="10" t="str">
        <f t="shared" si="6"/>
        <v>TRUE</v>
      </c>
      <c r="U83" s="3">
        <v>1751.0</v>
      </c>
      <c r="V83" s="3">
        <v>2200.0</v>
      </c>
      <c r="W83" s="10" t="b">
        <f t="shared" si="18"/>
        <v>1</v>
      </c>
      <c r="X83" s="3">
        <v>774.0</v>
      </c>
      <c r="Y83" s="3">
        <v>583.0</v>
      </c>
      <c r="Z83" s="10" t="b">
        <f t="shared" si="19"/>
        <v>0</v>
      </c>
      <c r="AA83" s="3">
        <v>20.0</v>
      </c>
      <c r="AB83" s="3">
        <v>0.0</v>
      </c>
      <c r="AC83" s="10" t="b">
        <f t="shared" si="7"/>
        <v>0</v>
      </c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</row>
    <row r="84">
      <c r="A84" s="5" t="s">
        <v>114</v>
      </c>
      <c r="B84" s="6" t="s">
        <v>26</v>
      </c>
      <c r="C84" s="7">
        <v>2.0</v>
      </c>
      <c r="D84" s="8"/>
      <c r="E84" s="8" t="str">
        <f t="shared" si="1"/>
        <v>female</v>
      </c>
      <c r="F84" s="7">
        <v>6.0</v>
      </c>
      <c r="G84" s="9" t="str">
        <f t="shared" si="2"/>
        <v>55-64</v>
      </c>
      <c r="H84" s="7">
        <v>1.0</v>
      </c>
      <c r="I84" s="7">
        <v>0.0</v>
      </c>
      <c r="J84" s="7">
        <v>0.0</v>
      </c>
      <c r="K84" s="7">
        <v>0.0</v>
      </c>
      <c r="L84" s="7">
        <v>0.0</v>
      </c>
      <c r="M84" s="9" t="str">
        <f t="shared" si="3"/>
        <v>White</v>
      </c>
      <c r="N84" s="3">
        <v>832.1</v>
      </c>
      <c r="O84" s="3">
        <v>671.85</v>
      </c>
      <c r="P84" s="10" t="b">
        <f t="shared" si="4"/>
        <v>0</v>
      </c>
      <c r="Q84" s="3">
        <v>739.0</v>
      </c>
      <c r="R84" s="3">
        <v>643.5</v>
      </c>
      <c r="S84" s="10" t="b">
        <f t="shared" si="5"/>
        <v>0</v>
      </c>
      <c r="T84" s="10" t="str">
        <f t="shared" si="6"/>
        <v>TRUE</v>
      </c>
      <c r="U84" s="3">
        <v>1439.0</v>
      </c>
      <c r="V84" s="3">
        <v>895.0</v>
      </c>
      <c r="W84" s="10" t="b">
        <f t="shared" si="18"/>
        <v>0</v>
      </c>
      <c r="X84" s="3">
        <v>376.0</v>
      </c>
      <c r="Y84" s="3">
        <v>504.0</v>
      </c>
      <c r="Z84" s="10" t="b">
        <f t="shared" si="19"/>
        <v>1</v>
      </c>
      <c r="AA84" s="3">
        <v>5.0</v>
      </c>
      <c r="AB84" s="3">
        <v>0.0</v>
      </c>
      <c r="AC84" s="10" t="b">
        <f t="shared" si="7"/>
        <v>0</v>
      </c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</row>
    <row r="85">
      <c r="A85" s="5" t="s">
        <v>115</v>
      </c>
      <c r="B85" s="6" t="s">
        <v>26</v>
      </c>
      <c r="C85" s="7">
        <v>2.0</v>
      </c>
      <c r="D85" s="8"/>
      <c r="E85" s="8" t="str">
        <f t="shared" si="1"/>
        <v>female</v>
      </c>
      <c r="F85" s="7">
        <v>6.0</v>
      </c>
      <c r="G85" s="9" t="str">
        <f t="shared" si="2"/>
        <v>55-64</v>
      </c>
      <c r="H85" s="7">
        <v>1.0</v>
      </c>
      <c r="I85" s="7">
        <v>0.0</v>
      </c>
      <c r="J85" s="7">
        <v>0.0</v>
      </c>
      <c r="K85" s="7">
        <v>0.0</v>
      </c>
      <c r="L85" s="7">
        <v>0.0</v>
      </c>
      <c r="M85" s="9" t="str">
        <f t="shared" si="3"/>
        <v>White</v>
      </c>
      <c r="N85" s="3">
        <v>1246.85</v>
      </c>
      <c r="O85" s="3">
        <v>890.15</v>
      </c>
      <c r="P85" s="10" t="b">
        <f t="shared" si="4"/>
        <v>0</v>
      </c>
      <c r="Q85" s="3">
        <v>1144.0</v>
      </c>
      <c r="R85" s="3">
        <v>868.5</v>
      </c>
      <c r="S85" s="10" t="b">
        <f t="shared" si="5"/>
        <v>0</v>
      </c>
      <c r="T85" s="10" t="str">
        <f t="shared" si="6"/>
        <v>TRUE</v>
      </c>
      <c r="U85" s="3">
        <v>2518.0</v>
      </c>
      <c r="V85" s="3">
        <v>1296.0</v>
      </c>
      <c r="W85" s="10" t="b">
        <f t="shared" si="18"/>
        <v>0</v>
      </c>
      <c r="X85" s="3">
        <v>653.0</v>
      </c>
      <c r="Y85" s="3">
        <v>616.0</v>
      </c>
      <c r="Z85" s="10" t="b">
        <f t="shared" si="19"/>
        <v>0</v>
      </c>
      <c r="AA85" s="3">
        <v>15.0</v>
      </c>
      <c r="AB85" s="3">
        <v>0.0</v>
      </c>
      <c r="AC85" s="10" t="b">
        <f t="shared" si="7"/>
        <v>0</v>
      </c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</row>
    <row r="86">
      <c r="A86" s="12" t="s">
        <v>116</v>
      </c>
      <c r="B86" s="6"/>
      <c r="C86" s="7">
        <v>2.0</v>
      </c>
      <c r="D86" s="8"/>
      <c r="E86" s="8" t="str">
        <f t="shared" si="1"/>
        <v>female</v>
      </c>
      <c r="F86" s="7">
        <v>6.0</v>
      </c>
      <c r="G86" s="9" t="str">
        <f t="shared" si="2"/>
        <v>55-64</v>
      </c>
      <c r="H86" s="7">
        <v>1.0</v>
      </c>
      <c r="I86" s="7">
        <v>0.0</v>
      </c>
      <c r="J86" s="7">
        <v>0.0</v>
      </c>
      <c r="K86" s="7">
        <v>0.0</v>
      </c>
      <c r="L86" s="7">
        <v>0.0</v>
      </c>
      <c r="M86" s="9" t="str">
        <f t="shared" si="3"/>
        <v>White</v>
      </c>
      <c r="N86" s="13">
        <v>1655.4</v>
      </c>
      <c r="O86" s="13">
        <v>2236.5</v>
      </c>
      <c r="P86" s="14" t="b">
        <f t="shared" si="4"/>
        <v>1</v>
      </c>
      <c r="Q86" s="15">
        <v>1554.0</v>
      </c>
      <c r="R86" s="15">
        <v>2091.5</v>
      </c>
      <c r="S86" s="14" t="b">
        <f t="shared" si="5"/>
        <v>1</v>
      </c>
      <c r="T86" s="10" t="str">
        <f t="shared" si="6"/>
        <v>TRUE</v>
      </c>
      <c r="U86" s="3"/>
      <c r="V86" s="3"/>
      <c r="W86" s="10"/>
      <c r="X86" s="3"/>
      <c r="Y86" s="3"/>
      <c r="Z86" s="10"/>
      <c r="AA86" s="15">
        <v>10.0</v>
      </c>
      <c r="AB86" s="15">
        <v>20.0</v>
      </c>
      <c r="AC86" s="10" t="b">
        <f t="shared" si="7"/>
        <v>1</v>
      </c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</row>
    <row r="87">
      <c r="A87" s="5" t="s">
        <v>117</v>
      </c>
      <c r="B87" s="6" t="s">
        <v>30</v>
      </c>
      <c r="C87" s="7">
        <v>2.0</v>
      </c>
      <c r="D87" s="8"/>
      <c r="E87" s="8" t="str">
        <f t="shared" si="1"/>
        <v>female</v>
      </c>
      <c r="F87" s="7">
        <v>7.0</v>
      </c>
      <c r="G87" s="9" t="str">
        <f t="shared" si="2"/>
        <v>65-74</v>
      </c>
      <c r="H87" s="7">
        <v>1.0</v>
      </c>
      <c r="I87" s="7">
        <v>0.0</v>
      </c>
      <c r="J87" s="7">
        <v>0.0</v>
      </c>
      <c r="K87" s="7">
        <v>0.0</v>
      </c>
      <c r="L87" s="7">
        <v>0.0</v>
      </c>
      <c r="M87" s="9" t="str">
        <f t="shared" si="3"/>
        <v>White</v>
      </c>
      <c r="N87" s="3">
        <v>1212.65</v>
      </c>
      <c r="O87" s="3">
        <v>1202.3</v>
      </c>
      <c r="P87" s="10" t="b">
        <f t="shared" si="4"/>
        <v>0</v>
      </c>
      <c r="Q87" s="3">
        <v>1120.5</v>
      </c>
      <c r="R87" s="3">
        <v>955.0</v>
      </c>
      <c r="S87" s="10" t="b">
        <f t="shared" si="5"/>
        <v>0</v>
      </c>
      <c r="T87" s="10" t="str">
        <f t="shared" si="6"/>
        <v>TRUE</v>
      </c>
      <c r="U87" s="3">
        <v>1975.0</v>
      </c>
      <c r="V87" s="3">
        <v>5170.0</v>
      </c>
      <c r="W87" s="10" t="b">
        <f t="shared" ref="W87:W90" si="20">U87&lt;V87</f>
        <v>1</v>
      </c>
      <c r="X87" s="3">
        <v>772.0</v>
      </c>
      <c r="Y87" s="3">
        <v>479.0</v>
      </c>
      <c r="Z87" s="10" t="b">
        <f t="shared" ref="Z87:Z90" si="21">X87&lt;Y87</f>
        <v>0</v>
      </c>
      <c r="AA87" s="3">
        <v>5.0</v>
      </c>
      <c r="AB87" s="3">
        <v>5.0</v>
      </c>
      <c r="AC87" s="10" t="b">
        <f t="shared" si="7"/>
        <v>0</v>
      </c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</row>
    <row r="88">
      <c r="A88" s="5" t="s">
        <v>118</v>
      </c>
      <c r="B88" s="6" t="s">
        <v>26</v>
      </c>
      <c r="C88" s="7">
        <v>2.0</v>
      </c>
      <c r="D88" s="8"/>
      <c r="E88" s="8" t="str">
        <f t="shared" si="1"/>
        <v>female</v>
      </c>
      <c r="F88" s="7">
        <v>7.0</v>
      </c>
      <c r="G88" s="9" t="str">
        <f t="shared" si="2"/>
        <v>65-74</v>
      </c>
      <c r="H88" s="7">
        <v>1.0</v>
      </c>
      <c r="I88" s="7">
        <v>0.0</v>
      </c>
      <c r="J88" s="7">
        <v>0.0</v>
      </c>
      <c r="K88" s="7">
        <v>0.0</v>
      </c>
      <c r="L88" s="7">
        <v>0.0</v>
      </c>
      <c r="M88" s="9" t="str">
        <f t="shared" si="3"/>
        <v>White</v>
      </c>
      <c r="N88" s="3">
        <v>1178.7</v>
      </c>
      <c r="O88" s="3">
        <v>1467.25</v>
      </c>
      <c r="P88" s="10" t="b">
        <f t="shared" si="4"/>
        <v>1</v>
      </c>
      <c r="Q88" s="3">
        <v>1186.5</v>
      </c>
      <c r="R88" s="3">
        <v>1270.0</v>
      </c>
      <c r="S88" s="10" t="b">
        <f t="shared" si="5"/>
        <v>1</v>
      </c>
      <c r="T88" s="10" t="str">
        <f t="shared" si="6"/>
        <v>TRUE</v>
      </c>
      <c r="U88" s="3">
        <v>2384.0</v>
      </c>
      <c r="V88" s="3">
        <v>3282.0</v>
      </c>
      <c r="W88" s="10" t="b">
        <f t="shared" si="20"/>
        <v>1</v>
      </c>
      <c r="X88" s="3">
        <v>531.0</v>
      </c>
      <c r="Y88" s="3">
        <v>794.0</v>
      </c>
      <c r="Z88" s="10" t="b">
        <f t="shared" si="21"/>
        <v>1</v>
      </c>
      <c r="AA88" s="3">
        <v>20.0</v>
      </c>
      <c r="AB88" s="3">
        <v>25.0</v>
      </c>
      <c r="AC88" s="10" t="b">
        <f t="shared" si="7"/>
        <v>1</v>
      </c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</row>
    <row r="89">
      <c r="A89" s="5" t="s">
        <v>119</v>
      </c>
      <c r="B89" s="6" t="s">
        <v>26</v>
      </c>
      <c r="C89" s="7">
        <v>2.0</v>
      </c>
      <c r="D89" s="8"/>
      <c r="E89" s="8" t="str">
        <f t="shared" si="1"/>
        <v>female</v>
      </c>
      <c r="F89" s="7">
        <v>7.0</v>
      </c>
      <c r="G89" s="9" t="str">
        <f t="shared" si="2"/>
        <v>65-74</v>
      </c>
      <c r="H89" s="7">
        <v>1.0</v>
      </c>
      <c r="I89" s="7">
        <v>0.0</v>
      </c>
      <c r="J89" s="7">
        <v>0.0</v>
      </c>
      <c r="K89" s="7">
        <v>0.0</v>
      </c>
      <c r="L89" s="7">
        <v>0.0</v>
      </c>
      <c r="M89" s="9" t="str">
        <f t="shared" si="3"/>
        <v>White</v>
      </c>
      <c r="N89" s="3">
        <v>1112.9</v>
      </c>
      <c r="O89" s="3">
        <v>974.8</v>
      </c>
      <c r="P89" s="10" t="b">
        <f t="shared" si="4"/>
        <v>0</v>
      </c>
      <c r="Q89" s="3">
        <v>981.5</v>
      </c>
      <c r="R89" s="3">
        <v>875.0</v>
      </c>
      <c r="S89" s="10" t="b">
        <f t="shared" si="5"/>
        <v>0</v>
      </c>
      <c r="T89" s="10" t="str">
        <f t="shared" si="6"/>
        <v>TRUE</v>
      </c>
      <c r="U89" s="3">
        <v>2540.0</v>
      </c>
      <c r="V89" s="3">
        <v>1956.0</v>
      </c>
      <c r="W89" s="10" t="b">
        <f t="shared" si="20"/>
        <v>0</v>
      </c>
      <c r="X89" s="3">
        <v>714.0</v>
      </c>
      <c r="Y89" s="3">
        <v>642.0</v>
      </c>
      <c r="Z89" s="10" t="b">
        <f t="shared" si="21"/>
        <v>0</v>
      </c>
      <c r="AA89" s="3">
        <v>0.0</v>
      </c>
      <c r="AB89" s="3">
        <v>5.0</v>
      </c>
      <c r="AC89" s="10" t="b">
        <f t="shared" si="7"/>
        <v>1</v>
      </c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</row>
    <row r="90">
      <c r="A90" s="5" t="s">
        <v>120</v>
      </c>
      <c r="B90" s="6" t="s">
        <v>26</v>
      </c>
      <c r="C90" s="7">
        <v>1.0</v>
      </c>
      <c r="D90" s="8"/>
      <c r="E90" s="8" t="str">
        <f t="shared" si="1"/>
        <v>male</v>
      </c>
      <c r="F90" s="7">
        <v>2.0</v>
      </c>
      <c r="G90" s="9" t="str">
        <f t="shared" si="2"/>
        <v>18-24</v>
      </c>
      <c r="H90" s="7">
        <v>1.0</v>
      </c>
      <c r="I90" s="7">
        <v>0.0</v>
      </c>
      <c r="J90" s="7">
        <v>0.0</v>
      </c>
      <c r="K90" s="7">
        <v>0.0</v>
      </c>
      <c r="L90" s="7">
        <v>0.0</v>
      </c>
      <c r="M90" s="9" t="str">
        <f t="shared" si="3"/>
        <v>White</v>
      </c>
      <c r="N90" s="3">
        <v>733.65</v>
      </c>
      <c r="O90" s="3">
        <v>719.3</v>
      </c>
      <c r="P90" s="10" t="b">
        <f t="shared" si="4"/>
        <v>0</v>
      </c>
      <c r="Q90" s="3">
        <v>691.5</v>
      </c>
      <c r="R90" s="3">
        <v>709.0</v>
      </c>
      <c r="S90" s="10" t="b">
        <f t="shared" si="5"/>
        <v>1</v>
      </c>
      <c r="T90" s="10" t="str">
        <f t="shared" si="6"/>
        <v>FALSE</v>
      </c>
      <c r="U90" s="3">
        <v>1102.0</v>
      </c>
      <c r="V90" s="3">
        <v>1043.0</v>
      </c>
      <c r="W90" s="10" t="b">
        <f t="shared" si="20"/>
        <v>0</v>
      </c>
      <c r="X90" s="3">
        <v>542.0</v>
      </c>
      <c r="Y90" s="3">
        <v>461.0</v>
      </c>
      <c r="Z90" s="10" t="b">
        <f t="shared" si="21"/>
        <v>0</v>
      </c>
      <c r="AA90" s="3">
        <v>0.0</v>
      </c>
      <c r="AB90" s="3">
        <v>15.0</v>
      </c>
      <c r="AC90" s="10" t="b">
        <f t="shared" si="7"/>
        <v>1</v>
      </c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</row>
    <row r="91">
      <c r="A91" s="17" t="s">
        <v>121</v>
      </c>
      <c r="B91" s="6"/>
      <c r="C91" s="7">
        <v>1.0</v>
      </c>
      <c r="D91" s="8"/>
      <c r="E91" s="8" t="str">
        <f t="shared" si="1"/>
        <v>male</v>
      </c>
      <c r="F91" s="7">
        <v>2.0</v>
      </c>
      <c r="G91" s="9" t="str">
        <f t="shared" si="2"/>
        <v>18-24</v>
      </c>
      <c r="H91" s="7">
        <v>1.0</v>
      </c>
      <c r="I91" s="7">
        <v>0.0</v>
      </c>
      <c r="J91" s="7">
        <v>0.0</v>
      </c>
      <c r="K91" s="7">
        <v>0.0</v>
      </c>
      <c r="L91" s="7">
        <v>0.0</v>
      </c>
      <c r="M91" s="9" t="str">
        <f t="shared" si="3"/>
        <v>White</v>
      </c>
      <c r="N91" s="13">
        <v>740.85</v>
      </c>
      <c r="O91" s="13">
        <v>844.95</v>
      </c>
      <c r="P91" s="14" t="b">
        <f t="shared" si="4"/>
        <v>1</v>
      </c>
      <c r="Q91" s="15">
        <v>762.0</v>
      </c>
      <c r="R91" s="15">
        <v>772.5</v>
      </c>
      <c r="S91" s="14" t="b">
        <f t="shared" si="5"/>
        <v>1</v>
      </c>
      <c r="T91" s="10" t="str">
        <f t="shared" si="6"/>
        <v>TRUE</v>
      </c>
      <c r="U91" s="3"/>
      <c r="V91" s="3"/>
      <c r="W91" s="10"/>
      <c r="X91" s="3"/>
      <c r="Y91" s="3"/>
      <c r="Z91" s="10"/>
      <c r="AA91" s="15">
        <v>5.0</v>
      </c>
      <c r="AB91" s="15">
        <v>5.0</v>
      </c>
      <c r="AC91" s="10" t="b">
        <f t="shared" si="7"/>
        <v>0</v>
      </c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</row>
    <row r="92">
      <c r="A92" s="5" t="s">
        <v>122</v>
      </c>
      <c r="B92" s="6" t="s">
        <v>26</v>
      </c>
      <c r="C92" s="7">
        <v>1.0</v>
      </c>
      <c r="D92" s="8"/>
      <c r="E92" s="8" t="str">
        <f t="shared" si="1"/>
        <v>male</v>
      </c>
      <c r="F92" s="7">
        <v>2.0</v>
      </c>
      <c r="G92" s="9" t="str">
        <f t="shared" si="2"/>
        <v>18-24</v>
      </c>
      <c r="H92" s="7">
        <v>1.0</v>
      </c>
      <c r="I92" s="7">
        <v>0.0</v>
      </c>
      <c r="J92" s="7">
        <v>0.0</v>
      </c>
      <c r="K92" s="7">
        <v>0.0</v>
      </c>
      <c r="L92" s="7">
        <v>0.0</v>
      </c>
      <c r="M92" s="9" t="str">
        <f t="shared" si="3"/>
        <v>White</v>
      </c>
      <c r="N92" s="3">
        <v>699.25</v>
      </c>
      <c r="O92" s="3">
        <v>656.0</v>
      </c>
      <c r="P92" s="10" t="b">
        <f t="shared" si="4"/>
        <v>0</v>
      </c>
      <c r="Q92" s="3">
        <v>681.5</v>
      </c>
      <c r="R92" s="3">
        <v>635.5</v>
      </c>
      <c r="S92" s="10" t="b">
        <f t="shared" si="5"/>
        <v>0</v>
      </c>
      <c r="T92" s="10" t="str">
        <f t="shared" si="6"/>
        <v>TRUE</v>
      </c>
      <c r="U92" s="3">
        <v>964.0</v>
      </c>
      <c r="V92" s="3">
        <v>867.0</v>
      </c>
      <c r="W92" s="10" t="b">
        <f t="shared" ref="W92:W94" si="22">U92&lt;V92</f>
        <v>0</v>
      </c>
      <c r="X92" s="3">
        <v>482.0</v>
      </c>
      <c r="Y92" s="3">
        <v>494.0</v>
      </c>
      <c r="Z92" s="10" t="b">
        <f t="shared" ref="Z92:Z94" si="23">X92&lt;Y92</f>
        <v>1</v>
      </c>
      <c r="AA92" s="3">
        <v>10.0</v>
      </c>
      <c r="AB92" s="3">
        <v>5.0</v>
      </c>
      <c r="AC92" s="10" t="b">
        <f t="shared" si="7"/>
        <v>0</v>
      </c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</row>
    <row r="93">
      <c r="A93" s="5" t="s">
        <v>123</v>
      </c>
      <c r="B93" s="6" t="s">
        <v>30</v>
      </c>
      <c r="C93" s="7">
        <v>1.0</v>
      </c>
      <c r="D93" s="8"/>
      <c r="E93" s="8" t="str">
        <f t="shared" si="1"/>
        <v>male</v>
      </c>
      <c r="F93" s="7">
        <v>3.0</v>
      </c>
      <c r="G93" s="9" t="str">
        <f t="shared" si="2"/>
        <v>25-34</v>
      </c>
      <c r="H93" s="7">
        <v>0.0</v>
      </c>
      <c r="I93" s="7">
        <v>0.0</v>
      </c>
      <c r="J93" s="7">
        <v>0.0</v>
      </c>
      <c r="K93" s="7">
        <v>1.0</v>
      </c>
      <c r="L93" s="7">
        <v>0.0</v>
      </c>
      <c r="M93" s="9" t="str">
        <f t="shared" si="3"/>
        <v>Asian or Pacific Islander</v>
      </c>
      <c r="N93" s="3">
        <v>1079.25</v>
      </c>
      <c r="O93" s="3">
        <v>1035.85</v>
      </c>
      <c r="P93" s="10" t="b">
        <f t="shared" si="4"/>
        <v>0</v>
      </c>
      <c r="Q93" s="3">
        <v>1019.5</v>
      </c>
      <c r="R93" s="3">
        <v>966.5</v>
      </c>
      <c r="S93" s="10" t="b">
        <f t="shared" si="5"/>
        <v>0</v>
      </c>
      <c r="T93" s="10" t="str">
        <f t="shared" si="6"/>
        <v>TRUE</v>
      </c>
      <c r="U93" s="3">
        <v>1961.0</v>
      </c>
      <c r="V93" s="3">
        <v>1730.0</v>
      </c>
      <c r="W93" s="10" t="b">
        <f t="shared" si="22"/>
        <v>0</v>
      </c>
      <c r="X93" s="3">
        <v>590.0</v>
      </c>
      <c r="Y93" s="3">
        <v>574.0</v>
      </c>
      <c r="Z93" s="10" t="b">
        <f t="shared" si="23"/>
        <v>0</v>
      </c>
      <c r="AA93" s="3">
        <v>0.0</v>
      </c>
      <c r="AB93" s="3">
        <v>5.0</v>
      </c>
      <c r="AC93" s="10" t="b">
        <f t="shared" si="7"/>
        <v>1</v>
      </c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</row>
    <row r="94">
      <c r="A94" s="5" t="s">
        <v>124</v>
      </c>
      <c r="B94" s="6" t="s">
        <v>26</v>
      </c>
      <c r="C94" s="7">
        <v>1.0</v>
      </c>
      <c r="D94" s="8"/>
      <c r="E94" s="8" t="str">
        <f t="shared" si="1"/>
        <v>male</v>
      </c>
      <c r="F94" s="7">
        <v>3.0</v>
      </c>
      <c r="G94" s="9" t="str">
        <f t="shared" si="2"/>
        <v>25-34</v>
      </c>
      <c r="H94" s="7">
        <v>0.0</v>
      </c>
      <c r="I94" s="7">
        <v>0.0</v>
      </c>
      <c r="J94" s="7">
        <v>0.0</v>
      </c>
      <c r="K94" s="7">
        <v>1.0</v>
      </c>
      <c r="L94" s="7">
        <v>0.0</v>
      </c>
      <c r="M94" s="9" t="str">
        <f t="shared" si="3"/>
        <v>Asian or Pacific Islander</v>
      </c>
      <c r="N94" s="3">
        <v>655.5</v>
      </c>
      <c r="O94" s="3">
        <v>811.2</v>
      </c>
      <c r="P94" s="10" t="b">
        <f t="shared" si="4"/>
        <v>1</v>
      </c>
      <c r="Q94" s="3">
        <v>650.5</v>
      </c>
      <c r="R94" s="3">
        <v>742.5</v>
      </c>
      <c r="S94" s="10" t="b">
        <f t="shared" si="5"/>
        <v>1</v>
      </c>
      <c r="T94" s="10" t="str">
        <f t="shared" si="6"/>
        <v>TRUE</v>
      </c>
      <c r="U94" s="3">
        <v>932.0</v>
      </c>
      <c r="V94" s="3">
        <v>1223.0</v>
      </c>
      <c r="W94" s="10" t="b">
        <f t="shared" si="22"/>
        <v>1</v>
      </c>
      <c r="X94" s="3">
        <v>502.0</v>
      </c>
      <c r="Y94" s="3">
        <v>591.0</v>
      </c>
      <c r="Z94" s="10" t="b">
        <f t="shared" si="23"/>
        <v>1</v>
      </c>
      <c r="AA94" s="3">
        <v>5.0</v>
      </c>
      <c r="AB94" s="3">
        <v>0.0</v>
      </c>
      <c r="AC94" s="10" t="b">
        <f t="shared" si="7"/>
        <v>0</v>
      </c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</row>
    <row r="95">
      <c r="A95" s="12" t="s">
        <v>125</v>
      </c>
      <c r="B95" s="6"/>
      <c r="C95" s="7">
        <v>1.0</v>
      </c>
      <c r="D95" s="8"/>
      <c r="E95" s="8" t="str">
        <f t="shared" si="1"/>
        <v>male</v>
      </c>
      <c r="F95" s="7">
        <v>3.0</v>
      </c>
      <c r="G95" s="9" t="str">
        <f t="shared" si="2"/>
        <v>25-34</v>
      </c>
      <c r="H95" s="7">
        <v>0.0</v>
      </c>
      <c r="I95" s="7">
        <v>1.0</v>
      </c>
      <c r="J95" s="7">
        <v>1.0</v>
      </c>
      <c r="K95" s="7">
        <v>0.0</v>
      </c>
      <c r="L95" s="7">
        <v>0.0</v>
      </c>
      <c r="M95" s="9" t="str">
        <f t="shared" si="3"/>
        <v>Hispanic or Latino</v>
      </c>
      <c r="N95" s="13">
        <v>1853.85</v>
      </c>
      <c r="O95" s="13">
        <v>1650.75</v>
      </c>
      <c r="P95" s="14" t="b">
        <f t="shared" si="4"/>
        <v>0</v>
      </c>
      <c r="Q95" s="15">
        <v>1813.0</v>
      </c>
      <c r="R95" s="15">
        <v>1682.5</v>
      </c>
      <c r="S95" s="14" t="b">
        <f t="shared" si="5"/>
        <v>0</v>
      </c>
      <c r="T95" s="10" t="str">
        <f t="shared" si="6"/>
        <v>TRUE</v>
      </c>
      <c r="U95" s="3"/>
      <c r="V95" s="3"/>
      <c r="W95" s="10"/>
      <c r="X95" s="3"/>
      <c r="Y95" s="3"/>
      <c r="Z95" s="10"/>
      <c r="AA95" s="15">
        <v>10.0</v>
      </c>
      <c r="AB95" s="15">
        <v>35.0</v>
      </c>
      <c r="AC95" s="10" t="b">
        <f t="shared" si="7"/>
        <v>1</v>
      </c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</row>
    <row r="96">
      <c r="A96" s="17" t="s">
        <v>126</v>
      </c>
      <c r="B96" s="6"/>
      <c r="C96" s="7">
        <v>1.0</v>
      </c>
      <c r="D96" s="8"/>
      <c r="E96" s="8" t="str">
        <f t="shared" si="1"/>
        <v>male</v>
      </c>
      <c r="F96" s="7">
        <v>3.0</v>
      </c>
      <c r="G96" s="9" t="str">
        <f t="shared" si="2"/>
        <v>25-34</v>
      </c>
      <c r="H96" s="7">
        <v>1.0</v>
      </c>
      <c r="I96" s="7">
        <v>0.0</v>
      </c>
      <c r="J96" s="7">
        <v>0.0</v>
      </c>
      <c r="K96" s="7">
        <v>0.0</v>
      </c>
      <c r="L96" s="7">
        <v>0.0</v>
      </c>
      <c r="M96" s="9" t="str">
        <f t="shared" si="3"/>
        <v>White</v>
      </c>
      <c r="N96" s="13">
        <v>942.8</v>
      </c>
      <c r="O96" s="13">
        <v>1197.9</v>
      </c>
      <c r="P96" s="14" t="b">
        <f t="shared" si="4"/>
        <v>1</v>
      </c>
      <c r="Q96" s="15">
        <v>859.5</v>
      </c>
      <c r="R96" s="15">
        <v>1036.5</v>
      </c>
      <c r="S96" s="14" t="b">
        <f t="shared" si="5"/>
        <v>1</v>
      </c>
      <c r="T96" s="10" t="str">
        <f t="shared" si="6"/>
        <v>TRUE</v>
      </c>
      <c r="U96" s="3"/>
      <c r="V96" s="3"/>
      <c r="W96" s="10"/>
      <c r="X96" s="3"/>
      <c r="Y96" s="3"/>
      <c r="Z96" s="10"/>
      <c r="AA96" s="15">
        <v>0.0</v>
      </c>
      <c r="AB96" s="15">
        <v>5.0</v>
      </c>
      <c r="AC96" s="10" t="b">
        <f t="shared" si="7"/>
        <v>1</v>
      </c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</row>
    <row r="97">
      <c r="A97" s="17" t="s">
        <v>127</v>
      </c>
      <c r="B97" s="6"/>
      <c r="C97" s="7">
        <v>1.0</v>
      </c>
      <c r="D97" s="8"/>
      <c r="E97" s="8" t="str">
        <f t="shared" si="1"/>
        <v>male</v>
      </c>
      <c r="F97" s="7">
        <v>3.0</v>
      </c>
      <c r="G97" s="9" t="str">
        <f t="shared" si="2"/>
        <v>25-34</v>
      </c>
      <c r="H97" s="7">
        <v>1.0</v>
      </c>
      <c r="I97" s="7">
        <v>0.0</v>
      </c>
      <c r="J97" s="7">
        <v>0.0</v>
      </c>
      <c r="K97" s="7">
        <v>0.0</v>
      </c>
      <c r="L97" s="7">
        <v>0.0</v>
      </c>
      <c r="M97" s="9" t="str">
        <f t="shared" si="3"/>
        <v>White</v>
      </c>
      <c r="N97" s="13">
        <v>942.4</v>
      </c>
      <c r="O97" s="13">
        <v>745.1</v>
      </c>
      <c r="P97" s="14" t="b">
        <f t="shared" si="4"/>
        <v>0</v>
      </c>
      <c r="Q97" s="15">
        <v>731.5</v>
      </c>
      <c r="R97" s="15">
        <v>724.5</v>
      </c>
      <c r="S97" s="14" t="b">
        <f t="shared" si="5"/>
        <v>0</v>
      </c>
      <c r="T97" s="10" t="str">
        <f t="shared" si="6"/>
        <v>TRUE</v>
      </c>
      <c r="U97" s="3"/>
      <c r="V97" s="3"/>
      <c r="W97" s="10"/>
      <c r="X97" s="3"/>
      <c r="Y97" s="3"/>
      <c r="Z97" s="10"/>
      <c r="AA97" s="15">
        <v>0.0</v>
      </c>
      <c r="AB97" s="15">
        <v>0.0</v>
      </c>
      <c r="AC97" s="10" t="b">
        <f t="shared" si="7"/>
        <v>0</v>
      </c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</row>
    <row r="98">
      <c r="A98" s="17" t="s">
        <v>128</v>
      </c>
      <c r="B98" s="6"/>
      <c r="C98" s="7">
        <v>1.0</v>
      </c>
      <c r="D98" s="8"/>
      <c r="E98" s="8" t="str">
        <f t="shared" si="1"/>
        <v>male</v>
      </c>
      <c r="F98" s="7">
        <v>3.0</v>
      </c>
      <c r="G98" s="9" t="str">
        <f t="shared" si="2"/>
        <v>25-34</v>
      </c>
      <c r="H98" s="7">
        <v>1.0</v>
      </c>
      <c r="I98" s="7">
        <v>0.0</v>
      </c>
      <c r="J98" s="7">
        <v>0.0</v>
      </c>
      <c r="K98" s="7">
        <v>0.0</v>
      </c>
      <c r="L98" s="7">
        <v>0.0</v>
      </c>
      <c r="M98" s="9" t="str">
        <f t="shared" si="3"/>
        <v>White</v>
      </c>
      <c r="N98" s="13">
        <v>694.7</v>
      </c>
      <c r="O98" s="13">
        <v>797.7</v>
      </c>
      <c r="P98" s="14" t="b">
        <f t="shared" si="4"/>
        <v>1</v>
      </c>
      <c r="Q98" s="15">
        <v>632.0</v>
      </c>
      <c r="R98" s="15">
        <v>628.0</v>
      </c>
      <c r="S98" s="14" t="b">
        <f t="shared" si="5"/>
        <v>0</v>
      </c>
      <c r="T98" s="10" t="str">
        <f t="shared" si="6"/>
        <v>FALSE</v>
      </c>
      <c r="U98" s="3"/>
      <c r="V98" s="3"/>
      <c r="W98" s="10"/>
      <c r="X98" s="3"/>
      <c r="Y98" s="3"/>
      <c r="Z98" s="10"/>
      <c r="AA98" s="15">
        <v>0.0</v>
      </c>
      <c r="AB98" s="15">
        <v>10.0</v>
      </c>
      <c r="AC98" s="10" t="b">
        <f t="shared" si="7"/>
        <v>1</v>
      </c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</row>
    <row r="99">
      <c r="A99" s="12" t="s">
        <v>129</v>
      </c>
      <c r="B99" s="6"/>
      <c r="C99" s="7">
        <v>1.0</v>
      </c>
      <c r="D99" s="8"/>
      <c r="E99" s="8" t="str">
        <f t="shared" si="1"/>
        <v>male</v>
      </c>
      <c r="F99" s="7">
        <v>3.0</v>
      </c>
      <c r="G99" s="9" t="str">
        <f t="shared" si="2"/>
        <v>25-34</v>
      </c>
      <c r="H99" s="7">
        <v>1.0</v>
      </c>
      <c r="I99" s="7">
        <v>0.0</v>
      </c>
      <c r="J99" s="7">
        <v>0.0</v>
      </c>
      <c r="K99" s="7">
        <v>0.0</v>
      </c>
      <c r="L99" s="7">
        <v>0.0</v>
      </c>
      <c r="M99" s="9" t="str">
        <f t="shared" si="3"/>
        <v>White</v>
      </c>
      <c r="N99" s="13">
        <v>981.5</v>
      </c>
      <c r="O99" s="13">
        <v>641.2</v>
      </c>
      <c r="P99" s="14" t="b">
        <f t="shared" si="4"/>
        <v>0</v>
      </c>
      <c r="Q99" s="15">
        <v>933.5</v>
      </c>
      <c r="R99" s="15">
        <v>872.0</v>
      </c>
      <c r="S99" s="14" t="b">
        <f t="shared" si="5"/>
        <v>0</v>
      </c>
      <c r="T99" s="10" t="str">
        <f t="shared" si="6"/>
        <v>TRUE</v>
      </c>
      <c r="U99" s="3"/>
      <c r="V99" s="3"/>
      <c r="W99" s="10"/>
      <c r="X99" s="3"/>
      <c r="Y99" s="3"/>
      <c r="Z99" s="10"/>
      <c r="AA99" s="15">
        <v>20.0</v>
      </c>
      <c r="AB99" s="15">
        <v>25.0</v>
      </c>
      <c r="AC99" s="10" t="b">
        <f t="shared" si="7"/>
        <v>1</v>
      </c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</row>
    <row r="100">
      <c r="A100" s="5" t="s">
        <v>130</v>
      </c>
      <c r="B100" s="6" t="s">
        <v>30</v>
      </c>
      <c r="C100" s="7">
        <v>1.0</v>
      </c>
      <c r="D100" s="8"/>
      <c r="E100" s="8" t="str">
        <f t="shared" si="1"/>
        <v>male</v>
      </c>
      <c r="F100" s="7">
        <v>3.0</v>
      </c>
      <c r="G100" s="9" t="str">
        <f t="shared" si="2"/>
        <v>25-34</v>
      </c>
      <c r="H100" s="7">
        <v>1.0</v>
      </c>
      <c r="I100" s="7">
        <v>0.0</v>
      </c>
      <c r="J100" s="7">
        <v>0.0</v>
      </c>
      <c r="K100" s="7">
        <v>0.0</v>
      </c>
      <c r="L100" s="7">
        <v>0.0</v>
      </c>
      <c r="M100" s="9" t="str">
        <f t="shared" si="3"/>
        <v>White</v>
      </c>
      <c r="N100" s="3">
        <v>905.6</v>
      </c>
      <c r="O100" s="3">
        <v>908.85</v>
      </c>
      <c r="P100" s="10" t="b">
        <f t="shared" si="4"/>
        <v>1</v>
      </c>
      <c r="Q100" s="3">
        <v>704.0</v>
      </c>
      <c r="R100" s="3">
        <v>783.0</v>
      </c>
      <c r="S100" s="10" t="b">
        <f t="shared" si="5"/>
        <v>1</v>
      </c>
      <c r="T100" s="10" t="str">
        <f t="shared" si="6"/>
        <v>TRUE</v>
      </c>
      <c r="U100" s="3">
        <v>1977.0</v>
      </c>
      <c r="V100" s="3">
        <v>2273.0</v>
      </c>
      <c r="W100" s="10" t="b">
        <f t="shared" ref="W100:W119" si="24">U100&lt;V100</f>
        <v>1</v>
      </c>
      <c r="X100" s="3">
        <v>588.0</v>
      </c>
      <c r="Y100" s="3">
        <v>263.0</v>
      </c>
      <c r="Z100" s="10" t="b">
        <f t="shared" ref="Z100:Z119" si="25">X100&lt;Y100</f>
        <v>0</v>
      </c>
      <c r="AA100" s="3">
        <v>0.0</v>
      </c>
      <c r="AB100" s="3">
        <v>10.0</v>
      </c>
      <c r="AC100" s="10" t="b">
        <f t="shared" si="7"/>
        <v>1</v>
      </c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</row>
    <row r="101">
      <c r="A101" s="5" t="s">
        <v>131</v>
      </c>
      <c r="B101" s="6" t="s">
        <v>82</v>
      </c>
      <c r="C101" s="7">
        <v>1.0</v>
      </c>
      <c r="D101" s="8"/>
      <c r="E101" s="8" t="str">
        <f t="shared" si="1"/>
        <v>male</v>
      </c>
      <c r="F101" s="7">
        <v>3.0</v>
      </c>
      <c r="G101" s="9" t="str">
        <f t="shared" si="2"/>
        <v>25-34</v>
      </c>
      <c r="H101" s="7">
        <v>1.0</v>
      </c>
      <c r="I101" s="7">
        <v>0.0</v>
      </c>
      <c r="J101" s="7">
        <v>0.0</v>
      </c>
      <c r="K101" s="7">
        <v>0.0</v>
      </c>
      <c r="L101" s="7">
        <v>0.0</v>
      </c>
      <c r="M101" s="9" t="str">
        <f t="shared" si="3"/>
        <v>White</v>
      </c>
      <c r="N101" s="3">
        <v>779.9</v>
      </c>
      <c r="O101" s="3">
        <v>1077.8</v>
      </c>
      <c r="P101" s="10" t="b">
        <f t="shared" si="4"/>
        <v>1</v>
      </c>
      <c r="Q101" s="3">
        <v>667.5</v>
      </c>
      <c r="R101" s="3">
        <v>1015.0</v>
      </c>
      <c r="S101" s="10" t="b">
        <f t="shared" si="5"/>
        <v>1</v>
      </c>
      <c r="T101" s="10" t="str">
        <f t="shared" si="6"/>
        <v>TRUE</v>
      </c>
      <c r="U101" s="3">
        <v>1421.0</v>
      </c>
      <c r="V101" s="3">
        <v>2703.0</v>
      </c>
      <c r="W101" s="10" t="b">
        <f t="shared" si="24"/>
        <v>1</v>
      </c>
      <c r="X101" s="3">
        <v>461.0</v>
      </c>
      <c r="Y101" s="3">
        <v>422.0</v>
      </c>
      <c r="Z101" s="10" t="b">
        <f t="shared" si="25"/>
        <v>0</v>
      </c>
      <c r="AA101" s="3">
        <v>10.0</v>
      </c>
      <c r="AB101" s="3">
        <v>5.0</v>
      </c>
      <c r="AC101" s="10" t="b">
        <f t="shared" si="7"/>
        <v>0</v>
      </c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</row>
    <row r="102">
      <c r="A102" s="5" t="s">
        <v>132</v>
      </c>
      <c r="B102" s="6" t="s">
        <v>26</v>
      </c>
      <c r="C102" s="7">
        <v>1.0</v>
      </c>
      <c r="D102" s="8"/>
      <c r="E102" s="8" t="str">
        <f t="shared" si="1"/>
        <v>male</v>
      </c>
      <c r="F102" s="7">
        <v>3.0</v>
      </c>
      <c r="G102" s="9" t="str">
        <f t="shared" si="2"/>
        <v>25-34</v>
      </c>
      <c r="H102" s="7">
        <v>1.0</v>
      </c>
      <c r="I102" s="7">
        <v>0.0</v>
      </c>
      <c r="J102" s="7">
        <v>0.0</v>
      </c>
      <c r="K102" s="7">
        <v>0.0</v>
      </c>
      <c r="L102" s="7">
        <v>0.0</v>
      </c>
      <c r="M102" s="9" t="str">
        <f t="shared" si="3"/>
        <v>White</v>
      </c>
      <c r="N102" s="3">
        <v>754.4</v>
      </c>
      <c r="O102" s="3">
        <v>808.4</v>
      </c>
      <c r="P102" s="10" t="b">
        <f t="shared" si="4"/>
        <v>1</v>
      </c>
      <c r="Q102" s="3">
        <v>718.5</v>
      </c>
      <c r="R102" s="3">
        <v>730.0</v>
      </c>
      <c r="S102" s="10" t="b">
        <f t="shared" si="5"/>
        <v>1</v>
      </c>
      <c r="T102" s="10" t="str">
        <f t="shared" si="6"/>
        <v>TRUE</v>
      </c>
      <c r="U102" s="3">
        <v>1231.0</v>
      </c>
      <c r="V102" s="3">
        <v>1432.0</v>
      </c>
      <c r="W102" s="10" t="b">
        <f t="shared" si="24"/>
        <v>1</v>
      </c>
      <c r="X102" s="3">
        <v>568.0</v>
      </c>
      <c r="Y102" s="3">
        <v>567.0</v>
      </c>
      <c r="Z102" s="10" t="b">
        <f t="shared" si="25"/>
        <v>0</v>
      </c>
      <c r="AA102" s="3">
        <v>0.0</v>
      </c>
      <c r="AB102" s="3">
        <v>0.0</v>
      </c>
      <c r="AC102" s="10" t="b">
        <f t="shared" si="7"/>
        <v>0</v>
      </c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</row>
    <row r="103">
      <c r="A103" s="5" t="s">
        <v>133</v>
      </c>
      <c r="B103" s="6" t="s">
        <v>26</v>
      </c>
      <c r="C103" s="7">
        <v>1.0</v>
      </c>
      <c r="D103" s="8"/>
      <c r="E103" s="8" t="str">
        <f t="shared" si="1"/>
        <v>male</v>
      </c>
      <c r="F103" s="7">
        <v>3.0</v>
      </c>
      <c r="G103" s="9" t="str">
        <f t="shared" si="2"/>
        <v>25-34</v>
      </c>
      <c r="H103" s="7">
        <v>1.0</v>
      </c>
      <c r="I103" s="7">
        <v>0.0</v>
      </c>
      <c r="J103" s="7">
        <v>0.0</v>
      </c>
      <c r="K103" s="7">
        <v>0.0</v>
      </c>
      <c r="L103" s="7">
        <v>0.0</v>
      </c>
      <c r="M103" s="9" t="str">
        <f t="shared" si="3"/>
        <v>White</v>
      </c>
      <c r="N103" s="3">
        <v>700.15</v>
      </c>
      <c r="O103" s="3">
        <v>838.7</v>
      </c>
      <c r="P103" s="10" t="b">
        <f t="shared" si="4"/>
        <v>1</v>
      </c>
      <c r="Q103" s="3">
        <v>613.0</v>
      </c>
      <c r="R103" s="3">
        <v>759.0</v>
      </c>
      <c r="S103" s="10" t="b">
        <f t="shared" si="5"/>
        <v>1</v>
      </c>
      <c r="T103" s="10" t="str">
        <f t="shared" si="6"/>
        <v>TRUE</v>
      </c>
      <c r="U103" s="3">
        <v>1349.0</v>
      </c>
      <c r="V103" s="3">
        <v>1383.0</v>
      </c>
      <c r="W103" s="10" t="b">
        <f t="shared" si="24"/>
        <v>1</v>
      </c>
      <c r="X103" s="3">
        <v>521.0</v>
      </c>
      <c r="Y103" s="3">
        <v>514.0</v>
      </c>
      <c r="Z103" s="10" t="b">
        <f t="shared" si="25"/>
        <v>0</v>
      </c>
      <c r="AA103" s="3">
        <v>0.0</v>
      </c>
      <c r="AB103" s="3">
        <v>10.0</v>
      </c>
      <c r="AC103" s="10" t="b">
        <f t="shared" si="7"/>
        <v>1</v>
      </c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</row>
    <row r="104">
      <c r="A104" s="5" t="s">
        <v>134</v>
      </c>
      <c r="B104" s="6" t="s">
        <v>30</v>
      </c>
      <c r="C104" s="7">
        <v>1.0</v>
      </c>
      <c r="D104" s="8"/>
      <c r="E104" s="8" t="str">
        <f t="shared" si="1"/>
        <v>male</v>
      </c>
      <c r="F104" s="7">
        <v>3.0</v>
      </c>
      <c r="G104" s="9" t="str">
        <f t="shared" si="2"/>
        <v>25-34</v>
      </c>
      <c r="H104" s="7">
        <v>1.0</v>
      </c>
      <c r="I104" s="7">
        <v>0.0</v>
      </c>
      <c r="J104" s="7">
        <v>0.0</v>
      </c>
      <c r="K104" s="7">
        <v>0.0</v>
      </c>
      <c r="L104" s="7">
        <v>0.0</v>
      </c>
      <c r="M104" s="9" t="str">
        <f t="shared" si="3"/>
        <v>White</v>
      </c>
      <c r="N104" s="3">
        <v>730.8</v>
      </c>
      <c r="O104" s="3">
        <v>885.75</v>
      </c>
      <c r="P104" s="10" t="b">
        <f t="shared" si="4"/>
        <v>1</v>
      </c>
      <c r="Q104" s="3">
        <v>688.5</v>
      </c>
      <c r="R104" s="3">
        <v>849.0</v>
      </c>
      <c r="S104" s="10" t="b">
        <f t="shared" si="5"/>
        <v>1</v>
      </c>
      <c r="T104" s="10" t="str">
        <f t="shared" si="6"/>
        <v>TRUE</v>
      </c>
      <c r="U104" s="3">
        <v>1029.0</v>
      </c>
      <c r="V104" s="3">
        <v>1428.0</v>
      </c>
      <c r="W104" s="10" t="b">
        <f t="shared" si="24"/>
        <v>1</v>
      </c>
      <c r="X104" s="3">
        <v>553.0</v>
      </c>
      <c r="Y104" s="3">
        <v>627.0</v>
      </c>
      <c r="Z104" s="10" t="b">
        <f t="shared" si="25"/>
        <v>1</v>
      </c>
      <c r="AA104" s="3">
        <v>0.0</v>
      </c>
      <c r="AB104" s="3">
        <v>0.0</v>
      </c>
      <c r="AC104" s="10" t="b">
        <f t="shared" si="7"/>
        <v>0</v>
      </c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</row>
    <row r="105">
      <c r="A105" s="5" t="s">
        <v>135</v>
      </c>
      <c r="B105" s="6" t="s">
        <v>26</v>
      </c>
      <c r="C105" s="7">
        <v>1.0</v>
      </c>
      <c r="D105" s="8"/>
      <c r="E105" s="8" t="str">
        <f t="shared" si="1"/>
        <v>male</v>
      </c>
      <c r="F105" s="7">
        <v>3.0</v>
      </c>
      <c r="G105" s="9" t="str">
        <f t="shared" si="2"/>
        <v>25-34</v>
      </c>
      <c r="H105" s="7">
        <v>1.0</v>
      </c>
      <c r="I105" s="7">
        <v>0.0</v>
      </c>
      <c r="J105" s="7">
        <v>0.0</v>
      </c>
      <c r="K105" s="7">
        <v>0.0</v>
      </c>
      <c r="L105" s="7">
        <v>0.0</v>
      </c>
      <c r="M105" s="9" t="str">
        <f t="shared" si="3"/>
        <v>White</v>
      </c>
      <c r="N105" s="3">
        <v>734.95</v>
      </c>
      <c r="O105" s="3">
        <v>704.75</v>
      </c>
      <c r="P105" s="10" t="b">
        <f t="shared" si="4"/>
        <v>0</v>
      </c>
      <c r="Q105" s="3">
        <v>707.0</v>
      </c>
      <c r="R105" s="3">
        <v>663.0</v>
      </c>
      <c r="S105" s="10" t="b">
        <f t="shared" si="5"/>
        <v>0</v>
      </c>
      <c r="T105" s="10" t="str">
        <f t="shared" si="6"/>
        <v>TRUE</v>
      </c>
      <c r="U105" s="3">
        <v>1475.0</v>
      </c>
      <c r="V105" s="3">
        <v>1057.0</v>
      </c>
      <c r="W105" s="10" t="b">
        <f t="shared" si="24"/>
        <v>0</v>
      </c>
      <c r="X105" s="3">
        <v>489.0</v>
      </c>
      <c r="Y105" s="3">
        <v>503.0</v>
      </c>
      <c r="Z105" s="10" t="b">
        <f t="shared" si="25"/>
        <v>1</v>
      </c>
      <c r="AA105" s="3">
        <v>0.0</v>
      </c>
      <c r="AB105" s="3">
        <v>10.0</v>
      </c>
      <c r="AC105" s="10" t="b">
        <f t="shared" si="7"/>
        <v>1</v>
      </c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</row>
    <row r="106">
      <c r="A106" s="5" t="s">
        <v>136</v>
      </c>
      <c r="B106" s="6" t="s">
        <v>30</v>
      </c>
      <c r="C106" s="7">
        <v>1.0</v>
      </c>
      <c r="D106" s="8"/>
      <c r="E106" s="8" t="str">
        <f t="shared" si="1"/>
        <v>male</v>
      </c>
      <c r="F106" s="7">
        <v>3.0</v>
      </c>
      <c r="G106" s="9" t="str">
        <f t="shared" si="2"/>
        <v>25-34</v>
      </c>
      <c r="H106" s="7">
        <v>1.0</v>
      </c>
      <c r="I106" s="7">
        <v>0.0</v>
      </c>
      <c r="J106" s="7">
        <v>0.0</v>
      </c>
      <c r="K106" s="7">
        <v>0.0</v>
      </c>
      <c r="L106" s="7">
        <v>0.0</v>
      </c>
      <c r="M106" s="9" t="str">
        <f t="shared" si="3"/>
        <v>White</v>
      </c>
      <c r="N106" s="3">
        <v>793.85</v>
      </c>
      <c r="O106" s="3">
        <v>758.25</v>
      </c>
      <c r="P106" s="10" t="b">
        <f t="shared" si="4"/>
        <v>0</v>
      </c>
      <c r="Q106" s="3">
        <v>768.0</v>
      </c>
      <c r="R106" s="3">
        <v>691.5</v>
      </c>
      <c r="S106" s="10" t="b">
        <f t="shared" si="5"/>
        <v>0</v>
      </c>
      <c r="T106" s="10" t="str">
        <f t="shared" si="6"/>
        <v>TRUE</v>
      </c>
      <c r="U106" s="3">
        <v>1113.0</v>
      </c>
      <c r="V106" s="3">
        <v>1824.0</v>
      </c>
      <c r="W106" s="10" t="b">
        <f t="shared" si="24"/>
        <v>1</v>
      </c>
      <c r="X106" s="3">
        <v>448.0</v>
      </c>
      <c r="Y106" s="3">
        <v>493.0</v>
      </c>
      <c r="Z106" s="10" t="b">
        <f t="shared" si="25"/>
        <v>1</v>
      </c>
      <c r="AA106" s="3">
        <v>5.0</v>
      </c>
      <c r="AB106" s="3">
        <v>10.0</v>
      </c>
      <c r="AC106" s="10" t="b">
        <f t="shared" si="7"/>
        <v>1</v>
      </c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</row>
    <row r="107">
      <c r="A107" s="5" t="s">
        <v>137</v>
      </c>
      <c r="B107" s="6" t="s">
        <v>26</v>
      </c>
      <c r="C107" s="7">
        <v>1.0</v>
      </c>
      <c r="D107" s="8"/>
      <c r="E107" s="8" t="str">
        <f t="shared" si="1"/>
        <v>male</v>
      </c>
      <c r="F107" s="7">
        <v>3.0</v>
      </c>
      <c r="G107" s="9" t="str">
        <f t="shared" si="2"/>
        <v>25-34</v>
      </c>
      <c r="H107" s="7">
        <v>1.0</v>
      </c>
      <c r="I107" s="7">
        <v>0.0</v>
      </c>
      <c r="J107" s="7">
        <v>0.0</v>
      </c>
      <c r="K107" s="7">
        <v>0.0</v>
      </c>
      <c r="L107" s="7">
        <v>0.0</v>
      </c>
      <c r="M107" s="9" t="str">
        <f t="shared" si="3"/>
        <v>White</v>
      </c>
      <c r="N107" s="3">
        <v>979.6</v>
      </c>
      <c r="O107" s="3">
        <v>818.45</v>
      </c>
      <c r="P107" s="10" t="b">
        <f t="shared" si="4"/>
        <v>0</v>
      </c>
      <c r="Q107" s="3">
        <v>747.0</v>
      </c>
      <c r="R107" s="3">
        <v>797.0</v>
      </c>
      <c r="S107" s="10" t="b">
        <f t="shared" si="5"/>
        <v>1</v>
      </c>
      <c r="T107" s="10" t="str">
        <f t="shared" si="6"/>
        <v>FALSE</v>
      </c>
      <c r="U107" s="3">
        <v>1971.0</v>
      </c>
      <c r="V107" s="3">
        <v>1658.0</v>
      </c>
      <c r="W107" s="10" t="b">
        <f t="shared" si="24"/>
        <v>0</v>
      </c>
      <c r="X107" s="3">
        <v>567.0</v>
      </c>
      <c r="Y107" s="3">
        <v>549.0</v>
      </c>
      <c r="Z107" s="10" t="b">
        <f t="shared" si="25"/>
        <v>0</v>
      </c>
      <c r="AA107" s="3">
        <v>0.0</v>
      </c>
      <c r="AB107" s="3">
        <v>0.0</v>
      </c>
      <c r="AC107" s="10" t="b">
        <f t="shared" si="7"/>
        <v>0</v>
      </c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</row>
    <row r="108">
      <c r="A108" s="5" t="s">
        <v>138</v>
      </c>
      <c r="B108" s="6" t="s">
        <v>26</v>
      </c>
      <c r="C108" s="7">
        <v>1.0</v>
      </c>
      <c r="D108" s="8"/>
      <c r="E108" s="8" t="str">
        <f t="shared" si="1"/>
        <v>male</v>
      </c>
      <c r="F108" s="7">
        <v>3.0</v>
      </c>
      <c r="G108" s="9" t="str">
        <f t="shared" si="2"/>
        <v>25-34</v>
      </c>
      <c r="H108" s="7">
        <v>1.0</v>
      </c>
      <c r="I108" s="7">
        <v>0.0</v>
      </c>
      <c r="J108" s="7">
        <v>0.0</v>
      </c>
      <c r="K108" s="7">
        <v>0.0</v>
      </c>
      <c r="L108" s="7">
        <v>0.0</v>
      </c>
      <c r="M108" s="9" t="str">
        <f t="shared" si="3"/>
        <v>White</v>
      </c>
      <c r="N108" s="3">
        <v>710.6</v>
      </c>
      <c r="O108" s="3">
        <v>719.2</v>
      </c>
      <c r="P108" s="10" t="b">
        <f t="shared" si="4"/>
        <v>1</v>
      </c>
      <c r="Q108" s="3">
        <v>687.0</v>
      </c>
      <c r="R108" s="3">
        <v>718.5</v>
      </c>
      <c r="S108" s="10" t="b">
        <f t="shared" si="5"/>
        <v>1</v>
      </c>
      <c r="T108" s="10" t="str">
        <f t="shared" si="6"/>
        <v>TRUE</v>
      </c>
      <c r="U108" s="3">
        <v>987.0</v>
      </c>
      <c r="V108" s="3">
        <v>835.0</v>
      </c>
      <c r="W108" s="10" t="b">
        <f t="shared" si="24"/>
        <v>0</v>
      </c>
      <c r="X108" s="3">
        <v>597.0</v>
      </c>
      <c r="Y108" s="3">
        <v>639.0</v>
      </c>
      <c r="Z108" s="10" t="b">
        <f t="shared" si="25"/>
        <v>1</v>
      </c>
      <c r="AA108" s="3">
        <v>0.0</v>
      </c>
      <c r="AB108" s="3">
        <v>0.0</v>
      </c>
      <c r="AC108" s="10" t="b">
        <f t="shared" si="7"/>
        <v>0</v>
      </c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</row>
    <row r="109">
      <c r="A109" s="5" t="s">
        <v>139</v>
      </c>
      <c r="B109" s="6" t="s">
        <v>26</v>
      </c>
      <c r="C109" s="7">
        <v>1.0</v>
      </c>
      <c r="D109" s="8"/>
      <c r="E109" s="8" t="str">
        <f t="shared" si="1"/>
        <v>male</v>
      </c>
      <c r="F109" s="7">
        <v>3.0</v>
      </c>
      <c r="G109" s="9" t="str">
        <f t="shared" si="2"/>
        <v>25-34</v>
      </c>
      <c r="H109" s="7">
        <v>1.0</v>
      </c>
      <c r="I109" s="7">
        <v>0.0</v>
      </c>
      <c r="J109" s="7">
        <v>0.0</v>
      </c>
      <c r="K109" s="7">
        <v>0.0</v>
      </c>
      <c r="L109" s="7">
        <v>0.0</v>
      </c>
      <c r="M109" s="9" t="str">
        <f t="shared" si="3"/>
        <v>White</v>
      </c>
      <c r="N109" s="3">
        <v>676.1</v>
      </c>
      <c r="O109" s="3">
        <v>735.9</v>
      </c>
      <c r="P109" s="10" t="b">
        <f t="shared" si="4"/>
        <v>1</v>
      </c>
      <c r="Q109" s="3">
        <v>634.0</v>
      </c>
      <c r="R109" s="3">
        <v>692.0</v>
      </c>
      <c r="S109" s="10" t="b">
        <f t="shared" si="5"/>
        <v>1</v>
      </c>
      <c r="T109" s="10" t="str">
        <f t="shared" si="6"/>
        <v>TRUE</v>
      </c>
      <c r="U109" s="3">
        <v>938.0</v>
      </c>
      <c r="V109" s="3">
        <v>1123.0</v>
      </c>
      <c r="W109" s="10" t="b">
        <f t="shared" si="24"/>
        <v>1</v>
      </c>
      <c r="X109" s="3">
        <v>428.0</v>
      </c>
      <c r="Y109" s="3">
        <v>523.0</v>
      </c>
      <c r="Z109" s="10" t="b">
        <f t="shared" si="25"/>
        <v>1</v>
      </c>
      <c r="AA109" s="3">
        <v>10.0</v>
      </c>
      <c r="AB109" s="3">
        <v>5.0</v>
      </c>
      <c r="AC109" s="10" t="b">
        <f t="shared" si="7"/>
        <v>0</v>
      </c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</row>
    <row r="110">
      <c r="A110" s="5" t="s">
        <v>140</v>
      </c>
      <c r="B110" s="6" t="s">
        <v>26</v>
      </c>
      <c r="C110" s="7">
        <v>1.0</v>
      </c>
      <c r="D110" s="8"/>
      <c r="E110" s="8" t="str">
        <f t="shared" si="1"/>
        <v>male</v>
      </c>
      <c r="F110" s="7">
        <v>3.0</v>
      </c>
      <c r="G110" s="9" t="str">
        <f t="shared" si="2"/>
        <v>25-34</v>
      </c>
      <c r="H110" s="7">
        <v>1.0</v>
      </c>
      <c r="I110" s="7">
        <v>0.0</v>
      </c>
      <c r="J110" s="7">
        <v>0.0</v>
      </c>
      <c r="K110" s="7">
        <v>0.0</v>
      </c>
      <c r="L110" s="7">
        <v>0.0</v>
      </c>
      <c r="M110" s="9" t="str">
        <f t="shared" si="3"/>
        <v>White</v>
      </c>
      <c r="N110" s="3">
        <v>766.95</v>
      </c>
      <c r="O110" s="3">
        <v>659.55</v>
      </c>
      <c r="P110" s="10" t="b">
        <f t="shared" si="4"/>
        <v>0</v>
      </c>
      <c r="Q110" s="3">
        <v>684.5</v>
      </c>
      <c r="R110" s="3">
        <v>585.5</v>
      </c>
      <c r="S110" s="10" t="b">
        <f t="shared" si="5"/>
        <v>0</v>
      </c>
      <c r="T110" s="10" t="str">
        <f t="shared" si="6"/>
        <v>TRUE</v>
      </c>
      <c r="U110" s="3">
        <v>1517.0</v>
      </c>
      <c r="V110" s="3">
        <v>1278.0</v>
      </c>
      <c r="W110" s="10" t="b">
        <f t="shared" si="24"/>
        <v>0</v>
      </c>
      <c r="X110" s="3">
        <v>566.0</v>
      </c>
      <c r="Y110" s="3">
        <v>411.0</v>
      </c>
      <c r="Z110" s="10" t="b">
        <f t="shared" si="25"/>
        <v>0</v>
      </c>
      <c r="AA110" s="3">
        <v>0.0</v>
      </c>
      <c r="AB110" s="3">
        <v>5.0</v>
      </c>
      <c r="AC110" s="10" t="b">
        <f t="shared" si="7"/>
        <v>1</v>
      </c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</row>
    <row r="111">
      <c r="A111" s="5" t="s">
        <v>141</v>
      </c>
      <c r="B111" s="6" t="s">
        <v>26</v>
      </c>
      <c r="C111" s="7">
        <v>1.0</v>
      </c>
      <c r="D111" s="8"/>
      <c r="E111" s="8" t="str">
        <f t="shared" si="1"/>
        <v>male</v>
      </c>
      <c r="F111" s="7">
        <v>3.0</v>
      </c>
      <c r="G111" s="9" t="str">
        <f t="shared" si="2"/>
        <v>25-34</v>
      </c>
      <c r="H111" s="7">
        <v>1.0</v>
      </c>
      <c r="I111" s="7">
        <v>0.0</v>
      </c>
      <c r="J111" s="7">
        <v>0.0</v>
      </c>
      <c r="K111" s="7">
        <v>0.0</v>
      </c>
      <c r="L111" s="7">
        <v>0.0</v>
      </c>
      <c r="M111" s="9" t="str">
        <f t="shared" si="3"/>
        <v>White</v>
      </c>
      <c r="N111" s="3">
        <v>773.15</v>
      </c>
      <c r="O111" s="3">
        <v>638.15</v>
      </c>
      <c r="P111" s="10" t="b">
        <f t="shared" si="4"/>
        <v>0</v>
      </c>
      <c r="Q111" s="3">
        <v>695.5</v>
      </c>
      <c r="R111" s="3">
        <v>610.0</v>
      </c>
      <c r="S111" s="10" t="b">
        <f t="shared" si="5"/>
        <v>0</v>
      </c>
      <c r="T111" s="10" t="str">
        <f t="shared" si="6"/>
        <v>TRUE</v>
      </c>
      <c r="U111" s="3">
        <v>1881.0</v>
      </c>
      <c r="V111" s="3">
        <v>876.0</v>
      </c>
      <c r="W111" s="10" t="b">
        <f t="shared" si="24"/>
        <v>0</v>
      </c>
      <c r="X111" s="3">
        <v>432.0</v>
      </c>
      <c r="Y111" s="3">
        <v>406.0</v>
      </c>
      <c r="Z111" s="10" t="b">
        <f t="shared" si="25"/>
        <v>0</v>
      </c>
      <c r="AA111" s="3">
        <v>5.0</v>
      </c>
      <c r="AB111" s="3">
        <v>5.0</v>
      </c>
      <c r="AC111" s="10" t="b">
        <f t="shared" si="7"/>
        <v>0</v>
      </c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</row>
    <row r="112">
      <c r="A112" s="5" t="s">
        <v>142</v>
      </c>
      <c r="B112" s="6" t="s">
        <v>30</v>
      </c>
      <c r="C112" s="7">
        <v>1.0</v>
      </c>
      <c r="D112" s="8"/>
      <c r="E112" s="8" t="str">
        <f t="shared" si="1"/>
        <v>male</v>
      </c>
      <c r="F112" s="7">
        <v>3.0</v>
      </c>
      <c r="G112" s="9" t="str">
        <f t="shared" si="2"/>
        <v>25-34</v>
      </c>
      <c r="H112" s="7">
        <v>1.0</v>
      </c>
      <c r="I112" s="7">
        <v>0.0</v>
      </c>
      <c r="J112" s="7">
        <v>0.0</v>
      </c>
      <c r="K112" s="7">
        <v>0.0</v>
      </c>
      <c r="L112" s="7">
        <v>0.0</v>
      </c>
      <c r="M112" s="9" t="str">
        <f t="shared" si="3"/>
        <v>White</v>
      </c>
      <c r="N112" s="3">
        <v>1113.5</v>
      </c>
      <c r="O112" s="3">
        <v>1288.25</v>
      </c>
      <c r="P112" s="10" t="b">
        <f t="shared" si="4"/>
        <v>1</v>
      </c>
      <c r="Q112" s="3">
        <v>982.5</v>
      </c>
      <c r="R112" s="3">
        <v>1190.5</v>
      </c>
      <c r="S112" s="10" t="b">
        <f t="shared" si="5"/>
        <v>1</v>
      </c>
      <c r="T112" s="10" t="str">
        <f t="shared" si="6"/>
        <v>TRUE</v>
      </c>
      <c r="U112" s="3">
        <v>2009.0</v>
      </c>
      <c r="V112" s="3">
        <v>2787.0</v>
      </c>
      <c r="W112" s="10" t="b">
        <f t="shared" si="24"/>
        <v>1</v>
      </c>
      <c r="X112" s="3">
        <v>629.0</v>
      </c>
      <c r="Y112" s="3">
        <v>606.0</v>
      </c>
      <c r="Z112" s="10" t="b">
        <f t="shared" si="25"/>
        <v>0</v>
      </c>
      <c r="AA112" s="3">
        <v>20.0</v>
      </c>
      <c r="AB112" s="3">
        <v>15.0</v>
      </c>
      <c r="AC112" s="10" t="b">
        <f t="shared" si="7"/>
        <v>0</v>
      </c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</row>
    <row r="113">
      <c r="A113" s="5" t="s">
        <v>143</v>
      </c>
      <c r="B113" s="6" t="s">
        <v>82</v>
      </c>
      <c r="C113" s="7">
        <v>1.0</v>
      </c>
      <c r="D113" s="8"/>
      <c r="E113" s="8" t="str">
        <f t="shared" si="1"/>
        <v>male</v>
      </c>
      <c r="F113" s="7">
        <v>3.0</v>
      </c>
      <c r="G113" s="9" t="str">
        <f t="shared" si="2"/>
        <v>25-34</v>
      </c>
      <c r="H113" s="7">
        <v>1.0</v>
      </c>
      <c r="I113" s="7">
        <v>0.0</v>
      </c>
      <c r="J113" s="7">
        <v>0.0</v>
      </c>
      <c r="K113" s="7">
        <v>0.0</v>
      </c>
      <c r="L113" s="7">
        <v>0.0</v>
      </c>
      <c r="M113" s="9" t="str">
        <f t="shared" si="3"/>
        <v>White</v>
      </c>
      <c r="N113" s="3">
        <v>918.0</v>
      </c>
      <c r="O113" s="3">
        <v>1151.55</v>
      </c>
      <c r="P113" s="10" t="b">
        <f t="shared" si="4"/>
        <v>1</v>
      </c>
      <c r="Q113" s="3">
        <v>895.0</v>
      </c>
      <c r="R113" s="3">
        <v>956.0</v>
      </c>
      <c r="S113" s="10" t="b">
        <f t="shared" si="5"/>
        <v>1</v>
      </c>
      <c r="T113" s="10" t="str">
        <f t="shared" si="6"/>
        <v>TRUE</v>
      </c>
      <c r="U113" s="3">
        <v>1463.0</v>
      </c>
      <c r="V113" s="3">
        <v>2429.0</v>
      </c>
      <c r="W113" s="10" t="b">
        <f t="shared" si="24"/>
        <v>1</v>
      </c>
      <c r="X113" s="3">
        <v>203.0</v>
      </c>
      <c r="Y113" s="3">
        <v>699.0</v>
      </c>
      <c r="Z113" s="10" t="b">
        <f t="shared" si="25"/>
        <v>1</v>
      </c>
      <c r="AA113" s="3">
        <v>5.0</v>
      </c>
      <c r="AB113" s="3">
        <v>0.0</v>
      </c>
      <c r="AC113" s="10" t="b">
        <f t="shared" si="7"/>
        <v>0</v>
      </c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</row>
    <row r="114">
      <c r="A114" s="5" t="s">
        <v>144</v>
      </c>
      <c r="B114" s="6" t="s">
        <v>30</v>
      </c>
      <c r="C114" s="7">
        <v>1.0</v>
      </c>
      <c r="D114" s="8"/>
      <c r="E114" s="8" t="str">
        <f t="shared" si="1"/>
        <v>male</v>
      </c>
      <c r="F114" s="7">
        <v>3.0</v>
      </c>
      <c r="G114" s="9" t="str">
        <f t="shared" si="2"/>
        <v>25-34</v>
      </c>
      <c r="H114" s="7">
        <v>1.0</v>
      </c>
      <c r="I114" s="7">
        <v>0.0</v>
      </c>
      <c r="J114" s="7">
        <v>0.0</v>
      </c>
      <c r="K114" s="7">
        <v>0.0</v>
      </c>
      <c r="L114" s="7">
        <v>0.0</v>
      </c>
      <c r="M114" s="9" t="str">
        <f t="shared" si="3"/>
        <v>White</v>
      </c>
      <c r="N114" s="3">
        <v>1438.15</v>
      </c>
      <c r="O114" s="3">
        <v>1515.9</v>
      </c>
      <c r="P114" s="10" t="b">
        <f t="shared" si="4"/>
        <v>1</v>
      </c>
      <c r="Q114" s="3">
        <v>1260.0</v>
      </c>
      <c r="R114" s="3">
        <v>1472.0</v>
      </c>
      <c r="S114" s="10" t="b">
        <f t="shared" si="5"/>
        <v>1</v>
      </c>
      <c r="T114" s="10" t="str">
        <f t="shared" si="6"/>
        <v>TRUE</v>
      </c>
      <c r="U114" s="3">
        <v>2577.0</v>
      </c>
      <c r="V114" s="3">
        <v>2393.0</v>
      </c>
      <c r="W114" s="10" t="b">
        <f t="shared" si="24"/>
        <v>0</v>
      </c>
      <c r="X114" s="3">
        <v>1053.0</v>
      </c>
      <c r="Y114" s="3">
        <v>1074.0</v>
      </c>
      <c r="Z114" s="10" t="b">
        <f t="shared" si="25"/>
        <v>1</v>
      </c>
      <c r="AA114" s="3">
        <v>0.0</v>
      </c>
      <c r="AB114" s="3">
        <v>5.0</v>
      </c>
      <c r="AC114" s="10" t="b">
        <f t="shared" si="7"/>
        <v>1</v>
      </c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</row>
    <row r="115">
      <c r="A115" s="5" t="s">
        <v>145</v>
      </c>
      <c r="B115" s="6" t="s">
        <v>30</v>
      </c>
      <c r="C115" s="7">
        <v>1.0</v>
      </c>
      <c r="D115" s="8"/>
      <c r="E115" s="8" t="str">
        <f t="shared" si="1"/>
        <v>male</v>
      </c>
      <c r="F115" s="7">
        <v>4.0</v>
      </c>
      <c r="G115" s="9" t="str">
        <f t="shared" si="2"/>
        <v>35-44</v>
      </c>
      <c r="H115" s="7">
        <v>0.0</v>
      </c>
      <c r="I115" s="7">
        <v>0.0</v>
      </c>
      <c r="J115" s="7">
        <v>0.0</v>
      </c>
      <c r="K115" s="7">
        <v>1.0</v>
      </c>
      <c r="L115" s="7">
        <v>0.0</v>
      </c>
      <c r="M115" s="9" t="str">
        <f t="shared" si="3"/>
        <v>Asian or Pacific Islander</v>
      </c>
      <c r="N115" s="3">
        <v>954.45</v>
      </c>
      <c r="O115" s="3">
        <v>947.85</v>
      </c>
      <c r="P115" s="10" t="b">
        <f t="shared" si="4"/>
        <v>0</v>
      </c>
      <c r="Q115" s="3">
        <v>862.5</v>
      </c>
      <c r="R115" s="3">
        <v>880.5</v>
      </c>
      <c r="S115" s="10" t="b">
        <f t="shared" si="5"/>
        <v>1</v>
      </c>
      <c r="T115" s="10" t="str">
        <f t="shared" si="6"/>
        <v>FALSE</v>
      </c>
      <c r="U115" s="3">
        <v>2033.0</v>
      </c>
      <c r="V115" s="3">
        <v>2080.0</v>
      </c>
      <c r="W115" s="10" t="b">
        <f t="shared" si="24"/>
        <v>1</v>
      </c>
      <c r="X115" s="3">
        <v>619.0</v>
      </c>
      <c r="Y115" s="3">
        <v>538.0</v>
      </c>
      <c r="Z115" s="10" t="b">
        <f t="shared" si="25"/>
        <v>0</v>
      </c>
      <c r="AA115" s="3">
        <v>5.0</v>
      </c>
      <c r="AB115" s="3">
        <v>10.0</v>
      </c>
      <c r="AC115" s="10" t="b">
        <f t="shared" si="7"/>
        <v>1</v>
      </c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</row>
    <row r="116">
      <c r="A116" s="5" t="s">
        <v>146</v>
      </c>
      <c r="B116" s="6" t="s">
        <v>26</v>
      </c>
      <c r="C116" s="7">
        <v>1.0</v>
      </c>
      <c r="D116" s="8"/>
      <c r="E116" s="8" t="str">
        <f t="shared" si="1"/>
        <v>male</v>
      </c>
      <c r="F116" s="7">
        <v>4.0</v>
      </c>
      <c r="G116" s="9" t="str">
        <f t="shared" si="2"/>
        <v>35-44</v>
      </c>
      <c r="H116" s="7">
        <v>0.0</v>
      </c>
      <c r="I116" s="7">
        <v>0.0</v>
      </c>
      <c r="J116" s="7">
        <v>0.0</v>
      </c>
      <c r="K116" s="7">
        <v>1.0</v>
      </c>
      <c r="L116" s="7">
        <v>0.0</v>
      </c>
      <c r="M116" s="9" t="str">
        <f t="shared" si="3"/>
        <v>Asian or Pacific Islander</v>
      </c>
      <c r="N116" s="3">
        <v>741.05</v>
      </c>
      <c r="O116" s="3">
        <v>633.95</v>
      </c>
      <c r="P116" s="10" t="b">
        <f t="shared" si="4"/>
        <v>0</v>
      </c>
      <c r="Q116" s="3">
        <v>641.5</v>
      </c>
      <c r="R116" s="3">
        <v>551.5</v>
      </c>
      <c r="S116" s="10" t="b">
        <f t="shared" si="5"/>
        <v>0</v>
      </c>
      <c r="T116" s="10" t="str">
        <f t="shared" si="6"/>
        <v>TRUE</v>
      </c>
      <c r="U116" s="3">
        <v>1952.0</v>
      </c>
      <c r="V116" s="3">
        <v>1695.0</v>
      </c>
      <c r="W116" s="10" t="b">
        <f t="shared" si="24"/>
        <v>0</v>
      </c>
      <c r="X116" s="3">
        <v>453.0</v>
      </c>
      <c r="Y116" s="3">
        <v>416.0</v>
      </c>
      <c r="Z116" s="10" t="b">
        <f t="shared" si="25"/>
        <v>0</v>
      </c>
      <c r="AA116" s="3">
        <v>5.0</v>
      </c>
      <c r="AB116" s="3">
        <v>0.0</v>
      </c>
      <c r="AC116" s="10" t="b">
        <f t="shared" si="7"/>
        <v>0</v>
      </c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</row>
    <row r="117">
      <c r="A117" s="5" t="s">
        <v>147</v>
      </c>
      <c r="B117" s="6" t="s">
        <v>148</v>
      </c>
      <c r="C117" s="7">
        <v>1.0</v>
      </c>
      <c r="D117" s="8"/>
      <c r="E117" s="8" t="str">
        <f t="shared" si="1"/>
        <v>male</v>
      </c>
      <c r="F117" s="7">
        <v>4.0</v>
      </c>
      <c r="G117" s="9" t="str">
        <f t="shared" si="2"/>
        <v>35-44</v>
      </c>
      <c r="H117" s="7">
        <v>0.0</v>
      </c>
      <c r="I117" s="7">
        <v>0.0</v>
      </c>
      <c r="J117" s="7">
        <v>1.0</v>
      </c>
      <c r="K117" s="7">
        <v>0.0</v>
      </c>
      <c r="L117" s="7">
        <v>0.0</v>
      </c>
      <c r="M117" s="9" t="str">
        <f t="shared" si="3"/>
        <v>Black or African American</v>
      </c>
      <c r="N117" s="3">
        <v>2383.35</v>
      </c>
      <c r="O117" s="3">
        <v>2353.7</v>
      </c>
      <c r="P117" s="10" t="b">
        <f t="shared" si="4"/>
        <v>0</v>
      </c>
      <c r="Q117" s="3">
        <v>2173.5</v>
      </c>
      <c r="R117" s="3">
        <v>2042.5</v>
      </c>
      <c r="S117" s="10" t="b">
        <f t="shared" si="5"/>
        <v>0</v>
      </c>
      <c r="T117" s="10" t="str">
        <f t="shared" si="6"/>
        <v>TRUE</v>
      </c>
      <c r="U117" s="3">
        <v>4657.0</v>
      </c>
      <c r="V117" s="3">
        <v>5078.0</v>
      </c>
      <c r="W117" s="10" t="b">
        <f t="shared" si="24"/>
        <v>1</v>
      </c>
      <c r="X117" s="3">
        <v>1353.0</v>
      </c>
      <c r="Y117" s="3">
        <v>1355.0</v>
      </c>
      <c r="Z117" s="10" t="b">
        <f t="shared" si="25"/>
        <v>1</v>
      </c>
      <c r="AA117" s="3">
        <v>25.0</v>
      </c>
      <c r="AB117" s="3">
        <v>35.0</v>
      </c>
      <c r="AC117" s="10" t="b">
        <f t="shared" si="7"/>
        <v>1</v>
      </c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</row>
    <row r="118">
      <c r="A118" s="5" t="s">
        <v>149</v>
      </c>
      <c r="B118" s="6" t="s">
        <v>30</v>
      </c>
      <c r="C118" s="7">
        <v>1.0</v>
      </c>
      <c r="D118" s="8"/>
      <c r="E118" s="8" t="str">
        <f t="shared" si="1"/>
        <v>male</v>
      </c>
      <c r="F118" s="7">
        <v>4.0</v>
      </c>
      <c r="G118" s="9" t="str">
        <f t="shared" si="2"/>
        <v>35-44</v>
      </c>
      <c r="H118" s="7">
        <v>0.0</v>
      </c>
      <c r="I118" s="7">
        <v>0.0</v>
      </c>
      <c r="J118" s="7">
        <v>1.0</v>
      </c>
      <c r="K118" s="7">
        <v>0.0</v>
      </c>
      <c r="L118" s="7">
        <v>0.0</v>
      </c>
      <c r="M118" s="9" t="str">
        <f t="shared" si="3"/>
        <v>Black or African American</v>
      </c>
      <c r="N118" s="3">
        <v>2087.95</v>
      </c>
      <c r="O118" s="3">
        <v>1596.05</v>
      </c>
      <c r="P118" s="10" t="b">
        <f t="shared" si="4"/>
        <v>0</v>
      </c>
      <c r="Q118" s="3">
        <v>1827.0</v>
      </c>
      <c r="R118" s="3">
        <v>1436.0</v>
      </c>
      <c r="S118" s="10" t="b">
        <f t="shared" si="5"/>
        <v>0</v>
      </c>
      <c r="T118" s="10" t="str">
        <f t="shared" si="6"/>
        <v>TRUE</v>
      </c>
      <c r="U118" s="3">
        <v>4871.0</v>
      </c>
      <c r="V118" s="3">
        <v>3135.0</v>
      </c>
      <c r="W118" s="10" t="b">
        <f t="shared" si="24"/>
        <v>0</v>
      </c>
      <c r="X118" s="3">
        <v>332.0</v>
      </c>
      <c r="Y118" s="3">
        <v>972.0</v>
      </c>
      <c r="Z118" s="10" t="b">
        <f t="shared" si="25"/>
        <v>1</v>
      </c>
      <c r="AA118" s="3">
        <v>10.0</v>
      </c>
      <c r="AB118" s="3">
        <v>5.0</v>
      </c>
      <c r="AC118" s="10" t="b">
        <f t="shared" si="7"/>
        <v>0</v>
      </c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</row>
    <row r="119">
      <c r="A119" s="5" t="s">
        <v>150</v>
      </c>
      <c r="B119" s="6" t="s">
        <v>26</v>
      </c>
      <c r="C119" s="7">
        <v>1.0</v>
      </c>
      <c r="D119" s="8"/>
      <c r="E119" s="8" t="str">
        <f t="shared" si="1"/>
        <v>male</v>
      </c>
      <c r="F119" s="7">
        <v>4.0</v>
      </c>
      <c r="G119" s="9" t="str">
        <f t="shared" si="2"/>
        <v>35-44</v>
      </c>
      <c r="H119" s="7">
        <v>0.0</v>
      </c>
      <c r="I119" s="7">
        <v>1.0</v>
      </c>
      <c r="J119" s="7">
        <v>0.0</v>
      </c>
      <c r="K119" s="7">
        <v>0.0</v>
      </c>
      <c r="L119" s="7">
        <v>0.0</v>
      </c>
      <c r="M119" s="9" t="str">
        <f t="shared" si="3"/>
        <v>Hispanic or Latino</v>
      </c>
      <c r="N119" s="3">
        <v>914.65</v>
      </c>
      <c r="O119" s="3">
        <v>1264.05</v>
      </c>
      <c r="P119" s="10" t="b">
        <f t="shared" si="4"/>
        <v>1</v>
      </c>
      <c r="Q119" s="3">
        <v>830.0</v>
      </c>
      <c r="R119" s="3">
        <v>1142.0</v>
      </c>
      <c r="S119" s="10" t="b">
        <f t="shared" si="5"/>
        <v>1</v>
      </c>
      <c r="T119" s="10" t="str">
        <f t="shared" si="6"/>
        <v>TRUE</v>
      </c>
      <c r="U119" s="3">
        <v>1654.0</v>
      </c>
      <c r="V119" s="3">
        <v>3015.0</v>
      </c>
      <c r="W119" s="10" t="b">
        <f t="shared" si="24"/>
        <v>1</v>
      </c>
      <c r="X119" s="3">
        <v>686.0</v>
      </c>
      <c r="Y119" s="3">
        <v>623.0</v>
      </c>
      <c r="Z119" s="10" t="b">
        <f t="shared" si="25"/>
        <v>0</v>
      </c>
      <c r="AA119" s="3">
        <v>0.0</v>
      </c>
      <c r="AB119" s="3">
        <v>5.0</v>
      </c>
      <c r="AC119" s="10" t="b">
        <f t="shared" si="7"/>
        <v>1</v>
      </c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</row>
    <row r="120">
      <c r="A120" s="12" t="s">
        <v>151</v>
      </c>
      <c r="B120" s="6"/>
      <c r="C120" s="7">
        <v>1.0</v>
      </c>
      <c r="D120" s="8"/>
      <c r="E120" s="8" t="str">
        <f t="shared" si="1"/>
        <v>male</v>
      </c>
      <c r="F120" s="7">
        <v>4.0</v>
      </c>
      <c r="G120" s="9" t="str">
        <f t="shared" si="2"/>
        <v>35-44</v>
      </c>
      <c r="H120" s="7">
        <v>1.0</v>
      </c>
      <c r="I120" s="7">
        <v>0.0</v>
      </c>
      <c r="J120" s="7">
        <v>0.0</v>
      </c>
      <c r="K120" s="7">
        <v>0.0</v>
      </c>
      <c r="L120" s="7">
        <v>0.0</v>
      </c>
      <c r="M120" s="9" t="str">
        <f t="shared" si="3"/>
        <v>White</v>
      </c>
      <c r="N120" s="13">
        <v>792.45</v>
      </c>
      <c r="O120" s="13">
        <v>1008.6</v>
      </c>
      <c r="P120" s="14" t="b">
        <f t="shared" si="4"/>
        <v>1</v>
      </c>
      <c r="Q120" s="15">
        <v>763.0</v>
      </c>
      <c r="R120" s="15">
        <v>720.0</v>
      </c>
      <c r="S120" s="14" t="b">
        <f t="shared" si="5"/>
        <v>0</v>
      </c>
      <c r="T120" s="10" t="str">
        <f t="shared" si="6"/>
        <v>FALSE</v>
      </c>
      <c r="U120" s="3"/>
      <c r="V120" s="3"/>
      <c r="W120" s="10"/>
      <c r="X120" s="3"/>
      <c r="Y120" s="3"/>
      <c r="Z120" s="10"/>
      <c r="AA120" s="15">
        <v>0.0</v>
      </c>
      <c r="AB120" s="15">
        <v>0.0</v>
      </c>
      <c r="AC120" s="10" t="b">
        <f t="shared" si="7"/>
        <v>0</v>
      </c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</row>
    <row r="121">
      <c r="A121" s="5" t="s">
        <v>152</v>
      </c>
      <c r="B121" s="6" t="s">
        <v>26</v>
      </c>
      <c r="C121" s="7">
        <v>1.0</v>
      </c>
      <c r="D121" s="8"/>
      <c r="E121" s="8" t="str">
        <f t="shared" si="1"/>
        <v>male</v>
      </c>
      <c r="F121" s="7">
        <v>4.0</v>
      </c>
      <c r="G121" s="9" t="str">
        <f t="shared" si="2"/>
        <v>35-44</v>
      </c>
      <c r="H121" s="7">
        <v>1.0</v>
      </c>
      <c r="I121" s="7">
        <v>0.0</v>
      </c>
      <c r="J121" s="7">
        <v>0.0</v>
      </c>
      <c r="K121" s="7">
        <v>0.0</v>
      </c>
      <c r="L121" s="7">
        <v>0.0</v>
      </c>
      <c r="M121" s="9" t="str">
        <f t="shared" si="3"/>
        <v>White</v>
      </c>
      <c r="N121" s="3">
        <v>1066.25</v>
      </c>
      <c r="O121" s="3">
        <v>1267.6</v>
      </c>
      <c r="P121" s="10" t="b">
        <f t="shared" si="4"/>
        <v>1</v>
      </c>
      <c r="Q121" s="3">
        <v>971.5</v>
      </c>
      <c r="R121" s="3">
        <v>1001.0</v>
      </c>
      <c r="S121" s="10" t="b">
        <f t="shared" si="5"/>
        <v>1</v>
      </c>
      <c r="T121" s="10" t="str">
        <f t="shared" si="6"/>
        <v>TRUE</v>
      </c>
      <c r="U121" s="3">
        <v>2357.0</v>
      </c>
      <c r="V121" s="3">
        <v>3651.0</v>
      </c>
      <c r="W121" s="10" t="b">
        <f t="shared" ref="W121:W132" si="26">U121&lt;V121</f>
        <v>1</v>
      </c>
      <c r="X121" s="3">
        <v>696.0</v>
      </c>
      <c r="Y121" s="3">
        <v>662.0</v>
      </c>
      <c r="Z121" s="10" t="b">
        <f t="shared" ref="Z121:Z132" si="27">X121&lt;Y121</f>
        <v>0</v>
      </c>
      <c r="AA121" s="3">
        <v>0.0</v>
      </c>
      <c r="AB121" s="3">
        <v>0.0</v>
      </c>
      <c r="AC121" s="10" t="b">
        <f t="shared" si="7"/>
        <v>0</v>
      </c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</row>
    <row r="122">
      <c r="A122" s="5" t="s">
        <v>153</v>
      </c>
      <c r="B122" s="6" t="s">
        <v>26</v>
      </c>
      <c r="C122" s="7">
        <v>1.0</v>
      </c>
      <c r="D122" s="8"/>
      <c r="E122" s="8" t="str">
        <f t="shared" si="1"/>
        <v>male</v>
      </c>
      <c r="F122" s="7">
        <v>4.0</v>
      </c>
      <c r="G122" s="9" t="str">
        <f t="shared" si="2"/>
        <v>35-44</v>
      </c>
      <c r="H122" s="7">
        <v>1.0</v>
      </c>
      <c r="I122" s="7">
        <v>0.0</v>
      </c>
      <c r="J122" s="7">
        <v>0.0</v>
      </c>
      <c r="K122" s="7">
        <v>0.0</v>
      </c>
      <c r="L122" s="7">
        <v>0.0</v>
      </c>
      <c r="M122" s="9" t="str">
        <f t="shared" si="3"/>
        <v>White</v>
      </c>
      <c r="N122" s="3">
        <v>1053.6</v>
      </c>
      <c r="O122" s="3">
        <v>973.7</v>
      </c>
      <c r="P122" s="10" t="b">
        <f t="shared" si="4"/>
        <v>0</v>
      </c>
      <c r="Q122" s="3">
        <v>967.0</v>
      </c>
      <c r="R122" s="3">
        <v>891.0</v>
      </c>
      <c r="S122" s="10" t="b">
        <f t="shared" si="5"/>
        <v>0</v>
      </c>
      <c r="T122" s="10" t="str">
        <f t="shared" si="6"/>
        <v>TRUE</v>
      </c>
      <c r="U122" s="3">
        <v>2875.0</v>
      </c>
      <c r="V122" s="3">
        <v>2242.0</v>
      </c>
      <c r="W122" s="10" t="b">
        <f t="shared" si="26"/>
        <v>0</v>
      </c>
      <c r="X122" s="3">
        <v>121.0</v>
      </c>
      <c r="Y122" s="3">
        <v>623.0</v>
      </c>
      <c r="Z122" s="10" t="b">
        <f t="shared" si="27"/>
        <v>1</v>
      </c>
      <c r="AA122" s="3">
        <v>5.0</v>
      </c>
      <c r="AB122" s="3">
        <v>15.0</v>
      </c>
      <c r="AC122" s="10" t="b">
        <f t="shared" si="7"/>
        <v>1</v>
      </c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</row>
    <row r="123">
      <c r="A123" s="5" t="s">
        <v>154</v>
      </c>
      <c r="B123" s="6" t="s">
        <v>26</v>
      </c>
      <c r="C123" s="7">
        <v>1.0</v>
      </c>
      <c r="D123" s="8"/>
      <c r="E123" s="8" t="str">
        <f t="shared" si="1"/>
        <v>male</v>
      </c>
      <c r="F123" s="7">
        <v>4.0</v>
      </c>
      <c r="G123" s="9" t="str">
        <f t="shared" si="2"/>
        <v>35-44</v>
      </c>
      <c r="H123" s="7">
        <v>1.0</v>
      </c>
      <c r="I123" s="7">
        <v>0.0</v>
      </c>
      <c r="J123" s="7">
        <v>0.0</v>
      </c>
      <c r="K123" s="7">
        <v>0.0</v>
      </c>
      <c r="L123" s="7">
        <v>0.0</v>
      </c>
      <c r="M123" s="9" t="str">
        <f t="shared" si="3"/>
        <v>White</v>
      </c>
      <c r="N123" s="3">
        <v>1162.05</v>
      </c>
      <c r="O123" s="3">
        <v>815.7</v>
      </c>
      <c r="P123" s="10" t="b">
        <f t="shared" si="4"/>
        <v>0</v>
      </c>
      <c r="Q123" s="3">
        <v>967.0</v>
      </c>
      <c r="R123" s="3">
        <v>740.0</v>
      </c>
      <c r="S123" s="10" t="b">
        <f t="shared" si="5"/>
        <v>0</v>
      </c>
      <c r="T123" s="10" t="str">
        <f t="shared" si="6"/>
        <v>TRUE</v>
      </c>
      <c r="U123" s="3">
        <v>2160.0</v>
      </c>
      <c r="V123" s="3">
        <v>1895.0</v>
      </c>
      <c r="W123" s="10" t="b">
        <f t="shared" si="26"/>
        <v>0</v>
      </c>
      <c r="X123" s="3">
        <v>690.0</v>
      </c>
      <c r="Y123" s="3">
        <v>441.0</v>
      </c>
      <c r="Z123" s="10" t="b">
        <f t="shared" si="27"/>
        <v>0</v>
      </c>
      <c r="AA123" s="3">
        <v>5.0</v>
      </c>
      <c r="AB123" s="3">
        <v>0.0</v>
      </c>
      <c r="AC123" s="10" t="b">
        <f t="shared" si="7"/>
        <v>0</v>
      </c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</row>
    <row r="124">
      <c r="A124" s="5" t="s">
        <v>155</v>
      </c>
      <c r="B124" s="6" t="s">
        <v>74</v>
      </c>
      <c r="C124" s="7">
        <v>1.0</v>
      </c>
      <c r="D124" s="8"/>
      <c r="E124" s="8" t="str">
        <f t="shared" si="1"/>
        <v>male</v>
      </c>
      <c r="F124" s="7">
        <v>4.0</v>
      </c>
      <c r="G124" s="9" t="str">
        <f t="shared" si="2"/>
        <v>35-44</v>
      </c>
      <c r="H124" s="7">
        <v>1.0</v>
      </c>
      <c r="I124" s="7">
        <v>0.0</v>
      </c>
      <c r="J124" s="7">
        <v>0.0</v>
      </c>
      <c r="K124" s="7">
        <v>0.0</v>
      </c>
      <c r="L124" s="7">
        <v>0.0</v>
      </c>
      <c r="M124" s="9" t="str">
        <f t="shared" si="3"/>
        <v>White</v>
      </c>
      <c r="N124" s="3">
        <v>1250.4</v>
      </c>
      <c r="O124" s="3">
        <v>1193.7</v>
      </c>
      <c r="P124" s="10" t="b">
        <f t="shared" si="4"/>
        <v>0</v>
      </c>
      <c r="Q124" s="3">
        <v>1211.0</v>
      </c>
      <c r="R124" s="3">
        <v>1070.5</v>
      </c>
      <c r="S124" s="10" t="b">
        <f t="shared" si="5"/>
        <v>0</v>
      </c>
      <c r="T124" s="10" t="str">
        <f t="shared" si="6"/>
        <v>TRUE</v>
      </c>
      <c r="U124" s="3">
        <v>1826.0</v>
      </c>
      <c r="V124" s="3">
        <v>2063.0</v>
      </c>
      <c r="W124" s="10" t="b">
        <f t="shared" si="26"/>
        <v>1</v>
      </c>
      <c r="X124" s="3">
        <v>997.0</v>
      </c>
      <c r="Y124" s="3">
        <v>29.0</v>
      </c>
      <c r="Z124" s="10" t="b">
        <f t="shared" si="27"/>
        <v>0</v>
      </c>
      <c r="AA124" s="3">
        <v>5.0</v>
      </c>
      <c r="AB124" s="3">
        <v>20.0</v>
      </c>
      <c r="AC124" s="10" t="b">
        <f t="shared" si="7"/>
        <v>1</v>
      </c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</row>
    <row r="125">
      <c r="A125" s="5" t="s">
        <v>156</v>
      </c>
      <c r="B125" s="6" t="s">
        <v>26</v>
      </c>
      <c r="C125" s="7">
        <v>1.0</v>
      </c>
      <c r="D125" s="8"/>
      <c r="E125" s="8" t="str">
        <f t="shared" si="1"/>
        <v>male</v>
      </c>
      <c r="F125" s="7">
        <v>4.0</v>
      </c>
      <c r="G125" s="9" t="str">
        <f t="shared" si="2"/>
        <v>35-44</v>
      </c>
      <c r="H125" s="7">
        <v>1.0</v>
      </c>
      <c r="I125" s="7">
        <v>0.0</v>
      </c>
      <c r="J125" s="7">
        <v>0.0</v>
      </c>
      <c r="K125" s="7">
        <v>0.0</v>
      </c>
      <c r="L125" s="7">
        <v>0.0</v>
      </c>
      <c r="M125" s="9" t="str">
        <f t="shared" si="3"/>
        <v>White</v>
      </c>
      <c r="N125" s="3">
        <v>1370.85</v>
      </c>
      <c r="O125" s="3">
        <v>1383.85</v>
      </c>
      <c r="P125" s="10" t="b">
        <f t="shared" si="4"/>
        <v>1</v>
      </c>
      <c r="Q125" s="3">
        <v>1213.0</v>
      </c>
      <c r="R125" s="3">
        <v>1319.5</v>
      </c>
      <c r="S125" s="10" t="b">
        <f t="shared" si="5"/>
        <v>1</v>
      </c>
      <c r="T125" s="10" t="str">
        <f t="shared" si="6"/>
        <v>TRUE</v>
      </c>
      <c r="U125" s="3">
        <v>2990.0</v>
      </c>
      <c r="V125" s="3">
        <v>2207.0</v>
      </c>
      <c r="W125" s="10" t="b">
        <f t="shared" si="26"/>
        <v>0</v>
      </c>
      <c r="X125" s="3">
        <v>884.0</v>
      </c>
      <c r="Y125" s="3">
        <v>823.0</v>
      </c>
      <c r="Z125" s="10" t="b">
        <f t="shared" si="27"/>
        <v>0</v>
      </c>
      <c r="AA125" s="3">
        <v>10.0</v>
      </c>
      <c r="AB125" s="3">
        <v>5.0</v>
      </c>
      <c r="AC125" s="10" t="b">
        <f t="shared" si="7"/>
        <v>0</v>
      </c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</row>
    <row r="126">
      <c r="A126" s="5" t="s">
        <v>157</v>
      </c>
      <c r="B126" s="6" t="s">
        <v>26</v>
      </c>
      <c r="C126" s="7">
        <v>1.0</v>
      </c>
      <c r="D126" s="8"/>
      <c r="E126" s="8" t="str">
        <f t="shared" si="1"/>
        <v>male</v>
      </c>
      <c r="F126" s="7">
        <v>4.0</v>
      </c>
      <c r="G126" s="9" t="str">
        <f t="shared" si="2"/>
        <v>35-44</v>
      </c>
      <c r="H126" s="7">
        <v>1.0</v>
      </c>
      <c r="I126" s="7">
        <v>0.0</v>
      </c>
      <c r="J126" s="7">
        <v>0.0</v>
      </c>
      <c r="K126" s="7">
        <v>0.0</v>
      </c>
      <c r="L126" s="7">
        <v>0.0</v>
      </c>
      <c r="M126" s="9" t="str">
        <f t="shared" si="3"/>
        <v>White</v>
      </c>
      <c r="N126" s="3">
        <v>945.95</v>
      </c>
      <c r="O126" s="3">
        <v>819.0</v>
      </c>
      <c r="P126" s="10" t="b">
        <f t="shared" si="4"/>
        <v>0</v>
      </c>
      <c r="Q126" s="3">
        <v>740.5</v>
      </c>
      <c r="R126" s="3">
        <v>760.0</v>
      </c>
      <c r="S126" s="10" t="b">
        <f t="shared" si="5"/>
        <v>1</v>
      </c>
      <c r="T126" s="10" t="str">
        <f t="shared" si="6"/>
        <v>FALSE</v>
      </c>
      <c r="U126" s="3">
        <v>2441.0</v>
      </c>
      <c r="V126" s="3">
        <v>1582.0</v>
      </c>
      <c r="W126" s="10" t="b">
        <f t="shared" si="26"/>
        <v>0</v>
      </c>
      <c r="X126" s="3">
        <v>396.0</v>
      </c>
      <c r="Y126" s="3">
        <v>393.0</v>
      </c>
      <c r="Z126" s="10" t="b">
        <f t="shared" si="27"/>
        <v>0</v>
      </c>
      <c r="AA126" s="3">
        <v>0.0</v>
      </c>
      <c r="AB126" s="3">
        <v>0.0</v>
      </c>
      <c r="AC126" s="10" t="b">
        <f t="shared" si="7"/>
        <v>0</v>
      </c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</row>
    <row r="127">
      <c r="A127" s="5" t="s">
        <v>158</v>
      </c>
      <c r="B127" s="6" t="s">
        <v>26</v>
      </c>
      <c r="C127" s="7">
        <v>1.0</v>
      </c>
      <c r="D127" s="8"/>
      <c r="E127" s="8" t="str">
        <f t="shared" si="1"/>
        <v>male</v>
      </c>
      <c r="F127" s="7">
        <v>4.0</v>
      </c>
      <c r="G127" s="9" t="str">
        <f t="shared" si="2"/>
        <v>35-44</v>
      </c>
      <c r="H127" s="7">
        <v>1.0</v>
      </c>
      <c r="I127" s="7">
        <v>0.0</v>
      </c>
      <c r="J127" s="7">
        <v>0.0</v>
      </c>
      <c r="K127" s="7">
        <v>0.0</v>
      </c>
      <c r="L127" s="7">
        <v>0.0</v>
      </c>
      <c r="M127" s="9" t="str">
        <f t="shared" si="3"/>
        <v>White</v>
      </c>
      <c r="N127" s="3">
        <v>1670.55</v>
      </c>
      <c r="O127" s="3">
        <v>1260.8</v>
      </c>
      <c r="P127" s="10" t="b">
        <f t="shared" si="4"/>
        <v>0</v>
      </c>
      <c r="Q127" s="3">
        <v>1483.0</v>
      </c>
      <c r="R127" s="3">
        <v>1220.0</v>
      </c>
      <c r="S127" s="10" t="b">
        <f t="shared" si="5"/>
        <v>0</v>
      </c>
      <c r="T127" s="10" t="str">
        <f t="shared" si="6"/>
        <v>TRUE</v>
      </c>
      <c r="U127" s="3">
        <v>4846.0</v>
      </c>
      <c r="V127" s="3">
        <v>2355.0</v>
      </c>
      <c r="W127" s="10" t="b">
        <f t="shared" si="26"/>
        <v>0</v>
      </c>
      <c r="X127" s="3">
        <v>636.0</v>
      </c>
      <c r="Y127" s="3">
        <v>583.0</v>
      </c>
      <c r="Z127" s="10" t="b">
        <f t="shared" si="27"/>
        <v>0</v>
      </c>
      <c r="AA127" s="3">
        <v>5.0</v>
      </c>
      <c r="AB127" s="3">
        <v>0.0</v>
      </c>
      <c r="AC127" s="10" t="b">
        <f t="shared" si="7"/>
        <v>0</v>
      </c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</row>
    <row r="128">
      <c r="A128" s="5" t="s">
        <v>159</v>
      </c>
      <c r="B128" s="6" t="s">
        <v>26</v>
      </c>
      <c r="C128" s="7">
        <v>1.0</v>
      </c>
      <c r="D128" s="8"/>
      <c r="E128" s="8" t="str">
        <f t="shared" si="1"/>
        <v>male</v>
      </c>
      <c r="F128" s="7">
        <v>4.0</v>
      </c>
      <c r="G128" s="9" t="str">
        <f t="shared" si="2"/>
        <v>35-44</v>
      </c>
      <c r="H128" s="7">
        <v>1.0</v>
      </c>
      <c r="I128" s="7">
        <v>0.0</v>
      </c>
      <c r="J128" s="7">
        <v>0.0</v>
      </c>
      <c r="K128" s="7">
        <v>0.0</v>
      </c>
      <c r="L128" s="7">
        <v>0.0</v>
      </c>
      <c r="M128" s="9" t="str">
        <f t="shared" si="3"/>
        <v>White</v>
      </c>
      <c r="N128" s="3">
        <v>860.25</v>
      </c>
      <c r="O128" s="3">
        <v>759.45</v>
      </c>
      <c r="P128" s="10" t="b">
        <f t="shared" si="4"/>
        <v>0</v>
      </c>
      <c r="Q128" s="3">
        <v>687.0</v>
      </c>
      <c r="R128" s="3">
        <v>635.5</v>
      </c>
      <c r="S128" s="10" t="b">
        <f t="shared" si="5"/>
        <v>0</v>
      </c>
      <c r="T128" s="10" t="str">
        <f t="shared" si="6"/>
        <v>TRUE</v>
      </c>
      <c r="U128" s="3">
        <v>1755.0</v>
      </c>
      <c r="V128" s="3">
        <v>2385.0</v>
      </c>
      <c r="W128" s="10" t="b">
        <f t="shared" si="26"/>
        <v>1</v>
      </c>
      <c r="X128" s="3">
        <v>507.0</v>
      </c>
      <c r="Y128" s="3">
        <v>341.0</v>
      </c>
      <c r="Z128" s="10" t="b">
        <f t="shared" si="27"/>
        <v>0</v>
      </c>
      <c r="AA128" s="3">
        <v>0.0</v>
      </c>
      <c r="AB128" s="3">
        <v>5.0</v>
      </c>
      <c r="AC128" s="10" t="b">
        <f t="shared" si="7"/>
        <v>1</v>
      </c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</row>
    <row r="129">
      <c r="A129" s="5" t="s">
        <v>160</v>
      </c>
      <c r="B129" s="6" t="s">
        <v>26</v>
      </c>
      <c r="C129" s="7">
        <v>1.0</v>
      </c>
      <c r="D129" s="8"/>
      <c r="E129" s="8" t="str">
        <f t="shared" si="1"/>
        <v>male</v>
      </c>
      <c r="F129" s="7">
        <v>4.0</v>
      </c>
      <c r="G129" s="9" t="str">
        <f t="shared" si="2"/>
        <v>35-44</v>
      </c>
      <c r="H129" s="7">
        <v>1.0</v>
      </c>
      <c r="I129" s="7">
        <v>0.0</v>
      </c>
      <c r="J129" s="7">
        <v>0.0</v>
      </c>
      <c r="K129" s="7">
        <v>0.0</v>
      </c>
      <c r="L129" s="7">
        <v>0.0</v>
      </c>
      <c r="M129" s="9" t="str">
        <f t="shared" si="3"/>
        <v>White</v>
      </c>
      <c r="N129" s="3">
        <v>886.1</v>
      </c>
      <c r="O129" s="3">
        <v>1310.1</v>
      </c>
      <c r="P129" s="10" t="b">
        <f t="shared" si="4"/>
        <v>1</v>
      </c>
      <c r="Q129" s="3">
        <v>753.5</v>
      </c>
      <c r="R129" s="3">
        <v>1233.0</v>
      </c>
      <c r="S129" s="10" t="b">
        <f t="shared" si="5"/>
        <v>1</v>
      </c>
      <c r="T129" s="10" t="str">
        <f t="shared" si="6"/>
        <v>TRUE</v>
      </c>
      <c r="U129" s="3">
        <v>1575.0</v>
      </c>
      <c r="V129" s="3">
        <v>3038.0</v>
      </c>
      <c r="W129" s="10" t="b">
        <f t="shared" si="26"/>
        <v>1</v>
      </c>
      <c r="X129" s="3">
        <v>528.0</v>
      </c>
      <c r="Y129" s="3">
        <v>524.0</v>
      </c>
      <c r="Z129" s="10" t="b">
        <f t="shared" si="27"/>
        <v>0</v>
      </c>
      <c r="AA129" s="3">
        <v>0.0</v>
      </c>
      <c r="AB129" s="3">
        <v>0.0</v>
      </c>
      <c r="AC129" s="10" t="b">
        <f t="shared" si="7"/>
        <v>0</v>
      </c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</row>
    <row r="130">
      <c r="A130" s="5" t="s">
        <v>161</v>
      </c>
      <c r="B130" s="6" t="s">
        <v>26</v>
      </c>
      <c r="C130" s="7">
        <v>1.0</v>
      </c>
      <c r="D130" s="6"/>
      <c r="E130" s="8" t="str">
        <f t="shared" si="1"/>
        <v>male</v>
      </c>
      <c r="F130" s="7">
        <v>4.0</v>
      </c>
      <c r="G130" s="9" t="str">
        <f t="shared" si="2"/>
        <v>35-44</v>
      </c>
      <c r="H130" s="7">
        <v>1.0</v>
      </c>
      <c r="I130" s="7">
        <v>0.0</v>
      </c>
      <c r="J130" s="7">
        <v>0.0</v>
      </c>
      <c r="K130" s="7">
        <v>0.0</v>
      </c>
      <c r="L130" s="7">
        <v>0.0</v>
      </c>
      <c r="M130" s="9" t="str">
        <f t="shared" si="3"/>
        <v>White</v>
      </c>
      <c r="N130" s="3">
        <v>828.05</v>
      </c>
      <c r="O130" s="3">
        <v>873.4</v>
      </c>
      <c r="P130" s="10" t="b">
        <f t="shared" si="4"/>
        <v>1</v>
      </c>
      <c r="Q130" s="3">
        <v>691.5</v>
      </c>
      <c r="R130" s="3">
        <v>751.0</v>
      </c>
      <c r="S130" s="10" t="b">
        <f t="shared" si="5"/>
        <v>1</v>
      </c>
      <c r="T130" s="10" t="str">
        <f t="shared" si="6"/>
        <v>TRUE</v>
      </c>
      <c r="U130" s="3">
        <v>3117.0</v>
      </c>
      <c r="V130" s="3">
        <v>2232.0</v>
      </c>
      <c r="W130" s="10" t="b">
        <f t="shared" si="26"/>
        <v>0</v>
      </c>
      <c r="X130" s="3">
        <v>456.0</v>
      </c>
      <c r="Y130" s="3">
        <v>485.0</v>
      </c>
      <c r="Z130" s="10" t="b">
        <f t="shared" si="27"/>
        <v>1</v>
      </c>
      <c r="AA130" s="3">
        <v>10.0</v>
      </c>
      <c r="AB130" s="3">
        <v>0.0</v>
      </c>
      <c r="AC130" s="10" t="b">
        <f t="shared" si="7"/>
        <v>0</v>
      </c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</row>
    <row r="131">
      <c r="A131" s="5" t="s">
        <v>162</v>
      </c>
      <c r="B131" s="6" t="s">
        <v>163</v>
      </c>
      <c r="C131" s="7">
        <v>1.0</v>
      </c>
      <c r="D131" s="8"/>
      <c r="E131" s="8" t="str">
        <f t="shared" si="1"/>
        <v>male</v>
      </c>
      <c r="F131" s="7">
        <v>5.0</v>
      </c>
      <c r="G131" s="9" t="str">
        <f t="shared" si="2"/>
        <v>45-54</v>
      </c>
      <c r="H131" s="7">
        <v>0.0</v>
      </c>
      <c r="I131" s="7">
        <v>0.0</v>
      </c>
      <c r="J131" s="7">
        <v>1.0</v>
      </c>
      <c r="K131" s="7">
        <v>0.0</v>
      </c>
      <c r="L131" s="7">
        <v>0.0</v>
      </c>
      <c r="M131" s="9" t="str">
        <f t="shared" si="3"/>
        <v>Black or African American</v>
      </c>
      <c r="N131" s="3">
        <v>1725.75</v>
      </c>
      <c r="O131" s="3">
        <v>1642.65</v>
      </c>
      <c r="P131" s="10" t="b">
        <f t="shared" si="4"/>
        <v>0</v>
      </c>
      <c r="Q131" s="3">
        <v>1560.5</v>
      </c>
      <c r="R131" s="3">
        <v>1429.0</v>
      </c>
      <c r="S131" s="10" t="b">
        <f t="shared" si="5"/>
        <v>0</v>
      </c>
      <c r="T131" s="10" t="str">
        <f t="shared" si="6"/>
        <v>TRUE</v>
      </c>
      <c r="U131" s="3">
        <v>3742.0</v>
      </c>
      <c r="V131" s="3">
        <v>2820.0</v>
      </c>
      <c r="W131" s="10" t="b">
        <f t="shared" si="26"/>
        <v>0</v>
      </c>
      <c r="X131" s="3">
        <v>1079.0</v>
      </c>
      <c r="Y131" s="3">
        <v>940.0</v>
      </c>
      <c r="Z131" s="10" t="b">
        <f t="shared" si="27"/>
        <v>0</v>
      </c>
      <c r="AA131" s="3">
        <v>5.0</v>
      </c>
      <c r="AB131" s="3">
        <v>0.0</v>
      </c>
      <c r="AC131" s="10" t="b">
        <f t="shared" si="7"/>
        <v>0</v>
      </c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</row>
    <row r="132">
      <c r="A132" s="5" t="s">
        <v>164</v>
      </c>
      <c r="B132" s="6" t="s">
        <v>26</v>
      </c>
      <c r="C132" s="7">
        <v>1.0</v>
      </c>
      <c r="D132" s="8"/>
      <c r="E132" s="8" t="str">
        <f t="shared" si="1"/>
        <v>male</v>
      </c>
      <c r="F132" s="7">
        <v>5.0</v>
      </c>
      <c r="G132" s="9" t="str">
        <f t="shared" si="2"/>
        <v>45-54</v>
      </c>
      <c r="H132" s="7">
        <v>0.0</v>
      </c>
      <c r="I132" s="7">
        <v>0.0</v>
      </c>
      <c r="J132" s="7">
        <v>1.0</v>
      </c>
      <c r="K132" s="7">
        <v>0.0</v>
      </c>
      <c r="L132" s="7">
        <v>0.0</v>
      </c>
      <c r="M132" s="9" t="str">
        <f t="shared" si="3"/>
        <v>Black or African American</v>
      </c>
      <c r="N132" s="3">
        <v>837.3</v>
      </c>
      <c r="O132" s="3">
        <v>662.25</v>
      </c>
      <c r="P132" s="10" t="b">
        <f t="shared" si="4"/>
        <v>0</v>
      </c>
      <c r="Q132" s="3">
        <v>760.5</v>
      </c>
      <c r="R132" s="3">
        <v>696.0</v>
      </c>
      <c r="S132" s="10" t="b">
        <f t="shared" si="5"/>
        <v>0</v>
      </c>
      <c r="T132" s="10" t="str">
        <f t="shared" si="6"/>
        <v>TRUE</v>
      </c>
      <c r="U132" s="3">
        <v>1413.0</v>
      </c>
      <c r="V132" s="3">
        <v>1060.0</v>
      </c>
      <c r="W132" s="10" t="b">
        <f t="shared" si="26"/>
        <v>0</v>
      </c>
      <c r="X132" s="3">
        <v>353.0</v>
      </c>
      <c r="Y132" s="3">
        <v>76.0</v>
      </c>
      <c r="Z132" s="10" t="b">
        <f t="shared" si="27"/>
        <v>0</v>
      </c>
      <c r="AA132" s="3">
        <v>10.0</v>
      </c>
      <c r="AB132" s="3">
        <v>10.0</v>
      </c>
      <c r="AC132" s="10" t="b">
        <f t="shared" si="7"/>
        <v>0</v>
      </c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</row>
    <row r="133">
      <c r="A133" s="12" t="s">
        <v>165</v>
      </c>
      <c r="B133" s="6"/>
      <c r="C133" s="7">
        <v>1.0</v>
      </c>
      <c r="D133" s="8"/>
      <c r="E133" s="8" t="str">
        <f t="shared" si="1"/>
        <v>male</v>
      </c>
      <c r="F133" s="7">
        <v>5.0</v>
      </c>
      <c r="G133" s="9" t="str">
        <f t="shared" si="2"/>
        <v>45-54</v>
      </c>
      <c r="H133" s="7">
        <v>1.0</v>
      </c>
      <c r="I133" s="7">
        <v>0.0</v>
      </c>
      <c r="J133" s="7">
        <v>0.0</v>
      </c>
      <c r="K133" s="7">
        <v>0.0</v>
      </c>
      <c r="L133" s="7">
        <v>0.0</v>
      </c>
      <c r="M133" s="9" t="str">
        <f t="shared" si="3"/>
        <v>White</v>
      </c>
      <c r="N133" s="13">
        <v>1378.6</v>
      </c>
      <c r="O133" s="13">
        <v>1378.9</v>
      </c>
      <c r="P133" s="14" t="b">
        <f t="shared" si="4"/>
        <v>1</v>
      </c>
      <c r="Q133" s="15">
        <v>1257.5</v>
      </c>
      <c r="R133" s="15">
        <v>1278.0</v>
      </c>
      <c r="S133" s="14" t="b">
        <f t="shared" si="5"/>
        <v>1</v>
      </c>
      <c r="T133" s="10" t="str">
        <f t="shared" si="6"/>
        <v>TRUE</v>
      </c>
      <c r="U133" s="3"/>
      <c r="V133" s="3"/>
      <c r="W133" s="10"/>
      <c r="X133" s="3"/>
      <c r="Y133" s="3"/>
      <c r="Z133" s="10"/>
      <c r="AA133" s="15">
        <v>0.0</v>
      </c>
      <c r="AB133" s="15">
        <v>10.0</v>
      </c>
      <c r="AC133" s="10" t="b">
        <f t="shared" si="7"/>
        <v>1</v>
      </c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</row>
    <row r="134">
      <c r="A134" s="12" t="s">
        <v>166</v>
      </c>
      <c r="B134" s="6"/>
      <c r="C134" s="7">
        <v>1.0</v>
      </c>
      <c r="D134" s="8"/>
      <c r="E134" s="8" t="str">
        <f t="shared" si="1"/>
        <v>male</v>
      </c>
      <c r="F134" s="7">
        <v>5.0</v>
      </c>
      <c r="G134" s="9" t="str">
        <f t="shared" si="2"/>
        <v>45-54</v>
      </c>
      <c r="H134" s="7">
        <v>1.0</v>
      </c>
      <c r="I134" s="7">
        <v>2.0</v>
      </c>
      <c r="J134" s="7">
        <v>0.0</v>
      </c>
      <c r="K134" s="7">
        <v>0.0</v>
      </c>
      <c r="L134" s="7">
        <v>0.0</v>
      </c>
      <c r="M134" s="18" t="s">
        <v>167</v>
      </c>
      <c r="N134" s="13">
        <v>891.2</v>
      </c>
      <c r="O134" s="13">
        <v>901.75</v>
      </c>
      <c r="P134" s="14" t="b">
        <f t="shared" si="4"/>
        <v>1</v>
      </c>
      <c r="Q134" s="15">
        <v>752.0</v>
      </c>
      <c r="R134" s="15">
        <v>704.0</v>
      </c>
      <c r="S134" s="14" t="b">
        <f t="shared" si="5"/>
        <v>0</v>
      </c>
      <c r="T134" s="10" t="str">
        <f t="shared" si="6"/>
        <v>FALSE</v>
      </c>
      <c r="U134" s="3"/>
      <c r="V134" s="3"/>
      <c r="W134" s="10"/>
      <c r="X134" s="3"/>
      <c r="Y134" s="3"/>
      <c r="Z134" s="10"/>
      <c r="AA134" s="15">
        <v>10.0</v>
      </c>
      <c r="AB134" s="15">
        <v>20.0</v>
      </c>
      <c r="AC134" s="10" t="b">
        <f t="shared" si="7"/>
        <v>1</v>
      </c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</row>
    <row r="135">
      <c r="A135" s="5" t="s">
        <v>168</v>
      </c>
      <c r="B135" s="6" t="s">
        <v>26</v>
      </c>
      <c r="C135" s="7">
        <v>1.0</v>
      </c>
      <c r="D135" s="8"/>
      <c r="E135" s="8" t="str">
        <f t="shared" si="1"/>
        <v>male</v>
      </c>
      <c r="F135" s="7">
        <v>5.0</v>
      </c>
      <c r="G135" s="9" t="str">
        <f t="shared" si="2"/>
        <v>45-54</v>
      </c>
      <c r="H135" s="7">
        <v>1.0</v>
      </c>
      <c r="I135" s="7">
        <v>0.0</v>
      </c>
      <c r="J135" s="7">
        <v>0.0</v>
      </c>
      <c r="K135" s="7">
        <v>0.0</v>
      </c>
      <c r="L135" s="7">
        <v>0.0</v>
      </c>
      <c r="M135" s="9" t="str">
        <f t="shared" ref="M135:M154" si="28">IFS(H135=1, "White", I135=1, "Hispanic or Latino", J135=1, "Black or African American", K135=1, "Asian or Pacific Islander", L135=1, "Other")</f>
        <v>White</v>
      </c>
      <c r="N135" s="3">
        <v>1626.65</v>
      </c>
      <c r="O135" s="3">
        <v>2777.35</v>
      </c>
      <c r="P135" s="10" t="b">
        <f t="shared" si="4"/>
        <v>1</v>
      </c>
      <c r="Q135" s="3">
        <v>1470.0</v>
      </c>
      <c r="R135" s="3">
        <v>1889.5</v>
      </c>
      <c r="S135" s="10" t="b">
        <f t="shared" si="5"/>
        <v>1</v>
      </c>
      <c r="T135" s="10" t="str">
        <f t="shared" si="6"/>
        <v>TRUE</v>
      </c>
      <c r="U135" s="3">
        <v>3259.0</v>
      </c>
      <c r="V135" s="3">
        <v>13111.0</v>
      </c>
      <c r="W135" s="10" t="b">
        <f t="shared" ref="W135:W143" si="29">U135&lt;V135</f>
        <v>1</v>
      </c>
      <c r="X135" s="3">
        <v>978.0</v>
      </c>
      <c r="Y135" s="3">
        <v>1215.0</v>
      </c>
      <c r="Z135" s="10" t="b">
        <f t="shared" ref="Z135:Z143" si="30">X135&lt;Y135</f>
        <v>1</v>
      </c>
      <c r="AA135" s="3">
        <v>0.0</v>
      </c>
      <c r="AB135" s="3">
        <v>15.0</v>
      </c>
      <c r="AC135" s="10" t="b">
        <f t="shared" si="7"/>
        <v>1</v>
      </c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</row>
    <row r="136">
      <c r="A136" s="5" t="s">
        <v>169</v>
      </c>
      <c r="B136" s="6" t="s">
        <v>26</v>
      </c>
      <c r="C136" s="7">
        <v>1.0</v>
      </c>
      <c r="D136" s="8"/>
      <c r="E136" s="8" t="str">
        <f t="shared" si="1"/>
        <v>male</v>
      </c>
      <c r="F136" s="7">
        <v>5.0</v>
      </c>
      <c r="G136" s="9" t="str">
        <f t="shared" si="2"/>
        <v>45-54</v>
      </c>
      <c r="H136" s="7">
        <v>1.0</v>
      </c>
      <c r="I136" s="7">
        <v>0.0</v>
      </c>
      <c r="J136" s="7">
        <v>0.0</v>
      </c>
      <c r="K136" s="7">
        <v>0.0</v>
      </c>
      <c r="L136" s="7">
        <v>0.0</v>
      </c>
      <c r="M136" s="9" t="str">
        <f t="shared" si="28"/>
        <v>White</v>
      </c>
      <c r="N136" s="3">
        <v>853.65</v>
      </c>
      <c r="O136" s="3">
        <v>1100.55</v>
      </c>
      <c r="P136" s="10" t="b">
        <f t="shared" si="4"/>
        <v>1</v>
      </c>
      <c r="Q136" s="3">
        <v>825.0</v>
      </c>
      <c r="R136" s="3">
        <v>856.5</v>
      </c>
      <c r="S136" s="10" t="b">
        <f t="shared" si="5"/>
        <v>1</v>
      </c>
      <c r="T136" s="10" t="str">
        <f t="shared" si="6"/>
        <v>TRUE</v>
      </c>
      <c r="U136" s="3">
        <v>1817.0</v>
      </c>
      <c r="V136" s="3">
        <v>2517.0</v>
      </c>
      <c r="W136" s="10" t="b">
        <f t="shared" si="29"/>
        <v>1</v>
      </c>
      <c r="X136" s="3">
        <v>543.0</v>
      </c>
      <c r="Y136" s="3">
        <v>631.0</v>
      </c>
      <c r="Z136" s="10" t="b">
        <f t="shared" si="30"/>
        <v>1</v>
      </c>
      <c r="AA136" s="3">
        <v>5.0</v>
      </c>
      <c r="AB136" s="3">
        <v>0.0</v>
      </c>
      <c r="AC136" s="10" t="b">
        <f t="shared" si="7"/>
        <v>0</v>
      </c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</row>
    <row r="137">
      <c r="A137" s="5" t="s">
        <v>170</v>
      </c>
      <c r="B137" s="6" t="s">
        <v>26</v>
      </c>
      <c r="C137" s="7">
        <v>1.0</v>
      </c>
      <c r="D137" s="8"/>
      <c r="E137" s="8" t="str">
        <f t="shared" si="1"/>
        <v>male</v>
      </c>
      <c r="F137" s="7">
        <v>5.0</v>
      </c>
      <c r="G137" s="9" t="str">
        <f t="shared" si="2"/>
        <v>45-54</v>
      </c>
      <c r="H137" s="7">
        <v>1.0</v>
      </c>
      <c r="I137" s="7">
        <v>0.0</v>
      </c>
      <c r="J137" s="7">
        <v>0.0</v>
      </c>
      <c r="K137" s="7">
        <v>0.0</v>
      </c>
      <c r="L137" s="7">
        <v>0.0</v>
      </c>
      <c r="M137" s="9" t="str">
        <f t="shared" si="28"/>
        <v>White</v>
      </c>
      <c r="N137" s="3">
        <v>2172.65</v>
      </c>
      <c r="O137" s="3">
        <v>2462.0</v>
      </c>
      <c r="P137" s="10" t="b">
        <f t="shared" si="4"/>
        <v>1</v>
      </c>
      <c r="Q137" s="3">
        <v>1975.5</v>
      </c>
      <c r="R137" s="3">
        <v>2437.5</v>
      </c>
      <c r="S137" s="10" t="b">
        <f t="shared" si="5"/>
        <v>1</v>
      </c>
      <c r="T137" s="10" t="str">
        <f t="shared" si="6"/>
        <v>TRUE</v>
      </c>
      <c r="U137" s="3">
        <v>3371.0</v>
      </c>
      <c r="V137" s="3">
        <v>4819.0</v>
      </c>
      <c r="W137" s="10" t="b">
        <f t="shared" si="29"/>
        <v>1</v>
      </c>
      <c r="X137" s="3">
        <v>1295.0</v>
      </c>
      <c r="Y137" s="3">
        <v>1147.0</v>
      </c>
      <c r="Z137" s="10" t="b">
        <f t="shared" si="30"/>
        <v>0</v>
      </c>
      <c r="AA137" s="3">
        <v>20.0</v>
      </c>
      <c r="AB137" s="3">
        <v>35.0</v>
      </c>
      <c r="AC137" s="10" t="b">
        <f t="shared" si="7"/>
        <v>1</v>
      </c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</row>
    <row r="138">
      <c r="A138" s="5" t="s">
        <v>171</v>
      </c>
      <c r="B138" s="6" t="s">
        <v>26</v>
      </c>
      <c r="C138" s="7">
        <v>1.0</v>
      </c>
      <c r="D138" s="8"/>
      <c r="E138" s="8" t="str">
        <f t="shared" si="1"/>
        <v>male</v>
      </c>
      <c r="F138" s="7">
        <v>5.0</v>
      </c>
      <c r="G138" s="9" t="str">
        <f t="shared" si="2"/>
        <v>45-54</v>
      </c>
      <c r="H138" s="7">
        <v>1.0</v>
      </c>
      <c r="I138" s="7">
        <v>1.0</v>
      </c>
      <c r="J138" s="7">
        <v>0.0</v>
      </c>
      <c r="K138" s="7">
        <v>0.0</v>
      </c>
      <c r="L138" s="7">
        <v>0.0</v>
      </c>
      <c r="M138" s="9" t="str">
        <f t="shared" si="28"/>
        <v>White</v>
      </c>
      <c r="N138" s="3">
        <v>775.5</v>
      </c>
      <c r="O138" s="3">
        <v>1025.1</v>
      </c>
      <c r="P138" s="10" t="b">
        <f t="shared" si="4"/>
        <v>1</v>
      </c>
      <c r="Q138" s="3">
        <v>760.5</v>
      </c>
      <c r="R138" s="3">
        <v>868.5</v>
      </c>
      <c r="S138" s="10" t="b">
        <f t="shared" si="5"/>
        <v>1</v>
      </c>
      <c r="T138" s="10" t="str">
        <f t="shared" si="6"/>
        <v>TRUE</v>
      </c>
      <c r="U138" s="3">
        <v>1060.0</v>
      </c>
      <c r="V138" s="3">
        <v>3292.0</v>
      </c>
      <c r="W138" s="10" t="b">
        <f t="shared" si="29"/>
        <v>1</v>
      </c>
      <c r="X138" s="3">
        <v>536.0</v>
      </c>
      <c r="Y138" s="3">
        <v>612.0</v>
      </c>
      <c r="Z138" s="10" t="b">
        <f t="shared" si="30"/>
        <v>1</v>
      </c>
      <c r="AA138" s="3">
        <v>0.0</v>
      </c>
      <c r="AB138" s="3">
        <v>5.0</v>
      </c>
      <c r="AC138" s="10" t="b">
        <f t="shared" si="7"/>
        <v>1</v>
      </c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</row>
    <row r="139">
      <c r="A139" s="5" t="s">
        <v>172</v>
      </c>
      <c r="B139" s="6" t="s">
        <v>173</v>
      </c>
      <c r="C139" s="7">
        <v>1.0</v>
      </c>
      <c r="D139" s="8"/>
      <c r="E139" s="8" t="str">
        <f t="shared" si="1"/>
        <v>male</v>
      </c>
      <c r="F139" s="7">
        <v>5.0</v>
      </c>
      <c r="G139" s="9" t="str">
        <f t="shared" si="2"/>
        <v>45-54</v>
      </c>
      <c r="H139" s="7">
        <v>1.0</v>
      </c>
      <c r="I139" s="7">
        <v>0.0</v>
      </c>
      <c r="J139" s="7">
        <v>0.0</v>
      </c>
      <c r="K139" s="7">
        <v>0.0</v>
      </c>
      <c r="L139" s="7">
        <v>0.0</v>
      </c>
      <c r="M139" s="9" t="str">
        <f t="shared" si="28"/>
        <v>White</v>
      </c>
      <c r="N139" s="3">
        <v>1040.3</v>
      </c>
      <c r="O139" s="3">
        <v>902.8</v>
      </c>
      <c r="P139" s="10" t="b">
        <f t="shared" si="4"/>
        <v>0</v>
      </c>
      <c r="Q139" s="3">
        <v>914.5</v>
      </c>
      <c r="R139" s="3">
        <v>734.0</v>
      </c>
      <c r="S139" s="10" t="b">
        <f t="shared" si="5"/>
        <v>0</v>
      </c>
      <c r="T139" s="10" t="str">
        <f t="shared" si="6"/>
        <v>TRUE</v>
      </c>
      <c r="U139" s="3">
        <v>2067.0</v>
      </c>
      <c r="V139" s="3">
        <v>2234.0</v>
      </c>
      <c r="W139" s="10" t="b">
        <f t="shared" si="29"/>
        <v>1</v>
      </c>
      <c r="X139" s="3">
        <v>349.0</v>
      </c>
      <c r="Y139" s="3">
        <v>587.0</v>
      </c>
      <c r="Z139" s="10" t="b">
        <f t="shared" si="30"/>
        <v>1</v>
      </c>
      <c r="AA139" s="3">
        <v>5.0</v>
      </c>
      <c r="AB139" s="3">
        <v>0.0</v>
      </c>
      <c r="AC139" s="10" t="b">
        <f t="shared" si="7"/>
        <v>0</v>
      </c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</row>
    <row r="140">
      <c r="A140" s="5" t="s">
        <v>174</v>
      </c>
      <c r="B140" s="6" t="s">
        <v>26</v>
      </c>
      <c r="C140" s="7">
        <v>1.0</v>
      </c>
      <c r="D140" s="8"/>
      <c r="E140" s="8" t="str">
        <f t="shared" si="1"/>
        <v>male</v>
      </c>
      <c r="F140" s="7">
        <v>5.0</v>
      </c>
      <c r="G140" s="9" t="str">
        <f t="shared" si="2"/>
        <v>45-54</v>
      </c>
      <c r="H140" s="7">
        <v>1.0</v>
      </c>
      <c r="I140" s="7">
        <v>0.0</v>
      </c>
      <c r="J140" s="7">
        <v>0.0</v>
      </c>
      <c r="K140" s="7">
        <v>0.0</v>
      </c>
      <c r="L140" s="7">
        <v>0.0</v>
      </c>
      <c r="M140" s="9" t="str">
        <f t="shared" si="28"/>
        <v>White</v>
      </c>
      <c r="N140" s="3">
        <v>759.95</v>
      </c>
      <c r="O140" s="3">
        <v>743.65</v>
      </c>
      <c r="P140" s="10" t="b">
        <f t="shared" si="4"/>
        <v>0</v>
      </c>
      <c r="Q140" s="3">
        <v>669.0</v>
      </c>
      <c r="R140" s="3">
        <v>669.5</v>
      </c>
      <c r="S140" s="10" t="b">
        <f t="shared" si="5"/>
        <v>1</v>
      </c>
      <c r="T140" s="10" t="str">
        <f t="shared" si="6"/>
        <v>FALSE</v>
      </c>
      <c r="U140" s="3">
        <v>1502.0</v>
      </c>
      <c r="V140" s="3">
        <v>1709.0</v>
      </c>
      <c r="W140" s="10" t="b">
        <f t="shared" si="29"/>
        <v>1</v>
      </c>
      <c r="X140" s="3">
        <v>496.0</v>
      </c>
      <c r="Y140" s="3">
        <v>538.0</v>
      </c>
      <c r="Z140" s="10" t="b">
        <f t="shared" si="30"/>
        <v>1</v>
      </c>
      <c r="AA140" s="3">
        <v>0.0</v>
      </c>
      <c r="AB140" s="3">
        <v>0.0</v>
      </c>
      <c r="AC140" s="10" t="b">
        <f t="shared" si="7"/>
        <v>0</v>
      </c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</row>
    <row r="141">
      <c r="A141" s="5" t="s">
        <v>175</v>
      </c>
      <c r="B141" s="6" t="s">
        <v>26</v>
      </c>
      <c r="C141" s="7">
        <v>1.0</v>
      </c>
      <c r="D141" s="8"/>
      <c r="E141" s="8" t="str">
        <f t="shared" si="1"/>
        <v>male</v>
      </c>
      <c r="F141" s="7">
        <v>5.0</v>
      </c>
      <c r="G141" s="9" t="str">
        <f t="shared" si="2"/>
        <v>45-54</v>
      </c>
      <c r="H141" s="7">
        <v>1.0</v>
      </c>
      <c r="I141" s="7">
        <v>0.0</v>
      </c>
      <c r="J141" s="7">
        <v>0.0</v>
      </c>
      <c r="K141" s="7">
        <v>0.0</v>
      </c>
      <c r="L141" s="7">
        <v>0.0</v>
      </c>
      <c r="M141" s="9" t="str">
        <f t="shared" si="28"/>
        <v>White</v>
      </c>
      <c r="N141" s="3">
        <v>641.8</v>
      </c>
      <c r="O141" s="3">
        <v>658.1</v>
      </c>
      <c r="P141" s="10" t="b">
        <f t="shared" si="4"/>
        <v>1</v>
      </c>
      <c r="Q141" s="3">
        <v>608.0</v>
      </c>
      <c r="R141" s="3">
        <v>599.0</v>
      </c>
      <c r="S141" s="10" t="b">
        <f t="shared" si="5"/>
        <v>0</v>
      </c>
      <c r="T141" s="10" t="str">
        <f t="shared" si="6"/>
        <v>FALSE</v>
      </c>
      <c r="U141" s="3">
        <v>991.0</v>
      </c>
      <c r="V141" s="3">
        <v>975.0</v>
      </c>
      <c r="W141" s="10" t="b">
        <f t="shared" si="29"/>
        <v>0</v>
      </c>
      <c r="X141" s="3">
        <v>487.0</v>
      </c>
      <c r="Y141" s="3">
        <v>152.0</v>
      </c>
      <c r="Z141" s="10" t="b">
        <f t="shared" si="30"/>
        <v>0</v>
      </c>
      <c r="AA141" s="3">
        <v>5.0</v>
      </c>
      <c r="AB141" s="3">
        <v>20.0</v>
      </c>
      <c r="AC141" s="10" t="b">
        <f t="shared" si="7"/>
        <v>1</v>
      </c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</row>
    <row r="142">
      <c r="A142" s="5" t="s">
        <v>176</v>
      </c>
      <c r="B142" s="6" t="s">
        <v>26</v>
      </c>
      <c r="C142" s="7">
        <v>1.0</v>
      </c>
      <c r="D142" s="8"/>
      <c r="E142" s="8" t="str">
        <f t="shared" si="1"/>
        <v>male</v>
      </c>
      <c r="F142" s="7">
        <v>5.0</v>
      </c>
      <c r="G142" s="9" t="str">
        <f t="shared" si="2"/>
        <v>45-54</v>
      </c>
      <c r="H142" s="7">
        <v>1.0</v>
      </c>
      <c r="I142" s="7">
        <v>0.0</v>
      </c>
      <c r="J142" s="7">
        <v>0.0</v>
      </c>
      <c r="K142" s="7">
        <v>0.0</v>
      </c>
      <c r="L142" s="7">
        <v>0.0</v>
      </c>
      <c r="M142" s="9" t="str">
        <f t="shared" si="28"/>
        <v>White</v>
      </c>
      <c r="N142" s="3">
        <v>638.6</v>
      </c>
      <c r="O142" s="3">
        <v>845.5</v>
      </c>
      <c r="P142" s="10" t="b">
        <f t="shared" si="4"/>
        <v>1</v>
      </c>
      <c r="Q142" s="3">
        <v>624.5</v>
      </c>
      <c r="R142" s="3">
        <v>756.0</v>
      </c>
      <c r="S142" s="10" t="b">
        <f t="shared" si="5"/>
        <v>1</v>
      </c>
      <c r="T142" s="10" t="str">
        <f t="shared" si="6"/>
        <v>TRUE</v>
      </c>
      <c r="U142" s="3">
        <v>824.0</v>
      </c>
      <c r="V142" s="3">
        <v>1641.0</v>
      </c>
      <c r="W142" s="10" t="b">
        <f t="shared" si="29"/>
        <v>1</v>
      </c>
      <c r="X142" s="3">
        <v>528.0</v>
      </c>
      <c r="Y142" s="3">
        <v>582.0</v>
      </c>
      <c r="Z142" s="10" t="b">
        <f t="shared" si="30"/>
        <v>1</v>
      </c>
      <c r="AA142" s="3">
        <v>5.0</v>
      </c>
      <c r="AB142" s="3">
        <v>0.0</v>
      </c>
      <c r="AC142" s="10" t="b">
        <f t="shared" si="7"/>
        <v>0</v>
      </c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</row>
    <row r="143">
      <c r="A143" s="5" t="s">
        <v>177</v>
      </c>
      <c r="B143" s="6" t="s">
        <v>26</v>
      </c>
      <c r="C143" s="7">
        <v>1.0</v>
      </c>
      <c r="D143" s="8"/>
      <c r="E143" s="8" t="str">
        <f t="shared" si="1"/>
        <v>male</v>
      </c>
      <c r="F143" s="7">
        <v>6.0</v>
      </c>
      <c r="G143" s="9" t="str">
        <f t="shared" si="2"/>
        <v>55-64</v>
      </c>
      <c r="H143" s="7">
        <v>0.0</v>
      </c>
      <c r="I143" s="7">
        <v>0.0</v>
      </c>
      <c r="J143" s="7">
        <v>0.0</v>
      </c>
      <c r="K143" s="7">
        <v>1.0</v>
      </c>
      <c r="L143" s="7">
        <v>0.0</v>
      </c>
      <c r="M143" s="9" t="str">
        <f t="shared" si="28"/>
        <v>Asian or Pacific Islander</v>
      </c>
      <c r="N143" s="3">
        <v>735.75</v>
      </c>
      <c r="O143" s="3">
        <v>748.6</v>
      </c>
      <c r="P143" s="10" t="b">
        <f t="shared" si="4"/>
        <v>1</v>
      </c>
      <c r="Q143" s="3">
        <v>664.0</v>
      </c>
      <c r="R143" s="3">
        <v>745.0</v>
      </c>
      <c r="S143" s="10" t="b">
        <f t="shared" si="5"/>
        <v>1</v>
      </c>
      <c r="T143" s="10" t="str">
        <f t="shared" si="6"/>
        <v>TRUE</v>
      </c>
      <c r="U143" s="3">
        <v>1573.0</v>
      </c>
      <c r="V143" s="3">
        <v>1318.0</v>
      </c>
      <c r="W143" s="10" t="b">
        <f t="shared" si="29"/>
        <v>0</v>
      </c>
      <c r="X143" s="3">
        <v>442.0</v>
      </c>
      <c r="Y143" s="3">
        <v>528.0</v>
      </c>
      <c r="Z143" s="10" t="b">
        <f t="shared" si="30"/>
        <v>1</v>
      </c>
      <c r="AA143" s="3">
        <v>0.0</v>
      </c>
      <c r="AB143" s="3">
        <v>0.0</v>
      </c>
      <c r="AC143" s="10" t="b">
        <f t="shared" si="7"/>
        <v>0</v>
      </c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</row>
    <row r="144">
      <c r="A144" s="12" t="s">
        <v>178</v>
      </c>
      <c r="B144" s="6"/>
      <c r="C144" s="7">
        <v>1.0</v>
      </c>
      <c r="D144" s="8"/>
      <c r="E144" s="8" t="str">
        <f t="shared" si="1"/>
        <v>male</v>
      </c>
      <c r="F144" s="7">
        <v>6.0</v>
      </c>
      <c r="G144" s="9" t="str">
        <f t="shared" si="2"/>
        <v>55-64</v>
      </c>
      <c r="H144" s="7">
        <v>1.0</v>
      </c>
      <c r="I144" s="7">
        <v>0.0</v>
      </c>
      <c r="J144" s="7">
        <v>0.0</v>
      </c>
      <c r="K144" s="7">
        <v>0.0</v>
      </c>
      <c r="L144" s="7">
        <v>0.0</v>
      </c>
      <c r="M144" s="9" t="str">
        <f t="shared" si="28"/>
        <v>White</v>
      </c>
      <c r="N144" s="13">
        <v>1238.65</v>
      </c>
      <c r="O144" s="13">
        <v>2109.3</v>
      </c>
      <c r="P144" s="14" t="b">
        <f t="shared" si="4"/>
        <v>1</v>
      </c>
      <c r="Q144" s="15">
        <v>1056.5</v>
      </c>
      <c r="R144" s="15">
        <v>1894.5</v>
      </c>
      <c r="S144" s="14" t="b">
        <f t="shared" si="5"/>
        <v>1</v>
      </c>
      <c r="T144" s="10" t="str">
        <f t="shared" si="6"/>
        <v>TRUE</v>
      </c>
      <c r="U144" s="3"/>
      <c r="V144" s="3"/>
      <c r="W144" s="10"/>
      <c r="X144" s="3"/>
      <c r="Y144" s="3"/>
      <c r="Z144" s="10"/>
      <c r="AA144" s="15">
        <v>0.0</v>
      </c>
      <c r="AB144" s="15">
        <v>10.0</v>
      </c>
      <c r="AC144" s="10" t="b">
        <f t="shared" si="7"/>
        <v>1</v>
      </c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</row>
    <row r="145">
      <c r="A145" s="5" t="s">
        <v>179</v>
      </c>
      <c r="B145" s="6" t="s">
        <v>26</v>
      </c>
      <c r="C145" s="7">
        <v>1.0</v>
      </c>
      <c r="D145" s="8"/>
      <c r="E145" s="8" t="str">
        <f t="shared" si="1"/>
        <v>male</v>
      </c>
      <c r="F145" s="7">
        <v>6.0</v>
      </c>
      <c r="G145" s="9" t="str">
        <f t="shared" si="2"/>
        <v>55-64</v>
      </c>
      <c r="H145" s="7">
        <v>1.0</v>
      </c>
      <c r="I145" s="7">
        <v>0.0</v>
      </c>
      <c r="J145" s="7">
        <v>0.0</v>
      </c>
      <c r="K145" s="7">
        <v>0.0</v>
      </c>
      <c r="L145" s="7">
        <v>0.0</v>
      </c>
      <c r="M145" s="9" t="str">
        <f t="shared" si="28"/>
        <v>White</v>
      </c>
      <c r="N145" s="3">
        <v>759.3</v>
      </c>
      <c r="O145" s="3">
        <v>743.7</v>
      </c>
      <c r="P145" s="10" t="b">
        <f t="shared" si="4"/>
        <v>0</v>
      </c>
      <c r="Q145" s="3">
        <v>711.0</v>
      </c>
      <c r="R145" s="3">
        <v>699.0</v>
      </c>
      <c r="S145" s="10" t="b">
        <f t="shared" si="5"/>
        <v>0</v>
      </c>
      <c r="T145" s="10" t="str">
        <f t="shared" si="6"/>
        <v>TRUE</v>
      </c>
      <c r="U145" s="3">
        <v>1095.0</v>
      </c>
      <c r="V145" s="3">
        <v>1066.0</v>
      </c>
      <c r="W145" s="10" t="b">
        <f t="shared" ref="W145:W154" si="31">U145&lt;V145</f>
        <v>0</v>
      </c>
      <c r="X145" s="3">
        <v>566.0</v>
      </c>
      <c r="Y145" s="3">
        <v>539.0</v>
      </c>
      <c r="Z145" s="10" t="b">
        <f t="shared" ref="Z145:Z154" si="32">X145&lt;Y145</f>
        <v>0</v>
      </c>
      <c r="AA145" s="3">
        <v>5.0</v>
      </c>
      <c r="AB145" s="3">
        <v>0.0</v>
      </c>
      <c r="AC145" s="10" t="b">
        <f t="shared" si="7"/>
        <v>0</v>
      </c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</row>
    <row r="146">
      <c r="A146" s="5" t="s">
        <v>180</v>
      </c>
      <c r="B146" s="6" t="s">
        <v>26</v>
      </c>
      <c r="C146" s="7">
        <v>1.0</v>
      </c>
      <c r="D146" s="8"/>
      <c r="E146" s="8" t="str">
        <f t="shared" si="1"/>
        <v>male</v>
      </c>
      <c r="F146" s="7">
        <v>6.0</v>
      </c>
      <c r="G146" s="9" t="str">
        <f t="shared" si="2"/>
        <v>55-64</v>
      </c>
      <c r="H146" s="7">
        <v>1.0</v>
      </c>
      <c r="I146" s="7">
        <v>0.0</v>
      </c>
      <c r="J146" s="7">
        <v>0.0</v>
      </c>
      <c r="K146" s="7">
        <v>1.0</v>
      </c>
      <c r="L146" s="7">
        <v>0.0</v>
      </c>
      <c r="M146" s="9" t="str">
        <f t="shared" si="28"/>
        <v>White</v>
      </c>
      <c r="N146" s="3">
        <v>720.4</v>
      </c>
      <c r="O146" s="3">
        <v>789.7</v>
      </c>
      <c r="P146" s="10" t="b">
        <f t="shared" si="4"/>
        <v>1</v>
      </c>
      <c r="Q146" s="3">
        <v>699.0</v>
      </c>
      <c r="R146" s="3">
        <v>739.0</v>
      </c>
      <c r="S146" s="10" t="b">
        <f t="shared" si="5"/>
        <v>1</v>
      </c>
      <c r="T146" s="10" t="str">
        <f t="shared" si="6"/>
        <v>TRUE</v>
      </c>
      <c r="U146" s="3">
        <v>990.0</v>
      </c>
      <c r="V146" s="3">
        <v>1446.0</v>
      </c>
      <c r="W146" s="10" t="b">
        <f t="shared" si="31"/>
        <v>1</v>
      </c>
      <c r="X146" s="3">
        <v>608.0</v>
      </c>
      <c r="Y146" s="3">
        <v>591.0</v>
      </c>
      <c r="Z146" s="10" t="b">
        <f t="shared" si="32"/>
        <v>0</v>
      </c>
      <c r="AA146" s="3">
        <v>0.0</v>
      </c>
      <c r="AB146" s="3">
        <v>5.0</v>
      </c>
      <c r="AC146" s="10" t="b">
        <f t="shared" si="7"/>
        <v>1</v>
      </c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</row>
    <row r="147">
      <c r="A147" s="5" t="s">
        <v>181</v>
      </c>
      <c r="B147" s="6" t="s">
        <v>26</v>
      </c>
      <c r="C147" s="7">
        <v>1.0</v>
      </c>
      <c r="D147" s="8"/>
      <c r="E147" s="8" t="str">
        <f t="shared" si="1"/>
        <v>male</v>
      </c>
      <c r="F147" s="7">
        <v>6.0</v>
      </c>
      <c r="G147" s="9" t="str">
        <f t="shared" si="2"/>
        <v>55-64</v>
      </c>
      <c r="H147" s="7">
        <v>1.0</v>
      </c>
      <c r="I147" s="7">
        <v>0.0</v>
      </c>
      <c r="J147" s="7">
        <v>0.0</v>
      </c>
      <c r="K147" s="7">
        <v>0.0</v>
      </c>
      <c r="L147" s="7">
        <v>0.0</v>
      </c>
      <c r="M147" s="9" t="str">
        <f t="shared" si="28"/>
        <v>White</v>
      </c>
      <c r="N147" s="3">
        <v>1587.15</v>
      </c>
      <c r="O147" s="3">
        <v>1659.0</v>
      </c>
      <c r="P147" s="10" t="b">
        <f t="shared" si="4"/>
        <v>1</v>
      </c>
      <c r="Q147" s="3">
        <v>1485.5</v>
      </c>
      <c r="R147" s="3">
        <v>1516.0</v>
      </c>
      <c r="S147" s="10" t="b">
        <f t="shared" si="5"/>
        <v>1</v>
      </c>
      <c r="T147" s="10" t="str">
        <f t="shared" si="6"/>
        <v>TRUE</v>
      </c>
      <c r="U147" s="3">
        <v>2870.0</v>
      </c>
      <c r="V147" s="3">
        <v>3196.0</v>
      </c>
      <c r="W147" s="10" t="b">
        <f t="shared" si="31"/>
        <v>1</v>
      </c>
      <c r="X147" s="3">
        <v>1052.0</v>
      </c>
      <c r="Y147" s="3">
        <v>1083.0</v>
      </c>
      <c r="Z147" s="10" t="b">
        <f t="shared" si="32"/>
        <v>1</v>
      </c>
      <c r="AA147" s="3">
        <v>25.0</v>
      </c>
      <c r="AB147" s="3">
        <v>10.0</v>
      </c>
      <c r="AC147" s="10" t="b">
        <f t="shared" si="7"/>
        <v>0</v>
      </c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</row>
    <row r="148">
      <c r="A148" s="5" t="s">
        <v>182</v>
      </c>
      <c r="B148" s="6" t="s">
        <v>74</v>
      </c>
      <c r="C148" s="7">
        <v>1.0</v>
      </c>
      <c r="D148" s="8"/>
      <c r="E148" s="8" t="str">
        <f t="shared" si="1"/>
        <v>male</v>
      </c>
      <c r="F148" s="7">
        <v>6.0</v>
      </c>
      <c r="G148" s="9" t="str">
        <f t="shared" si="2"/>
        <v>55-64</v>
      </c>
      <c r="H148" s="7">
        <v>1.0</v>
      </c>
      <c r="I148" s="7">
        <v>0.0</v>
      </c>
      <c r="J148" s="7">
        <v>0.0</v>
      </c>
      <c r="K148" s="7">
        <v>0.0</v>
      </c>
      <c r="L148" s="7">
        <v>0.0</v>
      </c>
      <c r="M148" s="9" t="str">
        <f t="shared" si="28"/>
        <v>White</v>
      </c>
      <c r="N148" s="3">
        <v>1237.15</v>
      </c>
      <c r="O148" s="3">
        <v>1380.35</v>
      </c>
      <c r="P148" s="10" t="b">
        <f t="shared" si="4"/>
        <v>1</v>
      </c>
      <c r="Q148" s="3">
        <v>1081.0</v>
      </c>
      <c r="R148" s="3">
        <v>1116.0</v>
      </c>
      <c r="S148" s="10" t="b">
        <f t="shared" si="5"/>
        <v>1</v>
      </c>
      <c r="T148" s="10" t="str">
        <f t="shared" si="6"/>
        <v>TRUE</v>
      </c>
      <c r="U148" s="3">
        <v>2487.0</v>
      </c>
      <c r="V148" s="3">
        <v>3440.0</v>
      </c>
      <c r="W148" s="10" t="b">
        <f t="shared" si="31"/>
        <v>1</v>
      </c>
      <c r="X148" s="3">
        <v>905.0</v>
      </c>
      <c r="Y148" s="3">
        <v>905.0</v>
      </c>
      <c r="Z148" s="10" t="b">
        <f t="shared" si="32"/>
        <v>0</v>
      </c>
      <c r="AA148" s="3">
        <v>5.0</v>
      </c>
      <c r="AB148" s="3">
        <v>0.0</v>
      </c>
      <c r="AC148" s="10" t="b">
        <f t="shared" si="7"/>
        <v>0</v>
      </c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</row>
    <row r="149">
      <c r="A149" s="5" t="s">
        <v>183</v>
      </c>
      <c r="B149" s="6" t="s">
        <v>26</v>
      </c>
      <c r="C149" s="7">
        <v>1.0</v>
      </c>
      <c r="D149" s="8"/>
      <c r="E149" s="8" t="str">
        <f t="shared" si="1"/>
        <v>male</v>
      </c>
      <c r="F149" s="7">
        <v>7.0</v>
      </c>
      <c r="G149" s="9" t="str">
        <f t="shared" si="2"/>
        <v>65-74</v>
      </c>
      <c r="H149" s="7">
        <v>1.0</v>
      </c>
      <c r="I149" s="7">
        <v>0.0</v>
      </c>
      <c r="J149" s="7">
        <v>0.0</v>
      </c>
      <c r="K149" s="7">
        <v>0.0</v>
      </c>
      <c r="L149" s="7">
        <v>0.0</v>
      </c>
      <c r="M149" s="9" t="str">
        <f t="shared" si="28"/>
        <v>White</v>
      </c>
      <c r="N149" s="3">
        <v>1249.5</v>
      </c>
      <c r="O149" s="3">
        <v>1083.65</v>
      </c>
      <c r="P149" s="10" t="b">
        <f t="shared" si="4"/>
        <v>0</v>
      </c>
      <c r="Q149" s="3">
        <v>1166.5</v>
      </c>
      <c r="R149" s="3">
        <v>926.0</v>
      </c>
      <c r="S149" s="10" t="b">
        <f t="shared" si="5"/>
        <v>0</v>
      </c>
      <c r="T149" s="10" t="str">
        <f t="shared" si="6"/>
        <v>TRUE</v>
      </c>
      <c r="U149" s="3">
        <v>2177.0</v>
      </c>
      <c r="V149" s="3">
        <v>4185.0</v>
      </c>
      <c r="W149" s="10" t="b">
        <f t="shared" si="31"/>
        <v>1</v>
      </c>
      <c r="X149" s="3">
        <v>450.0</v>
      </c>
      <c r="Y149" s="3">
        <v>489.0</v>
      </c>
      <c r="Z149" s="10" t="b">
        <f t="shared" si="32"/>
        <v>1</v>
      </c>
      <c r="AA149" s="3">
        <v>5.0</v>
      </c>
      <c r="AB149" s="3">
        <v>0.0</v>
      </c>
      <c r="AC149" s="10" t="b">
        <f t="shared" si="7"/>
        <v>0</v>
      </c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</row>
    <row r="150">
      <c r="A150" s="5" t="s">
        <v>184</v>
      </c>
      <c r="B150" s="6" t="s">
        <v>26</v>
      </c>
      <c r="C150" s="7">
        <v>1.0</v>
      </c>
      <c r="D150" s="8"/>
      <c r="E150" s="8" t="str">
        <f t="shared" si="1"/>
        <v>male</v>
      </c>
      <c r="F150" s="7">
        <v>7.0</v>
      </c>
      <c r="G150" s="9" t="str">
        <f t="shared" si="2"/>
        <v>65-74</v>
      </c>
      <c r="H150" s="7">
        <v>1.0</v>
      </c>
      <c r="I150" s="7">
        <v>0.0</v>
      </c>
      <c r="J150" s="7">
        <v>0.0</v>
      </c>
      <c r="K150" s="7">
        <v>0.0</v>
      </c>
      <c r="L150" s="7">
        <v>0.0</v>
      </c>
      <c r="M150" s="9" t="str">
        <f t="shared" si="28"/>
        <v>White</v>
      </c>
      <c r="N150" s="3">
        <v>1380.25</v>
      </c>
      <c r="O150" s="3">
        <v>1224.7</v>
      </c>
      <c r="P150" s="10" t="b">
        <f t="shared" si="4"/>
        <v>0</v>
      </c>
      <c r="Q150" s="3">
        <v>1292.0</v>
      </c>
      <c r="R150" s="3">
        <v>1292.5</v>
      </c>
      <c r="S150" s="10" t="b">
        <f t="shared" si="5"/>
        <v>1</v>
      </c>
      <c r="T150" s="10" t="str">
        <f t="shared" si="6"/>
        <v>FALSE</v>
      </c>
      <c r="U150" s="3">
        <v>2673.0</v>
      </c>
      <c r="V150" s="3">
        <v>2066.0</v>
      </c>
      <c r="W150" s="10" t="b">
        <f t="shared" si="31"/>
        <v>0</v>
      </c>
      <c r="X150" s="3">
        <v>346.0</v>
      </c>
      <c r="Y150" s="3">
        <v>45.0</v>
      </c>
      <c r="Z150" s="10" t="b">
        <f t="shared" si="32"/>
        <v>0</v>
      </c>
      <c r="AA150" s="3">
        <v>20.0</v>
      </c>
      <c r="AB150" s="3">
        <v>20.0</v>
      </c>
      <c r="AC150" s="10" t="b">
        <f t="shared" si="7"/>
        <v>0</v>
      </c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</row>
    <row r="151">
      <c r="A151" s="5" t="s">
        <v>185</v>
      </c>
      <c r="B151" s="6" t="s">
        <v>26</v>
      </c>
      <c r="C151" s="7">
        <v>1.0</v>
      </c>
      <c r="D151" s="8"/>
      <c r="E151" s="8" t="str">
        <f t="shared" si="1"/>
        <v>male</v>
      </c>
      <c r="F151" s="7">
        <v>7.0</v>
      </c>
      <c r="G151" s="9" t="str">
        <f t="shared" si="2"/>
        <v>65-74</v>
      </c>
      <c r="H151" s="7">
        <v>1.0</v>
      </c>
      <c r="I151" s="7">
        <v>0.0</v>
      </c>
      <c r="J151" s="7">
        <v>0.0</v>
      </c>
      <c r="K151" s="7">
        <v>0.0</v>
      </c>
      <c r="L151" s="7">
        <v>0.0</v>
      </c>
      <c r="M151" s="9" t="str">
        <f t="shared" si="28"/>
        <v>White</v>
      </c>
      <c r="N151" s="3">
        <v>1258.5</v>
      </c>
      <c r="O151" s="3">
        <v>998.65</v>
      </c>
      <c r="P151" s="10" t="b">
        <f t="shared" si="4"/>
        <v>0</v>
      </c>
      <c r="Q151" s="3">
        <v>1059.0</v>
      </c>
      <c r="R151" s="3">
        <v>840.5</v>
      </c>
      <c r="S151" s="10" t="b">
        <f t="shared" si="5"/>
        <v>0</v>
      </c>
      <c r="T151" s="10" t="str">
        <f t="shared" si="6"/>
        <v>TRUE</v>
      </c>
      <c r="U151" s="3">
        <v>2316.0</v>
      </c>
      <c r="V151" s="3">
        <v>1964.0</v>
      </c>
      <c r="W151" s="10" t="b">
        <f t="shared" si="31"/>
        <v>0</v>
      </c>
      <c r="X151" s="3">
        <v>634.0</v>
      </c>
      <c r="Y151" s="3">
        <v>644.0</v>
      </c>
      <c r="Z151" s="10" t="b">
        <f t="shared" si="32"/>
        <v>1</v>
      </c>
      <c r="AA151" s="3">
        <v>0.0</v>
      </c>
      <c r="AB151" s="3">
        <v>0.0</v>
      </c>
      <c r="AC151" s="10" t="b">
        <f t="shared" si="7"/>
        <v>0</v>
      </c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</row>
    <row r="152">
      <c r="A152" s="5" t="s">
        <v>186</v>
      </c>
      <c r="B152" s="6" t="s">
        <v>30</v>
      </c>
      <c r="C152" s="7">
        <v>1.0</v>
      </c>
      <c r="D152" s="8"/>
      <c r="E152" s="8" t="str">
        <f t="shared" si="1"/>
        <v>male</v>
      </c>
      <c r="F152" s="7">
        <v>8.0</v>
      </c>
      <c r="G152" s="9" t="str">
        <f t="shared" si="2"/>
        <v>75 or older</v>
      </c>
      <c r="H152" s="7">
        <v>1.0</v>
      </c>
      <c r="I152" s="7">
        <v>0.0</v>
      </c>
      <c r="J152" s="7">
        <v>0.0</v>
      </c>
      <c r="K152" s="7">
        <v>0.0</v>
      </c>
      <c r="L152" s="7">
        <v>0.0</v>
      </c>
      <c r="M152" s="9" t="str">
        <f t="shared" si="28"/>
        <v>White</v>
      </c>
      <c r="N152" s="3">
        <v>820.05</v>
      </c>
      <c r="O152" s="3">
        <v>753.4</v>
      </c>
      <c r="P152" s="10" t="b">
        <f t="shared" si="4"/>
        <v>0</v>
      </c>
      <c r="Q152" s="3">
        <v>807.0</v>
      </c>
      <c r="R152" s="3">
        <v>712.5</v>
      </c>
      <c r="S152" s="10" t="b">
        <f t="shared" si="5"/>
        <v>0</v>
      </c>
      <c r="T152" s="10" t="str">
        <f t="shared" si="6"/>
        <v>TRUE</v>
      </c>
      <c r="U152" s="3">
        <v>1288.0</v>
      </c>
      <c r="V152" s="3">
        <v>1551.0</v>
      </c>
      <c r="W152" s="10" t="b">
        <f t="shared" si="31"/>
        <v>1</v>
      </c>
      <c r="X152" s="3">
        <v>114.0</v>
      </c>
      <c r="Y152" s="3">
        <v>595.0</v>
      </c>
      <c r="Z152" s="10" t="b">
        <f t="shared" si="32"/>
        <v>1</v>
      </c>
      <c r="AA152" s="3">
        <v>5.0</v>
      </c>
      <c r="AB152" s="3">
        <v>0.0</v>
      </c>
      <c r="AC152" s="10" t="b">
        <f t="shared" si="7"/>
        <v>0</v>
      </c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</row>
    <row r="153">
      <c r="A153" s="5" t="s">
        <v>187</v>
      </c>
      <c r="B153" s="6" t="s">
        <v>26</v>
      </c>
      <c r="C153" s="7">
        <v>3.0</v>
      </c>
      <c r="D153" s="8"/>
      <c r="E153" s="8" t="str">
        <f t="shared" si="1"/>
        <v>nonbinary</v>
      </c>
      <c r="F153" s="7">
        <v>3.0</v>
      </c>
      <c r="G153" s="9" t="str">
        <f t="shared" si="2"/>
        <v>25-34</v>
      </c>
      <c r="H153" s="7">
        <v>1.0</v>
      </c>
      <c r="I153" s="7">
        <v>0.0</v>
      </c>
      <c r="J153" s="7">
        <v>0.0</v>
      </c>
      <c r="K153" s="7">
        <v>0.0</v>
      </c>
      <c r="L153" s="7">
        <v>0.0</v>
      </c>
      <c r="M153" s="9" t="str">
        <f t="shared" si="28"/>
        <v>White</v>
      </c>
      <c r="N153" s="3">
        <v>1011.0</v>
      </c>
      <c r="O153" s="3">
        <v>888.0</v>
      </c>
      <c r="P153" s="10" t="b">
        <f t="shared" si="4"/>
        <v>0</v>
      </c>
      <c r="Q153" s="3">
        <v>1035.0</v>
      </c>
      <c r="R153" s="3">
        <v>797.5</v>
      </c>
      <c r="S153" s="10" t="b">
        <f t="shared" si="5"/>
        <v>0</v>
      </c>
      <c r="T153" s="10" t="str">
        <f t="shared" si="6"/>
        <v>TRUE</v>
      </c>
      <c r="U153" s="3">
        <v>1674.0</v>
      </c>
      <c r="V153" s="3">
        <v>2047.0</v>
      </c>
      <c r="W153" s="10" t="b">
        <f t="shared" si="31"/>
        <v>1</v>
      </c>
      <c r="X153" s="3">
        <v>629.0</v>
      </c>
      <c r="Y153" s="3">
        <v>619.0</v>
      </c>
      <c r="Z153" s="10" t="b">
        <f t="shared" si="32"/>
        <v>0</v>
      </c>
      <c r="AA153" s="3">
        <v>10.0</v>
      </c>
      <c r="AB153" s="3">
        <v>0.0</v>
      </c>
      <c r="AC153" s="10" t="b">
        <f t="shared" si="7"/>
        <v>0</v>
      </c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</row>
    <row r="154">
      <c r="A154" s="5" t="s">
        <v>188</v>
      </c>
      <c r="B154" s="6" t="s">
        <v>26</v>
      </c>
      <c r="C154" s="7">
        <v>3.0</v>
      </c>
      <c r="D154" s="8"/>
      <c r="E154" s="8" t="str">
        <f t="shared" si="1"/>
        <v>nonbinary</v>
      </c>
      <c r="F154" s="7">
        <v>5.0</v>
      </c>
      <c r="G154" s="9" t="str">
        <f t="shared" si="2"/>
        <v>45-54</v>
      </c>
      <c r="H154" s="7">
        <v>1.0</v>
      </c>
      <c r="I154" s="7">
        <v>0.0</v>
      </c>
      <c r="J154" s="7">
        <v>0.0</v>
      </c>
      <c r="K154" s="7">
        <v>0.0</v>
      </c>
      <c r="L154" s="7">
        <v>0.0</v>
      </c>
      <c r="M154" s="9" t="str">
        <f t="shared" si="28"/>
        <v>White</v>
      </c>
      <c r="N154" s="3">
        <v>762.2</v>
      </c>
      <c r="O154" s="3">
        <v>667.45</v>
      </c>
      <c r="P154" s="10" t="b">
        <f t="shared" si="4"/>
        <v>0</v>
      </c>
      <c r="Q154" s="3">
        <v>705.5</v>
      </c>
      <c r="R154" s="3">
        <v>587.5</v>
      </c>
      <c r="S154" s="10" t="b">
        <f t="shared" si="5"/>
        <v>0</v>
      </c>
      <c r="T154" s="10" t="str">
        <f t="shared" si="6"/>
        <v>TRUE</v>
      </c>
      <c r="U154" s="3">
        <v>1049.0</v>
      </c>
      <c r="V154" s="3">
        <v>1356.0</v>
      </c>
      <c r="W154" s="10" t="b">
        <f t="shared" si="31"/>
        <v>1</v>
      </c>
      <c r="X154" s="3">
        <v>577.0</v>
      </c>
      <c r="Y154" s="3">
        <v>472.0</v>
      </c>
      <c r="Z154" s="10" t="b">
        <f t="shared" si="32"/>
        <v>0</v>
      </c>
      <c r="AA154" s="3">
        <v>0.0</v>
      </c>
      <c r="AB154" s="3">
        <v>5.0</v>
      </c>
      <c r="AC154" s="10" t="b">
        <f t="shared" si="7"/>
        <v>1</v>
      </c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</row>
    <row r="155">
      <c r="A155" s="19" t="s">
        <v>189</v>
      </c>
      <c r="G155" s="20"/>
      <c r="M155" s="21" t="s">
        <v>190</v>
      </c>
      <c r="N155" s="22">
        <f t="shared" ref="N155:O155" si="33">AVERAGE(N2:N154)</f>
        <v>1104.066667</v>
      </c>
      <c r="O155" s="22">
        <f t="shared" si="33"/>
        <v>1069.542484</v>
      </c>
      <c r="P155" s="23" t="b">
        <f t="shared" si="4"/>
        <v>0</v>
      </c>
      <c r="Q155" s="22">
        <f t="shared" ref="Q155:R155" si="34">AVERAGE(Q2:Q154)</f>
        <v>958.8202614</v>
      </c>
      <c r="R155" s="22">
        <f t="shared" si="34"/>
        <v>907.627451</v>
      </c>
      <c r="S155" s="23" t="b">
        <f t="shared" si="5"/>
        <v>0</v>
      </c>
      <c r="T155" s="21"/>
      <c r="U155" s="22">
        <f t="shared" ref="U155:V155" si="35">AVERAGE(U2:U154)</f>
        <v>2772.55303</v>
      </c>
      <c r="V155" s="22">
        <f t="shared" si="35"/>
        <v>2614.886364</v>
      </c>
      <c r="W155" s="21"/>
      <c r="X155" s="22">
        <f t="shared" ref="X155:Y155" si="36">AVERAGE(X2:X154)</f>
        <v>584.9166667</v>
      </c>
      <c r="Y155" s="22">
        <f t="shared" si="36"/>
        <v>577.0909091</v>
      </c>
      <c r="Z155" s="22"/>
      <c r="AA155" s="22">
        <f t="shared" ref="AA155:AB155" si="37">AVERAGE(AA2:AA154)</f>
        <v>6.274509804</v>
      </c>
      <c r="AB155" s="22">
        <f t="shared" si="37"/>
        <v>6.176470588</v>
      </c>
      <c r="AC155" s="23" t="b">
        <f t="shared" si="7"/>
        <v>0</v>
      </c>
    </row>
    <row r="156">
      <c r="A156" s="24">
        <f>COUNTA(A2:A154)</f>
        <v>153</v>
      </c>
      <c r="M156" s="21" t="s">
        <v>191</v>
      </c>
      <c r="N156" s="22">
        <f t="shared" ref="N156:O156" si="38">AVERAGE(N2:N89)</f>
        <v>1156.283523</v>
      </c>
      <c r="O156" s="22">
        <f t="shared" si="38"/>
        <v>1072.977273</v>
      </c>
      <c r="P156" s="23" t="b">
        <f t="shared" si="4"/>
        <v>0</v>
      </c>
      <c r="Q156" s="22">
        <f t="shared" ref="Q156:R156" si="39">AVERAGE(Q2:Q89)</f>
        <v>974.4431818</v>
      </c>
      <c r="R156" s="22">
        <f t="shared" si="39"/>
        <v>868.2727273</v>
      </c>
      <c r="S156" s="23" t="b">
        <f t="shared" si="5"/>
        <v>0</v>
      </c>
      <c r="T156" s="22"/>
      <c r="U156" s="22"/>
      <c r="V156" s="22"/>
      <c r="W156" s="22"/>
      <c r="X156" s="22"/>
      <c r="Y156" s="22"/>
      <c r="Z156" s="22"/>
      <c r="AA156" s="22">
        <f t="shared" ref="AA156:AB156" si="40">AVERAGE(AA2:AA89)</f>
        <v>7.159090909</v>
      </c>
      <c r="AB156" s="22">
        <f t="shared" si="40"/>
        <v>5.625</v>
      </c>
      <c r="AC156" s="23" t="b">
        <f t="shared" si="7"/>
        <v>0</v>
      </c>
    </row>
    <row r="157">
      <c r="M157" s="21" t="s">
        <v>192</v>
      </c>
      <c r="N157" s="22">
        <f t="shared" ref="N157:O157" si="41">AVERAGE(N90:N152)</f>
        <v>1038.03254</v>
      </c>
      <c r="O157" s="22">
        <f t="shared" si="41"/>
        <v>1074.00873</v>
      </c>
      <c r="P157" s="25" t="b">
        <f t="shared" si="4"/>
        <v>1</v>
      </c>
      <c r="Q157" s="22">
        <f t="shared" ref="Q157:R157" si="42">AVERAGE(Q90:Q152)</f>
        <v>939.8095238</v>
      </c>
      <c r="R157" s="22">
        <f t="shared" si="42"/>
        <v>969.4285714</v>
      </c>
      <c r="S157" s="25" t="b">
        <f t="shared" si="5"/>
        <v>1</v>
      </c>
      <c r="T157" s="22"/>
      <c r="U157" s="22"/>
      <c r="V157" s="22"/>
      <c r="W157" s="22"/>
      <c r="X157" s="22"/>
      <c r="Y157" s="22"/>
      <c r="Z157" s="22"/>
      <c r="AA157" s="22">
        <f t="shared" ref="AA157:AB157" si="43">AVERAGE(AA90:AA152)</f>
        <v>5.079365079</v>
      </c>
      <c r="AB157" s="22">
        <f t="shared" si="43"/>
        <v>7.063492063</v>
      </c>
      <c r="AC157" s="25" t="b">
        <f t="shared" si="7"/>
        <v>1</v>
      </c>
    </row>
    <row r="158">
      <c r="M158" s="26" t="s">
        <v>193</v>
      </c>
      <c r="N158" s="27">
        <f>STDEV(N2:N154)</f>
        <v>494.8286449</v>
      </c>
      <c r="O158" s="27">
        <f>STDEV(O7:O154)</f>
        <v>630.0634613</v>
      </c>
      <c r="Q158" s="27">
        <f t="shared" ref="Q158:R158" si="44">STDEV(Q7:Q154)</f>
        <v>362.7026709</v>
      </c>
      <c r="R158" s="27">
        <f t="shared" si="44"/>
        <v>358.6948625</v>
      </c>
      <c r="AA158" s="27">
        <f t="shared" ref="AA158:AB158" si="45">STDEV(AA7:AA154)</f>
        <v>6.846741763</v>
      </c>
      <c r="AB158" s="27">
        <f t="shared" si="45"/>
        <v>8.245283129</v>
      </c>
      <c r="AD158" s="3"/>
      <c r="AE158" s="3"/>
      <c r="AF158" s="3"/>
      <c r="AG158" s="3"/>
    </row>
    <row r="159">
      <c r="M159" s="26" t="s">
        <v>191</v>
      </c>
      <c r="N159" s="27">
        <f>STDEV(N2:N89)</f>
        <v>554.8716258</v>
      </c>
      <c r="O159" s="27">
        <f>STDEV(O7:O97)</f>
        <v>715.9266009</v>
      </c>
      <c r="Q159" s="27">
        <f t="shared" ref="Q159:R159" si="46">STDEV(Q7:Q97)</f>
        <v>368.8058997</v>
      </c>
      <c r="R159" s="27">
        <f t="shared" si="46"/>
        <v>328.7489129</v>
      </c>
      <c r="S159" s="28"/>
      <c r="T159" s="28"/>
      <c r="U159" s="28"/>
      <c r="V159" s="28"/>
      <c r="W159" s="28"/>
      <c r="X159" s="28"/>
      <c r="Y159" s="28"/>
      <c r="Z159" s="28"/>
      <c r="AA159" s="27">
        <f t="shared" ref="AA159:AB159" si="47">STDEV(AA7:AA97)</f>
        <v>6.874507419</v>
      </c>
      <c r="AB159" s="27">
        <f t="shared" si="47"/>
        <v>8.069826524</v>
      </c>
      <c r="AD159" s="3"/>
    </row>
    <row r="160">
      <c r="M160" s="26" t="s">
        <v>192</v>
      </c>
      <c r="N160" s="27">
        <f>STDEV(N90:N152)</f>
        <v>397.4120457</v>
      </c>
      <c r="O160" s="27">
        <f>STDEV(O98:O154)</f>
        <v>467.2371039</v>
      </c>
      <c r="Q160" s="27">
        <f t="shared" ref="Q160:R160" si="48">STDEV(Q98:Q154)</f>
        <v>355.3368857</v>
      </c>
      <c r="R160" s="27">
        <f t="shared" si="48"/>
        <v>398.4563306</v>
      </c>
      <c r="S160" s="29"/>
      <c r="T160" s="29"/>
      <c r="U160" s="29"/>
      <c r="V160" s="29"/>
      <c r="W160" s="29"/>
      <c r="X160" s="29"/>
      <c r="Y160" s="29"/>
      <c r="Z160" s="29"/>
      <c r="AA160" s="27">
        <f t="shared" ref="AA160:AB160" si="49">STDEV(AA98:AA154)</f>
        <v>6.709604831</v>
      </c>
      <c r="AB160" s="27">
        <f t="shared" si="49"/>
        <v>8.573908371</v>
      </c>
      <c r="AC160" s="3"/>
      <c r="AD160" s="3"/>
    </row>
    <row r="161">
      <c r="M161" s="30" t="s">
        <v>194</v>
      </c>
      <c r="N161" s="31"/>
      <c r="O161" s="31"/>
      <c r="P161" s="31">
        <f>COUNTIF(P2:P154, TRUE)</f>
        <v>55</v>
      </c>
      <c r="Q161" s="31"/>
      <c r="R161" s="31"/>
      <c r="S161" s="31">
        <f>COUNTIF(S2:S154, TRUE)</f>
        <v>60</v>
      </c>
      <c r="T161" s="31"/>
      <c r="U161" s="31"/>
      <c r="V161" s="31"/>
      <c r="W161" s="31">
        <f>COUNTIF(W2:W154, TRUE)</f>
        <v>64</v>
      </c>
      <c r="X161" s="31"/>
      <c r="Y161" s="31"/>
      <c r="Z161" s="31">
        <f>COUNTIF(Z2:Z154, TRUE)</f>
        <v>51</v>
      </c>
      <c r="AA161" s="31"/>
      <c r="AB161" s="30"/>
      <c r="AC161" s="31">
        <f>COUNTIF(AC2:AC154, TRUE)</f>
        <v>48</v>
      </c>
    </row>
    <row r="162">
      <c r="M162" s="32" t="s">
        <v>195</v>
      </c>
      <c r="N162" s="33"/>
      <c r="O162" s="33"/>
      <c r="P162" s="33">
        <f>COUNTIF(P2:P154, FALSE)</f>
        <v>98</v>
      </c>
      <c r="Q162" s="33"/>
      <c r="R162" s="32"/>
      <c r="S162" s="33">
        <f>COUNTIF(S2:S154, FALSE)</f>
        <v>93</v>
      </c>
      <c r="T162" s="33"/>
      <c r="U162" s="33"/>
      <c r="V162" s="32"/>
      <c r="W162" s="33">
        <f>COUNTIF(W2:W154, FALSE)</f>
        <v>68</v>
      </c>
      <c r="X162" s="33"/>
      <c r="Y162" s="32"/>
      <c r="Z162" s="33">
        <f>COUNTIF(Z2:Z154, FALSE)</f>
        <v>81</v>
      </c>
      <c r="AA162" s="33"/>
      <c r="AB162" s="33"/>
      <c r="AC162" s="33">
        <f>COUNTIF(AC2:AC154, FALSE)</f>
        <v>105</v>
      </c>
    </row>
    <row r="163"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</row>
    <row r="164"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</row>
    <row r="165">
      <c r="M165" s="34" t="s">
        <v>196</v>
      </c>
      <c r="T165" s="35" t="s">
        <v>197</v>
      </c>
    </row>
    <row r="166">
      <c r="M166" s="1" t="s">
        <v>198</v>
      </c>
    </row>
    <row r="167">
      <c r="M167" s="1" t="s">
        <v>199</v>
      </c>
    </row>
    <row r="168">
      <c r="M168" s="1" t="s">
        <v>200</v>
      </c>
    </row>
    <row r="169">
      <c r="M169" s="1" t="s">
        <v>201</v>
      </c>
    </row>
    <row r="170">
      <c r="M170" s="1" t="s">
        <v>202</v>
      </c>
    </row>
    <row r="171">
      <c r="M171" s="1" t="s">
        <v>203</v>
      </c>
      <c r="N171" s="36"/>
    </row>
    <row r="172">
      <c r="M172" s="37" t="s">
        <v>204</v>
      </c>
      <c r="N172" s="29"/>
    </row>
    <row r="173">
      <c r="M173" s="37" t="s">
        <v>205</v>
      </c>
      <c r="N173" s="29"/>
    </row>
    <row r="174">
      <c r="G174" s="2"/>
      <c r="H174" s="36"/>
      <c r="I174" s="38"/>
      <c r="M174" s="37" t="s">
        <v>206</v>
      </c>
      <c r="N174" s="29"/>
    </row>
    <row r="175">
      <c r="G175" s="2"/>
      <c r="H175" s="36"/>
      <c r="I175" s="38"/>
      <c r="M175" s="37" t="s">
        <v>207</v>
      </c>
      <c r="N175" s="29"/>
    </row>
    <row r="176">
      <c r="G176" s="2"/>
      <c r="H176" s="36"/>
      <c r="I176" s="38"/>
      <c r="M176" s="37" t="s">
        <v>208</v>
      </c>
      <c r="N176" s="29"/>
    </row>
    <row r="177">
      <c r="G177" s="39"/>
      <c r="M177" s="37" t="s">
        <v>209</v>
      </c>
      <c r="N177" s="29"/>
    </row>
    <row r="178">
      <c r="M178" s="1" t="s">
        <v>210</v>
      </c>
      <c r="N178" s="2"/>
    </row>
    <row r="179">
      <c r="D179" s="36"/>
      <c r="E179" s="36"/>
      <c r="F179" s="36"/>
      <c r="G179" s="36"/>
      <c r="H179" s="36"/>
      <c r="I179" s="36"/>
      <c r="M179" s="1" t="s">
        <v>211</v>
      </c>
      <c r="N179" s="2"/>
    </row>
    <row r="180">
      <c r="D180" s="29"/>
      <c r="E180" s="29"/>
      <c r="F180" s="29"/>
      <c r="G180" s="29"/>
      <c r="H180" s="29"/>
      <c r="I180" s="29"/>
      <c r="M180" s="1" t="s">
        <v>212</v>
      </c>
      <c r="N180" s="2"/>
    </row>
    <row r="181">
      <c r="D181" s="29"/>
      <c r="E181" s="29"/>
      <c r="F181" s="29"/>
      <c r="G181" s="29"/>
      <c r="H181" s="29"/>
      <c r="I181" s="29"/>
      <c r="M181" s="1" t="s">
        <v>213</v>
      </c>
      <c r="N181" s="2"/>
    </row>
    <row r="182">
      <c r="D182" s="29"/>
      <c r="E182" s="29"/>
      <c r="F182" s="29"/>
      <c r="G182" s="29"/>
      <c r="H182" s="29"/>
      <c r="I182" s="29"/>
      <c r="M182" s="1" t="s">
        <v>214</v>
      </c>
      <c r="N182" s="2"/>
    </row>
    <row r="183">
      <c r="D183" s="29"/>
      <c r="E183" s="29"/>
      <c r="F183" s="29"/>
      <c r="G183" s="29"/>
      <c r="H183" s="29"/>
      <c r="I183" s="29"/>
      <c r="M183" s="1" t="s">
        <v>215</v>
      </c>
      <c r="N183" s="2"/>
    </row>
    <row r="184">
      <c r="D184" s="29"/>
      <c r="E184" s="29"/>
      <c r="F184" s="40"/>
      <c r="G184" s="40"/>
      <c r="H184" s="40"/>
      <c r="I184" s="40"/>
      <c r="M184" s="1" t="s">
        <v>216</v>
      </c>
      <c r="N184" s="2"/>
    </row>
    <row r="185">
      <c r="D185" s="29"/>
      <c r="E185" s="29"/>
      <c r="F185" s="29"/>
      <c r="G185" s="29"/>
      <c r="H185" s="29"/>
      <c r="I185" s="29"/>
      <c r="M185" s="1" t="s">
        <v>217</v>
      </c>
      <c r="N185" s="39"/>
    </row>
    <row r="186">
      <c r="D186" s="36"/>
      <c r="E186" s="36"/>
      <c r="F186" s="38"/>
      <c r="G186" s="38"/>
      <c r="H186" s="38"/>
      <c r="I186" s="38"/>
      <c r="M186" s="1" t="s">
        <v>218</v>
      </c>
      <c r="N186" s="39"/>
    </row>
    <row r="187">
      <c r="D187" s="36"/>
      <c r="E187" s="36"/>
      <c r="F187" s="38"/>
      <c r="G187" s="38"/>
      <c r="H187" s="38"/>
      <c r="I187" s="38"/>
      <c r="M187" s="41" t="s">
        <v>219</v>
      </c>
      <c r="N187" s="39">
        <f>COUNTA(M166:M186)</f>
        <v>21</v>
      </c>
    </row>
    <row r="188">
      <c r="D188" s="36"/>
      <c r="E188" s="36"/>
      <c r="F188" s="38"/>
      <c r="G188" s="38"/>
      <c r="H188" s="38"/>
      <c r="I188" s="38"/>
    </row>
    <row r="189">
      <c r="D189" s="36"/>
      <c r="E189" s="36"/>
      <c r="F189" s="38"/>
      <c r="G189" s="38"/>
      <c r="H189" s="38"/>
      <c r="I189" s="38"/>
      <c r="M189" s="42" t="s">
        <v>220</v>
      </c>
      <c r="N189" s="26"/>
    </row>
    <row r="190">
      <c r="D190" s="36"/>
      <c r="E190" s="36"/>
      <c r="F190" s="38"/>
      <c r="G190" s="38"/>
      <c r="H190" s="38"/>
      <c r="M190" s="43" t="s">
        <v>221</v>
      </c>
      <c r="N190" s="2" t="s">
        <v>222</v>
      </c>
    </row>
    <row r="191">
      <c r="D191" s="36"/>
      <c r="E191" s="36"/>
      <c r="F191" s="38"/>
      <c r="G191" s="38"/>
      <c r="H191" s="38"/>
      <c r="I191" s="38"/>
      <c r="J191" s="38"/>
      <c r="K191" s="38"/>
      <c r="L191" s="38"/>
      <c r="M191" s="43" t="s">
        <v>223</v>
      </c>
      <c r="N191" s="2" t="s">
        <v>224</v>
      </c>
    </row>
    <row r="192">
      <c r="D192" s="36"/>
      <c r="E192" s="36"/>
      <c r="F192" s="38"/>
      <c r="G192" s="38"/>
      <c r="H192" s="38"/>
      <c r="I192" s="38"/>
      <c r="J192" s="38"/>
      <c r="K192" s="38"/>
      <c r="L192" s="38"/>
      <c r="M192" s="43" t="s">
        <v>225</v>
      </c>
      <c r="N192" s="2" t="s">
        <v>226</v>
      </c>
    </row>
    <row r="193">
      <c r="M193" s="39" t="s">
        <v>219</v>
      </c>
      <c r="N193" s="39">
        <f>COUNTA(M190:M192)</f>
        <v>3</v>
      </c>
    </row>
    <row r="195">
      <c r="M195" s="26" t="s">
        <v>227</v>
      </c>
    </row>
    <row r="196">
      <c r="A196" s="44"/>
      <c r="M196" s="43" t="s">
        <v>228</v>
      </c>
      <c r="N196" s="3">
        <v>45.0</v>
      </c>
      <c r="O196" s="3">
        <v>45.0</v>
      </c>
    </row>
    <row r="197">
      <c r="M197" s="43" t="s">
        <v>229</v>
      </c>
      <c r="N197" s="3">
        <v>40.0</v>
      </c>
      <c r="O197" s="3">
        <v>60.0</v>
      </c>
    </row>
    <row r="198">
      <c r="A198" s="44"/>
      <c r="M198" s="43" t="s">
        <v>230</v>
      </c>
      <c r="N198" s="3">
        <v>40.0</v>
      </c>
      <c r="O198" s="3">
        <v>40.0</v>
      </c>
    </row>
    <row r="199">
      <c r="A199" s="44"/>
      <c r="M199" s="43" t="s">
        <v>231</v>
      </c>
      <c r="N199" s="3">
        <v>40.0</v>
      </c>
      <c r="O199" s="3">
        <v>25.0</v>
      </c>
    </row>
    <row r="200">
      <c r="A200" s="44"/>
      <c r="M200" s="43" t="s">
        <v>232</v>
      </c>
      <c r="N200" s="3">
        <v>45.0</v>
      </c>
      <c r="O200" s="3">
        <v>60.0</v>
      </c>
    </row>
    <row r="201">
      <c r="A201" s="44"/>
      <c r="M201" s="43" t="s">
        <v>233</v>
      </c>
      <c r="N201" s="3">
        <v>60.0</v>
      </c>
      <c r="O201" s="3">
        <v>45.0</v>
      </c>
    </row>
    <row r="202">
      <c r="A202" s="44"/>
      <c r="M202" s="43" t="s">
        <v>234</v>
      </c>
      <c r="N202" s="3">
        <v>20.0</v>
      </c>
      <c r="O202" s="3">
        <v>45.0</v>
      </c>
    </row>
    <row r="203">
      <c r="A203" s="44"/>
      <c r="M203" s="43" t="s">
        <v>235</v>
      </c>
      <c r="N203" s="3">
        <v>45.0</v>
      </c>
      <c r="O203" s="3">
        <v>60.0</v>
      </c>
    </row>
    <row r="204">
      <c r="A204" s="44"/>
      <c r="M204" s="43" t="s">
        <v>236</v>
      </c>
      <c r="N204" s="3">
        <v>40.0</v>
      </c>
      <c r="O204" s="3">
        <v>35.0</v>
      </c>
    </row>
    <row r="205">
      <c r="A205" s="44"/>
      <c r="M205" s="43" t="s">
        <v>237</v>
      </c>
      <c r="N205" s="3">
        <v>50.0</v>
      </c>
      <c r="O205" s="3">
        <v>70.0</v>
      </c>
    </row>
    <row r="206">
      <c r="A206" s="44"/>
      <c r="M206" s="43" t="s">
        <v>238</v>
      </c>
      <c r="N206" s="3">
        <v>45.0</v>
      </c>
      <c r="O206" s="3">
        <v>35.0</v>
      </c>
    </row>
    <row r="207">
      <c r="A207" s="44"/>
      <c r="M207" s="43" t="s">
        <v>239</v>
      </c>
      <c r="N207" s="3">
        <v>0.0</v>
      </c>
      <c r="O207" s="3">
        <v>55.0</v>
      </c>
    </row>
    <row r="208">
      <c r="A208" s="44"/>
      <c r="M208" s="43" t="s">
        <v>240</v>
      </c>
      <c r="N208" s="3">
        <v>45.0</v>
      </c>
      <c r="O208" s="3">
        <v>10.0</v>
      </c>
    </row>
    <row r="209">
      <c r="A209" s="44"/>
      <c r="M209" s="43" t="s">
        <v>241</v>
      </c>
      <c r="N209" s="3">
        <v>40.0</v>
      </c>
      <c r="O209" s="3">
        <v>5.0</v>
      </c>
    </row>
    <row r="210">
      <c r="A210" s="44"/>
      <c r="M210" s="43" t="s">
        <v>242</v>
      </c>
      <c r="N210" s="3">
        <v>30.0</v>
      </c>
      <c r="O210" s="3">
        <v>55.0</v>
      </c>
    </row>
    <row r="211">
      <c r="A211" s="44"/>
      <c r="M211" s="43" t="s">
        <v>243</v>
      </c>
      <c r="N211" s="3">
        <v>15.0</v>
      </c>
      <c r="O211" s="3">
        <v>40.0</v>
      </c>
    </row>
    <row r="212">
      <c r="A212" s="44"/>
      <c r="M212" s="39" t="s">
        <v>219</v>
      </c>
      <c r="N212" s="39">
        <f>COUNTA(M196:M211)</f>
        <v>16</v>
      </c>
      <c r="O212" s="38"/>
    </row>
    <row r="213">
      <c r="A213" s="44"/>
    </row>
    <row r="214">
      <c r="A214" s="44"/>
      <c r="M214" s="19" t="s">
        <v>244</v>
      </c>
      <c r="N214" s="39">
        <f>A156+N187+N193+N212</f>
        <v>193</v>
      </c>
    </row>
    <row r="215">
      <c r="A215" s="44"/>
    </row>
    <row r="216">
      <c r="A216" s="44"/>
    </row>
    <row r="217">
      <c r="A217" s="44"/>
    </row>
    <row r="218">
      <c r="A218" s="44"/>
    </row>
    <row r="219">
      <c r="A219" s="44"/>
    </row>
    <row r="220">
      <c r="A220" s="44"/>
    </row>
    <row r="221">
      <c r="A221" s="44"/>
    </row>
    <row r="222">
      <c r="A222" s="44"/>
    </row>
    <row r="223">
      <c r="A223" s="44"/>
    </row>
    <row r="224">
      <c r="A224" s="44"/>
    </row>
    <row r="225">
      <c r="A225" s="44"/>
    </row>
    <row r="226">
      <c r="A226" s="44"/>
    </row>
    <row r="227">
      <c r="A227" s="44"/>
    </row>
    <row r="228">
      <c r="A228" s="44"/>
    </row>
    <row r="229">
      <c r="A229" s="44"/>
    </row>
    <row r="230">
      <c r="A230" s="44"/>
    </row>
    <row r="231">
      <c r="A231" s="44"/>
    </row>
    <row r="232">
      <c r="A232" s="44"/>
    </row>
    <row r="233">
      <c r="A233" s="44"/>
    </row>
    <row r="234">
      <c r="A234" s="44"/>
    </row>
    <row r="235">
      <c r="A235" s="44"/>
    </row>
    <row r="236">
      <c r="A236" s="44"/>
    </row>
    <row r="237">
      <c r="A237" s="44"/>
    </row>
    <row r="238">
      <c r="A238" s="44"/>
    </row>
    <row r="239">
      <c r="A239" s="44"/>
    </row>
    <row r="240">
      <c r="A240" s="44"/>
    </row>
    <row r="241">
      <c r="A241" s="44"/>
    </row>
    <row r="242">
      <c r="A242" s="44"/>
    </row>
    <row r="243">
      <c r="A243" s="44"/>
    </row>
    <row r="244">
      <c r="A244" s="44"/>
    </row>
    <row r="245">
      <c r="A245" s="44"/>
    </row>
    <row r="246">
      <c r="A246" s="44"/>
    </row>
    <row r="247">
      <c r="A247" s="44"/>
    </row>
    <row r="248">
      <c r="A248" s="44"/>
    </row>
    <row r="249">
      <c r="A249" s="44"/>
    </row>
    <row r="250">
      <c r="A250" s="44"/>
    </row>
    <row r="251">
      <c r="A251" s="44"/>
    </row>
    <row r="252">
      <c r="A252" s="44"/>
    </row>
    <row r="253">
      <c r="A253" s="44"/>
    </row>
    <row r="254">
      <c r="A254" s="44"/>
    </row>
    <row r="255">
      <c r="A255" s="44"/>
    </row>
    <row r="256">
      <c r="A256" s="44"/>
    </row>
    <row r="257">
      <c r="A257" s="44"/>
    </row>
    <row r="258">
      <c r="A258" s="44"/>
    </row>
    <row r="259">
      <c r="A259" s="44"/>
    </row>
    <row r="260">
      <c r="A260" s="44"/>
    </row>
    <row r="261">
      <c r="A261" s="44"/>
    </row>
    <row r="262">
      <c r="A262" s="44"/>
    </row>
    <row r="263">
      <c r="A263" s="44"/>
    </row>
    <row r="264">
      <c r="A264" s="44"/>
    </row>
    <row r="265">
      <c r="A265" s="44"/>
    </row>
    <row r="266">
      <c r="A266" s="44"/>
    </row>
    <row r="267">
      <c r="A267" s="44"/>
    </row>
    <row r="268">
      <c r="A268" s="44"/>
    </row>
    <row r="269">
      <c r="A269" s="44"/>
    </row>
    <row r="270">
      <c r="A270" s="44"/>
    </row>
    <row r="271">
      <c r="A271" s="44"/>
    </row>
    <row r="272">
      <c r="A272" s="44"/>
    </row>
    <row r="273">
      <c r="A273" s="44"/>
    </row>
    <row r="274">
      <c r="A274" s="44"/>
    </row>
    <row r="275">
      <c r="A275" s="44"/>
    </row>
    <row r="276">
      <c r="A276" s="44"/>
    </row>
    <row r="277">
      <c r="A277" s="44"/>
    </row>
    <row r="278">
      <c r="A278" s="44"/>
    </row>
    <row r="279">
      <c r="A279" s="44"/>
    </row>
    <row r="280">
      <c r="A280" s="44"/>
    </row>
    <row r="281">
      <c r="A281" s="44"/>
    </row>
    <row r="282">
      <c r="A282" s="44"/>
    </row>
    <row r="283">
      <c r="A283" s="44"/>
    </row>
    <row r="284">
      <c r="A284" s="44"/>
    </row>
    <row r="285">
      <c r="A285" s="44"/>
    </row>
    <row r="286">
      <c r="A286" s="44"/>
    </row>
    <row r="287">
      <c r="A287" s="44"/>
    </row>
    <row r="288">
      <c r="A288" s="44"/>
    </row>
    <row r="289">
      <c r="A289" s="44"/>
    </row>
    <row r="290">
      <c r="A290" s="44"/>
    </row>
    <row r="291">
      <c r="A291" s="44"/>
    </row>
    <row r="292">
      <c r="A292" s="44"/>
    </row>
    <row r="293">
      <c r="A293" s="44"/>
    </row>
    <row r="294">
      <c r="A294" s="44"/>
    </row>
    <row r="295">
      <c r="A295" s="44"/>
    </row>
    <row r="296">
      <c r="A296" s="44"/>
    </row>
    <row r="297">
      <c r="A297" s="44"/>
    </row>
    <row r="298">
      <c r="A298" s="44"/>
    </row>
    <row r="299">
      <c r="A299" s="44"/>
    </row>
    <row r="300">
      <c r="A300" s="44"/>
    </row>
    <row r="301">
      <c r="A301" s="44"/>
    </row>
    <row r="302">
      <c r="A302" s="44"/>
    </row>
    <row r="303">
      <c r="A303" s="44"/>
    </row>
    <row r="304">
      <c r="A304" s="44"/>
    </row>
    <row r="305">
      <c r="A305" s="44"/>
    </row>
    <row r="306">
      <c r="A306" s="44"/>
    </row>
    <row r="307">
      <c r="A307" s="44"/>
    </row>
    <row r="308">
      <c r="A308" s="44"/>
    </row>
    <row r="309">
      <c r="A309" s="44"/>
    </row>
    <row r="310">
      <c r="A310" s="44"/>
    </row>
    <row r="311">
      <c r="A311" s="44"/>
    </row>
    <row r="312">
      <c r="A312" s="44"/>
    </row>
    <row r="313">
      <c r="A313" s="44"/>
    </row>
    <row r="314">
      <c r="A314" s="44"/>
    </row>
    <row r="315">
      <c r="A315" s="44"/>
    </row>
    <row r="316">
      <c r="A316" s="44"/>
    </row>
    <row r="317">
      <c r="A317" s="44"/>
    </row>
    <row r="318">
      <c r="A318" s="44"/>
    </row>
    <row r="319">
      <c r="A319" s="44"/>
    </row>
    <row r="320">
      <c r="A320" s="44"/>
    </row>
    <row r="321">
      <c r="A321" s="44"/>
    </row>
    <row r="322">
      <c r="A322" s="44"/>
    </row>
    <row r="323">
      <c r="A323" s="44"/>
    </row>
    <row r="324">
      <c r="A324" s="44"/>
    </row>
    <row r="325">
      <c r="A325" s="44"/>
    </row>
    <row r="326">
      <c r="A326" s="44"/>
    </row>
    <row r="327">
      <c r="A327" s="44"/>
    </row>
    <row r="328">
      <c r="A328" s="44"/>
    </row>
    <row r="329">
      <c r="A329" s="44"/>
    </row>
    <row r="330">
      <c r="A330" s="44"/>
    </row>
    <row r="331">
      <c r="A331" s="44"/>
    </row>
    <row r="332">
      <c r="A332" s="44"/>
    </row>
    <row r="333">
      <c r="A333" s="44"/>
    </row>
    <row r="334">
      <c r="A334" s="44"/>
    </row>
    <row r="335">
      <c r="A335" s="44"/>
    </row>
    <row r="336">
      <c r="A336" s="44"/>
    </row>
    <row r="337">
      <c r="A337" s="44"/>
    </row>
    <row r="338">
      <c r="A338" s="44"/>
    </row>
    <row r="339">
      <c r="A339" s="44"/>
    </row>
    <row r="340">
      <c r="A340" s="44"/>
    </row>
    <row r="341">
      <c r="A341" s="44"/>
    </row>
    <row r="342">
      <c r="A342" s="44"/>
    </row>
    <row r="343">
      <c r="A343" s="44"/>
    </row>
    <row r="344">
      <c r="A344" s="44"/>
    </row>
    <row r="345">
      <c r="A345" s="44"/>
    </row>
    <row r="346">
      <c r="A346" s="44"/>
    </row>
    <row r="347">
      <c r="A347" s="44"/>
    </row>
    <row r="348">
      <c r="A348" s="44"/>
    </row>
    <row r="349">
      <c r="A349" s="44"/>
    </row>
    <row r="350">
      <c r="A350" s="44"/>
    </row>
    <row r="351">
      <c r="A351" s="44"/>
    </row>
    <row r="352">
      <c r="A352" s="44"/>
    </row>
    <row r="353">
      <c r="A353" s="44"/>
    </row>
    <row r="354">
      <c r="A354" s="44"/>
    </row>
    <row r="355">
      <c r="A355" s="44"/>
    </row>
    <row r="356">
      <c r="A356" s="44"/>
    </row>
    <row r="357">
      <c r="A357" s="44"/>
    </row>
    <row r="358">
      <c r="A358" s="44"/>
    </row>
    <row r="359">
      <c r="A359" s="44"/>
    </row>
    <row r="360">
      <c r="A360" s="44"/>
    </row>
    <row r="361">
      <c r="A361" s="44"/>
    </row>
    <row r="362">
      <c r="A362" s="44"/>
    </row>
    <row r="363">
      <c r="A363" s="44"/>
    </row>
    <row r="364">
      <c r="A364" s="44"/>
    </row>
    <row r="365">
      <c r="A365" s="44"/>
    </row>
    <row r="366">
      <c r="A366" s="44"/>
    </row>
    <row r="367">
      <c r="A367" s="44"/>
    </row>
    <row r="368">
      <c r="A368" s="44"/>
    </row>
    <row r="369">
      <c r="A369" s="44"/>
    </row>
    <row r="370">
      <c r="A370" s="44"/>
    </row>
    <row r="371">
      <c r="A371" s="44"/>
    </row>
    <row r="372">
      <c r="A372" s="44"/>
    </row>
    <row r="373">
      <c r="A373" s="44"/>
    </row>
    <row r="374">
      <c r="A374" s="44"/>
    </row>
    <row r="375">
      <c r="A375" s="44"/>
    </row>
    <row r="376">
      <c r="A376" s="44"/>
    </row>
    <row r="377">
      <c r="A377" s="44"/>
    </row>
    <row r="378">
      <c r="A378" s="44"/>
    </row>
    <row r="379">
      <c r="A379" s="44"/>
    </row>
    <row r="380">
      <c r="A380" s="44"/>
    </row>
    <row r="381">
      <c r="A381" s="44"/>
    </row>
    <row r="382">
      <c r="A382" s="44"/>
    </row>
    <row r="383">
      <c r="A383" s="44"/>
    </row>
    <row r="384">
      <c r="A384" s="44"/>
    </row>
    <row r="385">
      <c r="A385" s="44"/>
    </row>
    <row r="386">
      <c r="A386" s="44"/>
    </row>
    <row r="387">
      <c r="A387" s="44"/>
    </row>
    <row r="388">
      <c r="A388" s="44"/>
    </row>
    <row r="389">
      <c r="A389" s="44"/>
    </row>
    <row r="390">
      <c r="A390" s="44"/>
    </row>
    <row r="391">
      <c r="A391" s="44"/>
    </row>
    <row r="392">
      <c r="A392" s="44"/>
    </row>
    <row r="393">
      <c r="A393" s="44"/>
    </row>
    <row r="394">
      <c r="A394" s="44"/>
    </row>
    <row r="395">
      <c r="A395" s="44"/>
    </row>
    <row r="396">
      <c r="A396" s="44"/>
    </row>
    <row r="397">
      <c r="A397" s="44"/>
    </row>
    <row r="398">
      <c r="A398" s="44"/>
    </row>
    <row r="399">
      <c r="A399" s="44"/>
    </row>
    <row r="400">
      <c r="A400" s="44"/>
    </row>
    <row r="401">
      <c r="A401" s="44"/>
    </row>
    <row r="402">
      <c r="A402" s="44"/>
    </row>
    <row r="403">
      <c r="A403" s="44"/>
    </row>
    <row r="404">
      <c r="A404" s="44"/>
    </row>
    <row r="405">
      <c r="A405" s="44"/>
    </row>
    <row r="406">
      <c r="A406" s="44"/>
    </row>
    <row r="407">
      <c r="A407" s="44"/>
    </row>
    <row r="408">
      <c r="A408" s="44"/>
    </row>
    <row r="409">
      <c r="A409" s="44"/>
    </row>
    <row r="410">
      <c r="A410" s="44"/>
    </row>
    <row r="411">
      <c r="A411" s="44"/>
    </row>
    <row r="412">
      <c r="A412" s="44"/>
    </row>
    <row r="413">
      <c r="A413" s="44"/>
    </row>
    <row r="414">
      <c r="A414" s="44"/>
    </row>
    <row r="415">
      <c r="A415" s="44"/>
    </row>
    <row r="416">
      <c r="A416" s="44"/>
    </row>
    <row r="417">
      <c r="A417" s="44"/>
    </row>
    <row r="418">
      <c r="A418" s="44"/>
    </row>
    <row r="419">
      <c r="A419" s="44"/>
    </row>
    <row r="420">
      <c r="A420" s="44"/>
    </row>
    <row r="421">
      <c r="A421" s="44"/>
    </row>
    <row r="422">
      <c r="A422" s="44"/>
    </row>
    <row r="423">
      <c r="A423" s="44"/>
    </row>
    <row r="424">
      <c r="A424" s="44"/>
    </row>
    <row r="425">
      <c r="A425" s="44"/>
    </row>
    <row r="426">
      <c r="A426" s="44"/>
    </row>
    <row r="427">
      <c r="A427" s="44"/>
    </row>
    <row r="428">
      <c r="A428" s="44"/>
    </row>
    <row r="429">
      <c r="A429" s="44"/>
    </row>
    <row r="430">
      <c r="A430" s="44"/>
    </row>
    <row r="431">
      <c r="A431" s="44"/>
    </row>
    <row r="432">
      <c r="A432" s="44"/>
    </row>
    <row r="433">
      <c r="A433" s="44"/>
    </row>
    <row r="434">
      <c r="A434" s="44"/>
    </row>
    <row r="435">
      <c r="A435" s="44"/>
    </row>
    <row r="436">
      <c r="A436" s="44"/>
    </row>
    <row r="437">
      <c r="A437" s="44"/>
    </row>
    <row r="438">
      <c r="A438" s="44"/>
    </row>
    <row r="439">
      <c r="A439" s="44"/>
    </row>
    <row r="440">
      <c r="A440" s="44"/>
    </row>
    <row r="441">
      <c r="A441" s="44"/>
    </row>
    <row r="442">
      <c r="A442" s="44"/>
    </row>
    <row r="443">
      <c r="A443" s="44"/>
    </row>
    <row r="444">
      <c r="A444" s="44"/>
    </row>
    <row r="445">
      <c r="A445" s="44"/>
    </row>
    <row r="446">
      <c r="A446" s="44"/>
    </row>
    <row r="447">
      <c r="A447" s="44"/>
    </row>
    <row r="448">
      <c r="A448" s="44"/>
    </row>
    <row r="449">
      <c r="A449" s="44"/>
    </row>
    <row r="450">
      <c r="A450" s="44"/>
    </row>
    <row r="451">
      <c r="A451" s="44"/>
    </row>
    <row r="452">
      <c r="A452" s="44"/>
    </row>
    <row r="453">
      <c r="A453" s="44"/>
    </row>
    <row r="454">
      <c r="A454" s="44"/>
    </row>
    <row r="455">
      <c r="A455" s="44"/>
    </row>
    <row r="456">
      <c r="A456" s="44"/>
    </row>
    <row r="457">
      <c r="A457" s="44"/>
    </row>
    <row r="458">
      <c r="A458" s="44"/>
    </row>
    <row r="459">
      <c r="A459" s="44"/>
    </row>
    <row r="460">
      <c r="A460" s="44"/>
    </row>
    <row r="461">
      <c r="A461" s="44"/>
    </row>
    <row r="462">
      <c r="A462" s="44"/>
    </row>
    <row r="463">
      <c r="A463" s="44"/>
    </row>
    <row r="464">
      <c r="A464" s="44"/>
    </row>
    <row r="465">
      <c r="A465" s="44"/>
    </row>
    <row r="466">
      <c r="A466" s="44"/>
    </row>
    <row r="467">
      <c r="A467" s="44"/>
    </row>
    <row r="468">
      <c r="A468" s="44"/>
    </row>
    <row r="469">
      <c r="A469" s="44"/>
    </row>
    <row r="470">
      <c r="A470" s="44"/>
    </row>
    <row r="471">
      <c r="A471" s="44"/>
    </row>
    <row r="472">
      <c r="A472" s="44"/>
    </row>
    <row r="473">
      <c r="A473" s="44"/>
    </row>
    <row r="474">
      <c r="A474" s="44"/>
    </row>
    <row r="475">
      <c r="A475" s="44"/>
    </row>
    <row r="476">
      <c r="A476" s="44"/>
    </row>
    <row r="477">
      <c r="A477" s="44"/>
    </row>
    <row r="478">
      <c r="A478" s="44"/>
    </row>
    <row r="479">
      <c r="A479" s="44"/>
    </row>
    <row r="480">
      <c r="A480" s="44"/>
    </row>
    <row r="481">
      <c r="A481" s="44"/>
    </row>
    <row r="482">
      <c r="A482" s="44"/>
    </row>
    <row r="483">
      <c r="A483" s="44"/>
    </row>
    <row r="484">
      <c r="A484" s="44"/>
    </row>
    <row r="485">
      <c r="A485" s="44"/>
    </row>
    <row r="486">
      <c r="A486" s="44"/>
    </row>
    <row r="487">
      <c r="A487" s="44"/>
    </row>
    <row r="488">
      <c r="A488" s="44"/>
    </row>
    <row r="489">
      <c r="A489" s="44"/>
    </row>
    <row r="490">
      <c r="A490" s="44"/>
    </row>
    <row r="491">
      <c r="A491" s="44"/>
    </row>
    <row r="492">
      <c r="A492" s="44"/>
    </row>
    <row r="493">
      <c r="A493" s="44"/>
    </row>
    <row r="494">
      <c r="A494" s="44"/>
    </row>
    <row r="495">
      <c r="A495" s="44"/>
    </row>
    <row r="496">
      <c r="A496" s="44"/>
    </row>
    <row r="497">
      <c r="A497" s="44"/>
    </row>
    <row r="498">
      <c r="A498" s="44"/>
    </row>
    <row r="499">
      <c r="A499" s="44"/>
    </row>
    <row r="500">
      <c r="A500" s="44"/>
    </row>
    <row r="501">
      <c r="A501" s="44"/>
    </row>
    <row r="502">
      <c r="A502" s="44"/>
    </row>
    <row r="503">
      <c r="A503" s="44"/>
    </row>
    <row r="504">
      <c r="A504" s="44"/>
    </row>
    <row r="505">
      <c r="A505" s="44"/>
    </row>
    <row r="506">
      <c r="A506" s="44"/>
    </row>
    <row r="507">
      <c r="A507" s="44"/>
    </row>
    <row r="508">
      <c r="A508" s="44"/>
    </row>
    <row r="509">
      <c r="A509" s="44"/>
    </row>
    <row r="510">
      <c r="A510" s="44"/>
    </row>
    <row r="511">
      <c r="A511" s="44"/>
    </row>
    <row r="512">
      <c r="A512" s="44"/>
    </row>
    <row r="513">
      <c r="A513" s="44"/>
    </row>
    <row r="514">
      <c r="A514" s="44"/>
    </row>
    <row r="515">
      <c r="A515" s="44"/>
    </row>
    <row r="516">
      <c r="A516" s="44"/>
    </row>
    <row r="517">
      <c r="A517" s="44"/>
    </row>
    <row r="518">
      <c r="A518" s="44"/>
    </row>
    <row r="519">
      <c r="A519" s="44"/>
    </row>
    <row r="520">
      <c r="A520" s="44"/>
    </row>
    <row r="521">
      <c r="A521" s="44"/>
    </row>
    <row r="522">
      <c r="A522" s="44"/>
    </row>
    <row r="523">
      <c r="A523" s="44"/>
    </row>
    <row r="524">
      <c r="A524" s="44"/>
    </row>
    <row r="525">
      <c r="A525" s="44"/>
    </row>
    <row r="526">
      <c r="A526" s="44"/>
    </row>
    <row r="527">
      <c r="A527" s="44"/>
    </row>
    <row r="528">
      <c r="A528" s="44"/>
    </row>
    <row r="529">
      <c r="A529" s="44"/>
    </row>
    <row r="530">
      <c r="A530" s="44"/>
    </row>
    <row r="531">
      <c r="A531" s="44"/>
    </row>
    <row r="532">
      <c r="A532" s="44"/>
    </row>
    <row r="533">
      <c r="A533" s="44"/>
    </row>
    <row r="534">
      <c r="A534" s="44"/>
    </row>
    <row r="535">
      <c r="A535" s="44"/>
    </row>
    <row r="536">
      <c r="A536" s="44"/>
    </row>
    <row r="537">
      <c r="A537" s="44"/>
    </row>
    <row r="538">
      <c r="A538" s="44"/>
    </row>
    <row r="539">
      <c r="A539" s="44"/>
    </row>
    <row r="540">
      <c r="A540" s="44"/>
    </row>
    <row r="541">
      <c r="A541" s="44"/>
    </row>
    <row r="542">
      <c r="A542" s="44"/>
    </row>
    <row r="543">
      <c r="A543" s="44"/>
    </row>
    <row r="544">
      <c r="A544" s="44"/>
    </row>
    <row r="545">
      <c r="A545" s="44"/>
    </row>
    <row r="546">
      <c r="A546" s="44"/>
    </row>
    <row r="547">
      <c r="A547" s="44"/>
    </row>
    <row r="548">
      <c r="A548" s="44"/>
    </row>
    <row r="549">
      <c r="A549" s="44"/>
    </row>
    <row r="550">
      <c r="A550" s="44"/>
    </row>
    <row r="551">
      <c r="A551" s="44"/>
    </row>
    <row r="552">
      <c r="A552" s="44"/>
    </row>
    <row r="553">
      <c r="A553" s="44"/>
    </row>
    <row r="554">
      <c r="A554" s="44"/>
    </row>
    <row r="555">
      <c r="A555" s="44"/>
    </row>
    <row r="556">
      <c r="A556" s="44"/>
    </row>
    <row r="557">
      <c r="A557" s="44"/>
    </row>
    <row r="558">
      <c r="A558" s="44"/>
    </row>
    <row r="559">
      <c r="A559" s="44"/>
    </row>
    <row r="560">
      <c r="A560" s="44"/>
    </row>
    <row r="561">
      <c r="A561" s="44"/>
    </row>
    <row r="562">
      <c r="A562" s="44"/>
    </row>
    <row r="563">
      <c r="A563" s="44"/>
    </row>
    <row r="564">
      <c r="A564" s="44"/>
    </row>
    <row r="565">
      <c r="A565" s="44"/>
    </row>
    <row r="566">
      <c r="A566" s="44"/>
    </row>
    <row r="567">
      <c r="A567" s="44"/>
    </row>
    <row r="568">
      <c r="A568" s="44"/>
    </row>
    <row r="569">
      <c r="A569" s="44"/>
    </row>
    <row r="570">
      <c r="A570" s="44"/>
    </row>
    <row r="571">
      <c r="A571" s="44"/>
    </row>
    <row r="572">
      <c r="A572" s="44"/>
    </row>
    <row r="573">
      <c r="A573" s="44"/>
    </row>
    <row r="574">
      <c r="A574" s="44"/>
    </row>
    <row r="575">
      <c r="A575" s="44"/>
    </row>
    <row r="576">
      <c r="A576" s="44"/>
    </row>
    <row r="577">
      <c r="A577" s="44"/>
    </row>
    <row r="578">
      <c r="A578" s="44"/>
    </row>
    <row r="579">
      <c r="A579" s="44"/>
    </row>
    <row r="580">
      <c r="A580" s="44"/>
    </row>
    <row r="581">
      <c r="A581" s="44"/>
    </row>
    <row r="582">
      <c r="A582" s="44"/>
    </row>
    <row r="583">
      <c r="A583" s="44"/>
    </row>
    <row r="584">
      <c r="A584" s="44"/>
    </row>
    <row r="585">
      <c r="A585" s="44"/>
    </row>
    <row r="586">
      <c r="A586" s="44"/>
    </row>
    <row r="587">
      <c r="A587" s="44"/>
    </row>
    <row r="588">
      <c r="A588" s="44"/>
    </row>
    <row r="589">
      <c r="A589" s="44"/>
    </row>
    <row r="590">
      <c r="A590" s="44"/>
    </row>
    <row r="591">
      <c r="A591" s="44"/>
    </row>
    <row r="592">
      <c r="A592" s="44"/>
    </row>
    <row r="593">
      <c r="A593" s="44"/>
    </row>
    <row r="594">
      <c r="A594" s="44"/>
    </row>
    <row r="595">
      <c r="A595" s="44"/>
    </row>
    <row r="596">
      <c r="A596" s="44"/>
    </row>
    <row r="597">
      <c r="A597" s="44"/>
    </row>
    <row r="598">
      <c r="A598" s="44"/>
    </row>
    <row r="599">
      <c r="A599" s="44"/>
    </row>
    <row r="600">
      <c r="A600" s="44"/>
    </row>
    <row r="601">
      <c r="A601" s="44"/>
    </row>
    <row r="602">
      <c r="A602" s="44"/>
    </row>
    <row r="603">
      <c r="A603" s="44"/>
    </row>
    <row r="604">
      <c r="A604" s="44"/>
    </row>
    <row r="605">
      <c r="A605" s="44"/>
    </row>
    <row r="606">
      <c r="A606" s="44"/>
    </row>
    <row r="607">
      <c r="A607" s="44"/>
    </row>
    <row r="608">
      <c r="A608" s="44"/>
    </row>
    <row r="609">
      <c r="A609" s="44"/>
    </row>
    <row r="610">
      <c r="A610" s="44"/>
    </row>
    <row r="611">
      <c r="A611" s="44"/>
    </row>
    <row r="612">
      <c r="A612" s="44"/>
    </row>
    <row r="613">
      <c r="A613" s="44"/>
    </row>
    <row r="614">
      <c r="A614" s="44"/>
    </row>
    <row r="615">
      <c r="A615" s="44"/>
    </row>
    <row r="616">
      <c r="A616" s="44"/>
    </row>
    <row r="617">
      <c r="A617" s="44"/>
    </row>
    <row r="618">
      <c r="A618" s="44"/>
    </row>
    <row r="619">
      <c r="A619" s="44"/>
    </row>
    <row r="620">
      <c r="A620" s="44"/>
    </row>
    <row r="621">
      <c r="A621" s="44"/>
    </row>
    <row r="622">
      <c r="A622" s="44"/>
    </row>
    <row r="623">
      <c r="A623" s="44"/>
    </row>
    <row r="624">
      <c r="A624" s="44"/>
    </row>
    <row r="625">
      <c r="A625" s="44"/>
    </row>
    <row r="626">
      <c r="A626" s="44"/>
    </row>
    <row r="627">
      <c r="A627" s="44"/>
    </row>
    <row r="628">
      <c r="A628" s="44"/>
    </row>
    <row r="629">
      <c r="A629" s="44"/>
    </row>
    <row r="630">
      <c r="A630" s="44"/>
    </row>
    <row r="631">
      <c r="A631" s="44"/>
    </row>
    <row r="632">
      <c r="A632" s="44"/>
    </row>
    <row r="633">
      <c r="A633" s="44"/>
    </row>
    <row r="634">
      <c r="A634" s="44"/>
    </row>
    <row r="635">
      <c r="A635" s="44"/>
    </row>
    <row r="636">
      <c r="A636" s="44"/>
    </row>
    <row r="637">
      <c r="A637" s="44"/>
    </row>
    <row r="638">
      <c r="A638" s="44"/>
    </row>
    <row r="639">
      <c r="A639" s="44"/>
    </row>
    <row r="640">
      <c r="A640" s="44"/>
    </row>
    <row r="641">
      <c r="A641" s="44"/>
    </row>
    <row r="642">
      <c r="A642" s="44"/>
    </row>
    <row r="643">
      <c r="A643" s="44"/>
    </row>
    <row r="644">
      <c r="A644" s="44"/>
    </row>
    <row r="645">
      <c r="A645" s="44"/>
    </row>
    <row r="646">
      <c r="A646" s="44"/>
    </row>
    <row r="647">
      <c r="A647" s="44"/>
    </row>
    <row r="648">
      <c r="A648" s="44"/>
    </row>
    <row r="649">
      <c r="A649" s="44"/>
    </row>
    <row r="650">
      <c r="A650" s="44"/>
    </row>
    <row r="651">
      <c r="A651" s="44"/>
    </row>
    <row r="652">
      <c r="A652" s="44"/>
    </row>
    <row r="653">
      <c r="A653" s="44"/>
    </row>
    <row r="654">
      <c r="A654" s="44"/>
    </row>
    <row r="655">
      <c r="A655" s="44"/>
    </row>
    <row r="656">
      <c r="A656" s="44"/>
    </row>
    <row r="657">
      <c r="A657" s="44"/>
    </row>
    <row r="658">
      <c r="A658" s="44"/>
    </row>
    <row r="659">
      <c r="A659" s="44"/>
    </row>
    <row r="660">
      <c r="A660" s="44"/>
    </row>
    <row r="661">
      <c r="A661" s="44"/>
    </row>
    <row r="662">
      <c r="A662" s="44"/>
    </row>
    <row r="663">
      <c r="A663" s="44"/>
    </row>
    <row r="664">
      <c r="A664" s="44"/>
    </row>
    <row r="665">
      <c r="A665" s="44"/>
    </row>
    <row r="666">
      <c r="A666" s="44"/>
    </row>
    <row r="667">
      <c r="A667" s="44"/>
    </row>
    <row r="668">
      <c r="A668" s="44"/>
    </row>
    <row r="669">
      <c r="A669" s="44"/>
    </row>
    <row r="670">
      <c r="A670" s="44"/>
    </row>
    <row r="671">
      <c r="A671" s="44"/>
    </row>
    <row r="672">
      <c r="A672" s="44"/>
    </row>
    <row r="673">
      <c r="A673" s="44"/>
    </row>
    <row r="674">
      <c r="A674" s="44"/>
    </row>
    <row r="675">
      <c r="A675" s="44"/>
    </row>
    <row r="676">
      <c r="A676" s="44"/>
    </row>
    <row r="677">
      <c r="A677" s="44"/>
    </row>
    <row r="678">
      <c r="A678" s="44"/>
    </row>
    <row r="679">
      <c r="A679" s="44"/>
    </row>
    <row r="680">
      <c r="A680" s="44"/>
    </row>
    <row r="681">
      <c r="A681" s="44"/>
    </row>
    <row r="682">
      <c r="A682" s="44"/>
    </row>
    <row r="683">
      <c r="A683" s="44"/>
    </row>
    <row r="684">
      <c r="A684" s="44"/>
    </row>
    <row r="685">
      <c r="A685" s="44"/>
    </row>
    <row r="686">
      <c r="A686" s="44"/>
    </row>
    <row r="687">
      <c r="A687" s="44"/>
    </row>
    <row r="688">
      <c r="A688" s="44"/>
    </row>
    <row r="689">
      <c r="A689" s="44"/>
    </row>
    <row r="690">
      <c r="A690" s="44"/>
    </row>
    <row r="691">
      <c r="A691" s="44"/>
    </row>
    <row r="692">
      <c r="A692" s="44"/>
    </row>
    <row r="693">
      <c r="A693" s="44"/>
    </row>
    <row r="694">
      <c r="A694" s="44"/>
    </row>
    <row r="695">
      <c r="A695" s="44"/>
    </row>
    <row r="696">
      <c r="A696" s="44"/>
    </row>
    <row r="697">
      <c r="A697" s="44"/>
    </row>
    <row r="698">
      <c r="A698" s="44"/>
    </row>
    <row r="699">
      <c r="A699" s="44"/>
    </row>
    <row r="700">
      <c r="A700" s="44"/>
    </row>
    <row r="701">
      <c r="A701" s="44"/>
    </row>
    <row r="702">
      <c r="A702" s="44"/>
    </row>
    <row r="703">
      <c r="A703" s="44"/>
    </row>
    <row r="704">
      <c r="A704" s="44"/>
    </row>
    <row r="705">
      <c r="A705" s="44"/>
    </row>
    <row r="706">
      <c r="A706" s="44"/>
    </row>
    <row r="707">
      <c r="A707" s="44"/>
    </row>
    <row r="708">
      <c r="A708" s="44"/>
    </row>
    <row r="709">
      <c r="A709" s="44"/>
    </row>
    <row r="710">
      <c r="A710" s="44"/>
    </row>
    <row r="711">
      <c r="A711" s="44"/>
    </row>
    <row r="712">
      <c r="A712" s="44"/>
    </row>
    <row r="713">
      <c r="A713" s="44"/>
    </row>
    <row r="714">
      <c r="A714" s="44"/>
    </row>
    <row r="715">
      <c r="A715" s="44"/>
    </row>
    <row r="716">
      <c r="A716" s="44"/>
    </row>
    <row r="717">
      <c r="A717" s="44"/>
    </row>
    <row r="718">
      <c r="A718" s="44"/>
    </row>
    <row r="719">
      <c r="A719" s="44"/>
    </row>
    <row r="720">
      <c r="A720" s="44"/>
    </row>
    <row r="721">
      <c r="A721" s="44"/>
    </row>
    <row r="722">
      <c r="A722" s="44"/>
    </row>
    <row r="723">
      <c r="A723" s="44"/>
    </row>
    <row r="724">
      <c r="A724" s="44"/>
    </row>
    <row r="725">
      <c r="A725" s="44"/>
    </row>
    <row r="726">
      <c r="A726" s="44"/>
    </row>
    <row r="727">
      <c r="A727" s="44"/>
    </row>
    <row r="728">
      <c r="A728" s="44"/>
    </row>
    <row r="729">
      <c r="A729" s="44"/>
    </row>
    <row r="730">
      <c r="A730" s="44"/>
    </row>
    <row r="731">
      <c r="A731" s="44"/>
    </row>
    <row r="732">
      <c r="A732" s="44"/>
    </row>
    <row r="733">
      <c r="A733" s="44"/>
    </row>
    <row r="734">
      <c r="A734" s="44"/>
    </row>
    <row r="735">
      <c r="A735" s="44"/>
    </row>
    <row r="736">
      <c r="A736" s="44"/>
    </row>
    <row r="737">
      <c r="A737" s="44"/>
    </row>
    <row r="738">
      <c r="A738" s="44"/>
    </row>
    <row r="739">
      <c r="A739" s="44"/>
    </row>
    <row r="740">
      <c r="A740" s="44"/>
    </row>
    <row r="741">
      <c r="A741" s="44"/>
    </row>
    <row r="742">
      <c r="A742" s="44"/>
    </row>
    <row r="743">
      <c r="A743" s="44"/>
    </row>
    <row r="744">
      <c r="A744" s="44"/>
    </row>
    <row r="745">
      <c r="A745" s="44"/>
    </row>
    <row r="746">
      <c r="A746" s="44"/>
    </row>
    <row r="747">
      <c r="A747" s="44"/>
    </row>
    <row r="748">
      <c r="A748" s="44"/>
    </row>
    <row r="749">
      <c r="A749" s="44"/>
    </row>
    <row r="750">
      <c r="A750" s="44"/>
    </row>
    <row r="751">
      <c r="A751" s="44"/>
    </row>
    <row r="752">
      <c r="A752" s="44"/>
    </row>
    <row r="753">
      <c r="A753" s="44"/>
    </row>
    <row r="754">
      <c r="A754" s="44"/>
    </row>
    <row r="755">
      <c r="A755" s="44"/>
    </row>
    <row r="756">
      <c r="A756" s="44"/>
    </row>
    <row r="757">
      <c r="A757" s="44"/>
    </row>
    <row r="758">
      <c r="A758" s="44"/>
    </row>
    <row r="759">
      <c r="A759" s="44"/>
    </row>
    <row r="760">
      <c r="A760" s="44"/>
    </row>
    <row r="761">
      <c r="A761" s="44"/>
    </row>
    <row r="762">
      <c r="A762" s="44"/>
    </row>
    <row r="763">
      <c r="A763" s="44"/>
    </row>
    <row r="764">
      <c r="A764" s="44"/>
    </row>
    <row r="765">
      <c r="A765" s="44"/>
    </row>
    <row r="766">
      <c r="A766" s="44"/>
    </row>
    <row r="767">
      <c r="A767" s="44"/>
    </row>
    <row r="768">
      <c r="A768" s="44"/>
    </row>
    <row r="769">
      <c r="A769" s="44"/>
    </row>
    <row r="770">
      <c r="A770" s="44"/>
    </row>
    <row r="771">
      <c r="A771" s="44"/>
    </row>
    <row r="772">
      <c r="A772" s="44"/>
    </row>
    <row r="773">
      <c r="A773" s="44"/>
    </row>
    <row r="774">
      <c r="A774" s="44"/>
    </row>
    <row r="775">
      <c r="A775" s="44"/>
    </row>
    <row r="776">
      <c r="A776" s="44"/>
    </row>
    <row r="777">
      <c r="A777" s="44"/>
    </row>
    <row r="778">
      <c r="A778" s="44"/>
    </row>
    <row r="779">
      <c r="A779" s="44"/>
    </row>
    <row r="780">
      <c r="A780" s="44"/>
    </row>
    <row r="781">
      <c r="A781" s="44"/>
    </row>
    <row r="782">
      <c r="A782" s="44"/>
    </row>
    <row r="783">
      <c r="A783" s="44"/>
    </row>
    <row r="784">
      <c r="A784" s="44"/>
    </row>
    <row r="785">
      <c r="A785" s="44"/>
    </row>
    <row r="786">
      <c r="A786" s="44"/>
    </row>
    <row r="787">
      <c r="A787" s="44"/>
    </row>
    <row r="788">
      <c r="A788" s="44"/>
    </row>
    <row r="789">
      <c r="A789" s="44"/>
    </row>
    <row r="790">
      <c r="A790" s="44"/>
    </row>
    <row r="791">
      <c r="A791" s="44"/>
    </row>
    <row r="792">
      <c r="A792" s="44"/>
    </row>
    <row r="793">
      <c r="A793" s="44"/>
    </row>
    <row r="794">
      <c r="A794" s="44"/>
    </row>
    <row r="795">
      <c r="A795" s="44"/>
    </row>
    <row r="796">
      <c r="A796" s="44"/>
    </row>
    <row r="797">
      <c r="A797" s="44"/>
    </row>
    <row r="798">
      <c r="A798" s="44"/>
    </row>
    <row r="799">
      <c r="A799" s="44"/>
    </row>
    <row r="800">
      <c r="A800" s="44"/>
    </row>
    <row r="801">
      <c r="A801" s="44"/>
    </row>
    <row r="802">
      <c r="A802" s="44"/>
    </row>
    <row r="803">
      <c r="A803" s="44"/>
    </row>
    <row r="804">
      <c r="A804" s="44"/>
    </row>
    <row r="805">
      <c r="A805" s="44"/>
    </row>
    <row r="806">
      <c r="A806" s="44"/>
    </row>
    <row r="807">
      <c r="A807" s="44"/>
    </row>
    <row r="808">
      <c r="A808" s="44"/>
    </row>
    <row r="809">
      <c r="A809" s="44"/>
    </row>
    <row r="810">
      <c r="A810" s="44"/>
    </row>
    <row r="811">
      <c r="A811" s="44"/>
    </row>
    <row r="812">
      <c r="A812" s="44"/>
    </row>
    <row r="813">
      <c r="A813" s="44"/>
    </row>
    <row r="814">
      <c r="A814" s="44"/>
    </row>
    <row r="815">
      <c r="A815" s="44"/>
    </row>
    <row r="816">
      <c r="A816" s="44"/>
    </row>
    <row r="817">
      <c r="A817" s="44"/>
    </row>
    <row r="818">
      <c r="A818" s="44"/>
    </row>
    <row r="819">
      <c r="A819" s="44"/>
    </row>
    <row r="820">
      <c r="A820" s="44"/>
    </row>
    <row r="821">
      <c r="A821" s="44"/>
    </row>
    <row r="822">
      <c r="A822" s="44"/>
    </row>
    <row r="823">
      <c r="A823" s="44"/>
    </row>
    <row r="824">
      <c r="A824" s="44"/>
    </row>
    <row r="825">
      <c r="A825" s="44"/>
    </row>
    <row r="826">
      <c r="A826" s="44"/>
    </row>
    <row r="827">
      <c r="A827" s="44"/>
    </row>
    <row r="828">
      <c r="A828" s="44"/>
    </row>
    <row r="829">
      <c r="A829" s="44"/>
    </row>
    <row r="830">
      <c r="A830" s="44"/>
    </row>
    <row r="831">
      <c r="A831" s="44"/>
    </row>
    <row r="832">
      <c r="A832" s="44"/>
    </row>
    <row r="833">
      <c r="A833" s="44"/>
    </row>
    <row r="834">
      <c r="A834" s="44"/>
    </row>
    <row r="835">
      <c r="A835" s="44"/>
    </row>
    <row r="836">
      <c r="A836" s="44"/>
    </row>
    <row r="837">
      <c r="A837" s="44"/>
    </row>
    <row r="838">
      <c r="A838" s="44"/>
    </row>
    <row r="839">
      <c r="A839" s="44"/>
    </row>
    <row r="840">
      <c r="A840" s="44"/>
    </row>
    <row r="841">
      <c r="A841" s="44"/>
    </row>
    <row r="842">
      <c r="A842" s="44"/>
    </row>
    <row r="843">
      <c r="A843" s="44"/>
    </row>
    <row r="844">
      <c r="A844" s="44"/>
    </row>
    <row r="845">
      <c r="A845" s="44"/>
    </row>
    <row r="846">
      <c r="A846" s="44"/>
    </row>
    <row r="847">
      <c r="A847" s="44"/>
    </row>
    <row r="848">
      <c r="A848" s="44"/>
    </row>
    <row r="849">
      <c r="A849" s="44"/>
    </row>
    <row r="850">
      <c r="A850" s="44"/>
    </row>
    <row r="851">
      <c r="A851" s="44"/>
    </row>
    <row r="852">
      <c r="A852" s="44"/>
    </row>
    <row r="853">
      <c r="A853" s="44"/>
    </row>
    <row r="854">
      <c r="A854" s="44"/>
    </row>
    <row r="855">
      <c r="A855" s="44"/>
    </row>
    <row r="856">
      <c r="A856" s="44"/>
    </row>
    <row r="857">
      <c r="A857" s="44"/>
    </row>
    <row r="858">
      <c r="A858" s="44"/>
    </row>
    <row r="859">
      <c r="A859" s="44"/>
    </row>
    <row r="860">
      <c r="A860" s="44"/>
    </row>
    <row r="861">
      <c r="A861" s="44"/>
    </row>
    <row r="862">
      <c r="A862" s="44"/>
    </row>
    <row r="863">
      <c r="A863" s="44"/>
    </row>
    <row r="864">
      <c r="A864" s="44"/>
    </row>
    <row r="865">
      <c r="A865" s="44"/>
    </row>
    <row r="866">
      <c r="A866" s="44"/>
    </row>
    <row r="867">
      <c r="A867" s="44"/>
    </row>
    <row r="868">
      <c r="A868" s="44"/>
    </row>
    <row r="869">
      <c r="A869" s="44"/>
    </row>
    <row r="870">
      <c r="A870" s="44"/>
    </row>
    <row r="871">
      <c r="A871" s="44"/>
    </row>
    <row r="872">
      <c r="A872" s="44"/>
    </row>
    <row r="873">
      <c r="A873" s="44"/>
    </row>
    <row r="874">
      <c r="A874" s="44"/>
    </row>
    <row r="875">
      <c r="A875" s="44"/>
    </row>
    <row r="876">
      <c r="A876" s="44"/>
    </row>
    <row r="877">
      <c r="A877" s="44"/>
    </row>
    <row r="878">
      <c r="A878" s="44"/>
    </row>
    <row r="879">
      <c r="A879" s="44"/>
    </row>
    <row r="880">
      <c r="A880" s="44"/>
    </row>
    <row r="881">
      <c r="A881" s="44"/>
    </row>
    <row r="882">
      <c r="A882" s="44"/>
    </row>
    <row r="883">
      <c r="A883" s="44"/>
    </row>
    <row r="884">
      <c r="A884" s="44"/>
    </row>
    <row r="885">
      <c r="A885" s="44"/>
    </row>
    <row r="886">
      <c r="A886" s="44"/>
    </row>
    <row r="887">
      <c r="A887" s="44"/>
    </row>
    <row r="888">
      <c r="A888" s="44"/>
    </row>
    <row r="889">
      <c r="A889" s="44"/>
    </row>
    <row r="890">
      <c r="A890" s="44"/>
    </row>
    <row r="891">
      <c r="A891" s="44"/>
    </row>
    <row r="892">
      <c r="A892" s="44"/>
    </row>
    <row r="893">
      <c r="A893" s="44"/>
    </row>
    <row r="894">
      <c r="A894" s="44"/>
    </row>
    <row r="895">
      <c r="A895" s="44"/>
    </row>
    <row r="896">
      <c r="A896" s="44"/>
    </row>
    <row r="897">
      <c r="A897" s="44"/>
    </row>
    <row r="898">
      <c r="A898" s="44"/>
    </row>
    <row r="899">
      <c r="A899" s="44"/>
    </row>
    <row r="900">
      <c r="A900" s="44"/>
    </row>
    <row r="901">
      <c r="A901" s="44"/>
    </row>
    <row r="902">
      <c r="A902" s="44"/>
    </row>
    <row r="903">
      <c r="A903" s="44"/>
    </row>
    <row r="904">
      <c r="A904" s="44"/>
    </row>
    <row r="905">
      <c r="A905" s="44"/>
    </row>
    <row r="906">
      <c r="A906" s="44"/>
    </row>
    <row r="907">
      <c r="A907" s="44"/>
    </row>
    <row r="908">
      <c r="A908" s="44"/>
    </row>
    <row r="909">
      <c r="A909" s="44"/>
    </row>
    <row r="910">
      <c r="A910" s="44"/>
    </row>
    <row r="911">
      <c r="A911" s="44"/>
    </row>
    <row r="912">
      <c r="A912" s="44"/>
    </row>
    <row r="913">
      <c r="A913" s="44"/>
    </row>
    <row r="914">
      <c r="A914" s="44"/>
    </row>
    <row r="915">
      <c r="A915" s="44"/>
    </row>
    <row r="916">
      <c r="A916" s="44"/>
    </row>
    <row r="917">
      <c r="A917" s="44"/>
    </row>
    <row r="918">
      <c r="A918" s="44"/>
    </row>
    <row r="919">
      <c r="A919" s="44"/>
    </row>
    <row r="920">
      <c r="A920" s="44"/>
    </row>
    <row r="921">
      <c r="A921" s="44"/>
    </row>
    <row r="922">
      <c r="A922" s="44"/>
    </row>
    <row r="923">
      <c r="A923" s="44"/>
    </row>
    <row r="924">
      <c r="A924" s="44"/>
    </row>
    <row r="925">
      <c r="A925" s="44"/>
    </row>
    <row r="926">
      <c r="A926" s="44"/>
    </row>
    <row r="927">
      <c r="A927" s="44"/>
    </row>
    <row r="928">
      <c r="A928" s="44"/>
    </row>
    <row r="929">
      <c r="A929" s="44"/>
    </row>
    <row r="930">
      <c r="A930" s="44"/>
    </row>
    <row r="931">
      <c r="A931" s="44"/>
    </row>
    <row r="932">
      <c r="A932" s="44"/>
    </row>
    <row r="933">
      <c r="A933" s="44"/>
    </row>
    <row r="934">
      <c r="A934" s="44"/>
    </row>
    <row r="935">
      <c r="A935" s="44"/>
    </row>
    <row r="936">
      <c r="A936" s="44"/>
    </row>
    <row r="937">
      <c r="A937" s="44"/>
    </row>
    <row r="938">
      <c r="A938" s="44"/>
    </row>
    <row r="939">
      <c r="A939" s="44"/>
    </row>
    <row r="940">
      <c r="A940" s="44"/>
    </row>
    <row r="941">
      <c r="A941" s="44"/>
    </row>
    <row r="942">
      <c r="A942" s="44"/>
    </row>
    <row r="943">
      <c r="A943" s="44"/>
    </row>
    <row r="944">
      <c r="A944" s="44"/>
    </row>
    <row r="945">
      <c r="A945" s="44"/>
    </row>
    <row r="946">
      <c r="A946" s="44"/>
    </row>
    <row r="947">
      <c r="A947" s="44"/>
    </row>
    <row r="948">
      <c r="A948" s="44"/>
    </row>
    <row r="949">
      <c r="A949" s="44"/>
    </row>
    <row r="950">
      <c r="A950" s="44"/>
    </row>
    <row r="951">
      <c r="A951" s="44"/>
    </row>
    <row r="952">
      <c r="A952" s="44"/>
    </row>
    <row r="953">
      <c r="A953" s="44"/>
    </row>
    <row r="954">
      <c r="A954" s="44"/>
    </row>
    <row r="955">
      <c r="A955" s="44"/>
    </row>
    <row r="956">
      <c r="A956" s="44"/>
    </row>
    <row r="957">
      <c r="A957" s="44"/>
    </row>
    <row r="958">
      <c r="A958" s="44"/>
    </row>
    <row r="959">
      <c r="A959" s="44"/>
    </row>
    <row r="960">
      <c r="A960" s="44"/>
    </row>
    <row r="961">
      <c r="A961" s="44"/>
    </row>
    <row r="962">
      <c r="A962" s="44"/>
    </row>
    <row r="963">
      <c r="A963" s="44"/>
    </row>
    <row r="964">
      <c r="A964" s="44"/>
    </row>
    <row r="965">
      <c r="A965" s="44"/>
    </row>
    <row r="966">
      <c r="A966" s="44"/>
    </row>
    <row r="967">
      <c r="A967" s="44"/>
    </row>
    <row r="968">
      <c r="A968" s="44"/>
    </row>
    <row r="969">
      <c r="A969" s="44"/>
    </row>
    <row r="970">
      <c r="A970" s="44"/>
    </row>
    <row r="971">
      <c r="A971" s="44"/>
    </row>
  </sheetData>
  <conditionalFormatting sqref="T1:T154 T159:T971">
    <cfRule type="containsText" dxfId="0" priority="1" operator="containsText" text="TRUE">
      <formula>NOT(ISERROR(SEARCH(("TRUE"),(T1))))</formula>
    </cfRule>
  </conditionalFormatting>
  <conditionalFormatting sqref="P1:P971 S155:S157">
    <cfRule type="containsText" dxfId="0" priority="2" operator="containsText" text="TRUE">
      <formula>NOT(ISERROR(SEARCH(("TRUE"),(P1))))</formula>
    </cfRule>
  </conditionalFormatting>
  <conditionalFormatting sqref="S1:S154 W1:W154 Z1:Z154 AC1:AC157 S158:S971 W158:W971 Z158:Z971 AC160:AC971 P161:P162">
    <cfRule type="containsText" dxfId="0" priority="3" operator="containsText" text="TRUE">
      <formula>NOT(ISERROR(SEARCH(("TRUE"),(S1))))</formula>
    </cfRule>
  </conditionalFormatting>
  <conditionalFormatting sqref="E1:E157 E171:E172 E178:E971 N189:N193">
    <cfRule type="containsText" dxfId="1" priority="4" operator="containsText" text="female">
      <formula>NOT(ISERROR(SEARCH(("female"),(E1))))</formula>
    </cfRule>
  </conditionalFormatting>
  <conditionalFormatting sqref="E1:E157 E171:E172 E178:E971 N189:N193">
    <cfRule type="containsText" dxfId="2" priority="5" operator="containsText" text="nonbinary">
      <formula>NOT(ISERROR(SEARCH(("nonbinary"),(E1))))</formula>
    </cfRule>
  </conditionalFormatting>
  <conditionalFormatting sqref="G1:G157 G171:G971">
    <cfRule type="containsText" dxfId="3" priority="6" operator="containsText" text="18-24">
      <formula>NOT(ISERROR(SEARCH(("18-24"),(G1))))</formula>
    </cfRule>
  </conditionalFormatting>
  <conditionalFormatting sqref="G1:G157 G171:G971">
    <cfRule type="containsText" dxfId="4" priority="7" operator="containsText" text="25-34">
      <formula>NOT(ISERROR(SEARCH(("25-34"),(G1))))</formula>
    </cfRule>
  </conditionalFormatting>
  <conditionalFormatting sqref="G1:G157 G171:G971">
    <cfRule type="containsText" dxfId="5" priority="8" operator="containsText" text="35-44">
      <formula>NOT(ISERROR(SEARCH(("35-44"),(G1))))</formula>
    </cfRule>
  </conditionalFormatting>
  <conditionalFormatting sqref="G1:G157 G171:G971">
    <cfRule type="containsText" dxfId="1" priority="9" operator="containsText" text="45-54">
      <formula>NOT(ISERROR(SEARCH(("45-54"),(G1))))</formula>
    </cfRule>
  </conditionalFormatting>
  <conditionalFormatting sqref="G1:G157 G171:G971">
    <cfRule type="containsText" dxfId="6" priority="10" operator="containsText" text="55-64">
      <formula>NOT(ISERROR(SEARCH(("55-64"),(G1))))</formula>
    </cfRule>
  </conditionalFormatting>
  <conditionalFormatting sqref="G1:G157 G171:G971">
    <cfRule type="containsText" dxfId="7" priority="11" operator="containsText" text="65-74">
      <formula>NOT(ISERROR(SEARCH(("65-74"),(G1))))</formula>
    </cfRule>
  </conditionalFormatting>
  <conditionalFormatting sqref="G1:G157 G171:G971">
    <cfRule type="containsText" dxfId="8" priority="12" operator="containsText" text="75 or older">
      <formula>NOT(ISERROR(SEARCH(("75 or older"),(G1))))</formula>
    </cfRule>
  </conditionalFormatting>
  <conditionalFormatting sqref="M1:M155 M161:M162 M215:M971">
    <cfRule type="containsText" dxfId="8" priority="13" operator="containsText" text="White">
      <formula>NOT(ISERROR(SEARCH(("White"),(M1))))</formula>
    </cfRule>
  </conditionalFormatting>
  <conditionalFormatting sqref="M1:M155 M161:M162 M215:M971">
    <cfRule type="containsText" dxfId="9" priority="14" operator="containsText" text="Asian or Pacific Islander">
      <formula>NOT(ISERROR(SEARCH(("Asian or Pacific Islander"),(M1))))</formula>
    </cfRule>
  </conditionalFormatting>
  <conditionalFormatting sqref="M1:M155 M161:M162 M215:M971">
    <cfRule type="containsText" dxfId="7" priority="15" operator="containsText" text="Black or African American">
      <formula>NOT(ISERROR(SEARCH(("Black or African American"),(M1))))</formula>
    </cfRule>
  </conditionalFormatting>
  <conditionalFormatting sqref="M1:M155 M161:M162 M215:M971">
    <cfRule type="containsText" dxfId="3" priority="16" operator="containsText" text="Hispanic or Latino">
      <formula>NOT(ISERROR(SEARCH(("Hispanic or Latino"),(M1))))</formula>
    </cfRule>
  </conditionalFormatting>
  <conditionalFormatting sqref="M1:M155 M161:M162 M215:M971">
    <cfRule type="containsText" dxfId="2" priority="17" operator="containsText" text="Other">
      <formula>NOT(ISERROR(SEARCH(("Other"),(M1))))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hidden="1" min="2" max="4" width="12.63"/>
    <col hidden="1" min="6" max="6" width="12.63"/>
    <col hidden="1" min="8" max="12" width="12.63"/>
    <col hidden="1" min="21" max="26" width="12.63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4" t="s">
        <v>15</v>
      </c>
      <c r="Q1" s="3" t="s">
        <v>16</v>
      </c>
      <c r="R1" s="3" t="s">
        <v>17</v>
      </c>
      <c r="S1" s="4" t="s">
        <v>15</v>
      </c>
      <c r="T1" s="4" t="s">
        <v>18</v>
      </c>
      <c r="U1" s="3" t="s">
        <v>19</v>
      </c>
      <c r="V1" s="3" t="s">
        <v>20</v>
      </c>
      <c r="W1" s="4" t="s">
        <v>15</v>
      </c>
      <c r="X1" s="3" t="s">
        <v>21</v>
      </c>
      <c r="Y1" s="3" t="s">
        <v>22</v>
      </c>
      <c r="Z1" s="4" t="s">
        <v>15</v>
      </c>
      <c r="AA1" s="3" t="s">
        <v>23</v>
      </c>
      <c r="AB1" s="3" t="s">
        <v>24</v>
      </c>
      <c r="AC1" s="4" t="s">
        <v>15</v>
      </c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</row>
    <row r="2">
      <c r="A2" s="12" t="s">
        <v>245</v>
      </c>
      <c r="B2" s="2"/>
      <c r="C2" s="38">
        <v>2.0</v>
      </c>
      <c r="D2" s="36"/>
      <c r="E2" s="36" t="str">
        <f t="shared" ref="E2:E149" si="1">IFS(C2=1, "male", C2=2, "female", C2=3, "nonbinary", C2=4, "other")</f>
        <v>female</v>
      </c>
      <c r="F2" s="38">
        <v>2.0</v>
      </c>
      <c r="G2" s="9" t="str">
        <f t="shared" ref="G2:G149" si="2">IFS(F2=1, "under 18", F2=2, "18-24", F2=3, "25-34", F2=4, "35-44", F2=5, "45-54", F2=6, "55-64", F2=7, "65-74", F2=8, "75 or older")</f>
        <v>18-24</v>
      </c>
      <c r="H2" s="38">
        <v>0.0</v>
      </c>
      <c r="I2" s="38">
        <v>0.0</v>
      </c>
      <c r="J2" s="38">
        <v>0.0</v>
      </c>
      <c r="K2" s="38">
        <v>1.0</v>
      </c>
      <c r="L2" s="38">
        <v>0.0</v>
      </c>
      <c r="M2" s="9" t="str">
        <f t="shared" ref="M2:M149" si="3">IFS(H2=1, "White", I2=1, "Hispanic or Latino", J2=1, "Black or African American", K2=1, "Asian or Pacific Islander", L2=1, "Other")</f>
        <v>Asian or Pacific Islander</v>
      </c>
      <c r="N2" s="13">
        <v>687.0</v>
      </c>
      <c r="O2" s="13">
        <v>696.8</v>
      </c>
      <c r="P2" s="45" t="b">
        <f t="shared" ref="P2:P152" si="4">N2&lt;O2</f>
        <v>1</v>
      </c>
      <c r="Q2" s="46">
        <v>634.5</v>
      </c>
      <c r="R2" s="46">
        <v>658.0</v>
      </c>
      <c r="S2" s="45" t="b">
        <f t="shared" ref="S2:S152" si="5">Q2&lt;R2</f>
        <v>1</v>
      </c>
      <c r="T2" s="23" t="str">
        <f t="shared" ref="T2:T152" si="6">IF(P2=S2, "TRUE", "FALSE")</f>
        <v>TRUE</v>
      </c>
      <c r="U2" s="3"/>
      <c r="V2" s="3"/>
      <c r="W2" s="23"/>
      <c r="X2" s="3"/>
      <c r="Y2" s="3"/>
      <c r="Z2" s="23"/>
      <c r="AA2" s="46">
        <v>10.0</v>
      </c>
      <c r="AB2" s="46">
        <v>5.0</v>
      </c>
      <c r="AC2" s="23" t="b">
        <f t="shared" ref="AC2:AC152" si="7">AA2&lt;AB2</f>
        <v>0</v>
      </c>
    </row>
    <row r="3">
      <c r="A3" s="2" t="s">
        <v>246</v>
      </c>
      <c r="B3" s="2" t="s">
        <v>26</v>
      </c>
      <c r="C3" s="38">
        <v>2.0</v>
      </c>
      <c r="D3" s="36"/>
      <c r="E3" s="36" t="str">
        <f t="shared" si="1"/>
        <v>female</v>
      </c>
      <c r="F3" s="38">
        <v>2.0</v>
      </c>
      <c r="G3" s="20" t="str">
        <f t="shared" si="2"/>
        <v>18-24</v>
      </c>
      <c r="H3" s="38">
        <v>0.0</v>
      </c>
      <c r="I3" s="38">
        <v>0.0</v>
      </c>
      <c r="J3" s="38">
        <v>0.0</v>
      </c>
      <c r="K3" s="38">
        <v>1.0</v>
      </c>
      <c r="L3" s="38">
        <v>0.0</v>
      </c>
      <c r="M3" s="20" t="str">
        <f t="shared" si="3"/>
        <v>Asian or Pacific Islander</v>
      </c>
      <c r="N3" s="3">
        <v>947.6</v>
      </c>
      <c r="O3" s="3">
        <v>753.5</v>
      </c>
      <c r="P3" s="23" t="b">
        <f t="shared" si="4"/>
        <v>0</v>
      </c>
      <c r="Q3" s="3">
        <v>883.0</v>
      </c>
      <c r="R3" s="3">
        <v>568.0</v>
      </c>
      <c r="S3" s="23" t="b">
        <f t="shared" si="5"/>
        <v>0</v>
      </c>
      <c r="T3" s="23" t="str">
        <f t="shared" si="6"/>
        <v>TRUE</v>
      </c>
      <c r="U3" s="3">
        <v>1896.0</v>
      </c>
      <c r="V3" s="3">
        <v>1737.0</v>
      </c>
      <c r="W3" s="23" t="b">
        <f t="shared" ref="W3:W7" si="8">U3&lt;V3</f>
        <v>0</v>
      </c>
      <c r="X3" s="3">
        <v>496.0</v>
      </c>
      <c r="Y3" s="3">
        <v>447.0</v>
      </c>
      <c r="Z3" s="23" t="b">
        <f t="shared" ref="Z3:Z7" si="9">X3&lt;Y3</f>
        <v>0</v>
      </c>
      <c r="AA3" s="3">
        <v>5.0</v>
      </c>
      <c r="AB3" s="3">
        <v>0.0</v>
      </c>
      <c r="AC3" s="23" t="b">
        <f t="shared" si="7"/>
        <v>0</v>
      </c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</row>
    <row r="4">
      <c r="A4" s="2" t="s">
        <v>247</v>
      </c>
      <c r="B4" s="2" t="s">
        <v>26</v>
      </c>
      <c r="C4" s="38">
        <v>2.0</v>
      </c>
      <c r="D4" s="36"/>
      <c r="E4" s="36" t="str">
        <f t="shared" si="1"/>
        <v>female</v>
      </c>
      <c r="F4" s="38">
        <v>2.0</v>
      </c>
      <c r="G4" s="20" t="str">
        <f t="shared" si="2"/>
        <v>18-24</v>
      </c>
      <c r="H4" s="38">
        <v>0.0</v>
      </c>
      <c r="I4" s="38">
        <v>0.0</v>
      </c>
      <c r="J4" s="38">
        <v>0.0</v>
      </c>
      <c r="K4" s="38">
        <v>1.0</v>
      </c>
      <c r="L4" s="38">
        <v>0.0</v>
      </c>
      <c r="M4" s="20" t="str">
        <f t="shared" si="3"/>
        <v>Asian or Pacific Islander</v>
      </c>
      <c r="N4" s="3">
        <v>1046.95</v>
      </c>
      <c r="O4" s="3">
        <v>736.4</v>
      </c>
      <c r="P4" s="23" t="b">
        <f t="shared" si="4"/>
        <v>0</v>
      </c>
      <c r="Q4" s="3">
        <v>923.0</v>
      </c>
      <c r="R4" s="3">
        <v>722.0</v>
      </c>
      <c r="S4" s="23" t="b">
        <f t="shared" si="5"/>
        <v>0</v>
      </c>
      <c r="T4" s="23" t="str">
        <f t="shared" si="6"/>
        <v>TRUE</v>
      </c>
      <c r="U4" s="3">
        <v>1702.0</v>
      </c>
      <c r="V4" s="3">
        <v>1134.0</v>
      </c>
      <c r="W4" s="23" t="b">
        <f t="shared" si="8"/>
        <v>0</v>
      </c>
      <c r="X4" s="3">
        <v>515.0</v>
      </c>
      <c r="Y4" s="3">
        <v>422.0</v>
      </c>
      <c r="Z4" s="23" t="b">
        <f t="shared" si="9"/>
        <v>0</v>
      </c>
      <c r="AA4" s="3">
        <v>5.0</v>
      </c>
      <c r="AB4" s="3">
        <v>5.0</v>
      </c>
      <c r="AC4" s="23" t="b">
        <f t="shared" si="7"/>
        <v>0</v>
      </c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</row>
    <row r="5">
      <c r="A5" s="2" t="s">
        <v>248</v>
      </c>
      <c r="B5" s="2" t="s">
        <v>30</v>
      </c>
      <c r="C5" s="38">
        <v>2.0</v>
      </c>
      <c r="D5" s="36"/>
      <c r="E5" s="36" t="str">
        <f t="shared" si="1"/>
        <v>female</v>
      </c>
      <c r="F5" s="38">
        <v>2.0</v>
      </c>
      <c r="G5" s="20" t="str">
        <f t="shared" si="2"/>
        <v>18-24</v>
      </c>
      <c r="H5" s="38">
        <v>0.0</v>
      </c>
      <c r="I5" s="38">
        <v>0.0</v>
      </c>
      <c r="J5" s="38">
        <v>0.0</v>
      </c>
      <c r="K5" s="38">
        <v>1.0</v>
      </c>
      <c r="L5" s="38">
        <v>0.0</v>
      </c>
      <c r="M5" s="20" t="str">
        <f t="shared" si="3"/>
        <v>Asian or Pacific Islander</v>
      </c>
      <c r="N5" s="3">
        <v>733.25</v>
      </c>
      <c r="O5" s="3">
        <v>681.1</v>
      </c>
      <c r="P5" s="23" t="b">
        <f t="shared" si="4"/>
        <v>0</v>
      </c>
      <c r="Q5" s="3">
        <v>712.5</v>
      </c>
      <c r="R5" s="3">
        <v>636.0</v>
      </c>
      <c r="S5" s="23" t="b">
        <f t="shared" si="5"/>
        <v>0</v>
      </c>
      <c r="T5" s="23" t="str">
        <f t="shared" si="6"/>
        <v>TRUE</v>
      </c>
      <c r="U5" s="3">
        <v>1105.0</v>
      </c>
      <c r="V5" s="3">
        <v>1129.0</v>
      </c>
      <c r="W5" s="23" t="b">
        <f t="shared" si="8"/>
        <v>1</v>
      </c>
      <c r="X5" s="3">
        <v>559.0</v>
      </c>
      <c r="Y5" s="3">
        <v>489.0</v>
      </c>
      <c r="Z5" s="23" t="b">
        <f t="shared" si="9"/>
        <v>0</v>
      </c>
      <c r="AA5" s="3">
        <v>5.0</v>
      </c>
      <c r="AB5" s="3">
        <v>5.0</v>
      </c>
      <c r="AC5" s="23" t="b">
        <f t="shared" si="7"/>
        <v>0</v>
      </c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</row>
    <row r="6">
      <c r="A6" s="2" t="s">
        <v>249</v>
      </c>
      <c r="B6" s="2" t="s">
        <v>26</v>
      </c>
      <c r="C6" s="38">
        <v>2.0</v>
      </c>
      <c r="D6" s="36"/>
      <c r="E6" s="36" t="str">
        <f t="shared" si="1"/>
        <v>female</v>
      </c>
      <c r="F6" s="38">
        <v>2.0</v>
      </c>
      <c r="G6" s="20" t="str">
        <f t="shared" si="2"/>
        <v>18-24</v>
      </c>
      <c r="H6" s="38">
        <v>0.0</v>
      </c>
      <c r="I6" s="38">
        <v>0.0</v>
      </c>
      <c r="J6" s="38">
        <v>0.0</v>
      </c>
      <c r="K6" s="38">
        <v>1.0</v>
      </c>
      <c r="L6" s="38">
        <v>0.0</v>
      </c>
      <c r="M6" s="20" t="str">
        <f t="shared" si="3"/>
        <v>Asian or Pacific Islander</v>
      </c>
      <c r="N6" s="3">
        <v>913.15</v>
      </c>
      <c r="O6" s="3">
        <v>668.75</v>
      </c>
      <c r="P6" s="23" t="b">
        <f t="shared" si="4"/>
        <v>0</v>
      </c>
      <c r="Q6" s="3">
        <v>749.5</v>
      </c>
      <c r="R6" s="3">
        <v>630.0</v>
      </c>
      <c r="S6" s="23" t="b">
        <f t="shared" si="5"/>
        <v>0</v>
      </c>
      <c r="T6" s="23" t="str">
        <f t="shared" si="6"/>
        <v>TRUE</v>
      </c>
      <c r="U6" s="3">
        <v>2316.0</v>
      </c>
      <c r="V6" s="3">
        <v>1193.0</v>
      </c>
      <c r="W6" s="23" t="b">
        <f t="shared" si="8"/>
        <v>0</v>
      </c>
      <c r="X6" s="3">
        <v>402.0</v>
      </c>
      <c r="Y6" s="3">
        <v>465.0</v>
      </c>
      <c r="Z6" s="23" t="b">
        <f t="shared" si="9"/>
        <v>1</v>
      </c>
      <c r="AA6" s="3">
        <v>10.0</v>
      </c>
      <c r="AB6" s="3">
        <v>0.0</v>
      </c>
      <c r="AC6" s="23" t="b">
        <f t="shared" si="7"/>
        <v>0</v>
      </c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</row>
    <row r="7">
      <c r="A7" s="2" t="s">
        <v>250</v>
      </c>
      <c r="B7" s="2" t="s">
        <v>26</v>
      </c>
      <c r="C7" s="38">
        <v>2.0</v>
      </c>
      <c r="D7" s="36"/>
      <c r="E7" s="36" t="str">
        <f t="shared" si="1"/>
        <v>female</v>
      </c>
      <c r="F7" s="38">
        <v>2.0</v>
      </c>
      <c r="G7" s="20" t="str">
        <f t="shared" si="2"/>
        <v>18-24</v>
      </c>
      <c r="H7" s="38">
        <v>0.0</v>
      </c>
      <c r="I7" s="38">
        <v>0.0</v>
      </c>
      <c r="J7" s="38">
        <v>0.0</v>
      </c>
      <c r="K7" s="38">
        <v>1.0</v>
      </c>
      <c r="L7" s="38">
        <v>0.0</v>
      </c>
      <c r="M7" s="20" t="str">
        <f t="shared" si="3"/>
        <v>Asian or Pacific Islander</v>
      </c>
      <c r="N7" s="3">
        <v>722.15</v>
      </c>
      <c r="O7" s="3">
        <v>743.55</v>
      </c>
      <c r="P7" s="23" t="b">
        <f t="shared" si="4"/>
        <v>1</v>
      </c>
      <c r="Q7" s="3">
        <v>610.0</v>
      </c>
      <c r="R7" s="3">
        <v>547.5</v>
      </c>
      <c r="S7" s="23" t="b">
        <f t="shared" si="5"/>
        <v>0</v>
      </c>
      <c r="T7" s="23" t="str">
        <f t="shared" si="6"/>
        <v>FALSE</v>
      </c>
      <c r="U7" s="3">
        <v>1360.0</v>
      </c>
      <c r="V7" s="3">
        <v>3658.0</v>
      </c>
      <c r="W7" s="23" t="b">
        <f t="shared" si="8"/>
        <v>1</v>
      </c>
      <c r="X7" s="3">
        <v>439.0</v>
      </c>
      <c r="Y7" s="3">
        <v>388.0</v>
      </c>
      <c r="Z7" s="23" t="b">
        <f t="shared" si="9"/>
        <v>0</v>
      </c>
      <c r="AA7" s="3">
        <v>15.0</v>
      </c>
      <c r="AB7" s="3">
        <v>10.0</v>
      </c>
      <c r="AC7" s="23" t="b">
        <f t="shared" si="7"/>
        <v>0</v>
      </c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</row>
    <row r="8">
      <c r="A8" s="12" t="s">
        <v>251</v>
      </c>
      <c r="B8" s="2"/>
      <c r="C8" s="38">
        <v>2.0</v>
      </c>
      <c r="D8" s="36"/>
      <c r="E8" s="36" t="str">
        <f t="shared" si="1"/>
        <v>female</v>
      </c>
      <c r="F8" s="38">
        <v>2.0</v>
      </c>
      <c r="G8" s="9" t="str">
        <f t="shared" si="2"/>
        <v>18-24</v>
      </c>
      <c r="H8" s="46">
        <v>1.0</v>
      </c>
      <c r="I8" s="46">
        <v>0.0</v>
      </c>
      <c r="J8" s="46">
        <v>0.0</v>
      </c>
      <c r="K8" s="46">
        <v>0.0</v>
      </c>
      <c r="L8" s="46">
        <v>0.0</v>
      </c>
      <c r="M8" s="9" t="str">
        <f t="shared" si="3"/>
        <v>White</v>
      </c>
      <c r="N8" s="13">
        <v>715.9</v>
      </c>
      <c r="O8" s="13">
        <v>639.2</v>
      </c>
      <c r="P8" s="45" t="b">
        <f t="shared" si="4"/>
        <v>0</v>
      </c>
      <c r="Q8" s="46">
        <v>650.5</v>
      </c>
      <c r="R8" s="46">
        <v>610.5</v>
      </c>
      <c r="S8" s="45" t="b">
        <f t="shared" si="5"/>
        <v>0</v>
      </c>
      <c r="T8" s="23" t="str">
        <f t="shared" si="6"/>
        <v>TRUE</v>
      </c>
      <c r="U8" s="3"/>
      <c r="V8" s="3"/>
      <c r="W8" s="23"/>
      <c r="X8" s="3"/>
      <c r="Y8" s="3"/>
      <c r="Z8" s="23"/>
      <c r="AA8" s="46">
        <v>20.0</v>
      </c>
      <c r="AB8" s="46">
        <v>10.0</v>
      </c>
      <c r="AC8" s="23" t="b">
        <f t="shared" si="7"/>
        <v>0</v>
      </c>
    </row>
    <row r="9">
      <c r="A9" s="2" t="s">
        <v>252</v>
      </c>
      <c r="B9" s="2" t="s">
        <v>30</v>
      </c>
      <c r="C9" s="38">
        <v>2.0</v>
      </c>
      <c r="D9" s="36"/>
      <c r="E9" s="36" t="str">
        <f t="shared" si="1"/>
        <v>female</v>
      </c>
      <c r="F9" s="38">
        <v>2.0</v>
      </c>
      <c r="G9" s="20" t="str">
        <f t="shared" si="2"/>
        <v>18-24</v>
      </c>
      <c r="H9" s="38">
        <v>1.0</v>
      </c>
      <c r="I9" s="38">
        <v>0.0</v>
      </c>
      <c r="J9" s="38">
        <v>0.0</v>
      </c>
      <c r="K9" s="38">
        <v>0.0</v>
      </c>
      <c r="L9" s="38">
        <v>0.0</v>
      </c>
      <c r="M9" s="20" t="str">
        <f t="shared" si="3"/>
        <v>White</v>
      </c>
      <c r="N9" s="3">
        <v>1420.7</v>
      </c>
      <c r="O9" s="3">
        <v>1328.05</v>
      </c>
      <c r="P9" s="23" t="b">
        <f t="shared" si="4"/>
        <v>0</v>
      </c>
      <c r="Q9" s="3">
        <v>1132.0</v>
      </c>
      <c r="R9" s="3">
        <v>1139.5</v>
      </c>
      <c r="S9" s="23" t="b">
        <f t="shared" si="5"/>
        <v>1</v>
      </c>
      <c r="T9" s="23" t="str">
        <f t="shared" si="6"/>
        <v>FALSE</v>
      </c>
      <c r="U9" s="3">
        <v>3310.0</v>
      </c>
      <c r="V9" s="3">
        <v>2709.0</v>
      </c>
      <c r="W9" s="23" t="b">
        <f t="shared" ref="W9:W18" si="10">U9&lt;V9</f>
        <v>0</v>
      </c>
      <c r="X9" s="3">
        <v>816.0</v>
      </c>
      <c r="Y9" s="3">
        <v>794.0</v>
      </c>
      <c r="Z9" s="23" t="b">
        <f t="shared" ref="Z9:Z18" si="11">X9&lt;Y9</f>
        <v>0</v>
      </c>
      <c r="AA9" s="3">
        <v>10.0</v>
      </c>
      <c r="AB9" s="3">
        <v>5.0</v>
      </c>
      <c r="AC9" s="23" t="b">
        <f t="shared" si="7"/>
        <v>0</v>
      </c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</row>
    <row r="10">
      <c r="A10" s="2" t="s">
        <v>253</v>
      </c>
      <c r="B10" s="2" t="s">
        <v>26</v>
      </c>
      <c r="C10" s="38">
        <v>2.0</v>
      </c>
      <c r="D10" s="36"/>
      <c r="E10" s="36" t="str">
        <f t="shared" si="1"/>
        <v>female</v>
      </c>
      <c r="F10" s="38">
        <v>2.0</v>
      </c>
      <c r="G10" s="20" t="str">
        <f t="shared" si="2"/>
        <v>18-24</v>
      </c>
      <c r="H10" s="38">
        <v>1.0</v>
      </c>
      <c r="I10" s="38">
        <v>0.0</v>
      </c>
      <c r="J10" s="38">
        <v>0.0</v>
      </c>
      <c r="K10" s="38">
        <v>0.0</v>
      </c>
      <c r="L10" s="38">
        <v>0.0</v>
      </c>
      <c r="M10" s="20" t="str">
        <f t="shared" si="3"/>
        <v>White</v>
      </c>
      <c r="N10" s="3">
        <v>519.85</v>
      </c>
      <c r="O10" s="3">
        <v>848.05</v>
      </c>
      <c r="P10" s="23" t="b">
        <f t="shared" si="4"/>
        <v>1</v>
      </c>
      <c r="Q10" s="3">
        <v>488.0</v>
      </c>
      <c r="R10" s="3">
        <v>693.0</v>
      </c>
      <c r="S10" s="23" t="b">
        <f t="shared" si="5"/>
        <v>1</v>
      </c>
      <c r="T10" s="23" t="str">
        <f t="shared" si="6"/>
        <v>TRUE</v>
      </c>
      <c r="U10" s="3">
        <v>787.0</v>
      </c>
      <c r="V10" s="3">
        <v>3073.0</v>
      </c>
      <c r="W10" s="23" t="b">
        <f t="shared" si="10"/>
        <v>1</v>
      </c>
      <c r="X10" s="3">
        <v>348.0</v>
      </c>
      <c r="Y10" s="3">
        <v>466.0</v>
      </c>
      <c r="Z10" s="23" t="b">
        <f t="shared" si="11"/>
        <v>1</v>
      </c>
      <c r="AA10" s="3">
        <v>15.0</v>
      </c>
      <c r="AB10" s="3">
        <v>10.0</v>
      </c>
      <c r="AC10" s="23" t="b">
        <f t="shared" si="7"/>
        <v>0</v>
      </c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</row>
    <row r="11">
      <c r="A11" s="2" t="s">
        <v>254</v>
      </c>
      <c r="B11" s="2" t="s">
        <v>26</v>
      </c>
      <c r="C11" s="38">
        <v>2.0</v>
      </c>
      <c r="D11" s="36"/>
      <c r="E11" s="36" t="str">
        <f t="shared" si="1"/>
        <v>female</v>
      </c>
      <c r="F11" s="38">
        <v>2.0</v>
      </c>
      <c r="G11" s="20" t="str">
        <f t="shared" si="2"/>
        <v>18-24</v>
      </c>
      <c r="H11" s="38">
        <v>1.0</v>
      </c>
      <c r="I11" s="38">
        <v>0.0</v>
      </c>
      <c r="J11" s="38">
        <v>0.0</v>
      </c>
      <c r="K11" s="38">
        <v>0.0</v>
      </c>
      <c r="L11" s="38">
        <v>0.0</v>
      </c>
      <c r="M11" s="20" t="str">
        <f t="shared" si="3"/>
        <v>White</v>
      </c>
      <c r="N11" s="3">
        <v>873.2</v>
      </c>
      <c r="O11" s="3">
        <v>842.6</v>
      </c>
      <c r="P11" s="23" t="b">
        <f t="shared" si="4"/>
        <v>0</v>
      </c>
      <c r="Q11" s="3">
        <v>774.0</v>
      </c>
      <c r="R11" s="3">
        <v>746.5</v>
      </c>
      <c r="S11" s="23" t="b">
        <f t="shared" si="5"/>
        <v>0</v>
      </c>
      <c r="T11" s="23" t="str">
        <f t="shared" si="6"/>
        <v>TRUE</v>
      </c>
      <c r="U11" s="3">
        <v>1489.0</v>
      </c>
      <c r="V11" s="3">
        <v>1395.0</v>
      </c>
      <c r="W11" s="23" t="b">
        <f t="shared" si="10"/>
        <v>0</v>
      </c>
      <c r="X11" s="3">
        <v>603.0</v>
      </c>
      <c r="Y11" s="3">
        <v>612.0</v>
      </c>
      <c r="Z11" s="23" t="b">
        <f t="shared" si="11"/>
        <v>1</v>
      </c>
      <c r="AA11" s="3">
        <v>0.0</v>
      </c>
      <c r="AB11" s="3">
        <v>0.0</v>
      </c>
      <c r="AC11" s="23" t="b">
        <f t="shared" si="7"/>
        <v>0</v>
      </c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</row>
    <row r="12">
      <c r="A12" s="2" t="s">
        <v>255</v>
      </c>
      <c r="B12" s="2" t="s">
        <v>26</v>
      </c>
      <c r="C12" s="38">
        <v>2.0</v>
      </c>
      <c r="D12" s="36"/>
      <c r="E12" s="36" t="str">
        <f t="shared" si="1"/>
        <v>female</v>
      </c>
      <c r="F12" s="38">
        <v>3.0</v>
      </c>
      <c r="G12" s="20" t="str">
        <f t="shared" si="2"/>
        <v>25-34</v>
      </c>
      <c r="H12" s="38">
        <v>0.0</v>
      </c>
      <c r="I12" s="38">
        <v>0.0</v>
      </c>
      <c r="J12" s="38">
        <v>0.0</v>
      </c>
      <c r="K12" s="38">
        <v>1.0</v>
      </c>
      <c r="L12" s="38">
        <v>0.0</v>
      </c>
      <c r="M12" s="20" t="str">
        <f t="shared" si="3"/>
        <v>Asian or Pacific Islander</v>
      </c>
      <c r="N12" s="3">
        <v>1137.3</v>
      </c>
      <c r="O12" s="3">
        <v>928.6</v>
      </c>
      <c r="P12" s="23" t="b">
        <f t="shared" si="4"/>
        <v>0</v>
      </c>
      <c r="Q12" s="3">
        <v>940.0</v>
      </c>
      <c r="R12" s="3">
        <v>709.5</v>
      </c>
      <c r="S12" s="23" t="b">
        <f t="shared" si="5"/>
        <v>0</v>
      </c>
      <c r="T12" s="23" t="str">
        <f t="shared" si="6"/>
        <v>TRUE</v>
      </c>
      <c r="U12" s="3">
        <v>2239.0</v>
      </c>
      <c r="V12" s="3">
        <v>2175.0</v>
      </c>
      <c r="W12" s="23" t="b">
        <f t="shared" si="10"/>
        <v>0</v>
      </c>
      <c r="X12" s="3">
        <v>591.0</v>
      </c>
      <c r="Y12" s="3">
        <v>437.0</v>
      </c>
      <c r="Z12" s="23" t="b">
        <f t="shared" si="11"/>
        <v>0</v>
      </c>
      <c r="AA12" s="3">
        <v>0.0</v>
      </c>
      <c r="AB12" s="3">
        <v>10.0</v>
      </c>
      <c r="AC12" s="23" t="b">
        <f t="shared" si="7"/>
        <v>1</v>
      </c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</row>
    <row r="13">
      <c r="A13" s="2" t="s">
        <v>256</v>
      </c>
      <c r="B13" s="2" t="s">
        <v>26</v>
      </c>
      <c r="C13" s="38">
        <v>2.0</v>
      </c>
      <c r="D13" s="36"/>
      <c r="E13" s="36" t="str">
        <f t="shared" si="1"/>
        <v>female</v>
      </c>
      <c r="F13" s="38">
        <v>3.0</v>
      </c>
      <c r="G13" s="20" t="str">
        <f t="shared" si="2"/>
        <v>25-34</v>
      </c>
      <c r="H13" s="38">
        <v>0.0</v>
      </c>
      <c r="I13" s="38">
        <v>0.0</v>
      </c>
      <c r="J13" s="38">
        <v>0.0</v>
      </c>
      <c r="K13" s="38">
        <v>1.0</v>
      </c>
      <c r="L13" s="38">
        <v>0.0</v>
      </c>
      <c r="M13" s="20" t="str">
        <f t="shared" si="3"/>
        <v>Asian or Pacific Islander</v>
      </c>
      <c r="N13" s="3">
        <v>677.65</v>
      </c>
      <c r="O13" s="3">
        <v>632.3</v>
      </c>
      <c r="P13" s="23" t="b">
        <f t="shared" si="4"/>
        <v>0</v>
      </c>
      <c r="Q13" s="3">
        <v>669.5</v>
      </c>
      <c r="R13" s="3">
        <v>592.0</v>
      </c>
      <c r="S13" s="23" t="b">
        <f t="shared" si="5"/>
        <v>0</v>
      </c>
      <c r="T13" s="23" t="str">
        <f t="shared" si="6"/>
        <v>TRUE</v>
      </c>
      <c r="U13" s="3">
        <v>1435.0</v>
      </c>
      <c r="V13" s="3">
        <v>947.0</v>
      </c>
      <c r="W13" s="23" t="b">
        <f t="shared" si="10"/>
        <v>0</v>
      </c>
      <c r="X13" s="3">
        <v>169.0</v>
      </c>
      <c r="Y13" s="3">
        <v>504.0</v>
      </c>
      <c r="Z13" s="23" t="b">
        <f t="shared" si="11"/>
        <v>1</v>
      </c>
      <c r="AA13" s="3">
        <v>5.0</v>
      </c>
      <c r="AB13" s="3">
        <v>0.0</v>
      </c>
      <c r="AC13" s="23" t="b">
        <f t="shared" si="7"/>
        <v>0</v>
      </c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</row>
    <row r="14">
      <c r="A14" s="2" t="s">
        <v>257</v>
      </c>
      <c r="B14" s="2" t="s">
        <v>26</v>
      </c>
      <c r="C14" s="38">
        <v>2.0</v>
      </c>
      <c r="D14" s="36"/>
      <c r="E14" s="36" t="str">
        <f t="shared" si="1"/>
        <v>female</v>
      </c>
      <c r="F14" s="38">
        <v>3.0</v>
      </c>
      <c r="G14" s="20" t="str">
        <f t="shared" si="2"/>
        <v>25-34</v>
      </c>
      <c r="H14" s="38">
        <v>0.0</v>
      </c>
      <c r="I14" s="38">
        <v>0.0</v>
      </c>
      <c r="J14" s="38">
        <v>1.0</v>
      </c>
      <c r="K14" s="38">
        <v>0.0</v>
      </c>
      <c r="L14" s="38">
        <v>0.0</v>
      </c>
      <c r="M14" s="20" t="str">
        <f t="shared" si="3"/>
        <v>Black or African American</v>
      </c>
      <c r="N14" s="3">
        <v>1418.1</v>
      </c>
      <c r="O14" s="3">
        <v>1185.95</v>
      </c>
      <c r="P14" s="23" t="b">
        <f t="shared" si="4"/>
        <v>0</v>
      </c>
      <c r="Q14" s="3">
        <v>1543.5</v>
      </c>
      <c r="R14" s="3">
        <v>990.5</v>
      </c>
      <c r="S14" s="23" t="b">
        <f t="shared" si="5"/>
        <v>0</v>
      </c>
      <c r="T14" s="23" t="str">
        <f t="shared" si="6"/>
        <v>TRUE</v>
      </c>
      <c r="U14" s="3">
        <v>2496.0</v>
      </c>
      <c r="V14" s="3">
        <v>2604.0</v>
      </c>
      <c r="W14" s="23" t="b">
        <f t="shared" si="10"/>
        <v>1</v>
      </c>
      <c r="X14" s="3">
        <v>622.0</v>
      </c>
      <c r="Y14" s="3">
        <v>518.0</v>
      </c>
      <c r="Z14" s="23" t="b">
        <f t="shared" si="11"/>
        <v>0</v>
      </c>
      <c r="AA14" s="3">
        <v>5.0</v>
      </c>
      <c r="AB14" s="3">
        <v>0.0</v>
      </c>
      <c r="AC14" s="23" t="b">
        <f t="shared" si="7"/>
        <v>0</v>
      </c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</row>
    <row r="15">
      <c r="A15" s="2" t="s">
        <v>258</v>
      </c>
      <c r="B15" s="2" t="s">
        <v>26</v>
      </c>
      <c r="C15" s="38">
        <v>2.0</v>
      </c>
      <c r="D15" s="36"/>
      <c r="E15" s="36" t="str">
        <f t="shared" si="1"/>
        <v>female</v>
      </c>
      <c r="F15" s="38">
        <v>3.0</v>
      </c>
      <c r="G15" s="20" t="str">
        <f t="shared" si="2"/>
        <v>25-34</v>
      </c>
      <c r="H15" s="38">
        <v>0.0</v>
      </c>
      <c r="I15" s="38">
        <v>0.0</v>
      </c>
      <c r="J15" s="38">
        <v>1.0</v>
      </c>
      <c r="K15" s="38">
        <v>0.0</v>
      </c>
      <c r="L15" s="38">
        <v>0.0</v>
      </c>
      <c r="M15" s="20" t="str">
        <f t="shared" si="3"/>
        <v>Black or African American</v>
      </c>
      <c r="N15" s="3">
        <v>902.75</v>
      </c>
      <c r="O15" s="3">
        <v>718.25</v>
      </c>
      <c r="P15" s="23" t="b">
        <f t="shared" si="4"/>
        <v>0</v>
      </c>
      <c r="Q15" s="3">
        <v>844.0</v>
      </c>
      <c r="R15" s="3">
        <v>707.0</v>
      </c>
      <c r="S15" s="23" t="b">
        <f t="shared" si="5"/>
        <v>0</v>
      </c>
      <c r="T15" s="23" t="str">
        <f t="shared" si="6"/>
        <v>TRUE</v>
      </c>
      <c r="U15" s="3">
        <v>1677.0</v>
      </c>
      <c r="V15" s="3">
        <v>902.0</v>
      </c>
      <c r="W15" s="23" t="b">
        <f t="shared" si="10"/>
        <v>0</v>
      </c>
      <c r="X15" s="3">
        <v>116.0</v>
      </c>
      <c r="Y15" s="3">
        <v>599.0</v>
      </c>
      <c r="Z15" s="23" t="b">
        <f t="shared" si="11"/>
        <v>1</v>
      </c>
      <c r="AA15" s="3">
        <v>5.0</v>
      </c>
      <c r="AB15" s="3">
        <v>0.0</v>
      </c>
      <c r="AC15" s="23" t="b">
        <f t="shared" si="7"/>
        <v>0</v>
      </c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</row>
    <row r="16">
      <c r="A16" s="2" t="s">
        <v>259</v>
      </c>
      <c r="B16" s="2" t="s">
        <v>26</v>
      </c>
      <c r="C16" s="38">
        <v>2.0</v>
      </c>
      <c r="D16" s="36"/>
      <c r="E16" s="36" t="str">
        <f t="shared" si="1"/>
        <v>female</v>
      </c>
      <c r="F16" s="38">
        <v>3.0</v>
      </c>
      <c r="G16" s="20" t="str">
        <f t="shared" si="2"/>
        <v>25-34</v>
      </c>
      <c r="H16" s="38">
        <v>0.0</v>
      </c>
      <c r="I16" s="38">
        <v>0.0</v>
      </c>
      <c r="J16" s="38">
        <v>1.0</v>
      </c>
      <c r="K16" s="38">
        <v>0.0</v>
      </c>
      <c r="L16" s="38">
        <v>0.0</v>
      </c>
      <c r="M16" s="20" t="str">
        <f t="shared" si="3"/>
        <v>Black or African American</v>
      </c>
      <c r="N16" s="3">
        <v>1558.3</v>
      </c>
      <c r="O16" s="3">
        <v>1282.2</v>
      </c>
      <c r="P16" s="23" t="b">
        <f t="shared" si="4"/>
        <v>0</v>
      </c>
      <c r="Q16" s="3">
        <v>1315.0</v>
      </c>
      <c r="R16" s="3">
        <v>1159.0</v>
      </c>
      <c r="S16" s="23" t="b">
        <f t="shared" si="5"/>
        <v>0</v>
      </c>
      <c r="T16" s="23" t="str">
        <f t="shared" si="6"/>
        <v>TRUE</v>
      </c>
      <c r="U16" s="3">
        <v>3382.0</v>
      </c>
      <c r="V16" s="3">
        <v>2587.0</v>
      </c>
      <c r="W16" s="23" t="b">
        <f t="shared" si="10"/>
        <v>0</v>
      </c>
      <c r="X16" s="3">
        <v>803.0</v>
      </c>
      <c r="Y16" s="3">
        <v>805.0</v>
      </c>
      <c r="Z16" s="23" t="b">
        <f t="shared" si="11"/>
        <v>1</v>
      </c>
      <c r="AA16" s="3">
        <v>15.0</v>
      </c>
      <c r="AB16" s="3">
        <v>15.0</v>
      </c>
      <c r="AC16" s="23" t="b">
        <f t="shared" si="7"/>
        <v>0</v>
      </c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</row>
    <row r="17">
      <c r="A17" s="2" t="s">
        <v>260</v>
      </c>
      <c r="B17" s="2" t="s">
        <v>26</v>
      </c>
      <c r="C17" s="38">
        <v>2.0</v>
      </c>
      <c r="D17" s="36"/>
      <c r="E17" s="36" t="str">
        <f t="shared" si="1"/>
        <v>female</v>
      </c>
      <c r="F17" s="38">
        <v>3.0</v>
      </c>
      <c r="G17" s="20" t="str">
        <f t="shared" si="2"/>
        <v>25-34</v>
      </c>
      <c r="H17" s="38">
        <v>0.0</v>
      </c>
      <c r="I17" s="38">
        <v>1.0</v>
      </c>
      <c r="J17" s="38">
        <v>0.0</v>
      </c>
      <c r="K17" s="38">
        <v>1.0</v>
      </c>
      <c r="L17" s="38">
        <v>0.0</v>
      </c>
      <c r="M17" s="20" t="str">
        <f t="shared" si="3"/>
        <v>Hispanic or Latino</v>
      </c>
      <c r="N17" s="3">
        <v>1046.55</v>
      </c>
      <c r="O17" s="3">
        <v>970.05</v>
      </c>
      <c r="P17" s="23" t="b">
        <f t="shared" si="4"/>
        <v>0</v>
      </c>
      <c r="Q17" s="3">
        <v>975.5</v>
      </c>
      <c r="R17" s="3">
        <v>912.5</v>
      </c>
      <c r="S17" s="23" t="b">
        <f t="shared" si="5"/>
        <v>0</v>
      </c>
      <c r="T17" s="23" t="str">
        <f t="shared" si="6"/>
        <v>TRUE</v>
      </c>
      <c r="U17" s="3">
        <v>1874.0</v>
      </c>
      <c r="V17" s="3">
        <v>1394.0</v>
      </c>
      <c r="W17" s="23" t="b">
        <f t="shared" si="10"/>
        <v>0</v>
      </c>
      <c r="X17" s="3">
        <v>667.0</v>
      </c>
      <c r="Y17" s="3">
        <v>727.0</v>
      </c>
      <c r="Z17" s="23" t="b">
        <f t="shared" si="11"/>
        <v>1</v>
      </c>
      <c r="AA17" s="3">
        <v>0.0</v>
      </c>
      <c r="AB17" s="3">
        <v>5.0</v>
      </c>
      <c r="AC17" s="23" t="b">
        <f t="shared" si="7"/>
        <v>1</v>
      </c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</row>
    <row r="18">
      <c r="A18" s="2" t="s">
        <v>261</v>
      </c>
      <c r="B18" s="2" t="s">
        <v>26</v>
      </c>
      <c r="C18" s="38">
        <v>2.0</v>
      </c>
      <c r="D18" s="36"/>
      <c r="E18" s="36" t="str">
        <f t="shared" si="1"/>
        <v>female</v>
      </c>
      <c r="F18" s="38">
        <v>3.0</v>
      </c>
      <c r="G18" s="20" t="str">
        <f t="shared" si="2"/>
        <v>25-34</v>
      </c>
      <c r="H18" s="38">
        <v>0.0</v>
      </c>
      <c r="I18" s="38">
        <v>0.0</v>
      </c>
      <c r="J18" s="38">
        <v>0.0</v>
      </c>
      <c r="K18" s="38">
        <v>0.0</v>
      </c>
      <c r="L18" s="38">
        <v>1.0</v>
      </c>
      <c r="M18" s="20" t="str">
        <f t="shared" si="3"/>
        <v>Other</v>
      </c>
      <c r="N18" s="3">
        <v>657.85</v>
      </c>
      <c r="O18" s="3">
        <v>671.15</v>
      </c>
      <c r="P18" s="23" t="b">
        <f t="shared" si="4"/>
        <v>1</v>
      </c>
      <c r="Q18" s="3">
        <v>622.0</v>
      </c>
      <c r="R18" s="3">
        <v>597.0</v>
      </c>
      <c r="S18" s="23" t="b">
        <f t="shared" si="5"/>
        <v>0</v>
      </c>
      <c r="T18" s="23" t="str">
        <f t="shared" si="6"/>
        <v>FALSE</v>
      </c>
      <c r="U18" s="3">
        <v>1562.0</v>
      </c>
      <c r="V18" s="3">
        <v>1569.0</v>
      </c>
      <c r="W18" s="23" t="b">
        <f t="shared" si="10"/>
        <v>1</v>
      </c>
      <c r="X18" s="3">
        <v>62.0</v>
      </c>
      <c r="Y18" s="3">
        <v>386.0</v>
      </c>
      <c r="Z18" s="23" t="b">
        <f t="shared" si="11"/>
        <v>1</v>
      </c>
      <c r="AA18" s="3">
        <v>20.0</v>
      </c>
      <c r="AB18" s="3">
        <v>5.0</v>
      </c>
      <c r="AC18" s="23" t="b">
        <f t="shared" si="7"/>
        <v>0</v>
      </c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</row>
    <row r="19">
      <c r="A19" s="17" t="s">
        <v>262</v>
      </c>
      <c r="B19" s="2"/>
      <c r="C19" s="38">
        <v>2.0</v>
      </c>
      <c r="D19" s="36"/>
      <c r="E19" s="36" t="str">
        <f t="shared" si="1"/>
        <v>female</v>
      </c>
      <c r="F19" s="38">
        <v>3.0</v>
      </c>
      <c r="G19" s="9" t="str">
        <f t="shared" si="2"/>
        <v>25-34</v>
      </c>
      <c r="H19" s="38">
        <v>1.0</v>
      </c>
      <c r="I19" s="38">
        <v>0.0</v>
      </c>
      <c r="J19" s="38">
        <v>0.0</v>
      </c>
      <c r="K19" s="38">
        <v>1.0</v>
      </c>
      <c r="L19" s="38">
        <v>0.0</v>
      </c>
      <c r="M19" s="9" t="str">
        <f t="shared" si="3"/>
        <v>White</v>
      </c>
      <c r="N19" s="13">
        <v>1009.35</v>
      </c>
      <c r="O19" s="13">
        <v>671.85</v>
      </c>
      <c r="P19" s="45" t="b">
        <f t="shared" si="4"/>
        <v>0</v>
      </c>
      <c r="Q19" s="46">
        <v>876.5</v>
      </c>
      <c r="R19" s="46">
        <v>618.0</v>
      </c>
      <c r="S19" s="45" t="b">
        <f t="shared" si="5"/>
        <v>0</v>
      </c>
      <c r="T19" s="23" t="str">
        <f t="shared" si="6"/>
        <v>TRUE</v>
      </c>
      <c r="U19" s="3"/>
      <c r="V19" s="3"/>
      <c r="W19" s="23"/>
      <c r="X19" s="3"/>
      <c r="Y19" s="3"/>
      <c r="Z19" s="23"/>
      <c r="AA19" s="46">
        <v>0.0</v>
      </c>
      <c r="AB19" s="46">
        <v>0.0</v>
      </c>
      <c r="AC19" s="23" t="b">
        <f t="shared" si="7"/>
        <v>0</v>
      </c>
    </row>
    <row r="20">
      <c r="A20" s="2" t="s">
        <v>263</v>
      </c>
      <c r="B20" s="2" t="s">
        <v>26</v>
      </c>
      <c r="C20" s="38">
        <v>2.0</v>
      </c>
      <c r="D20" s="36"/>
      <c r="E20" s="36" t="str">
        <f t="shared" si="1"/>
        <v>female</v>
      </c>
      <c r="F20" s="38">
        <v>3.0</v>
      </c>
      <c r="G20" s="20" t="str">
        <f t="shared" si="2"/>
        <v>25-34</v>
      </c>
      <c r="H20" s="38">
        <v>1.0</v>
      </c>
      <c r="I20" s="38">
        <v>0.0</v>
      </c>
      <c r="J20" s="38">
        <v>0.0</v>
      </c>
      <c r="K20" s="38">
        <v>0.0</v>
      </c>
      <c r="L20" s="38">
        <v>0.0</v>
      </c>
      <c r="M20" s="20" t="str">
        <f t="shared" si="3"/>
        <v>White</v>
      </c>
      <c r="N20" s="3">
        <v>1326.05</v>
      </c>
      <c r="O20" s="3">
        <v>779.85</v>
      </c>
      <c r="P20" s="23" t="b">
        <f t="shared" si="4"/>
        <v>0</v>
      </c>
      <c r="Q20" s="3">
        <v>1256.5</v>
      </c>
      <c r="R20" s="3">
        <v>747.0</v>
      </c>
      <c r="S20" s="23" t="b">
        <f t="shared" si="5"/>
        <v>0</v>
      </c>
      <c r="T20" s="23" t="str">
        <f t="shared" si="6"/>
        <v>TRUE</v>
      </c>
      <c r="U20" s="3">
        <v>1976.0</v>
      </c>
      <c r="V20" s="3">
        <v>1235.0</v>
      </c>
      <c r="W20" s="23" t="b">
        <f t="shared" ref="W20:W40" si="12">U20&lt;V20</f>
        <v>0</v>
      </c>
      <c r="X20" s="3">
        <v>430.0</v>
      </c>
      <c r="Y20" s="3">
        <v>528.0</v>
      </c>
      <c r="Z20" s="23" t="b">
        <f t="shared" ref="Z20:Z40" si="13">X20&lt;Y20</f>
        <v>1</v>
      </c>
      <c r="AA20" s="3">
        <v>5.0</v>
      </c>
      <c r="AB20" s="3">
        <v>0.0</v>
      </c>
      <c r="AC20" s="23" t="b">
        <f t="shared" si="7"/>
        <v>0</v>
      </c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</row>
    <row r="21">
      <c r="A21" s="2" t="s">
        <v>264</v>
      </c>
      <c r="B21" s="2" t="s">
        <v>30</v>
      </c>
      <c r="C21" s="38">
        <v>2.0</v>
      </c>
      <c r="D21" s="36"/>
      <c r="E21" s="36" t="str">
        <f t="shared" si="1"/>
        <v>female</v>
      </c>
      <c r="F21" s="38">
        <v>3.0</v>
      </c>
      <c r="G21" s="20" t="str">
        <f t="shared" si="2"/>
        <v>25-34</v>
      </c>
      <c r="H21" s="38">
        <v>1.0</v>
      </c>
      <c r="I21" s="38">
        <v>0.0</v>
      </c>
      <c r="J21" s="38">
        <v>0.0</v>
      </c>
      <c r="K21" s="38">
        <v>0.0</v>
      </c>
      <c r="L21" s="38">
        <v>0.0</v>
      </c>
      <c r="M21" s="20" t="str">
        <f t="shared" si="3"/>
        <v>White</v>
      </c>
      <c r="N21" s="3">
        <v>1256.25</v>
      </c>
      <c r="O21" s="3">
        <v>1308.35</v>
      </c>
      <c r="P21" s="23" t="b">
        <f t="shared" si="4"/>
        <v>1</v>
      </c>
      <c r="Q21" s="3">
        <v>1182.0</v>
      </c>
      <c r="R21" s="3">
        <v>1209.5</v>
      </c>
      <c r="S21" s="23" t="b">
        <f t="shared" si="5"/>
        <v>1</v>
      </c>
      <c r="T21" s="23" t="str">
        <f t="shared" si="6"/>
        <v>TRUE</v>
      </c>
      <c r="U21" s="3">
        <v>2128.0</v>
      </c>
      <c r="V21" s="3">
        <v>2216.0</v>
      </c>
      <c r="W21" s="23" t="b">
        <f t="shared" si="12"/>
        <v>1</v>
      </c>
      <c r="X21" s="3">
        <v>942.0</v>
      </c>
      <c r="Y21" s="3">
        <v>891.0</v>
      </c>
      <c r="Z21" s="23" t="b">
        <f t="shared" si="13"/>
        <v>0</v>
      </c>
      <c r="AA21" s="3">
        <v>0.0</v>
      </c>
      <c r="AB21" s="3">
        <v>5.0</v>
      </c>
      <c r="AC21" s="23" t="b">
        <f t="shared" si="7"/>
        <v>1</v>
      </c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</row>
    <row r="22">
      <c r="A22" s="2" t="s">
        <v>265</v>
      </c>
      <c r="B22" s="2" t="s">
        <v>26</v>
      </c>
      <c r="C22" s="38">
        <v>2.0</v>
      </c>
      <c r="D22" s="36"/>
      <c r="E22" s="36" t="str">
        <f t="shared" si="1"/>
        <v>female</v>
      </c>
      <c r="F22" s="38">
        <v>3.0</v>
      </c>
      <c r="G22" s="20" t="str">
        <f t="shared" si="2"/>
        <v>25-34</v>
      </c>
      <c r="H22" s="38">
        <v>1.0</v>
      </c>
      <c r="I22" s="38">
        <v>0.0</v>
      </c>
      <c r="J22" s="38">
        <v>0.0</v>
      </c>
      <c r="K22" s="38">
        <v>0.0</v>
      </c>
      <c r="L22" s="38">
        <v>0.0</v>
      </c>
      <c r="M22" s="20" t="str">
        <f t="shared" si="3"/>
        <v>White</v>
      </c>
      <c r="N22" s="3">
        <v>810.4</v>
      </c>
      <c r="O22" s="3">
        <v>663.05</v>
      </c>
      <c r="P22" s="23" t="b">
        <f t="shared" si="4"/>
        <v>0</v>
      </c>
      <c r="Q22" s="3">
        <v>709.0</v>
      </c>
      <c r="R22" s="3">
        <v>645.5</v>
      </c>
      <c r="S22" s="23" t="b">
        <f t="shared" si="5"/>
        <v>0</v>
      </c>
      <c r="T22" s="23" t="str">
        <f t="shared" si="6"/>
        <v>TRUE</v>
      </c>
      <c r="U22" s="3">
        <v>1764.0</v>
      </c>
      <c r="V22" s="3">
        <v>982.0</v>
      </c>
      <c r="W22" s="23" t="b">
        <f t="shared" si="12"/>
        <v>0</v>
      </c>
      <c r="X22" s="3">
        <v>509.0</v>
      </c>
      <c r="Y22" s="3">
        <v>509.0</v>
      </c>
      <c r="Z22" s="23" t="b">
        <f t="shared" si="13"/>
        <v>0</v>
      </c>
      <c r="AA22" s="3">
        <v>10.0</v>
      </c>
      <c r="AB22" s="3">
        <v>5.0</v>
      </c>
      <c r="AC22" s="23" t="b">
        <f t="shared" si="7"/>
        <v>0</v>
      </c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</row>
    <row r="23">
      <c r="A23" s="2" t="s">
        <v>266</v>
      </c>
      <c r="B23" s="2" t="s">
        <v>26</v>
      </c>
      <c r="C23" s="38">
        <v>2.0</v>
      </c>
      <c r="D23" s="36"/>
      <c r="E23" s="36" t="str">
        <f t="shared" si="1"/>
        <v>female</v>
      </c>
      <c r="F23" s="38">
        <v>3.0</v>
      </c>
      <c r="G23" s="20" t="str">
        <f t="shared" si="2"/>
        <v>25-34</v>
      </c>
      <c r="H23" s="38">
        <v>1.0</v>
      </c>
      <c r="I23" s="38">
        <v>0.0</v>
      </c>
      <c r="J23" s="38">
        <v>0.0</v>
      </c>
      <c r="K23" s="38">
        <v>0.0</v>
      </c>
      <c r="L23" s="38">
        <v>0.0</v>
      </c>
      <c r="M23" s="20" t="str">
        <f t="shared" si="3"/>
        <v>White</v>
      </c>
      <c r="N23" s="3">
        <v>1543.2</v>
      </c>
      <c r="O23" s="3">
        <v>891.95</v>
      </c>
      <c r="P23" s="23" t="b">
        <f t="shared" si="4"/>
        <v>0</v>
      </c>
      <c r="Q23" s="3">
        <v>1016.0</v>
      </c>
      <c r="R23" s="3">
        <v>789.5</v>
      </c>
      <c r="S23" s="23" t="b">
        <f t="shared" si="5"/>
        <v>0</v>
      </c>
      <c r="T23" s="23" t="str">
        <f t="shared" si="6"/>
        <v>TRUE</v>
      </c>
      <c r="U23" s="3">
        <v>6752.0</v>
      </c>
      <c r="V23" s="3">
        <v>2418.0</v>
      </c>
      <c r="W23" s="23" t="b">
        <f t="shared" si="12"/>
        <v>0</v>
      </c>
      <c r="X23" s="3">
        <v>667.0</v>
      </c>
      <c r="Y23" s="3">
        <v>534.0</v>
      </c>
      <c r="Z23" s="23" t="b">
        <f t="shared" si="13"/>
        <v>0</v>
      </c>
      <c r="AA23" s="3">
        <v>5.0</v>
      </c>
      <c r="AB23" s="3">
        <v>0.0</v>
      </c>
      <c r="AC23" s="23" t="b">
        <f t="shared" si="7"/>
        <v>0</v>
      </c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</row>
    <row r="24">
      <c r="A24" s="2" t="s">
        <v>267</v>
      </c>
      <c r="B24" s="2" t="s">
        <v>30</v>
      </c>
      <c r="C24" s="38">
        <v>2.0</v>
      </c>
      <c r="D24" s="36"/>
      <c r="E24" s="36" t="str">
        <f t="shared" si="1"/>
        <v>female</v>
      </c>
      <c r="F24" s="38">
        <v>3.0</v>
      </c>
      <c r="G24" s="20" t="str">
        <f t="shared" si="2"/>
        <v>25-34</v>
      </c>
      <c r="H24" s="38">
        <v>1.0</v>
      </c>
      <c r="I24" s="38">
        <v>0.0</v>
      </c>
      <c r="J24" s="38">
        <v>0.0</v>
      </c>
      <c r="K24" s="38">
        <v>0.0</v>
      </c>
      <c r="L24" s="38">
        <v>0.0</v>
      </c>
      <c r="M24" s="20" t="str">
        <f t="shared" si="3"/>
        <v>White</v>
      </c>
      <c r="N24" s="3">
        <v>1533.2</v>
      </c>
      <c r="O24" s="3">
        <v>1489.85</v>
      </c>
      <c r="P24" s="23" t="b">
        <f t="shared" si="4"/>
        <v>0</v>
      </c>
      <c r="Q24" s="3">
        <v>1370.0</v>
      </c>
      <c r="R24" s="3">
        <v>1334.0</v>
      </c>
      <c r="S24" s="23" t="b">
        <f t="shared" si="5"/>
        <v>0</v>
      </c>
      <c r="T24" s="23" t="str">
        <f t="shared" si="6"/>
        <v>TRUE</v>
      </c>
      <c r="U24" s="3">
        <v>3970.0</v>
      </c>
      <c r="V24" s="3">
        <v>4018.0</v>
      </c>
      <c r="W24" s="23" t="b">
        <f t="shared" si="12"/>
        <v>1</v>
      </c>
      <c r="X24" s="3">
        <v>565.0</v>
      </c>
      <c r="Y24" s="3">
        <v>402.0</v>
      </c>
      <c r="Z24" s="23" t="b">
        <f t="shared" si="13"/>
        <v>0</v>
      </c>
      <c r="AA24" s="3">
        <v>15.0</v>
      </c>
      <c r="AB24" s="3">
        <v>5.0</v>
      </c>
      <c r="AC24" s="23" t="b">
        <f t="shared" si="7"/>
        <v>0</v>
      </c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</row>
    <row r="25">
      <c r="A25" s="2" t="s">
        <v>268</v>
      </c>
      <c r="B25" s="2" t="s">
        <v>26</v>
      </c>
      <c r="C25" s="38">
        <v>2.0</v>
      </c>
      <c r="D25" s="36"/>
      <c r="E25" s="36" t="str">
        <f t="shared" si="1"/>
        <v>female</v>
      </c>
      <c r="F25" s="38">
        <v>3.0</v>
      </c>
      <c r="G25" s="20" t="str">
        <f t="shared" si="2"/>
        <v>25-34</v>
      </c>
      <c r="H25" s="38">
        <v>1.0</v>
      </c>
      <c r="I25" s="38">
        <v>0.0</v>
      </c>
      <c r="J25" s="38">
        <v>0.0</v>
      </c>
      <c r="K25" s="38">
        <v>0.0</v>
      </c>
      <c r="L25" s="38">
        <v>0.0</v>
      </c>
      <c r="M25" s="20" t="str">
        <f t="shared" si="3"/>
        <v>White</v>
      </c>
      <c r="N25" s="3">
        <v>880.6</v>
      </c>
      <c r="O25" s="3">
        <v>861.05</v>
      </c>
      <c r="P25" s="23" t="b">
        <f t="shared" si="4"/>
        <v>0</v>
      </c>
      <c r="Q25" s="3">
        <v>770.0</v>
      </c>
      <c r="R25" s="3">
        <v>753.0</v>
      </c>
      <c r="S25" s="23" t="b">
        <f t="shared" si="5"/>
        <v>0</v>
      </c>
      <c r="T25" s="23" t="str">
        <f t="shared" si="6"/>
        <v>TRUE</v>
      </c>
      <c r="U25" s="3">
        <v>2263.0</v>
      </c>
      <c r="V25" s="3">
        <v>1569.0</v>
      </c>
      <c r="W25" s="23" t="b">
        <f t="shared" si="12"/>
        <v>0</v>
      </c>
      <c r="X25" s="3">
        <v>540.0</v>
      </c>
      <c r="Y25" s="3">
        <v>553.0</v>
      </c>
      <c r="Z25" s="23" t="b">
        <f t="shared" si="13"/>
        <v>1</v>
      </c>
      <c r="AA25" s="3">
        <v>10.0</v>
      </c>
      <c r="AB25" s="3">
        <v>5.0</v>
      </c>
      <c r="AC25" s="23" t="b">
        <f t="shared" si="7"/>
        <v>0</v>
      </c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</row>
    <row r="26">
      <c r="A26" s="2" t="s">
        <v>269</v>
      </c>
      <c r="B26" s="2" t="s">
        <v>26</v>
      </c>
      <c r="C26" s="38">
        <v>2.0</v>
      </c>
      <c r="D26" s="36"/>
      <c r="E26" s="36" t="str">
        <f t="shared" si="1"/>
        <v>female</v>
      </c>
      <c r="F26" s="38">
        <v>3.0</v>
      </c>
      <c r="G26" s="20" t="str">
        <f t="shared" si="2"/>
        <v>25-34</v>
      </c>
      <c r="H26" s="38">
        <v>1.0</v>
      </c>
      <c r="I26" s="38">
        <v>1.0</v>
      </c>
      <c r="J26" s="38">
        <v>0.0</v>
      </c>
      <c r="K26" s="38">
        <v>0.0</v>
      </c>
      <c r="L26" s="38">
        <v>0.0</v>
      </c>
      <c r="M26" s="20" t="str">
        <f t="shared" si="3"/>
        <v>White</v>
      </c>
      <c r="N26" s="3">
        <v>955.75</v>
      </c>
      <c r="O26" s="3">
        <v>790.0</v>
      </c>
      <c r="P26" s="23" t="b">
        <f t="shared" si="4"/>
        <v>0</v>
      </c>
      <c r="Q26" s="3">
        <v>837.0</v>
      </c>
      <c r="R26" s="3">
        <v>754.5</v>
      </c>
      <c r="S26" s="23" t="b">
        <f t="shared" si="5"/>
        <v>0</v>
      </c>
      <c r="T26" s="23" t="str">
        <f t="shared" si="6"/>
        <v>TRUE</v>
      </c>
      <c r="U26" s="3">
        <v>1702.0</v>
      </c>
      <c r="V26" s="3">
        <v>1567.0</v>
      </c>
      <c r="W26" s="23" t="b">
        <f t="shared" si="12"/>
        <v>0</v>
      </c>
      <c r="X26" s="3">
        <v>605.0</v>
      </c>
      <c r="Y26" s="3">
        <v>454.0</v>
      </c>
      <c r="Z26" s="23" t="b">
        <f t="shared" si="13"/>
        <v>0</v>
      </c>
      <c r="AA26" s="3">
        <v>10.0</v>
      </c>
      <c r="AB26" s="3">
        <v>0.0</v>
      </c>
      <c r="AC26" s="23" t="b">
        <f t="shared" si="7"/>
        <v>0</v>
      </c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</row>
    <row r="27">
      <c r="A27" s="2" t="s">
        <v>270</v>
      </c>
      <c r="B27" s="2" t="s">
        <v>26</v>
      </c>
      <c r="C27" s="38">
        <v>2.0</v>
      </c>
      <c r="D27" s="36"/>
      <c r="E27" s="36" t="str">
        <f t="shared" si="1"/>
        <v>female</v>
      </c>
      <c r="F27" s="38">
        <v>3.0</v>
      </c>
      <c r="G27" s="20" t="str">
        <f t="shared" si="2"/>
        <v>25-34</v>
      </c>
      <c r="H27" s="38">
        <v>1.0</v>
      </c>
      <c r="I27" s="38">
        <v>0.0</v>
      </c>
      <c r="J27" s="38">
        <v>0.0</v>
      </c>
      <c r="K27" s="38">
        <v>0.0</v>
      </c>
      <c r="L27" s="38">
        <v>0.0</v>
      </c>
      <c r="M27" s="20" t="str">
        <f t="shared" si="3"/>
        <v>White</v>
      </c>
      <c r="N27" s="3">
        <v>1086.8</v>
      </c>
      <c r="O27" s="3">
        <v>885.65</v>
      </c>
      <c r="P27" s="23" t="b">
        <f t="shared" si="4"/>
        <v>0</v>
      </c>
      <c r="Q27" s="3">
        <v>913.0</v>
      </c>
      <c r="R27" s="3">
        <v>800.5</v>
      </c>
      <c r="S27" s="23" t="b">
        <f t="shared" si="5"/>
        <v>0</v>
      </c>
      <c r="T27" s="23" t="str">
        <f t="shared" si="6"/>
        <v>TRUE</v>
      </c>
      <c r="U27" s="3">
        <v>2886.0</v>
      </c>
      <c r="V27" s="3">
        <v>2173.0</v>
      </c>
      <c r="W27" s="23" t="b">
        <f t="shared" si="12"/>
        <v>0</v>
      </c>
      <c r="X27" s="3">
        <v>707.0</v>
      </c>
      <c r="Y27" s="3">
        <v>531.0</v>
      </c>
      <c r="Z27" s="23" t="b">
        <f t="shared" si="13"/>
        <v>0</v>
      </c>
      <c r="AA27" s="3">
        <v>5.0</v>
      </c>
      <c r="AB27" s="3">
        <v>0.0</v>
      </c>
      <c r="AC27" s="23" t="b">
        <f t="shared" si="7"/>
        <v>0</v>
      </c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</row>
    <row r="28">
      <c r="A28" s="2" t="s">
        <v>271</v>
      </c>
      <c r="B28" s="2" t="s">
        <v>26</v>
      </c>
      <c r="C28" s="38">
        <v>2.0</v>
      </c>
      <c r="D28" s="36"/>
      <c r="E28" s="36" t="str">
        <f t="shared" si="1"/>
        <v>female</v>
      </c>
      <c r="F28" s="38">
        <v>3.0</v>
      </c>
      <c r="G28" s="20" t="str">
        <f t="shared" si="2"/>
        <v>25-34</v>
      </c>
      <c r="H28" s="38">
        <v>1.0</v>
      </c>
      <c r="I28" s="38">
        <v>0.0</v>
      </c>
      <c r="J28" s="38">
        <v>0.0</v>
      </c>
      <c r="K28" s="38">
        <v>0.0</v>
      </c>
      <c r="L28" s="38">
        <v>0.0</v>
      </c>
      <c r="M28" s="20" t="str">
        <f t="shared" si="3"/>
        <v>White</v>
      </c>
      <c r="N28" s="3">
        <v>766.15</v>
      </c>
      <c r="O28" s="3">
        <v>722.0</v>
      </c>
      <c r="P28" s="23" t="b">
        <f t="shared" si="4"/>
        <v>0</v>
      </c>
      <c r="Q28" s="3">
        <v>709.5</v>
      </c>
      <c r="R28" s="3">
        <v>640.5</v>
      </c>
      <c r="S28" s="23" t="b">
        <f t="shared" si="5"/>
        <v>0</v>
      </c>
      <c r="T28" s="23" t="str">
        <f t="shared" si="6"/>
        <v>TRUE</v>
      </c>
      <c r="U28" s="3">
        <v>1575.0</v>
      </c>
      <c r="V28" s="3">
        <v>1881.0</v>
      </c>
      <c r="W28" s="23" t="b">
        <f t="shared" si="12"/>
        <v>1</v>
      </c>
      <c r="X28" s="3">
        <v>558.0</v>
      </c>
      <c r="Y28" s="3">
        <v>500.0</v>
      </c>
      <c r="Z28" s="23" t="b">
        <f t="shared" si="13"/>
        <v>0</v>
      </c>
      <c r="AA28" s="3">
        <v>0.0</v>
      </c>
      <c r="AB28" s="3">
        <v>0.0</v>
      </c>
      <c r="AC28" s="23" t="b">
        <f t="shared" si="7"/>
        <v>0</v>
      </c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</row>
    <row r="29">
      <c r="A29" s="2" t="s">
        <v>272</v>
      </c>
      <c r="B29" s="2" t="s">
        <v>26</v>
      </c>
      <c r="C29" s="38">
        <v>2.0</v>
      </c>
      <c r="D29" s="36"/>
      <c r="E29" s="36" t="str">
        <f t="shared" si="1"/>
        <v>female</v>
      </c>
      <c r="F29" s="38">
        <v>3.0</v>
      </c>
      <c r="G29" s="20" t="str">
        <f t="shared" si="2"/>
        <v>25-34</v>
      </c>
      <c r="H29" s="38">
        <v>1.0</v>
      </c>
      <c r="I29" s="38">
        <v>0.0</v>
      </c>
      <c r="J29" s="38">
        <v>0.0</v>
      </c>
      <c r="K29" s="38">
        <v>0.0</v>
      </c>
      <c r="L29" s="38">
        <v>0.0</v>
      </c>
      <c r="M29" s="20" t="str">
        <f t="shared" si="3"/>
        <v>White</v>
      </c>
      <c r="N29" s="3">
        <v>1306.45</v>
      </c>
      <c r="O29" s="3">
        <v>1376.15</v>
      </c>
      <c r="P29" s="23" t="b">
        <f t="shared" si="4"/>
        <v>1</v>
      </c>
      <c r="Q29" s="3">
        <v>1193.0</v>
      </c>
      <c r="R29" s="3">
        <v>1311.0</v>
      </c>
      <c r="S29" s="23" t="b">
        <f t="shared" si="5"/>
        <v>1</v>
      </c>
      <c r="T29" s="23" t="str">
        <f t="shared" si="6"/>
        <v>TRUE</v>
      </c>
      <c r="U29" s="3">
        <v>2064.0</v>
      </c>
      <c r="V29" s="3">
        <v>2542.0</v>
      </c>
      <c r="W29" s="23" t="b">
        <f t="shared" si="12"/>
        <v>1</v>
      </c>
      <c r="X29" s="3">
        <v>990.0</v>
      </c>
      <c r="Y29" s="3">
        <v>839.0</v>
      </c>
      <c r="Z29" s="23" t="b">
        <f t="shared" si="13"/>
        <v>0</v>
      </c>
      <c r="AA29" s="3">
        <v>0.0</v>
      </c>
      <c r="AB29" s="3">
        <v>15.0</v>
      </c>
      <c r="AC29" s="23" t="b">
        <f t="shared" si="7"/>
        <v>1</v>
      </c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</row>
    <row r="30">
      <c r="A30" s="2" t="s">
        <v>273</v>
      </c>
      <c r="B30" s="2" t="s">
        <v>30</v>
      </c>
      <c r="C30" s="38">
        <v>2.0</v>
      </c>
      <c r="D30" s="36"/>
      <c r="E30" s="36" t="str">
        <f t="shared" si="1"/>
        <v>female</v>
      </c>
      <c r="F30" s="38">
        <v>3.0</v>
      </c>
      <c r="G30" s="20" t="str">
        <f t="shared" si="2"/>
        <v>25-34</v>
      </c>
      <c r="H30" s="38">
        <v>1.0</v>
      </c>
      <c r="I30" s="38">
        <v>0.0</v>
      </c>
      <c r="J30" s="38">
        <v>0.0</v>
      </c>
      <c r="K30" s="38">
        <v>0.0</v>
      </c>
      <c r="L30" s="38">
        <v>0.0</v>
      </c>
      <c r="M30" s="20" t="str">
        <f t="shared" si="3"/>
        <v>White</v>
      </c>
      <c r="N30" s="3">
        <v>804.5</v>
      </c>
      <c r="O30" s="3">
        <v>733.75</v>
      </c>
      <c r="P30" s="23" t="b">
        <f t="shared" si="4"/>
        <v>0</v>
      </c>
      <c r="Q30" s="3">
        <v>698.0</v>
      </c>
      <c r="R30" s="3">
        <v>695.0</v>
      </c>
      <c r="S30" s="23" t="b">
        <f t="shared" si="5"/>
        <v>0</v>
      </c>
      <c r="T30" s="23" t="str">
        <f t="shared" si="6"/>
        <v>TRUE</v>
      </c>
      <c r="U30" s="3">
        <v>1454.0</v>
      </c>
      <c r="V30" s="3">
        <v>1045.0</v>
      </c>
      <c r="W30" s="23" t="b">
        <f t="shared" si="12"/>
        <v>0</v>
      </c>
      <c r="X30" s="3">
        <v>550.0</v>
      </c>
      <c r="Y30" s="3">
        <v>471.0</v>
      </c>
      <c r="Z30" s="23" t="b">
        <f t="shared" si="13"/>
        <v>0</v>
      </c>
      <c r="AA30" s="3">
        <v>5.0</v>
      </c>
      <c r="AB30" s="3">
        <v>0.0</v>
      </c>
      <c r="AC30" s="23" t="b">
        <f t="shared" si="7"/>
        <v>0</v>
      </c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</row>
    <row r="31">
      <c r="A31" s="2" t="s">
        <v>274</v>
      </c>
      <c r="B31" s="2" t="s">
        <v>30</v>
      </c>
      <c r="C31" s="38">
        <v>2.0</v>
      </c>
      <c r="D31" s="36"/>
      <c r="E31" s="36" t="str">
        <f t="shared" si="1"/>
        <v>female</v>
      </c>
      <c r="F31" s="38">
        <v>3.0</v>
      </c>
      <c r="G31" s="20" t="str">
        <f t="shared" si="2"/>
        <v>25-34</v>
      </c>
      <c r="H31" s="38">
        <v>1.0</v>
      </c>
      <c r="I31" s="38">
        <v>0.0</v>
      </c>
      <c r="J31" s="38">
        <v>0.0</v>
      </c>
      <c r="K31" s="38">
        <v>0.0</v>
      </c>
      <c r="L31" s="38">
        <v>0.0</v>
      </c>
      <c r="M31" s="20" t="str">
        <f t="shared" si="3"/>
        <v>White</v>
      </c>
      <c r="N31" s="3">
        <v>1398.95</v>
      </c>
      <c r="O31" s="3">
        <v>1000.9</v>
      </c>
      <c r="P31" s="23" t="b">
        <f t="shared" si="4"/>
        <v>0</v>
      </c>
      <c r="Q31" s="3">
        <v>1211.5</v>
      </c>
      <c r="R31" s="3">
        <v>933.0</v>
      </c>
      <c r="S31" s="23" t="b">
        <f t="shared" si="5"/>
        <v>0</v>
      </c>
      <c r="T31" s="23" t="str">
        <f t="shared" si="6"/>
        <v>TRUE</v>
      </c>
      <c r="U31" s="3">
        <v>3216.0</v>
      </c>
      <c r="V31" s="3">
        <v>2301.0</v>
      </c>
      <c r="W31" s="23" t="b">
        <f t="shared" si="12"/>
        <v>0</v>
      </c>
      <c r="X31" s="3">
        <v>524.0</v>
      </c>
      <c r="Y31" s="3">
        <v>416.0</v>
      </c>
      <c r="Z31" s="23" t="b">
        <f t="shared" si="13"/>
        <v>0</v>
      </c>
      <c r="AA31" s="3">
        <v>35.0</v>
      </c>
      <c r="AB31" s="3">
        <v>10.0</v>
      </c>
      <c r="AC31" s="23" t="b">
        <f t="shared" si="7"/>
        <v>0</v>
      </c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</row>
    <row r="32">
      <c r="A32" s="2" t="s">
        <v>275</v>
      </c>
      <c r="B32" s="2" t="s">
        <v>30</v>
      </c>
      <c r="C32" s="38">
        <v>2.0</v>
      </c>
      <c r="D32" s="36"/>
      <c r="E32" s="36" t="str">
        <f t="shared" si="1"/>
        <v>female</v>
      </c>
      <c r="F32" s="38">
        <v>3.0</v>
      </c>
      <c r="G32" s="20" t="str">
        <f t="shared" si="2"/>
        <v>25-34</v>
      </c>
      <c r="H32" s="38">
        <v>1.0</v>
      </c>
      <c r="I32" s="38">
        <v>0.0</v>
      </c>
      <c r="J32" s="38">
        <v>0.0</v>
      </c>
      <c r="K32" s="38">
        <v>0.0</v>
      </c>
      <c r="L32" s="38">
        <v>0.0</v>
      </c>
      <c r="M32" s="20" t="str">
        <f t="shared" si="3"/>
        <v>White</v>
      </c>
      <c r="N32" s="3">
        <v>875.9</v>
      </c>
      <c r="O32" s="3">
        <v>759.5</v>
      </c>
      <c r="P32" s="23" t="b">
        <f t="shared" si="4"/>
        <v>0</v>
      </c>
      <c r="Q32" s="3">
        <v>837.5</v>
      </c>
      <c r="R32" s="3">
        <v>613.5</v>
      </c>
      <c r="S32" s="23" t="b">
        <f t="shared" si="5"/>
        <v>0</v>
      </c>
      <c r="T32" s="23" t="str">
        <f t="shared" si="6"/>
        <v>TRUE</v>
      </c>
      <c r="U32" s="3">
        <v>1794.0</v>
      </c>
      <c r="V32" s="3">
        <v>2921.0</v>
      </c>
      <c r="W32" s="23" t="b">
        <f t="shared" si="12"/>
        <v>1</v>
      </c>
      <c r="X32" s="3">
        <v>463.0</v>
      </c>
      <c r="Y32" s="3">
        <v>401.0</v>
      </c>
      <c r="Z32" s="23" t="b">
        <f t="shared" si="13"/>
        <v>0</v>
      </c>
      <c r="AA32" s="3">
        <v>0.0</v>
      </c>
      <c r="AB32" s="3">
        <v>0.0</v>
      </c>
      <c r="AC32" s="23" t="b">
        <f t="shared" si="7"/>
        <v>0</v>
      </c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</row>
    <row r="33">
      <c r="A33" s="2" t="s">
        <v>276</v>
      </c>
      <c r="B33" s="2" t="s">
        <v>26</v>
      </c>
      <c r="C33" s="38">
        <v>2.0</v>
      </c>
      <c r="D33" s="36"/>
      <c r="E33" s="36" t="str">
        <f t="shared" si="1"/>
        <v>female</v>
      </c>
      <c r="F33" s="38">
        <v>3.0</v>
      </c>
      <c r="G33" s="20" t="str">
        <f t="shared" si="2"/>
        <v>25-34</v>
      </c>
      <c r="H33" s="38">
        <v>1.0</v>
      </c>
      <c r="I33" s="38">
        <v>0.0</v>
      </c>
      <c r="J33" s="38">
        <v>0.0</v>
      </c>
      <c r="K33" s="38">
        <v>0.0</v>
      </c>
      <c r="L33" s="38">
        <v>0.0</v>
      </c>
      <c r="M33" s="20" t="str">
        <f t="shared" si="3"/>
        <v>White</v>
      </c>
      <c r="N33" s="3">
        <v>628.85</v>
      </c>
      <c r="O33" s="3">
        <v>556.55</v>
      </c>
      <c r="P33" s="23" t="b">
        <f t="shared" si="4"/>
        <v>0</v>
      </c>
      <c r="Q33" s="3">
        <v>599.5</v>
      </c>
      <c r="R33" s="3">
        <v>563.5</v>
      </c>
      <c r="S33" s="23" t="b">
        <f t="shared" si="5"/>
        <v>0</v>
      </c>
      <c r="T33" s="23" t="str">
        <f t="shared" si="6"/>
        <v>TRUE</v>
      </c>
      <c r="U33" s="3">
        <v>891.0</v>
      </c>
      <c r="V33" s="3">
        <v>719.0</v>
      </c>
      <c r="W33" s="23" t="b">
        <f t="shared" si="12"/>
        <v>0</v>
      </c>
      <c r="X33" s="3">
        <v>436.0</v>
      </c>
      <c r="Y33" s="3">
        <v>411.0</v>
      </c>
      <c r="Z33" s="23" t="b">
        <f t="shared" si="13"/>
        <v>0</v>
      </c>
      <c r="AA33" s="3">
        <v>10.0</v>
      </c>
      <c r="AB33" s="3">
        <v>5.0</v>
      </c>
      <c r="AC33" s="23" t="b">
        <f t="shared" si="7"/>
        <v>0</v>
      </c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</row>
    <row r="34">
      <c r="A34" s="2" t="s">
        <v>277</v>
      </c>
      <c r="B34" s="2" t="s">
        <v>82</v>
      </c>
      <c r="C34" s="38">
        <v>2.0</v>
      </c>
      <c r="D34" s="36"/>
      <c r="E34" s="36" t="str">
        <f t="shared" si="1"/>
        <v>female</v>
      </c>
      <c r="F34" s="38">
        <v>3.0</v>
      </c>
      <c r="G34" s="20" t="str">
        <f t="shared" si="2"/>
        <v>25-34</v>
      </c>
      <c r="H34" s="38">
        <v>1.0</v>
      </c>
      <c r="I34" s="38">
        <v>0.0</v>
      </c>
      <c r="J34" s="38">
        <v>0.0</v>
      </c>
      <c r="K34" s="38">
        <v>0.0</v>
      </c>
      <c r="L34" s="38">
        <v>0.0</v>
      </c>
      <c r="M34" s="20" t="str">
        <f t="shared" si="3"/>
        <v>White</v>
      </c>
      <c r="N34" s="3">
        <v>1480.0</v>
      </c>
      <c r="O34" s="3">
        <v>1469.7</v>
      </c>
      <c r="P34" s="23" t="b">
        <f t="shared" si="4"/>
        <v>0</v>
      </c>
      <c r="Q34" s="3">
        <v>1269.0</v>
      </c>
      <c r="R34" s="3">
        <v>1287.0</v>
      </c>
      <c r="S34" s="23" t="b">
        <f t="shared" si="5"/>
        <v>1</v>
      </c>
      <c r="T34" s="23" t="str">
        <f t="shared" si="6"/>
        <v>FALSE</v>
      </c>
      <c r="U34" s="3">
        <v>2707.0</v>
      </c>
      <c r="V34" s="3">
        <v>5484.0</v>
      </c>
      <c r="W34" s="23" t="b">
        <f t="shared" si="12"/>
        <v>1</v>
      </c>
      <c r="X34" s="3">
        <v>829.0</v>
      </c>
      <c r="Y34" s="3">
        <v>808.0</v>
      </c>
      <c r="Z34" s="23" t="b">
        <f t="shared" si="13"/>
        <v>0</v>
      </c>
      <c r="AA34" s="3">
        <v>5.0</v>
      </c>
      <c r="AB34" s="3">
        <v>5.0</v>
      </c>
      <c r="AC34" s="23" t="b">
        <f t="shared" si="7"/>
        <v>0</v>
      </c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</row>
    <row r="35">
      <c r="A35" s="2" t="s">
        <v>278</v>
      </c>
      <c r="B35" s="2" t="s">
        <v>30</v>
      </c>
      <c r="C35" s="38">
        <v>2.0</v>
      </c>
      <c r="D35" s="36"/>
      <c r="E35" s="36" t="str">
        <f t="shared" si="1"/>
        <v>female</v>
      </c>
      <c r="F35" s="38">
        <v>3.0</v>
      </c>
      <c r="G35" s="20" t="str">
        <f t="shared" si="2"/>
        <v>25-34</v>
      </c>
      <c r="H35" s="38">
        <v>1.0</v>
      </c>
      <c r="I35" s="38">
        <v>0.0</v>
      </c>
      <c r="J35" s="38">
        <v>0.0</v>
      </c>
      <c r="K35" s="38">
        <v>0.0</v>
      </c>
      <c r="L35" s="38">
        <v>0.0</v>
      </c>
      <c r="M35" s="20" t="str">
        <f t="shared" si="3"/>
        <v>White</v>
      </c>
      <c r="N35" s="3">
        <v>3120.4</v>
      </c>
      <c r="O35" s="3">
        <v>1178.05</v>
      </c>
      <c r="P35" s="23" t="b">
        <f t="shared" si="4"/>
        <v>0</v>
      </c>
      <c r="Q35" s="3">
        <v>2214.5</v>
      </c>
      <c r="R35" s="3">
        <v>1098.0</v>
      </c>
      <c r="S35" s="23" t="b">
        <f t="shared" si="5"/>
        <v>0</v>
      </c>
      <c r="T35" s="23" t="str">
        <f t="shared" si="6"/>
        <v>TRUE</v>
      </c>
      <c r="U35" s="3">
        <v>9583.0</v>
      </c>
      <c r="V35" s="3">
        <v>2234.0</v>
      </c>
      <c r="W35" s="23" t="b">
        <f t="shared" si="12"/>
        <v>0</v>
      </c>
      <c r="X35" s="3">
        <v>191.0</v>
      </c>
      <c r="Y35" s="3">
        <v>55.0</v>
      </c>
      <c r="Z35" s="23" t="b">
        <f t="shared" si="13"/>
        <v>0</v>
      </c>
      <c r="AA35" s="3">
        <v>10.0</v>
      </c>
      <c r="AB35" s="3">
        <v>15.0</v>
      </c>
      <c r="AC35" s="23" t="b">
        <f t="shared" si="7"/>
        <v>1</v>
      </c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</row>
    <row r="36">
      <c r="A36" s="2" t="s">
        <v>279</v>
      </c>
      <c r="B36" s="2" t="s">
        <v>26</v>
      </c>
      <c r="C36" s="38">
        <v>2.0</v>
      </c>
      <c r="D36" s="36"/>
      <c r="E36" s="36" t="str">
        <f t="shared" si="1"/>
        <v>female</v>
      </c>
      <c r="F36" s="38">
        <v>3.0</v>
      </c>
      <c r="G36" s="20" t="str">
        <f t="shared" si="2"/>
        <v>25-34</v>
      </c>
      <c r="H36" s="38">
        <v>1.0</v>
      </c>
      <c r="I36" s="38">
        <v>0.0</v>
      </c>
      <c r="J36" s="38">
        <v>0.0</v>
      </c>
      <c r="K36" s="38">
        <v>0.0</v>
      </c>
      <c r="L36" s="38">
        <v>0.0</v>
      </c>
      <c r="M36" s="20" t="str">
        <f t="shared" si="3"/>
        <v>White</v>
      </c>
      <c r="N36" s="3">
        <v>1076.05</v>
      </c>
      <c r="O36" s="3">
        <v>916.45</v>
      </c>
      <c r="P36" s="23" t="b">
        <f t="shared" si="4"/>
        <v>0</v>
      </c>
      <c r="Q36" s="3">
        <v>1090.5</v>
      </c>
      <c r="R36" s="3">
        <v>739.5</v>
      </c>
      <c r="S36" s="23" t="b">
        <f t="shared" si="5"/>
        <v>0</v>
      </c>
      <c r="T36" s="23" t="str">
        <f t="shared" si="6"/>
        <v>TRUE</v>
      </c>
      <c r="U36" s="3">
        <v>2138.0</v>
      </c>
      <c r="V36" s="3">
        <v>2396.0</v>
      </c>
      <c r="W36" s="23" t="b">
        <f t="shared" si="12"/>
        <v>1</v>
      </c>
      <c r="X36" s="3">
        <v>544.0</v>
      </c>
      <c r="Y36" s="3">
        <v>585.0</v>
      </c>
      <c r="Z36" s="23" t="b">
        <f t="shared" si="13"/>
        <v>1</v>
      </c>
      <c r="AA36" s="3">
        <v>15.0</v>
      </c>
      <c r="AB36" s="3">
        <v>0.0</v>
      </c>
      <c r="AC36" s="23" t="b">
        <f t="shared" si="7"/>
        <v>0</v>
      </c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</row>
    <row r="37">
      <c r="A37" s="2" t="s">
        <v>280</v>
      </c>
      <c r="B37" s="2" t="s">
        <v>26</v>
      </c>
      <c r="C37" s="38">
        <v>2.0</v>
      </c>
      <c r="D37" s="36"/>
      <c r="E37" s="36" t="str">
        <f t="shared" si="1"/>
        <v>female</v>
      </c>
      <c r="F37" s="38">
        <v>4.0</v>
      </c>
      <c r="G37" s="20" t="str">
        <f t="shared" si="2"/>
        <v>35-44</v>
      </c>
      <c r="H37" s="38">
        <v>0.0</v>
      </c>
      <c r="I37" s="38">
        <v>0.0</v>
      </c>
      <c r="J37" s="38">
        <v>0.0</v>
      </c>
      <c r="K37" s="38">
        <v>1.0</v>
      </c>
      <c r="L37" s="38">
        <v>0.0</v>
      </c>
      <c r="M37" s="20" t="str">
        <f t="shared" si="3"/>
        <v>Asian or Pacific Islander</v>
      </c>
      <c r="N37" s="3">
        <v>717.3</v>
      </c>
      <c r="O37" s="3">
        <v>767.05</v>
      </c>
      <c r="P37" s="23" t="b">
        <f t="shared" si="4"/>
        <v>1</v>
      </c>
      <c r="Q37" s="3">
        <v>670.5</v>
      </c>
      <c r="R37" s="3">
        <v>739.0</v>
      </c>
      <c r="S37" s="23" t="b">
        <f t="shared" si="5"/>
        <v>1</v>
      </c>
      <c r="T37" s="23" t="str">
        <f t="shared" si="6"/>
        <v>TRUE</v>
      </c>
      <c r="U37" s="3">
        <v>1117.0</v>
      </c>
      <c r="V37" s="3">
        <v>1196.0</v>
      </c>
      <c r="W37" s="23" t="b">
        <f t="shared" si="12"/>
        <v>1</v>
      </c>
      <c r="X37" s="3">
        <v>543.0</v>
      </c>
      <c r="Y37" s="3">
        <v>496.0</v>
      </c>
      <c r="Z37" s="23" t="b">
        <f t="shared" si="13"/>
        <v>0</v>
      </c>
      <c r="AA37" s="3">
        <v>5.0</v>
      </c>
      <c r="AB37" s="3">
        <v>5.0</v>
      </c>
      <c r="AC37" s="23" t="b">
        <f t="shared" si="7"/>
        <v>0</v>
      </c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</row>
    <row r="38">
      <c r="A38" s="2" t="s">
        <v>281</v>
      </c>
      <c r="B38" s="2" t="s">
        <v>82</v>
      </c>
      <c r="C38" s="38">
        <v>2.0</v>
      </c>
      <c r="D38" s="36"/>
      <c r="E38" s="36" t="str">
        <f t="shared" si="1"/>
        <v>female</v>
      </c>
      <c r="F38" s="38">
        <v>4.0</v>
      </c>
      <c r="G38" s="20" t="str">
        <f t="shared" si="2"/>
        <v>35-44</v>
      </c>
      <c r="H38" s="38">
        <v>0.0</v>
      </c>
      <c r="I38" s="38">
        <v>0.0</v>
      </c>
      <c r="J38" s="38">
        <v>0.0</v>
      </c>
      <c r="K38" s="38">
        <v>1.0</v>
      </c>
      <c r="L38" s="38">
        <v>0.0</v>
      </c>
      <c r="M38" s="20" t="str">
        <f t="shared" si="3"/>
        <v>Asian or Pacific Islander</v>
      </c>
      <c r="N38" s="3">
        <v>1071.75</v>
      </c>
      <c r="O38" s="3">
        <v>1012.2</v>
      </c>
      <c r="P38" s="23" t="b">
        <f t="shared" si="4"/>
        <v>0</v>
      </c>
      <c r="Q38" s="3">
        <v>1024.5</v>
      </c>
      <c r="R38" s="3">
        <v>909.0</v>
      </c>
      <c r="S38" s="23" t="b">
        <f t="shared" si="5"/>
        <v>0</v>
      </c>
      <c r="T38" s="23" t="str">
        <f t="shared" si="6"/>
        <v>TRUE</v>
      </c>
      <c r="U38" s="3">
        <v>2135.0</v>
      </c>
      <c r="V38" s="3">
        <v>2033.0</v>
      </c>
      <c r="W38" s="23" t="b">
        <f t="shared" si="12"/>
        <v>0</v>
      </c>
      <c r="X38" s="3">
        <v>533.0</v>
      </c>
      <c r="Y38" s="3">
        <v>162.0</v>
      </c>
      <c r="Z38" s="23" t="b">
        <f t="shared" si="13"/>
        <v>0</v>
      </c>
      <c r="AA38" s="3">
        <v>10.0</v>
      </c>
      <c r="AB38" s="3">
        <v>5.0</v>
      </c>
      <c r="AC38" s="23" t="b">
        <f t="shared" si="7"/>
        <v>0</v>
      </c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</row>
    <row r="39">
      <c r="A39" s="2" t="s">
        <v>282</v>
      </c>
      <c r="B39" s="2" t="s">
        <v>26</v>
      </c>
      <c r="C39" s="38">
        <v>2.0</v>
      </c>
      <c r="D39" s="36"/>
      <c r="E39" s="36" t="str">
        <f t="shared" si="1"/>
        <v>female</v>
      </c>
      <c r="F39" s="38">
        <v>4.0</v>
      </c>
      <c r="G39" s="20" t="str">
        <f t="shared" si="2"/>
        <v>35-44</v>
      </c>
      <c r="H39" s="38">
        <v>0.0</v>
      </c>
      <c r="I39" s="38">
        <v>0.0</v>
      </c>
      <c r="J39" s="38">
        <v>1.0</v>
      </c>
      <c r="K39" s="38">
        <v>0.0</v>
      </c>
      <c r="L39" s="38">
        <v>0.0</v>
      </c>
      <c r="M39" s="20" t="str">
        <f t="shared" si="3"/>
        <v>Black or African American</v>
      </c>
      <c r="N39" s="3">
        <v>1117.15</v>
      </c>
      <c r="O39" s="3">
        <v>851.2</v>
      </c>
      <c r="P39" s="23" t="b">
        <f t="shared" si="4"/>
        <v>0</v>
      </c>
      <c r="Q39" s="3">
        <v>992.5</v>
      </c>
      <c r="R39" s="3">
        <v>771.0</v>
      </c>
      <c r="S39" s="23" t="b">
        <f t="shared" si="5"/>
        <v>0</v>
      </c>
      <c r="T39" s="23" t="str">
        <f t="shared" si="6"/>
        <v>TRUE</v>
      </c>
      <c r="U39" s="3">
        <v>2641.0</v>
      </c>
      <c r="V39" s="3">
        <v>1811.0</v>
      </c>
      <c r="W39" s="23" t="b">
        <f t="shared" si="12"/>
        <v>0</v>
      </c>
      <c r="X39" s="3">
        <v>161.0</v>
      </c>
      <c r="Y39" s="3">
        <v>581.0</v>
      </c>
      <c r="Z39" s="23" t="b">
        <f t="shared" si="13"/>
        <v>1</v>
      </c>
      <c r="AA39" s="3">
        <v>10.0</v>
      </c>
      <c r="AB39" s="3">
        <v>5.0</v>
      </c>
      <c r="AC39" s="23" t="b">
        <f t="shared" si="7"/>
        <v>0</v>
      </c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</row>
    <row r="40">
      <c r="A40" s="2" t="s">
        <v>283</v>
      </c>
      <c r="B40" s="2" t="s">
        <v>26</v>
      </c>
      <c r="C40" s="38">
        <v>2.0</v>
      </c>
      <c r="D40" s="36"/>
      <c r="E40" s="36" t="str">
        <f t="shared" si="1"/>
        <v>female</v>
      </c>
      <c r="F40" s="38">
        <v>4.0</v>
      </c>
      <c r="G40" s="20" t="str">
        <f t="shared" si="2"/>
        <v>35-44</v>
      </c>
      <c r="H40" s="38">
        <v>0.0</v>
      </c>
      <c r="I40" s="38">
        <v>1.0</v>
      </c>
      <c r="J40" s="38">
        <v>0.0</v>
      </c>
      <c r="K40" s="38">
        <v>0.0</v>
      </c>
      <c r="L40" s="38">
        <v>0.0</v>
      </c>
      <c r="M40" s="20" t="str">
        <f t="shared" si="3"/>
        <v>Hispanic or Latino</v>
      </c>
      <c r="N40" s="3">
        <v>740.25</v>
      </c>
      <c r="O40" s="3">
        <v>554.85</v>
      </c>
      <c r="P40" s="23" t="b">
        <f t="shared" si="4"/>
        <v>0</v>
      </c>
      <c r="Q40" s="3">
        <v>650.0</v>
      </c>
      <c r="R40" s="3">
        <v>525.5</v>
      </c>
      <c r="S40" s="23" t="b">
        <f t="shared" si="5"/>
        <v>0</v>
      </c>
      <c r="T40" s="23" t="str">
        <f t="shared" si="6"/>
        <v>TRUE</v>
      </c>
      <c r="U40" s="3">
        <v>1432.0</v>
      </c>
      <c r="V40" s="3">
        <v>898.0</v>
      </c>
      <c r="W40" s="23" t="b">
        <f t="shared" si="12"/>
        <v>0</v>
      </c>
      <c r="X40" s="3">
        <v>427.0</v>
      </c>
      <c r="Y40" s="3">
        <v>415.0</v>
      </c>
      <c r="Z40" s="23" t="b">
        <f t="shared" si="13"/>
        <v>0</v>
      </c>
      <c r="AA40" s="3">
        <v>5.0</v>
      </c>
      <c r="AB40" s="3">
        <v>5.0</v>
      </c>
      <c r="AC40" s="23" t="b">
        <f t="shared" si="7"/>
        <v>0</v>
      </c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</row>
    <row r="41">
      <c r="A41" s="17" t="s">
        <v>284</v>
      </c>
      <c r="B41" s="2"/>
      <c r="C41" s="38">
        <v>2.0</v>
      </c>
      <c r="D41" s="36"/>
      <c r="E41" s="36" t="str">
        <f t="shared" si="1"/>
        <v>female</v>
      </c>
      <c r="F41" s="38">
        <v>4.0</v>
      </c>
      <c r="G41" s="9" t="str">
        <f t="shared" si="2"/>
        <v>35-44</v>
      </c>
      <c r="H41" s="38">
        <v>1.0</v>
      </c>
      <c r="I41" s="38">
        <v>0.0</v>
      </c>
      <c r="J41" s="38">
        <v>0.0</v>
      </c>
      <c r="K41" s="38">
        <v>0.0</v>
      </c>
      <c r="L41" s="38">
        <v>0.0</v>
      </c>
      <c r="M41" s="9" t="str">
        <f t="shared" si="3"/>
        <v>White</v>
      </c>
      <c r="N41" s="13">
        <v>946.4</v>
      </c>
      <c r="O41" s="13">
        <v>752.85</v>
      </c>
      <c r="P41" s="45" t="b">
        <f t="shared" si="4"/>
        <v>0</v>
      </c>
      <c r="Q41" s="46">
        <v>803.5</v>
      </c>
      <c r="R41" s="46">
        <v>710.5</v>
      </c>
      <c r="S41" s="45" t="b">
        <f t="shared" si="5"/>
        <v>0</v>
      </c>
      <c r="T41" s="23" t="str">
        <f t="shared" si="6"/>
        <v>TRUE</v>
      </c>
      <c r="U41" s="3"/>
      <c r="V41" s="3"/>
      <c r="W41" s="23"/>
      <c r="X41" s="3"/>
      <c r="Y41" s="3"/>
      <c r="Z41" s="23"/>
      <c r="AA41" s="46">
        <v>15.0</v>
      </c>
      <c r="AB41" s="46">
        <v>5.0</v>
      </c>
      <c r="AC41" s="23" t="b">
        <f t="shared" si="7"/>
        <v>0</v>
      </c>
    </row>
    <row r="42">
      <c r="A42" s="2" t="s">
        <v>285</v>
      </c>
      <c r="B42" s="2" t="s">
        <v>26</v>
      </c>
      <c r="C42" s="38">
        <v>2.0</v>
      </c>
      <c r="D42" s="36"/>
      <c r="E42" s="36" t="str">
        <f t="shared" si="1"/>
        <v>female</v>
      </c>
      <c r="F42" s="38">
        <v>4.0</v>
      </c>
      <c r="G42" s="20" t="str">
        <f t="shared" si="2"/>
        <v>35-44</v>
      </c>
      <c r="H42" s="38">
        <v>1.0</v>
      </c>
      <c r="I42" s="38">
        <v>0.0</v>
      </c>
      <c r="J42" s="38">
        <v>0.0</v>
      </c>
      <c r="K42" s="38">
        <v>0.0</v>
      </c>
      <c r="L42" s="38">
        <v>0.0</v>
      </c>
      <c r="M42" s="20" t="str">
        <f t="shared" si="3"/>
        <v>White</v>
      </c>
      <c r="N42" s="3">
        <v>1077.65</v>
      </c>
      <c r="O42" s="3">
        <v>809.85</v>
      </c>
      <c r="P42" s="23" t="b">
        <f t="shared" si="4"/>
        <v>0</v>
      </c>
      <c r="Q42" s="3">
        <v>916.5</v>
      </c>
      <c r="R42" s="3">
        <v>777.0</v>
      </c>
      <c r="S42" s="23" t="b">
        <f t="shared" si="5"/>
        <v>0</v>
      </c>
      <c r="T42" s="23" t="str">
        <f t="shared" si="6"/>
        <v>TRUE</v>
      </c>
      <c r="U42" s="3">
        <v>2024.0</v>
      </c>
      <c r="V42" s="3">
        <v>1144.0</v>
      </c>
      <c r="W42" s="23" t="b">
        <f t="shared" ref="W42:W58" si="14">U42&lt;V42</f>
        <v>0</v>
      </c>
      <c r="X42" s="3">
        <v>726.0</v>
      </c>
      <c r="Y42" s="3">
        <v>574.0</v>
      </c>
      <c r="Z42" s="23" t="b">
        <f t="shared" ref="Z42:Z58" si="15">X42&lt;Y42</f>
        <v>0</v>
      </c>
      <c r="AA42" s="3">
        <v>5.0</v>
      </c>
      <c r="AB42" s="3">
        <v>0.0</v>
      </c>
      <c r="AC42" s="23" t="b">
        <f t="shared" si="7"/>
        <v>0</v>
      </c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</row>
    <row r="43">
      <c r="A43" s="2" t="s">
        <v>286</v>
      </c>
      <c r="B43" s="2" t="s">
        <v>26</v>
      </c>
      <c r="C43" s="38">
        <v>2.0</v>
      </c>
      <c r="D43" s="36"/>
      <c r="E43" s="36" t="str">
        <f t="shared" si="1"/>
        <v>female</v>
      </c>
      <c r="F43" s="38">
        <v>4.0</v>
      </c>
      <c r="G43" s="20" t="str">
        <f t="shared" si="2"/>
        <v>35-44</v>
      </c>
      <c r="H43" s="38">
        <v>1.0</v>
      </c>
      <c r="I43" s="38">
        <v>0.0</v>
      </c>
      <c r="J43" s="38">
        <v>0.0</v>
      </c>
      <c r="K43" s="38">
        <v>0.0</v>
      </c>
      <c r="L43" s="38">
        <v>0.0</v>
      </c>
      <c r="M43" s="20" t="str">
        <f t="shared" si="3"/>
        <v>White</v>
      </c>
      <c r="N43" s="3">
        <v>1262.95</v>
      </c>
      <c r="O43" s="3">
        <v>1275.3</v>
      </c>
      <c r="P43" s="23" t="b">
        <f t="shared" si="4"/>
        <v>1</v>
      </c>
      <c r="Q43" s="3">
        <v>1150.5</v>
      </c>
      <c r="R43" s="3">
        <v>1033.0</v>
      </c>
      <c r="S43" s="23" t="b">
        <f t="shared" si="5"/>
        <v>0</v>
      </c>
      <c r="T43" s="23" t="str">
        <f t="shared" si="6"/>
        <v>FALSE</v>
      </c>
      <c r="U43" s="3">
        <v>2297.0</v>
      </c>
      <c r="V43" s="3">
        <v>2237.0</v>
      </c>
      <c r="W43" s="23" t="b">
        <f t="shared" si="14"/>
        <v>0</v>
      </c>
      <c r="X43" s="3">
        <v>605.0</v>
      </c>
      <c r="Y43" s="3">
        <v>625.0</v>
      </c>
      <c r="Z43" s="23" t="b">
        <f t="shared" si="15"/>
        <v>1</v>
      </c>
      <c r="AA43" s="3">
        <v>30.0</v>
      </c>
      <c r="AB43" s="3">
        <v>15.0</v>
      </c>
      <c r="AC43" s="23" t="b">
        <f t="shared" si="7"/>
        <v>0</v>
      </c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</row>
    <row r="44">
      <c r="A44" s="2" t="s">
        <v>287</v>
      </c>
      <c r="B44" s="2" t="s">
        <v>26</v>
      </c>
      <c r="C44" s="38">
        <v>2.0</v>
      </c>
      <c r="D44" s="36"/>
      <c r="E44" s="36" t="str">
        <f t="shared" si="1"/>
        <v>female</v>
      </c>
      <c r="F44" s="38">
        <v>4.0</v>
      </c>
      <c r="G44" s="20" t="str">
        <f t="shared" si="2"/>
        <v>35-44</v>
      </c>
      <c r="H44" s="38">
        <v>1.0</v>
      </c>
      <c r="I44" s="38">
        <v>0.0</v>
      </c>
      <c r="J44" s="38">
        <v>0.0</v>
      </c>
      <c r="K44" s="38">
        <v>0.0</v>
      </c>
      <c r="L44" s="38">
        <v>0.0</v>
      </c>
      <c r="M44" s="20" t="str">
        <f t="shared" si="3"/>
        <v>White</v>
      </c>
      <c r="N44" s="3">
        <v>1244.75</v>
      </c>
      <c r="O44" s="3">
        <v>3525.95</v>
      </c>
      <c r="P44" s="23" t="b">
        <f t="shared" si="4"/>
        <v>1</v>
      </c>
      <c r="Q44" s="3">
        <v>1077.0</v>
      </c>
      <c r="R44" s="3">
        <v>1977.0</v>
      </c>
      <c r="S44" s="23" t="b">
        <f t="shared" si="5"/>
        <v>1</v>
      </c>
      <c r="T44" s="23" t="str">
        <f t="shared" si="6"/>
        <v>TRUE</v>
      </c>
      <c r="U44" s="3">
        <v>2476.0</v>
      </c>
      <c r="V44" s="3">
        <v>20000.0</v>
      </c>
      <c r="W44" s="23" t="b">
        <f t="shared" si="14"/>
        <v>1</v>
      </c>
      <c r="X44" s="3">
        <v>524.0</v>
      </c>
      <c r="Y44" s="3">
        <v>1036.0</v>
      </c>
      <c r="Z44" s="23" t="b">
        <f t="shared" si="15"/>
        <v>1</v>
      </c>
      <c r="AA44" s="3">
        <v>10.0</v>
      </c>
      <c r="AB44" s="3">
        <v>30.0</v>
      </c>
      <c r="AC44" s="23" t="b">
        <f t="shared" si="7"/>
        <v>1</v>
      </c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</row>
    <row r="45">
      <c r="A45" s="2" t="s">
        <v>288</v>
      </c>
      <c r="B45" s="2" t="s">
        <v>26</v>
      </c>
      <c r="C45" s="38">
        <v>2.0</v>
      </c>
      <c r="D45" s="36"/>
      <c r="E45" s="36" t="str">
        <f t="shared" si="1"/>
        <v>female</v>
      </c>
      <c r="F45" s="38">
        <v>4.0</v>
      </c>
      <c r="G45" s="20" t="str">
        <f t="shared" si="2"/>
        <v>35-44</v>
      </c>
      <c r="H45" s="38">
        <v>1.0</v>
      </c>
      <c r="I45" s="38">
        <v>0.0</v>
      </c>
      <c r="J45" s="38">
        <v>0.0</v>
      </c>
      <c r="K45" s="38">
        <v>0.0</v>
      </c>
      <c r="L45" s="38">
        <v>0.0</v>
      </c>
      <c r="M45" s="20" t="str">
        <f t="shared" si="3"/>
        <v>White</v>
      </c>
      <c r="N45" s="3">
        <v>677.75</v>
      </c>
      <c r="O45" s="3">
        <v>759.15</v>
      </c>
      <c r="P45" s="23" t="b">
        <f t="shared" si="4"/>
        <v>1</v>
      </c>
      <c r="Q45" s="3">
        <v>657.0</v>
      </c>
      <c r="R45" s="3">
        <v>691.5</v>
      </c>
      <c r="S45" s="23" t="b">
        <f t="shared" si="5"/>
        <v>1</v>
      </c>
      <c r="T45" s="23" t="str">
        <f t="shared" si="6"/>
        <v>TRUE</v>
      </c>
      <c r="U45" s="3">
        <v>1343.0</v>
      </c>
      <c r="V45" s="3">
        <v>1790.0</v>
      </c>
      <c r="W45" s="23" t="b">
        <f t="shared" si="14"/>
        <v>1</v>
      </c>
      <c r="X45" s="3">
        <v>310.0</v>
      </c>
      <c r="Y45" s="3">
        <v>172.0</v>
      </c>
      <c r="Z45" s="23" t="b">
        <f t="shared" si="15"/>
        <v>0</v>
      </c>
      <c r="AA45" s="3">
        <v>20.0</v>
      </c>
      <c r="AB45" s="3">
        <v>10.0</v>
      </c>
      <c r="AC45" s="23" t="b">
        <f t="shared" si="7"/>
        <v>0</v>
      </c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</row>
    <row r="46">
      <c r="A46" s="2" t="s">
        <v>289</v>
      </c>
      <c r="B46" s="2" t="s">
        <v>26</v>
      </c>
      <c r="C46" s="38">
        <v>2.0</v>
      </c>
      <c r="D46" s="36"/>
      <c r="E46" s="36" t="str">
        <f t="shared" si="1"/>
        <v>female</v>
      </c>
      <c r="F46" s="38">
        <v>4.0</v>
      </c>
      <c r="G46" s="20" t="str">
        <f t="shared" si="2"/>
        <v>35-44</v>
      </c>
      <c r="H46" s="38">
        <v>1.0</v>
      </c>
      <c r="I46" s="38">
        <v>0.0</v>
      </c>
      <c r="J46" s="38">
        <v>0.0</v>
      </c>
      <c r="K46" s="38">
        <v>0.0</v>
      </c>
      <c r="L46" s="38">
        <v>0.0</v>
      </c>
      <c r="M46" s="20" t="str">
        <f t="shared" si="3"/>
        <v>White</v>
      </c>
      <c r="N46" s="3">
        <v>614.95</v>
      </c>
      <c r="O46" s="3">
        <v>534.65</v>
      </c>
      <c r="P46" s="23" t="b">
        <f t="shared" si="4"/>
        <v>0</v>
      </c>
      <c r="Q46" s="3">
        <v>543.5</v>
      </c>
      <c r="R46" s="3">
        <v>507.0</v>
      </c>
      <c r="S46" s="23" t="b">
        <f t="shared" si="5"/>
        <v>0</v>
      </c>
      <c r="T46" s="23" t="str">
        <f t="shared" si="6"/>
        <v>TRUE</v>
      </c>
      <c r="U46" s="3">
        <v>1123.0</v>
      </c>
      <c r="V46" s="3">
        <v>919.0</v>
      </c>
      <c r="W46" s="23" t="b">
        <f t="shared" si="14"/>
        <v>0</v>
      </c>
      <c r="X46" s="3">
        <v>427.0</v>
      </c>
      <c r="Y46" s="3">
        <v>357.0</v>
      </c>
      <c r="Z46" s="23" t="b">
        <f t="shared" si="15"/>
        <v>0</v>
      </c>
      <c r="AA46" s="3">
        <v>10.0</v>
      </c>
      <c r="AB46" s="3">
        <v>5.0</v>
      </c>
      <c r="AC46" s="23" t="b">
        <f t="shared" si="7"/>
        <v>0</v>
      </c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</row>
    <row r="47">
      <c r="A47" s="2" t="s">
        <v>290</v>
      </c>
      <c r="B47" s="2" t="s">
        <v>30</v>
      </c>
      <c r="C47" s="38">
        <v>2.0</v>
      </c>
      <c r="D47" s="36"/>
      <c r="E47" s="36" t="str">
        <f t="shared" si="1"/>
        <v>female</v>
      </c>
      <c r="F47" s="38">
        <v>4.0</v>
      </c>
      <c r="G47" s="20" t="str">
        <f t="shared" si="2"/>
        <v>35-44</v>
      </c>
      <c r="H47" s="38">
        <v>1.0</v>
      </c>
      <c r="I47" s="38">
        <v>0.0</v>
      </c>
      <c r="J47" s="38">
        <v>0.0</v>
      </c>
      <c r="K47" s="38">
        <v>0.0</v>
      </c>
      <c r="L47" s="38">
        <v>0.0</v>
      </c>
      <c r="M47" s="20" t="str">
        <f t="shared" si="3"/>
        <v>White</v>
      </c>
      <c r="N47" s="3">
        <v>960.65</v>
      </c>
      <c r="O47" s="3">
        <v>1088.35</v>
      </c>
      <c r="P47" s="23" t="b">
        <f t="shared" si="4"/>
        <v>1</v>
      </c>
      <c r="Q47" s="3">
        <v>933.0</v>
      </c>
      <c r="R47" s="3">
        <v>1031.5</v>
      </c>
      <c r="S47" s="23" t="b">
        <f t="shared" si="5"/>
        <v>1</v>
      </c>
      <c r="T47" s="23" t="str">
        <f t="shared" si="6"/>
        <v>TRUE</v>
      </c>
      <c r="U47" s="3">
        <v>1434.0</v>
      </c>
      <c r="V47" s="3">
        <v>2066.0</v>
      </c>
      <c r="W47" s="23" t="b">
        <f t="shared" si="14"/>
        <v>1</v>
      </c>
      <c r="X47" s="3">
        <v>343.0</v>
      </c>
      <c r="Y47" s="3">
        <v>327.0</v>
      </c>
      <c r="Z47" s="23" t="b">
        <f t="shared" si="15"/>
        <v>0</v>
      </c>
      <c r="AA47" s="3">
        <v>15.0</v>
      </c>
      <c r="AB47" s="3">
        <v>10.0</v>
      </c>
      <c r="AC47" s="23" t="b">
        <f t="shared" si="7"/>
        <v>0</v>
      </c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</row>
    <row r="48">
      <c r="A48" s="2" t="s">
        <v>291</v>
      </c>
      <c r="B48" s="2" t="s">
        <v>26</v>
      </c>
      <c r="C48" s="38">
        <v>2.0</v>
      </c>
      <c r="D48" s="36"/>
      <c r="E48" s="36" t="str">
        <f t="shared" si="1"/>
        <v>female</v>
      </c>
      <c r="F48" s="38">
        <v>4.0</v>
      </c>
      <c r="G48" s="20" t="str">
        <f t="shared" si="2"/>
        <v>35-44</v>
      </c>
      <c r="H48" s="38">
        <v>1.0</v>
      </c>
      <c r="I48" s="38">
        <v>0.0</v>
      </c>
      <c r="J48" s="38">
        <v>0.0</v>
      </c>
      <c r="K48" s="38">
        <v>0.0</v>
      </c>
      <c r="L48" s="38">
        <v>0.0</v>
      </c>
      <c r="M48" s="20" t="str">
        <f t="shared" si="3"/>
        <v>White</v>
      </c>
      <c r="N48" s="3">
        <v>803.75</v>
      </c>
      <c r="O48" s="3">
        <v>910.95</v>
      </c>
      <c r="P48" s="23" t="b">
        <f t="shared" si="4"/>
        <v>1</v>
      </c>
      <c r="Q48" s="3">
        <v>752.0</v>
      </c>
      <c r="R48" s="3">
        <v>741.5</v>
      </c>
      <c r="S48" s="23" t="b">
        <f t="shared" si="5"/>
        <v>0</v>
      </c>
      <c r="T48" s="23" t="str">
        <f t="shared" si="6"/>
        <v>FALSE</v>
      </c>
      <c r="U48" s="3">
        <v>1815.0</v>
      </c>
      <c r="V48" s="3">
        <v>2509.0</v>
      </c>
      <c r="W48" s="23" t="b">
        <f t="shared" si="14"/>
        <v>1</v>
      </c>
      <c r="X48" s="3">
        <v>531.0</v>
      </c>
      <c r="Y48" s="3">
        <v>490.0</v>
      </c>
      <c r="Z48" s="23" t="b">
        <f t="shared" si="15"/>
        <v>0</v>
      </c>
      <c r="AA48" s="3">
        <v>10.0</v>
      </c>
      <c r="AB48" s="3">
        <v>5.0</v>
      </c>
      <c r="AC48" s="23" t="b">
        <f t="shared" si="7"/>
        <v>0</v>
      </c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</row>
    <row r="49">
      <c r="A49" s="2" t="s">
        <v>292</v>
      </c>
      <c r="B49" s="2" t="s">
        <v>26</v>
      </c>
      <c r="C49" s="38">
        <v>2.0</v>
      </c>
      <c r="D49" s="36"/>
      <c r="E49" s="36" t="str">
        <f t="shared" si="1"/>
        <v>female</v>
      </c>
      <c r="F49" s="38">
        <v>4.0</v>
      </c>
      <c r="G49" s="20" t="str">
        <f t="shared" si="2"/>
        <v>35-44</v>
      </c>
      <c r="H49" s="38">
        <v>1.0</v>
      </c>
      <c r="I49" s="38">
        <v>0.0</v>
      </c>
      <c r="J49" s="38">
        <v>0.0</v>
      </c>
      <c r="K49" s="38">
        <v>0.0</v>
      </c>
      <c r="L49" s="38">
        <v>0.0</v>
      </c>
      <c r="M49" s="20" t="str">
        <f t="shared" si="3"/>
        <v>White</v>
      </c>
      <c r="N49" s="3">
        <v>1240.0</v>
      </c>
      <c r="O49" s="3">
        <v>831.95</v>
      </c>
      <c r="P49" s="23" t="b">
        <f t="shared" si="4"/>
        <v>0</v>
      </c>
      <c r="Q49" s="3">
        <v>868.0</v>
      </c>
      <c r="R49" s="3">
        <v>720.5</v>
      </c>
      <c r="S49" s="23" t="b">
        <f t="shared" si="5"/>
        <v>0</v>
      </c>
      <c r="T49" s="23" t="str">
        <f t="shared" si="6"/>
        <v>TRUE</v>
      </c>
      <c r="U49" s="3">
        <v>7505.0</v>
      </c>
      <c r="V49" s="3">
        <v>2012.0</v>
      </c>
      <c r="W49" s="23" t="b">
        <f t="shared" si="14"/>
        <v>0</v>
      </c>
      <c r="X49" s="3">
        <v>564.0</v>
      </c>
      <c r="Y49" s="3">
        <v>496.0</v>
      </c>
      <c r="Z49" s="23" t="b">
        <f t="shared" si="15"/>
        <v>0</v>
      </c>
      <c r="AA49" s="3">
        <v>0.0</v>
      </c>
      <c r="AB49" s="3">
        <v>0.0</v>
      </c>
      <c r="AC49" s="23" t="b">
        <f t="shared" si="7"/>
        <v>0</v>
      </c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</row>
    <row r="50">
      <c r="A50" s="2" t="s">
        <v>293</v>
      </c>
      <c r="B50" s="2" t="s">
        <v>30</v>
      </c>
      <c r="C50" s="38">
        <v>2.0</v>
      </c>
      <c r="D50" s="36"/>
      <c r="E50" s="36" t="str">
        <f t="shared" si="1"/>
        <v>female</v>
      </c>
      <c r="F50" s="38">
        <v>4.0</v>
      </c>
      <c r="G50" s="20" t="str">
        <f t="shared" si="2"/>
        <v>35-44</v>
      </c>
      <c r="H50" s="38">
        <v>1.0</v>
      </c>
      <c r="I50" s="38">
        <v>0.0</v>
      </c>
      <c r="J50" s="38">
        <v>0.0</v>
      </c>
      <c r="K50" s="38">
        <v>0.0</v>
      </c>
      <c r="L50" s="38">
        <v>0.0</v>
      </c>
      <c r="M50" s="20" t="str">
        <f t="shared" si="3"/>
        <v>White</v>
      </c>
      <c r="N50" s="3">
        <v>1160.95</v>
      </c>
      <c r="O50" s="3">
        <v>1134.55</v>
      </c>
      <c r="P50" s="23" t="b">
        <f t="shared" si="4"/>
        <v>0</v>
      </c>
      <c r="Q50" s="3">
        <v>1173.0</v>
      </c>
      <c r="R50" s="3">
        <v>1108.0</v>
      </c>
      <c r="S50" s="23" t="b">
        <f t="shared" si="5"/>
        <v>0</v>
      </c>
      <c r="T50" s="23" t="str">
        <f t="shared" si="6"/>
        <v>TRUE</v>
      </c>
      <c r="U50" s="3">
        <v>2078.0</v>
      </c>
      <c r="V50" s="3">
        <v>2053.0</v>
      </c>
      <c r="W50" s="23" t="b">
        <f t="shared" si="14"/>
        <v>0</v>
      </c>
      <c r="X50" s="3">
        <v>846.0</v>
      </c>
      <c r="Y50" s="3">
        <v>459.0</v>
      </c>
      <c r="Z50" s="23" t="b">
        <f t="shared" si="15"/>
        <v>0</v>
      </c>
      <c r="AA50" s="3">
        <v>5.0</v>
      </c>
      <c r="AB50" s="3">
        <v>15.0</v>
      </c>
      <c r="AC50" s="23" t="b">
        <f t="shared" si="7"/>
        <v>1</v>
      </c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</row>
    <row r="51">
      <c r="A51" s="2" t="s">
        <v>294</v>
      </c>
      <c r="B51" s="2" t="s">
        <v>26</v>
      </c>
      <c r="C51" s="38">
        <v>2.0</v>
      </c>
      <c r="D51" s="36"/>
      <c r="E51" s="36" t="str">
        <f t="shared" si="1"/>
        <v>female</v>
      </c>
      <c r="F51" s="38">
        <v>4.0</v>
      </c>
      <c r="G51" s="20" t="str">
        <f t="shared" si="2"/>
        <v>35-44</v>
      </c>
      <c r="H51" s="38">
        <v>1.0</v>
      </c>
      <c r="I51" s="38">
        <v>0.0</v>
      </c>
      <c r="J51" s="38">
        <v>0.0</v>
      </c>
      <c r="K51" s="38">
        <v>0.0</v>
      </c>
      <c r="L51" s="38">
        <v>0.0</v>
      </c>
      <c r="M51" s="20" t="str">
        <f t="shared" si="3"/>
        <v>White</v>
      </c>
      <c r="N51" s="3">
        <v>820.35</v>
      </c>
      <c r="O51" s="3">
        <v>808.0</v>
      </c>
      <c r="P51" s="23" t="b">
        <f t="shared" si="4"/>
        <v>0</v>
      </c>
      <c r="Q51" s="3">
        <v>713.0</v>
      </c>
      <c r="R51" s="3">
        <v>707.5</v>
      </c>
      <c r="S51" s="23" t="b">
        <f t="shared" si="5"/>
        <v>0</v>
      </c>
      <c r="T51" s="23" t="str">
        <f t="shared" si="6"/>
        <v>TRUE</v>
      </c>
      <c r="U51" s="3">
        <v>1549.0</v>
      </c>
      <c r="V51" s="3">
        <v>1915.0</v>
      </c>
      <c r="W51" s="23" t="b">
        <f t="shared" si="14"/>
        <v>1</v>
      </c>
      <c r="X51" s="3">
        <v>12.0</v>
      </c>
      <c r="Y51" s="3">
        <v>480.0</v>
      </c>
      <c r="Z51" s="23" t="b">
        <f t="shared" si="15"/>
        <v>1</v>
      </c>
      <c r="AA51" s="3">
        <v>10.0</v>
      </c>
      <c r="AB51" s="3">
        <v>0.0</v>
      </c>
      <c r="AC51" s="23" t="b">
        <f t="shared" si="7"/>
        <v>0</v>
      </c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</row>
    <row r="52">
      <c r="A52" s="2" t="s">
        <v>295</v>
      </c>
      <c r="B52" s="2" t="s">
        <v>26</v>
      </c>
      <c r="C52" s="38">
        <v>2.0</v>
      </c>
      <c r="D52" s="36"/>
      <c r="E52" s="36" t="str">
        <f t="shared" si="1"/>
        <v>female</v>
      </c>
      <c r="F52" s="38">
        <v>4.0</v>
      </c>
      <c r="G52" s="20" t="str">
        <f t="shared" si="2"/>
        <v>35-44</v>
      </c>
      <c r="H52" s="38">
        <v>1.0</v>
      </c>
      <c r="I52" s="38">
        <v>0.0</v>
      </c>
      <c r="J52" s="38">
        <v>0.0</v>
      </c>
      <c r="K52" s="38">
        <v>0.0</v>
      </c>
      <c r="L52" s="38">
        <v>0.0</v>
      </c>
      <c r="M52" s="20" t="str">
        <f t="shared" si="3"/>
        <v>White</v>
      </c>
      <c r="N52" s="3">
        <v>655.7</v>
      </c>
      <c r="O52" s="3">
        <v>619.35</v>
      </c>
      <c r="P52" s="23" t="b">
        <f t="shared" si="4"/>
        <v>0</v>
      </c>
      <c r="Q52" s="3">
        <v>575.5</v>
      </c>
      <c r="R52" s="3">
        <v>590.0</v>
      </c>
      <c r="S52" s="23" t="b">
        <f t="shared" si="5"/>
        <v>1</v>
      </c>
      <c r="T52" s="23" t="str">
        <f t="shared" si="6"/>
        <v>FALSE</v>
      </c>
      <c r="U52" s="3">
        <v>1516.0</v>
      </c>
      <c r="V52" s="3">
        <v>873.0</v>
      </c>
      <c r="W52" s="23" t="b">
        <f t="shared" si="14"/>
        <v>0</v>
      </c>
      <c r="X52" s="3">
        <v>366.0</v>
      </c>
      <c r="Y52" s="3">
        <v>404.0</v>
      </c>
      <c r="Z52" s="23" t="b">
        <f t="shared" si="15"/>
        <v>1</v>
      </c>
      <c r="AA52" s="3">
        <v>15.0</v>
      </c>
      <c r="AB52" s="3">
        <v>5.0</v>
      </c>
      <c r="AC52" s="23" t="b">
        <f t="shared" si="7"/>
        <v>0</v>
      </c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</row>
    <row r="53">
      <c r="A53" s="2" t="s">
        <v>296</v>
      </c>
      <c r="B53" s="2" t="s">
        <v>26</v>
      </c>
      <c r="C53" s="38">
        <v>2.0</v>
      </c>
      <c r="D53" s="36"/>
      <c r="E53" s="36" t="str">
        <f t="shared" si="1"/>
        <v>female</v>
      </c>
      <c r="F53" s="38">
        <v>4.0</v>
      </c>
      <c r="G53" s="20" t="str">
        <f t="shared" si="2"/>
        <v>35-44</v>
      </c>
      <c r="H53" s="38">
        <v>1.0</v>
      </c>
      <c r="I53" s="38">
        <v>0.0</v>
      </c>
      <c r="J53" s="38">
        <v>0.0</v>
      </c>
      <c r="K53" s="38">
        <v>0.0</v>
      </c>
      <c r="L53" s="38">
        <v>0.0</v>
      </c>
      <c r="M53" s="20" t="str">
        <f t="shared" si="3"/>
        <v>White</v>
      </c>
      <c r="N53" s="3">
        <v>827.8</v>
      </c>
      <c r="O53" s="3">
        <v>874.9</v>
      </c>
      <c r="P53" s="23" t="b">
        <f t="shared" si="4"/>
        <v>1</v>
      </c>
      <c r="Q53" s="3">
        <v>692.0</v>
      </c>
      <c r="R53" s="3">
        <v>838.5</v>
      </c>
      <c r="S53" s="23" t="b">
        <f t="shared" si="5"/>
        <v>1</v>
      </c>
      <c r="T53" s="23" t="str">
        <f t="shared" si="6"/>
        <v>TRUE</v>
      </c>
      <c r="U53" s="3">
        <v>2296.0</v>
      </c>
      <c r="V53" s="3">
        <v>1854.0</v>
      </c>
      <c r="W53" s="23" t="b">
        <f t="shared" si="14"/>
        <v>0</v>
      </c>
      <c r="X53" s="3">
        <v>572.0</v>
      </c>
      <c r="Y53" s="3">
        <v>545.0</v>
      </c>
      <c r="Z53" s="23" t="b">
        <f t="shared" si="15"/>
        <v>0</v>
      </c>
      <c r="AA53" s="3">
        <v>10.0</v>
      </c>
      <c r="AB53" s="3">
        <v>5.0</v>
      </c>
      <c r="AC53" s="23" t="b">
        <f t="shared" si="7"/>
        <v>0</v>
      </c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</row>
    <row r="54">
      <c r="A54" s="2" t="s">
        <v>297</v>
      </c>
      <c r="B54" s="2" t="s">
        <v>26</v>
      </c>
      <c r="C54" s="38">
        <v>2.0</v>
      </c>
      <c r="D54" s="36"/>
      <c r="E54" s="36" t="str">
        <f t="shared" si="1"/>
        <v>female</v>
      </c>
      <c r="F54" s="38">
        <v>4.0</v>
      </c>
      <c r="G54" s="20" t="str">
        <f t="shared" si="2"/>
        <v>35-44</v>
      </c>
      <c r="H54" s="38">
        <v>1.0</v>
      </c>
      <c r="I54" s="38">
        <v>0.0</v>
      </c>
      <c r="J54" s="38">
        <v>0.0</v>
      </c>
      <c r="K54" s="38">
        <v>0.0</v>
      </c>
      <c r="L54" s="38">
        <v>0.0</v>
      </c>
      <c r="M54" s="20" t="str">
        <f t="shared" si="3"/>
        <v>White</v>
      </c>
      <c r="N54" s="3">
        <v>909.55</v>
      </c>
      <c r="O54" s="3">
        <v>1630.55</v>
      </c>
      <c r="P54" s="23" t="b">
        <f t="shared" si="4"/>
        <v>1</v>
      </c>
      <c r="Q54" s="3">
        <v>776.5</v>
      </c>
      <c r="R54" s="3">
        <v>1488.0</v>
      </c>
      <c r="S54" s="23" t="b">
        <f t="shared" si="5"/>
        <v>1</v>
      </c>
      <c r="T54" s="23" t="str">
        <f t="shared" si="6"/>
        <v>TRUE</v>
      </c>
      <c r="U54" s="3">
        <v>2145.0</v>
      </c>
      <c r="V54" s="3">
        <v>3810.0</v>
      </c>
      <c r="W54" s="23" t="b">
        <f t="shared" si="14"/>
        <v>1</v>
      </c>
      <c r="X54" s="3">
        <v>427.0</v>
      </c>
      <c r="Y54" s="3">
        <v>25.0</v>
      </c>
      <c r="Z54" s="23" t="b">
        <f t="shared" si="15"/>
        <v>0</v>
      </c>
      <c r="AA54" s="3">
        <v>10.0</v>
      </c>
      <c r="AB54" s="3">
        <v>25.0</v>
      </c>
      <c r="AC54" s="23" t="b">
        <f t="shared" si="7"/>
        <v>1</v>
      </c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</row>
    <row r="55">
      <c r="A55" s="2" t="s">
        <v>298</v>
      </c>
      <c r="B55" s="2" t="s">
        <v>26</v>
      </c>
      <c r="C55" s="38">
        <v>2.0</v>
      </c>
      <c r="D55" s="36"/>
      <c r="E55" s="36" t="str">
        <f t="shared" si="1"/>
        <v>female</v>
      </c>
      <c r="F55" s="38">
        <v>5.0</v>
      </c>
      <c r="G55" s="20" t="str">
        <f t="shared" si="2"/>
        <v>45-54</v>
      </c>
      <c r="H55" s="38">
        <v>0.0</v>
      </c>
      <c r="I55" s="38">
        <v>0.0</v>
      </c>
      <c r="J55" s="38">
        <v>0.0</v>
      </c>
      <c r="K55" s="38">
        <v>1.0</v>
      </c>
      <c r="L55" s="38">
        <v>0.0</v>
      </c>
      <c r="M55" s="20" t="str">
        <f t="shared" si="3"/>
        <v>Asian or Pacific Islander</v>
      </c>
      <c r="N55" s="3">
        <v>663.15</v>
      </c>
      <c r="O55" s="3">
        <v>706.45</v>
      </c>
      <c r="P55" s="23" t="b">
        <f t="shared" si="4"/>
        <v>1</v>
      </c>
      <c r="Q55" s="3">
        <v>643.0</v>
      </c>
      <c r="R55" s="3">
        <v>654.5</v>
      </c>
      <c r="S55" s="23" t="b">
        <f t="shared" si="5"/>
        <v>1</v>
      </c>
      <c r="T55" s="23" t="str">
        <f t="shared" si="6"/>
        <v>TRUE</v>
      </c>
      <c r="U55" s="3">
        <v>1035.0</v>
      </c>
      <c r="V55" s="3">
        <v>1012.0</v>
      </c>
      <c r="W55" s="23" t="b">
        <f t="shared" si="14"/>
        <v>0</v>
      </c>
      <c r="X55" s="3">
        <v>463.0</v>
      </c>
      <c r="Y55" s="3">
        <v>531.0</v>
      </c>
      <c r="Z55" s="23" t="b">
        <f t="shared" si="15"/>
        <v>1</v>
      </c>
      <c r="AA55" s="3">
        <v>0.0</v>
      </c>
      <c r="AB55" s="3">
        <v>0.0</v>
      </c>
      <c r="AC55" s="23" t="b">
        <f t="shared" si="7"/>
        <v>0</v>
      </c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</row>
    <row r="56">
      <c r="A56" s="2" t="s">
        <v>299</v>
      </c>
      <c r="B56" s="2" t="s">
        <v>26</v>
      </c>
      <c r="C56" s="38">
        <v>2.0</v>
      </c>
      <c r="D56" s="36"/>
      <c r="E56" s="36" t="str">
        <f t="shared" si="1"/>
        <v>female</v>
      </c>
      <c r="F56" s="38">
        <v>5.0</v>
      </c>
      <c r="G56" s="20" t="str">
        <f t="shared" si="2"/>
        <v>45-54</v>
      </c>
      <c r="H56" s="38">
        <v>0.0</v>
      </c>
      <c r="I56" s="38">
        <v>0.0</v>
      </c>
      <c r="J56" s="38">
        <v>0.0</v>
      </c>
      <c r="K56" s="38">
        <v>1.0</v>
      </c>
      <c r="L56" s="38">
        <v>0.0</v>
      </c>
      <c r="M56" s="20" t="str">
        <f t="shared" si="3"/>
        <v>Asian or Pacific Islander</v>
      </c>
      <c r="N56" s="3">
        <v>1357.2</v>
      </c>
      <c r="O56" s="3">
        <v>904.15</v>
      </c>
      <c r="P56" s="23" t="b">
        <f t="shared" si="4"/>
        <v>0</v>
      </c>
      <c r="Q56" s="3">
        <v>1151.0</v>
      </c>
      <c r="R56" s="3">
        <v>786.0</v>
      </c>
      <c r="S56" s="23" t="b">
        <f t="shared" si="5"/>
        <v>0</v>
      </c>
      <c r="T56" s="23" t="str">
        <f t="shared" si="6"/>
        <v>TRUE</v>
      </c>
      <c r="U56" s="3">
        <v>2611.0</v>
      </c>
      <c r="V56" s="3">
        <v>1853.0</v>
      </c>
      <c r="W56" s="23" t="b">
        <f t="shared" si="14"/>
        <v>0</v>
      </c>
      <c r="X56" s="3">
        <v>650.0</v>
      </c>
      <c r="Y56" s="3">
        <v>555.0</v>
      </c>
      <c r="Z56" s="23" t="b">
        <f t="shared" si="15"/>
        <v>0</v>
      </c>
      <c r="AA56" s="3">
        <v>30.0</v>
      </c>
      <c r="AB56" s="3">
        <v>0.0</v>
      </c>
      <c r="AC56" s="23" t="b">
        <f t="shared" si="7"/>
        <v>0</v>
      </c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</row>
    <row r="57">
      <c r="A57" s="2" t="s">
        <v>300</v>
      </c>
      <c r="B57" s="2" t="s">
        <v>30</v>
      </c>
      <c r="C57" s="38">
        <v>2.0</v>
      </c>
      <c r="D57" s="36"/>
      <c r="E57" s="36" t="str">
        <f t="shared" si="1"/>
        <v>female</v>
      </c>
      <c r="F57" s="38">
        <v>5.0</v>
      </c>
      <c r="G57" s="20" t="str">
        <f t="shared" si="2"/>
        <v>45-54</v>
      </c>
      <c r="H57" s="38">
        <v>0.0</v>
      </c>
      <c r="I57" s="38">
        <v>0.0</v>
      </c>
      <c r="J57" s="38">
        <v>1.0</v>
      </c>
      <c r="K57" s="38">
        <v>0.0</v>
      </c>
      <c r="L57" s="38">
        <v>0.0</v>
      </c>
      <c r="M57" s="20" t="str">
        <f t="shared" si="3"/>
        <v>Black or African American</v>
      </c>
      <c r="N57" s="3">
        <v>1225.4</v>
      </c>
      <c r="O57" s="3">
        <v>1080.75</v>
      </c>
      <c r="P57" s="23" t="b">
        <f t="shared" si="4"/>
        <v>0</v>
      </c>
      <c r="Q57" s="3">
        <v>1028.5</v>
      </c>
      <c r="R57" s="3">
        <v>869.5</v>
      </c>
      <c r="S57" s="23" t="b">
        <f t="shared" si="5"/>
        <v>0</v>
      </c>
      <c r="T57" s="23" t="str">
        <f t="shared" si="6"/>
        <v>TRUE</v>
      </c>
      <c r="U57" s="3">
        <v>2559.0</v>
      </c>
      <c r="V57" s="3">
        <v>3647.0</v>
      </c>
      <c r="W57" s="23" t="b">
        <f t="shared" si="14"/>
        <v>1</v>
      </c>
      <c r="X57" s="3">
        <v>738.0</v>
      </c>
      <c r="Y57" s="3">
        <v>627.0</v>
      </c>
      <c r="Z57" s="23" t="b">
        <f t="shared" si="15"/>
        <v>0</v>
      </c>
      <c r="AA57" s="3">
        <v>15.0</v>
      </c>
      <c r="AB57" s="3">
        <v>5.0</v>
      </c>
      <c r="AC57" s="23" t="b">
        <f t="shared" si="7"/>
        <v>0</v>
      </c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</row>
    <row r="58">
      <c r="A58" s="2" t="s">
        <v>301</v>
      </c>
      <c r="B58" s="2" t="s">
        <v>26</v>
      </c>
      <c r="C58" s="38">
        <v>2.0</v>
      </c>
      <c r="D58" s="36"/>
      <c r="E58" s="36" t="str">
        <f t="shared" si="1"/>
        <v>female</v>
      </c>
      <c r="F58" s="38">
        <v>5.0</v>
      </c>
      <c r="G58" s="9" t="str">
        <f t="shared" si="2"/>
        <v>45-54</v>
      </c>
      <c r="H58" s="38">
        <v>0.0</v>
      </c>
      <c r="I58" s="38">
        <v>0.0</v>
      </c>
      <c r="J58" s="38">
        <v>0.0</v>
      </c>
      <c r="K58" s="38">
        <v>0.0</v>
      </c>
      <c r="L58" s="38">
        <v>1.0</v>
      </c>
      <c r="M58" s="9" t="str">
        <f t="shared" si="3"/>
        <v>Other</v>
      </c>
      <c r="N58" s="3">
        <v>1045.25</v>
      </c>
      <c r="O58" s="3">
        <v>920.6</v>
      </c>
      <c r="P58" s="23" t="b">
        <f t="shared" si="4"/>
        <v>0</v>
      </c>
      <c r="Q58" s="3">
        <v>901.0</v>
      </c>
      <c r="R58" s="3">
        <v>815.5</v>
      </c>
      <c r="S58" s="23" t="b">
        <f t="shared" si="5"/>
        <v>0</v>
      </c>
      <c r="T58" s="23" t="str">
        <f t="shared" si="6"/>
        <v>TRUE</v>
      </c>
      <c r="U58" s="3">
        <v>1911.0</v>
      </c>
      <c r="V58" s="3">
        <v>2079.0</v>
      </c>
      <c r="W58" s="23" t="b">
        <f t="shared" si="14"/>
        <v>1</v>
      </c>
      <c r="X58" s="3">
        <v>763.0</v>
      </c>
      <c r="Y58" s="3">
        <v>701.0</v>
      </c>
      <c r="Z58" s="23" t="b">
        <f t="shared" si="15"/>
        <v>0</v>
      </c>
      <c r="AA58" s="3">
        <v>10.0</v>
      </c>
      <c r="AB58" s="3">
        <v>0.0</v>
      </c>
      <c r="AC58" s="23" t="b">
        <f t="shared" si="7"/>
        <v>0</v>
      </c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</row>
    <row r="59">
      <c r="A59" s="17" t="s">
        <v>302</v>
      </c>
      <c r="B59" s="2"/>
      <c r="C59" s="38">
        <v>2.0</v>
      </c>
      <c r="D59" s="36"/>
      <c r="E59" s="36" t="str">
        <f t="shared" si="1"/>
        <v>female</v>
      </c>
      <c r="F59" s="38">
        <v>5.0</v>
      </c>
      <c r="G59" s="9" t="str">
        <f t="shared" si="2"/>
        <v>45-54</v>
      </c>
      <c r="H59" s="38">
        <v>1.0</v>
      </c>
      <c r="I59" s="38">
        <v>0.0</v>
      </c>
      <c r="J59" s="38">
        <v>0.0</v>
      </c>
      <c r="K59" s="38">
        <v>0.0</v>
      </c>
      <c r="L59" s="38">
        <v>0.0</v>
      </c>
      <c r="M59" s="9" t="str">
        <f t="shared" si="3"/>
        <v>White</v>
      </c>
      <c r="N59" s="13">
        <v>1222.5</v>
      </c>
      <c r="O59" s="13">
        <v>904.35</v>
      </c>
      <c r="P59" s="45" t="b">
        <f t="shared" si="4"/>
        <v>0</v>
      </c>
      <c r="Q59" s="46">
        <v>1015.0</v>
      </c>
      <c r="R59" s="46">
        <v>759.0</v>
      </c>
      <c r="S59" s="45" t="b">
        <f t="shared" si="5"/>
        <v>0</v>
      </c>
      <c r="T59" s="23" t="str">
        <f t="shared" si="6"/>
        <v>TRUE</v>
      </c>
      <c r="U59" s="3"/>
      <c r="V59" s="3"/>
      <c r="W59" s="23"/>
      <c r="X59" s="3"/>
      <c r="Y59" s="3"/>
      <c r="Z59" s="23"/>
      <c r="AA59" s="46">
        <v>10.0</v>
      </c>
      <c r="AB59" s="46">
        <v>0.0</v>
      </c>
      <c r="AC59" s="23" t="b">
        <f t="shared" si="7"/>
        <v>0</v>
      </c>
    </row>
    <row r="60">
      <c r="A60" s="2" t="s">
        <v>303</v>
      </c>
      <c r="B60" s="2" t="s">
        <v>26</v>
      </c>
      <c r="C60" s="38">
        <v>2.0</v>
      </c>
      <c r="D60" s="36"/>
      <c r="E60" s="36" t="str">
        <f t="shared" si="1"/>
        <v>female</v>
      </c>
      <c r="F60" s="38">
        <v>5.0</v>
      </c>
      <c r="G60" s="20" t="str">
        <f t="shared" si="2"/>
        <v>45-54</v>
      </c>
      <c r="H60" s="38">
        <v>1.0</v>
      </c>
      <c r="I60" s="38">
        <v>0.0</v>
      </c>
      <c r="J60" s="38">
        <v>0.0</v>
      </c>
      <c r="K60" s="38">
        <v>0.0</v>
      </c>
      <c r="L60" s="38">
        <v>0.0</v>
      </c>
      <c r="M60" s="20" t="str">
        <f t="shared" si="3"/>
        <v>White</v>
      </c>
      <c r="N60" s="3">
        <v>839.95</v>
      </c>
      <c r="O60" s="3">
        <v>753.65</v>
      </c>
      <c r="P60" s="23" t="b">
        <f t="shared" si="4"/>
        <v>0</v>
      </c>
      <c r="Q60" s="3">
        <v>720.0</v>
      </c>
      <c r="R60" s="3">
        <v>690.0</v>
      </c>
      <c r="S60" s="23" t="b">
        <f t="shared" si="5"/>
        <v>0</v>
      </c>
      <c r="T60" s="23" t="str">
        <f t="shared" si="6"/>
        <v>TRUE</v>
      </c>
      <c r="U60" s="3">
        <v>1986.0</v>
      </c>
      <c r="V60" s="3">
        <v>1566.0</v>
      </c>
      <c r="W60" s="23" t="b">
        <f t="shared" ref="W60:W70" si="16">U60&lt;V60</f>
        <v>0</v>
      </c>
      <c r="X60" s="3">
        <v>478.0</v>
      </c>
      <c r="Y60" s="3">
        <v>530.0</v>
      </c>
      <c r="Z60" s="23" t="b">
        <f t="shared" ref="Z60:Z70" si="17">X60&lt;Y60</f>
        <v>1</v>
      </c>
      <c r="AA60" s="3">
        <v>5.0</v>
      </c>
      <c r="AB60" s="3">
        <v>0.0</v>
      </c>
      <c r="AC60" s="23" t="b">
        <f t="shared" si="7"/>
        <v>0</v>
      </c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</row>
    <row r="61">
      <c r="A61" s="2" t="s">
        <v>304</v>
      </c>
      <c r="B61" s="2" t="s">
        <v>26</v>
      </c>
      <c r="C61" s="38">
        <v>2.0</v>
      </c>
      <c r="D61" s="36"/>
      <c r="E61" s="36" t="str">
        <f t="shared" si="1"/>
        <v>female</v>
      </c>
      <c r="F61" s="38">
        <v>5.0</v>
      </c>
      <c r="G61" s="20" t="str">
        <f t="shared" si="2"/>
        <v>45-54</v>
      </c>
      <c r="H61" s="38">
        <v>1.0</v>
      </c>
      <c r="I61" s="38">
        <v>0.0</v>
      </c>
      <c r="J61" s="38">
        <v>0.0</v>
      </c>
      <c r="K61" s="38">
        <v>0.0</v>
      </c>
      <c r="L61" s="38">
        <v>0.0</v>
      </c>
      <c r="M61" s="20" t="str">
        <f t="shared" si="3"/>
        <v>White</v>
      </c>
      <c r="N61" s="3">
        <v>906.35</v>
      </c>
      <c r="O61" s="3">
        <v>724.3</v>
      </c>
      <c r="P61" s="23" t="b">
        <f t="shared" si="4"/>
        <v>0</v>
      </c>
      <c r="Q61" s="3">
        <v>868.0</v>
      </c>
      <c r="R61" s="3">
        <v>662.0</v>
      </c>
      <c r="S61" s="23" t="b">
        <f t="shared" si="5"/>
        <v>0</v>
      </c>
      <c r="T61" s="23" t="str">
        <f t="shared" si="6"/>
        <v>TRUE</v>
      </c>
      <c r="U61" s="3">
        <v>1547.0</v>
      </c>
      <c r="V61" s="3">
        <v>1567.0</v>
      </c>
      <c r="W61" s="23" t="b">
        <f t="shared" si="16"/>
        <v>1</v>
      </c>
      <c r="X61" s="3">
        <v>554.0</v>
      </c>
      <c r="Y61" s="3">
        <v>452.0</v>
      </c>
      <c r="Z61" s="23" t="b">
        <f t="shared" si="17"/>
        <v>0</v>
      </c>
      <c r="AA61" s="3">
        <v>0.0</v>
      </c>
      <c r="AB61" s="3">
        <v>0.0</v>
      </c>
      <c r="AC61" s="23" t="b">
        <f t="shared" si="7"/>
        <v>0</v>
      </c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</row>
    <row r="62">
      <c r="A62" s="2" t="s">
        <v>305</v>
      </c>
      <c r="B62" s="2" t="s">
        <v>82</v>
      </c>
      <c r="C62" s="38">
        <v>2.0</v>
      </c>
      <c r="D62" s="36"/>
      <c r="E62" s="36" t="str">
        <f t="shared" si="1"/>
        <v>female</v>
      </c>
      <c r="F62" s="38">
        <v>5.0</v>
      </c>
      <c r="G62" s="20" t="str">
        <f t="shared" si="2"/>
        <v>45-54</v>
      </c>
      <c r="H62" s="38">
        <v>1.0</v>
      </c>
      <c r="I62" s="38">
        <v>0.0</v>
      </c>
      <c r="J62" s="38">
        <v>0.0</v>
      </c>
      <c r="K62" s="38">
        <v>0.0</v>
      </c>
      <c r="L62" s="38">
        <v>0.0</v>
      </c>
      <c r="M62" s="20" t="str">
        <f t="shared" si="3"/>
        <v>White</v>
      </c>
      <c r="N62" s="3">
        <v>1001.35</v>
      </c>
      <c r="O62" s="3">
        <v>1067.35</v>
      </c>
      <c r="P62" s="23" t="b">
        <f t="shared" si="4"/>
        <v>1</v>
      </c>
      <c r="Q62" s="3">
        <v>804.5</v>
      </c>
      <c r="R62" s="3">
        <v>816.5</v>
      </c>
      <c r="S62" s="23" t="b">
        <f t="shared" si="5"/>
        <v>1</v>
      </c>
      <c r="T62" s="23" t="str">
        <f t="shared" si="6"/>
        <v>TRUE</v>
      </c>
      <c r="U62" s="3">
        <v>1685.0</v>
      </c>
      <c r="V62" s="3">
        <v>2507.0</v>
      </c>
      <c r="W62" s="23" t="b">
        <f t="shared" si="16"/>
        <v>1</v>
      </c>
      <c r="X62" s="3">
        <v>524.0</v>
      </c>
      <c r="Y62" s="3">
        <v>501.0</v>
      </c>
      <c r="Z62" s="23" t="b">
        <f t="shared" si="17"/>
        <v>0</v>
      </c>
      <c r="AA62" s="3">
        <v>10.0</v>
      </c>
      <c r="AB62" s="3">
        <v>0.0</v>
      </c>
      <c r="AC62" s="23" t="b">
        <f t="shared" si="7"/>
        <v>0</v>
      </c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</row>
    <row r="63">
      <c r="A63" s="2" t="s">
        <v>306</v>
      </c>
      <c r="B63" s="2" t="s">
        <v>26</v>
      </c>
      <c r="C63" s="38">
        <v>2.0</v>
      </c>
      <c r="D63" s="36"/>
      <c r="E63" s="36" t="str">
        <f t="shared" si="1"/>
        <v>female</v>
      </c>
      <c r="F63" s="38">
        <v>5.0</v>
      </c>
      <c r="G63" s="20" t="str">
        <f t="shared" si="2"/>
        <v>45-54</v>
      </c>
      <c r="H63" s="38">
        <v>1.0</v>
      </c>
      <c r="I63" s="38">
        <v>0.0</v>
      </c>
      <c r="J63" s="38">
        <v>0.0</v>
      </c>
      <c r="K63" s="38">
        <v>0.0</v>
      </c>
      <c r="L63" s="38">
        <v>0.0</v>
      </c>
      <c r="M63" s="20" t="str">
        <f t="shared" si="3"/>
        <v>White</v>
      </c>
      <c r="N63" s="3">
        <v>1069.9</v>
      </c>
      <c r="O63" s="3">
        <v>1035.4</v>
      </c>
      <c r="P63" s="23" t="b">
        <f t="shared" si="4"/>
        <v>0</v>
      </c>
      <c r="Q63" s="3">
        <v>869.5</v>
      </c>
      <c r="R63" s="3">
        <v>958.0</v>
      </c>
      <c r="S63" s="23" t="b">
        <f t="shared" si="5"/>
        <v>1</v>
      </c>
      <c r="T63" s="23" t="str">
        <f t="shared" si="6"/>
        <v>FALSE</v>
      </c>
      <c r="U63" s="3">
        <v>4772.0</v>
      </c>
      <c r="V63" s="3">
        <v>3026.0</v>
      </c>
      <c r="W63" s="23" t="b">
        <f t="shared" si="16"/>
        <v>0</v>
      </c>
      <c r="X63" s="3">
        <v>414.0</v>
      </c>
      <c r="Y63" s="3">
        <v>486.0</v>
      </c>
      <c r="Z63" s="23" t="b">
        <f t="shared" si="17"/>
        <v>1</v>
      </c>
      <c r="AA63" s="3">
        <v>20.0</v>
      </c>
      <c r="AB63" s="3">
        <v>0.0</v>
      </c>
      <c r="AC63" s="23" t="b">
        <f t="shared" si="7"/>
        <v>0</v>
      </c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</row>
    <row r="64">
      <c r="A64" s="2" t="s">
        <v>307</v>
      </c>
      <c r="B64" s="2" t="s">
        <v>26</v>
      </c>
      <c r="C64" s="38">
        <v>2.0</v>
      </c>
      <c r="D64" s="36"/>
      <c r="E64" s="36" t="str">
        <f t="shared" si="1"/>
        <v>female</v>
      </c>
      <c r="F64" s="38">
        <v>5.0</v>
      </c>
      <c r="G64" s="20" t="str">
        <f t="shared" si="2"/>
        <v>45-54</v>
      </c>
      <c r="H64" s="38">
        <v>1.0</v>
      </c>
      <c r="I64" s="38">
        <v>0.0</v>
      </c>
      <c r="J64" s="38">
        <v>0.0</v>
      </c>
      <c r="K64" s="38">
        <v>0.0</v>
      </c>
      <c r="L64" s="38">
        <v>0.0</v>
      </c>
      <c r="M64" s="20" t="str">
        <f t="shared" si="3"/>
        <v>White</v>
      </c>
      <c r="N64" s="3">
        <v>1408.25</v>
      </c>
      <c r="O64" s="3">
        <v>1190.35</v>
      </c>
      <c r="P64" s="23" t="b">
        <f t="shared" si="4"/>
        <v>0</v>
      </c>
      <c r="Q64" s="3">
        <v>1512.0</v>
      </c>
      <c r="R64" s="3">
        <v>1063.0</v>
      </c>
      <c r="S64" s="23" t="b">
        <f t="shared" si="5"/>
        <v>0</v>
      </c>
      <c r="T64" s="23" t="str">
        <f t="shared" si="6"/>
        <v>TRUE</v>
      </c>
      <c r="U64" s="3">
        <v>2840.0</v>
      </c>
      <c r="V64" s="3">
        <v>2596.0</v>
      </c>
      <c r="W64" s="23" t="b">
        <f t="shared" si="16"/>
        <v>0</v>
      </c>
      <c r="X64" s="3">
        <v>0.0</v>
      </c>
      <c r="Y64" s="3">
        <v>872.0</v>
      </c>
      <c r="Z64" s="23" t="b">
        <f t="shared" si="17"/>
        <v>1</v>
      </c>
      <c r="AA64" s="3">
        <v>10.0</v>
      </c>
      <c r="AB64" s="3">
        <v>0.0</v>
      </c>
      <c r="AC64" s="23" t="b">
        <f t="shared" si="7"/>
        <v>0</v>
      </c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</row>
    <row r="65">
      <c r="A65" s="2" t="s">
        <v>308</v>
      </c>
      <c r="B65" s="2" t="s">
        <v>30</v>
      </c>
      <c r="C65" s="38">
        <v>2.0</v>
      </c>
      <c r="D65" s="36"/>
      <c r="E65" s="36" t="str">
        <f t="shared" si="1"/>
        <v>female</v>
      </c>
      <c r="F65" s="38">
        <v>5.0</v>
      </c>
      <c r="G65" s="20" t="str">
        <f t="shared" si="2"/>
        <v>45-54</v>
      </c>
      <c r="H65" s="38">
        <v>1.0</v>
      </c>
      <c r="I65" s="38">
        <v>0.0</v>
      </c>
      <c r="J65" s="38">
        <v>0.0</v>
      </c>
      <c r="K65" s="38">
        <v>0.0</v>
      </c>
      <c r="L65" s="38">
        <v>0.0</v>
      </c>
      <c r="M65" s="20" t="str">
        <f t="shared" si="3"/>
        <v>White</v>
      </c>
      <c r="N65" s="3">
        <v>701.1</v>
      </c>
      <c r="O65" s="3">
        <v>656.35</v>
      </c>
      <c r="P65" s="23" t="b">
        <f t="shared" si="4"/>
        <v>0</v>
      </c>
      <c r="Q65" s="3">
        <v>659.0</v>
      </c>
      <c r="R65" s="3">
        <v>649.5</v>
      </c>
      <c r="S65" s="23" t="b">
        <f t="shared" si="5"/>
        <v>0</v>
      </c>
      <c r="T65" s="23" t="str">
        <f t="shared" si="6"/>
        <v>TRUE</v>
      </c>
      <c r="U65" s="3">
        <v>1338.0</v>
      </c>
      <c r="V65" s="3">
        <v>878.0</v>
      </c>
      <c r="W65" s="23" t="b">
        <f t="shared" si="16"/>
        <v>0</v>
      </c>
      <c r="X65" s="3">
        <v>506.0</v>
      </c>
      <c r="Y65" s="3">
        <v>521.0</v>
      </c>
      <c r="Z65" s="23" t="b">
        <f t="shared" si="17"/>
        <v>1</v>
      </c>
      <c r="AA65" s="3">
        <v>5.0</v>
      </c>
      <c r="AB65" s="3">
        <v>0.0</v>
      </c>
      <c r="AC65" s="23" t="b">
        <f t="shared" si="7"/>
        <v>0</v>
      </c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</row>
    <row r="66">
      <c r="A66" s="2" t="s">
        <v>309</v>
      </c>
      <c r="B66" s="2" t="s">
        <v>30</v>
      </c>
      <c r="C66" s="38">
        <v>2.0</v>
      </c>
      <c r="D66" s="36"/>
      <c r="E66" s="36" t="str">
        <f t="shared" si="1"/>
        <v>female</v>
      </c>
      <c r="F66" s="38">
        <v>5.0</v>
      </c>
      <c r="G66" s="20" t="str">
        <f t="shared" si="2"/>
        <v>45-54</v>
      </c>
      <c r="H66" s="38">
        <v>1.0</v>
      </c>
      <c r="I66" s="38">
        <v>0.0</v>
      </c>
      <c r="J66" s="38">
        <v>0.0</v>
      </c>
      <c r="K66" s="38">
        <v>0.0</v>
      </c>
      <c r="L66" s="38">
        <v>0.0</v>
      </c>
      <c r="M66" s="20" t="str">
        <f t="shared" si="3"/>
        <v>White</v>
      </c>
      <c r="N66" s="3">
        <v>1042.1</v>
      </c>
      <c r="O66" s="3">
        <v>1235.05</v>
      </c>
      <c r="P66" s="23" t="b">
        <f t="shared" si="4"/>
        <v>1</v>
      </c>
      <c r="Q66" s="3">
        <v>1021.0</v>
      </c>
      <c r="R66" s="3">
        <v>1150.5</v>
      </c>
      <c r="S66" s="23" t="b">
        <f t="shared" si="5"/>
        <v>1</v>
      </c>
      <c r="T66" s="23" t="str">
        <f t="shared" si="6"/>
        <v>TRUE</v>
      </c>
      <c r="U66" s="3">
        <v>1345.0</v>
      </c>
      <c r="V66" s="3">
        <v>2739.0</v>
      </c>
      <c r="W66" s="23" t="b">
        <f t="shared" si="16"/>
        <v>1</v>
      </c>
      <c r="X66" s="3">
        <v>851.0</v>
      </c>
      <c r="Y66" s="3">
        <v>580.0</v>
      </c>
      <c r="Z66" s="23" t="b">
        <f t="shared" si="17"/>
        <v>0</v>
      </c>
      <c r="AA66" s="3">
        <v>0.0</v>
      </c>
      <c r="AB66" s="3">
        <v>0.0</v>
      </c>
      <c r="AC66" s="23" t="b">
        <f t="shared" si="7"/>
        <v>0</v>
      </c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</row>
    <row r="67">
      <c r="A67" s="2" t="s">
        <v>310</v>
      </c>
      <c r="B67" s="2" t="s">
        <v>26</v>
      </c>
      <c r="C67" s="38">
        <v>2.0</v>
      </c>
      <c r="D67" s="36"/>
      <c r="E67" s="36" t="str">
        <f t="shared" si="1"/>
        <v>female</v>
      </c>
      <c r="F67" s="38">
        <v>5.0</v>
      </c>
      <c r="G67" s="20" t="str">
        <f t="shared" si="2"/>
        <v>45-54</v>
      </c>
      <c r="H67" s="38">
        <v>1.0</v>
      </c>
      <c r="I67" s="38">
        <v>0.0</v>
      </c>
      <c r="J67" s="38">
        <v>0.0</v>
      </c>
      <c r="K67" s="38">
        <v>0.0</v>
      </c>
      <c r="L67" s="38">
        <v>0.0</v>
      </c>
      <c r="M67" s="20" t="str">
        <f t="shared" si="3"/>
        <v>White</v>
      </c>
      <c r="N67" s="3">
        <v>1174.45</v>
      </c>
      <c r="O67" s="3">
        <v>981.1</v>
      </c>
      <c r="P67" s="23" t="b">
        <f t="shared" si="4"/>
        <v>0</v>
      </c>
      <c r="Q67" s="3">
        <v>933.0</v>
      </c>
      <c r="R67" s="3">
        <v>919.0</v>
      </c>
      <c r="S67" s="23" t="b">
        <f t="shared" si="5"/>
        <v>0</v>
      </c>
      <c r="T67" s="23" t="str">
        <f t="shared" si="6"/>
        <v>TRUE</v>
      </c>
      <c r="U67" s="3">
        <v>2773.0</v>
      </c>
      <c r="V67" s="3">
        <v>1775.0</v>
      </c>
      <c r="W67" s="23" t="b">
        <f t="shared" si="16"/>
        <v>0</v>
      </c>
      <c r="X67" s="3">
        <v>793.0</v>
      </c>
      <c r="Y67" s="3">
        <v>674.0</v>
      </c>
      <c r="Z67" s="23" t="b">
        <f t="shared" si="17"/>
        <v>0</v>
      </c>
      <c r="AA67" s="3">
        <v>0.0</v>
      </c>
      <c r="AB67" s="3">
        <v>0.0</v>
      </c>
      <c r="AC67" s="23" t="b">
        <f t="shared" si="7"/>
        <v>0</v>
      </c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</row>
    <row r="68">
      <c r="A68" s="2" t="s">
        <v>311</v>
      </c>
      <c r="B68" s="2" t="s">
        <v>26</v>
      </c>
      <c r="C68" s="38">
        <v>2.0</v>
      </c>
      <c r="D68" s="36"/>
      <c r="E68" s="36" t="str">
        <f t="shared" si="1"/>
        <v>female</v>
      </c>
      <c r="F68" s="38">
        <v>5.0</v>
      </c>
      <c r="G68" s="20" t="str">
        <f t="shared" si="2"/>
        <v>45-54</v>
      </c>
      <c r="H68" s="38">
        <v>1.0</v>
      </c>
      <c r="I68" s="38">
        <v>0.0</v>
      </c>
      <c r="J68" s="38">
        <v>0.0</v>
      </c>
      <c r="K68" s="38">
        <v>0.0</v>
      </c>
      <c r="L68" s="38">
        <v>0.0</v>
      </c>
      <c r="M68" s="20" t="str">
        <f t="shared" si="3"/>
        <v>White</v>
      </c>
      <c r="N68" s="3">
        <v>837.15</v>
      </c>
      <c r="O68" s="3">
        <v>732.25</v>
      </c>
      <c r="P68" s="23" t="b">
        <f t="shared" si="4"/>
        <v>0</v>
      </c>
      <c r="Q68" s="3">
        <v>787.0</v>
      </c>
      <c r="R68" s="3">
        <v>703.0</v>
      </c>
      <c r="S68" s="23" t="b">
        <f t="shared" si="5"/>
        <v>0</v>
      </c>
      <c r="T68" s="23" t="str">
        <f t="shared" si="6"/>
        <v>TRUE</v>
      </c>
      <c r="U68" s="3">
        <v>1227.0</v>
      </c>
      <c r="V68" s="3">
        <v>1134.0</v>
      </c>
      <c r="W68" s="23" t="b">
        <f t="shared" si="16"/>
        <v>0</v>
      </c>
      <c r="X68" s="3">
        <v>537.0</v>
      </c>
      <c r="Y68" s="3">
        <v>497.0</v>
      </c>
      <c r="Z68" s="23" t="b">
        <f t="shared" si="17"/>
        <v>0</v>
      </c>
      <c r="AA68" s="3">
        <v>0.0</v>
      </c>
      <c r="AB68" s="3">
        <v>5.0</v>
      </c>
      <c r="AC68" s="23" t="b">
        <f t="shared" si="7"/>
        <v>1</v>
      </c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</row>
    <row r="69">
      <c r="A69" s="2" t="s">
        <v>312</v>
      </c>
      <c r="B69" s="2" t="s">
        <v>26</v>
      </c>
      <c r="C69" s="38">
        <v>2.0</v>
      </c>
      <c r="D69" s="36"/>
      <c r="E69" s="36" t="str">
        <f t="shared" si="1"/>
        <v>female</v>
      </c>
      <c r="F69" s="38">
        <v>5.0</v>
      </c>
      <c r="G69" s="20" t="str">
        <f t="shared" si="2"/>
        <v>45-54</v>
      </c>
      <c r="H69" s="38">
        <v>1.0</v>
      </c>
      <c r="I69" s="38">
        <v>0.0</v>
      </c>
      <c r="J69" s="38">
        <v>1.0</v>
      </c>
      <c r="K69" s="38">
        <v>0.0</v>
      </c>
      <c r="L69" s="38">
        <v>0.0</v>
      </c>
      <c r="M69" s="20" t="str">
        <f t="shared" si="3"/>
        <v>White</v>
      </c>
      <c r="N69" s="3">
        <v>755.6</v>
      </c>
      <c r="O69" s="3">
        <v>634.45</v>
      </c>
      <c r="P69" s="23" t="b">
        <f t="shared" si="4"/>
        <v>0</v>
      </c>
      <c r="Q69" s="3">
        <v>659.0</v>
      </c>
      <c r="R69" s="3">
        <v>626.0</v>
      </c>
      <c r="S69" s="23" t="b">
        <f t="shared" si="5"/>
        <v>0</v>
      </c>
      <c r="T69" s="23" t="str">
        <f t="shared" si="6"/>
        <v>TRUE</v>
      </c>
      <c r="U69" s="3">
        <v>1500.0</v>
      </c>
      <c r="V69" s="3">
        <v>1038.0</v>
      </c>
      <c r="W69" s="23" t="b">
        <f t="shared" si="16"/>
        <v>0</v>
      </c>
      <c r="X69" s="3">
        <v>508.0</v>
      </c>
      <c r="Y69" s="3">
        <v>462.0</v>
      </c>
      <c r="Z69" s="23" t="b">
        <f t="shared" si="17"/>
        <v>0</v>
      </c>
      <c r="AA69" s="3">
        <v>0.0</v>
      </c>
      <c r="AB69" s="3">
        <v>5.0</v>
      </c>
      <c r="AC69" s="23" t="b">
        <f t="shared" si="7"/>
        <v>1</v>
      </c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</row>
    <row r="70">
      <c r="A70" s="2" t="s">
        <v>313</v>
      </c>
      <c r="B70" s="2" t="s">
        <v>26</v>
      </c>
      <c r="C70" s="38">
        <v>2.0</v>
      </c>
      <c r="D70" s="36"/>
      <c r="E70" s="36" t="str">
        <f t="shared" si="1"/>
        <v>female</v>
      </c>
      <c r="F70" s="38">
        <v>5.0</v>
      </c>
      <c r="G70" s="20" t="str">
        <f t="shared" si="2"/>
        <v>45-54</v>
      </c>
      <c r="H70" s="38">
        <v>1.0</v>
      </c>
      <c r="I70" s="38">
        <v>0.0</v>
      </c>
      <c r="J70" s="38">
        <v>0.0</v>
      </c>
      <c r="K70" s="38">
        <v>0.0</v>
      </c>
      <c r="L70" s="38">
        <v>0.0</v>
      </c>
      <c r="M70" s="20" t="str">
        <f t="shared" si="3"/>
        <v>White</v>
      </c>
      <c r="N70" s="3">
        <v>935.4</v>
      </c>
      <c r="O70" s="3">
        <v>890.9</v>
      </c>
      <c r="P70" s="23" t="b">
        <f t="shared" si="4"/>
        <v>0</v>
      </c>
      <c r="Q70" s="3">
        <v>858.0</v>
      </c>
      <c r="R70" s="3">
        <v>754.0</v>
      </c>
      <c r="S70" s="23" t="b">
        <f t="shared" si="5"/>
        <v>0</v>
      </c>
      <c r="T70" s="23" t="str">
        <f t="shared" si="6"/>
        <v>TRUE</v>
      </c>
      <c r="U70" s="3">
        <v>1671.0</v>
      </c>
      <c r="V70" s="3">
        <v>2984.0</v>
      </c>
      <c r="W70" s="23" t="b">
        <f t="shared" si="16"/>
        <v>1</v>
      </c>
      <c r="X70" s="3">
        <v>638.0</v>
      </c>
      <c r="Y70" s="3">
        <v>584.0</v>
      </c>
      <c r="Z70" s="23" t="b">
        <f t="shared" si="17"/>
        <v>0</v>
      </c>
      <c r="AA70" s="3">
        <v>0.0</v>
      </c>
      <c r="AB70" s="3">
        <v>0.0</v>
      </c>
      <c r="AC70" s="23" t="b">
        <f t="shared" si="7"/>
        <v>0</v>
      </c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</row>
    <row r="71">
      <c r="A71" s="17" t="s">
        <v>314</v>
      </c>
      <c r="B71" s="2"/>
      <c r="C71" s="38">
        <v>2.0</v>
      </c>
      <c r="D71" s="36"/>
      <c r="E71" s="36" t="str">
        <f t="shared" si="1"/>
        <v>female</v>
      </c>
      <c r="F71" s="38">
        <v>6.0</v>
      </c>
      <c r="G71" s="9" t="str">
        <f t="shared" si="2"/>
        <v>55-64</v>
      </c>
      <c r="H71" s="38">
        <v>0.0</v>
      </c>
      <c r="I71" s="38">
        <v>0.0</v>
      </c>
      <c r="J71" s="38">
        <v>0.0</v>
      </c>
      <c r="K71" s="38">
        <v>1.0</v>
      </c>
      <c r="L71" s="38">
        <v>0.0</v>
      </c>
      <c r="M71" s="9" t="str">
        <f t="shared" si="3"/>
        <v>Asian or Pacific Islander</v>
      </c>
      <c r="N71" s="13">
        <v>642.85</v>
      </c>
      <c r="O71" s="13">
        <v>654.65</v>
      </c>
      <c r="P71" s="45" t="b">
        <f t="shared" si="4"/>
        <v>1</v>
      </c>
      <c r="Q71" s="46">
        <v>625.5</v>
      </c>
      <c r="R71" s="46">
        <v>596.0</v>
      </c>
      <c r="S71" s="45" t="b">
        <f t="shared" si="5"/>
        <v>0</v>
      </c>
      <c r="T71" s="23" t="str">
        <f t="shared" si="6"/>
        <v>FALSE</v>
      </c>
      <c r="U71" s="3"/>
      <c r="V71" s="3"/>
      <c r="W71" s="23"/>
      <c r="X71" s="3"/>
      <c r="Y71" s="3"/>
      <c r="Z71" s="23"/>
      <c r="AA71" s="46">
        <v>0.0</v>
      </c>
      <c r="AB71" s="46">
        <v>10.0</v>
      </c>
      <c r="AC71" s="23" t="b">
        <f t="shared" si="7"/>
        <v>1</v>
      </c>
    </row>
    <row r="72">
      <c r="A72" s="17" t="s">
        <v>315</v>
      </c>
      <c r="B72" s="2"/>
      <c r="C72" s="38">
        <v>2.0</v>
      </c>
      <c r="D72" s="36"/>
      <c r="E72" s="36" t="str">
        <f t="shared" si="1"/>
        <v>female</v>
      </c>
      <c r="F72" s="38">
        <v>6.0</v>
      </c>
      <c r="G72" s="9" t="str">
        <f t="shared" si="2"/>
        <v>55-64</v>
      </c>
      <c r="H72" s="38">
        <v>0.0</v>
      </c>
      <c r="I72" s="38">
        <v>0.0</v>
      </c>
      <c r="J72" s="38">
        <v>0.0</v>
      </c>
      <c r="K72" s="38">
        <v>1.0</v>
      </c>
      <c r="L72" s="38">
        <v>0.0</v>
      </c>
      <c r="M72" s="9" t="str">
        <f t="shared" si="3"/>
        <v>Asian or Pacific Islander</v>
      </c>
      <c r="N72" s="13">
        <v>1319.25</v>
      </c>
      <c r="O72" s="13">
        <v>966.0</v>
      </c>
      <c r="P72" s="45" t="b">
        <f t="shared" si="4"/>
        <v>0</v>
      </c>
      <c r="Q72" s="46">
        <v>1003.5</v>
      </c>
      <c r="R72" s="46">
        <v>885.0</v>
      </c>
      <c r="S72" s="45" t="b">
        <f t="shared" si="5"/>
        <v>0</v>
      </c>
      <c r="T72" s="23" t="str">
        <f t="shared" si="6"/>
        <v>TRUE</v>
      </c>
      <c r="U72" s="3"/>
      <c r="V72" s="3"/>
      <c r="W72" s="23"/>
      <c r="X72" s="3"/>
      <c r="Y72" s="3"/>
      <c r="Z72" s="23"/>
      <c r="AA72" s="46">
        <v>0.0</v>
      </c>
      <c r="AB72" s="46">
        <v>0.0</v>
      </c>
      <c r="AC72" s="23" t="b">
        <f t="shared" si="7"/>
        <v>0</v>
      </c>
    </row>
    <row r="73">
      <c r="A73" s="2" t="s">
        <v>316</v>
      </c>
      <c r="B73" s="2" t="s">
        <v>74</v>
      </c>
      <c r="C73" s="38">
        <v>2.0</v>
      </c>
      <c r="D73" s="36"/>
      <c r="E73" s="36" t="str">
        <f t="shared" si="1"/>
        <v>female</v>
      </c>
      <c r="F73" s="38">
        <v>6.0</v>
      </c>
      <c r="G73" s="20" t="str">
        <f t="shared" si="2"/>
        <v>55-64</v>
      </c>
      <c r="H73" s="38">
        <v>0.0</v>
      </c>
      <c r="I73" s="38">
        <v>0.0</v>
      </c>
      <c r="J73" s="38">
        <v>0.0</v>
      </c>
      <c r="K73" s="38">
        <v>1.0</v>
      </c>
      <c r="L73" s="38">
        <v>0.0</v>
      </c>
      <c r="M73" s="20" t="str">
        <f t="shared" si="3"/>
        <v>Asian or Pacific Islander</v>
      </c>
      <c r="N73" s="3">
        <v>1048.55</v>
      </c>
      <c r="O73" s="3">
        <v>946.4</v>
      </c>
      <c r="P73" s="23" t="b">
        <f t="shared" si="4"/>
        <v>0</v>
      </c>
      <c r="Q73" s="3">
        <v>899.5</v>
      </c>
      <c r="R73" s="3">
        <v>873.5</v>
      </c>
      <c r="S73" s="23" t="b">
        <f t="shared" si="5"/>
        <v>0</v>
      </c>
      <c r="T73" s="23" t="str">
        <f t="shared" si="6"/>
        <v>TRUE</v>
      </c>
      <c r="U73" s="3">
        <v>3703.0</v>
      </c>
      <c r="V73" s="3">
        <v>1874.0</v>
      </c>
      <c r="W73" s="23" t="b">
        <f t="shared" ref="W73:W94" si="18">U73&lt;V73</f>
        <v>0</v>
      </c>
      <c r="X73" s="3">
        <v>596.0</v>
      </c>
      <c r="Y73" s="3">
        <v>640.0</v>
      </c>
      <c r="Z73" s="23" t="b">
        <f t="shared" ref="Z73:Z94" si="19">X73&lt;Y73</f>
        <v>1</v>
      </c>
      <c r="AA73" s="3">
        <v>0.0</v>
      </c>
      <c r="AB73" s="3">
        <v>0.0</v>
      </c>
      <c r="AC73" s="23" t="b">
        <f t="shared" si="7"/>
        <v>0</v>
      </c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</row>
    <row r="74">
      <c r="A74" s="2" t="s">
        <v>317</v>
      </c>
      <c r="B74" s="2" t="s">
        <v>163</v>
      </c>
      <c r="C74" s="38">
        <v>2.0</v>
      </c>
      <c r="D74" s="36"/>
      <c r="E74" s="36" t="str">
        <f t="shared" si="1"/>
        <v>female</v>
      </c>
      <c r="F74" s="38">
        <v>6.0</v>
      </c>
      <c r="G74" s="20" t="str">
        <f t="shared" si="2"/>
        <v>55-64</v>
      </c>
      <c r="H74" s="38">
        <v>0.0</v>
      </c>
      <c r="I74" s="38">
        <v>0.0</v>
      </c>
      <c r="J74" s="38">
        <v>1.0</v>
      </c>
      <c r="K74" s="38">
        <v>0.0</v>
      </c>
      <c r="L74" s="38">
        <v>0.0</v>
      </c>
      <c r="M74" s="20" t="str">
        <f t="shared" si="3"/>
        <v>Black or African American</v>
      </c>
      <c r="N74" s="3">
        <v>822.4</v>
      </c>
      <c r="O74" s="3">
        <v>1123.9</v>
      </c>
      <c r="P74" s="23" t="b">
        <f t="shared" si="4"/>
        <v>1</v>
      </c>
      <c r="Q74" s="3">
        <v>728.0</v>
      </c>
      <c r="R74" s="3">
        <v>1181.5</v>
      </c>
      <c r="S74" s="23" t="b">
        <f t="shared" si="5"/>
        <v>1</v>
      </c>
      <c r="T74" s="23" t="str">
        <f t="shared" si="6"/>
        <v>TRUE</v>
      </c>
      <c r="U74" s="3">
        <v>1689.0</v>
      </c>
      <c r="V74" s="3">
        <v>1951.0</v>
      </c>
      <c r="W74" s="23" t="b">
        <f t="shared" si="18"/>
        <v>1</v>
      </c>
      <c r="X74" s="3">
        <v>535.0</v>
      </c>
      <c r="Y74" s="3">
        <v>388.0</v>
      </c>
      <c r="Z74" s="23" t="b">
        <f t="shared" si="19"/>
        <v>0</v>
      </c>
      <c r="AA74" s="3">
        <v>10.0</v>
      </c>
      <c r="AB74" s="3">
        <v>15.0</v>
      </c>
      <c r="AC74" s="23" t="b">
        <f t="shared" si="7"/>
        <v>1</v>
      </c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</row>
    <row r="75">
      <c r="A75" s="2" t="s">
        <v>318</v>
      </c>
      <c r="B75" s="2" t="s">
        <v>26</v>
      </c>
      <c r="C75" s="38">
        <v>2.0</v>
      </c>
      <c r="D75" s="36"/>
      <c r="E75" s="36" t="str">
        <f t="shared" si="1"/>
        <v>female</v>
      </c>
      <c r="F75" s="38">
        <v>6.0</v>
      </c>
      <c r="G75" s="20" t="str">
        <f t="shared" si="2"/>
        <v>55-64</v>
      </c>
      <c r="H75" s="38">
        <v>0.0</v>
      </c>
      <c r="I75" s="38">
        <v>1.0</v>
      </c>
      <c r="J75" s="38">
        <v>0.0</v>
      </c>
      <c r="K75" s="38">
        <v>0.0</v>
      </c>
      <c r="L75" s="38">
        <v>0.0</v>
      </c>
      <c r="M75" s="20" t="str">
        <f t="shared" si="3"/>
        <v>Hispanic or Latino</v>
      </c>
      <c r="N75" s="3">
        <v>2193.7</v>
      </c>
      <c r="O75" s="3">
        <v>1571.1</v>
      </c>
      <c r="P75" s="23" t="b">
        <f t="shared" si="4"/>
        <v>0</v>
      </c>
      <c r="Q75" s="3">
        <v>2076.0</v>
      </c>
      <c r="R75" s="3">
        <v>1112.0</v>
      </c>
      <c r="S75" s="23" t="b">
        <f t="shared" si="5"/>
        <v>0</v>
      </c>
      <c r="T75" s="23" t="str">
        <f t="shared" si="6"/>
        <v>TRUE</v>
      </c>
      <c r="U75" s="3">
        <v>4238.0</v>
      </c>
      <c r="V75" s="3">
        <v>3334.0</v>
      </c>
      <c r="W75" s="23" t="b">
        <f t="shared" si="18"/>
        <v>0</v>
      </c>
      <c r="X75" s="3">
        <v>873.0</v>
      </c>
      <c r="Y75" s="3">
        <v>936.0</v>
      </c>
      <c r="Z75" s="23" t="b">
        <f t="shared" si="19"/>
        <v>1</v>
      </c>
      <c r="AA75" s="3">
        <v>10.0</v>
      </c>
      <c r="AB75" s="3">
        <v>0.0</v>
      </c>
      <c r="AC75" s="23" t="b">
        <f t="shared" si="7"/>
        <v>0</v>
      </c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</row>
    <row r="76">
      <c r="A76" s="2" t="s">
        <v>319</v>
      </c>
      <c r="B76" s="2" t="s">
        <v>26</v>
      </c>
      <c r="C76" s="38">
        <v>2.0</v>
      </c>
      <c r="D76" s="36"/>
      <c r="E76" s="36" t="str">
        <f t="shared" si="1"/>
        <v>female</v>
      </c>
      <c r="F76" s="38">
        <v>6.0</v>
      </c>
      <c r="G76" s="20" t="str">
        <f t="shared" si="2"/>
        <v>55-64</v>
      </c>
      <c r="H76" s="38">
        <v>1.0</v>
      </c>
      <c r="I76" s="38">
        <v>0.0</v>
      </c>
      <c r="J76" s="38">
        <v>0.0</v>
      </c>
      <c r="K76" s="38">
        <v>0.0</v>
      </c>
      <c r="L76" s="38">
        <v>0.0</v>
      </c>
      <c r="M76" s="20" t="str">
        <f t="shared" si="3"/>
        <v>White</v>
      </c>
      <c r="N76" s="3">
        <v>1306.0</v>
      </c>
      <c r="O76" s="3">
        <v>2458.4</v>
      </c>
      <c r="P76" s="23" t="b">
        <f t="shared" si="4"/>
        <v>1</v>
      </c>
      <c r="Q76" s="3">
        <v>1230.0</v>
      </c>
      <c r="R76" s="3">
        <v>1596.0</v>
      </c>
      <c r="S76" s="23" t="b">
        <f t="shared" si="5"/>
        <v>1</v>
      </c>
      <c r="T76" s="23" t="str">
        <f t="shared" si="6"/>
        <v>TRUE</v>
      </c>
      <c r="U76" s="3">
        <v>2490.0</v>
      </c>
      <c r="V76" s="3">
        <v>15399.0</v>
      </c>
      <c r="W76" s="23" t="b">
        <f t="shared" si="18"/>
        <v>1</v>
      </c>
      <c r="X76" s="3">
        <v>918.0</v>
      </c>
      <c r="Y76" s="3">
        <v>865.0</v>
      </c>
      <c r="Z76" s="23" t="b">
        <f t="shared" si="19"/>
        <v>0</v>
      </c>
      <c r="AA76" s="3">
        <v>5.0</v>
      </c>
      <c r="AB76" s="3">
        <v>25.0</v>
      </c>
      <c r="AC76" s="23" t="b">
        <f t="shared" si="7"/>
        <v>1</v>
      </c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</row>
    <row r="77">
      <c r="A77" s="2" t="s">
        <v>320</v>
      </c>
      <c r="B77" s="2" t="s">
        <v>30</v>
      </c>
      <c r="C77" s="38">
        <v>2.0</v>
      </c>
      <c r="D77" s="36"/>
      <c r="E77" s="36" t="str">
        <f t="shared" si="1"/>
        <v>female</v>
      </c>
      <c r="F77" s="38">
        <v>6.0</v>
      </c>
      <c r="G77" s="20" t="str">
        <f t="shared" si="2"/>
        <v>55-64</v>
      </c>
      <c r="H77" s="38">
        <v>1.0</v>
      </c>
      <c r="I77" s="38">
        <v>0.0</v>
      </c>
      <c r="J77" s="38">
        <v>0.0</v>
      </c>
      <c r="K77" s="38">
        <v>0.0</v>
      </c>
      <c r="L77" s="38">
        <v>0.0</v>
      </c>
      <c r="M77" s="20" t="str">
        <f t="shared" si="3"/>
        <v>White</v>
      </c>
      <c r="N77" s="3">
        <v>1254.65</v>
      </c>
      <c r="O77" s="3">
        <v>1050.7</v>
      </c>
      <c r="P77" s="23" t="b">
        <f t="shared" si="4"/>
        <v>0</v>
      </c>
      <c r="Q77" s="3">
        <v>1037.5</v>
      </c>
      <c r="R77" s="3">
        <v>926.5</v>
      </c>
      <c r="S77" s="23" t="b">
        <f t="shared" si="5"/>
        <v>0</v>
      </c>
      <c r="T77" s="23" t="str">
        <f t="shared" si="6"/>
        <v>TRUE</v>
      </c>
      <c r="U77" s="3">
        <v>2264.0</v>
      </c>
      <c r="V77" s="3">
        <v>2938.0</v>
      </c>
      <c r="W77" s="23" t="b">
        <f t="shared" si="18"/>
        <v>1</v>
      </c>
      <c r="X77" s="3">
        <v>600.0</v>
      </c>
      <c r="Y77" s="3">
        <v>555.0</v>
      </c>
      <c r="Z77" s="23" t="b">
        <f t="shared" si="19"/>
        <v>0</v>
      </c>
      <c r="AA77" s="3">
        <v>15.0</v>
      </c>
      <c r="AB77" s="3">
        <v>15.0</v>
      </c>
      <c r="AC77" s="23" t="b">
        <f t="shared" si="7"/>
        <v>0</v>
      </c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</row>
    <row r="78">
      <c r="A78" s="2" t="s">
        <v>321</v>
      </c>
      <c r="B78" s="2" t="s">
        <v>26</v>
      </c>
      <c r="C78" s="38">
        <v>2.0</v>
      </c>
      <c r="D78" s="36"/>
      <c r="E78" s="36" t="str">
        <f t="shared" si="1"/>
        <v>female</v>
      </c>
      <c r="F78" s="38">
        <v>6.0</v>
      </c>
      <c r="G78" s="20" t="str">
        <f t="shared" si="2"/>
        <v>55-64</v>
      </c>
      <c r="H78" s="38">
        <v>1.0</v>
      </c>
      <c r="I78" s="38">
        <v>0.0</v>
      </c>
      <c r="J78" s="38">
        <v>0.0</v>
      </c>
      <c r="K78" s="38">
        <v>0.0</v>
      </c>
      <c r="L78" s="38">
        <v>0.0</v>
      </c>
      <c r="M78" s="20" t="str">
        <f t="shared" si="3"/>
        <v>White</v>
      </c>
      <c r="N78" s="3">
        <v>1099.4</v>
      </c>
      <c r="O78" s="3">
        <v>1036.75</v>
      </c>
      <c r="P78" s="23" t="b">
        <f t="shared" si="4"/>
        <v>0</v>
      </c>
      <c r="Q78" s="3">
        <v>857.5</v>
      </c>
      <c r="R78" s="3">
        <v>877.5</v>
      </c>
      <c r="S78" s="23" t="b">
        <f t="shared" si="5"/>
        <v>1</v>
      </c>
      <c r="T78" s="23" t="str">
        <f t="shared" si="6"/>
        <v>FALSE</v>
      </c>
      <c r="U78" s="3">
        <v>2452.0</v>
      </c>
      <c r="V78" s="3">
        <v>2777.0</v>
      </c>
      <c r="W78" s="23" t="b">
        <f t="shared" si="18"/>
        <v>1</v>
      </c>
      <c r="X78" s="3">
        <v>686.0</v>
      </c>
      <c r="Y78" s="3">
        <v>662.0</v>
      </c>
      <c r="Z78" s="23" t="b">
        <f t="shared" si="19"/>
        <v>0</v>
      </c>
      <c r="AA78" s="3">
        <v>10.0</v>
      </c>
      <c r="AB78" s="3">
        <v>5.0</v>
      </c>
      <c r="AC78" s="23" t="b">
        <f t="shared" si="7"/>
        <v>0</v>
      </c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</row>
    <row r="79">
      <c r="A79" s="2" t="s">
        <v>322</v>
      </c>
      <c r="B79" s="2" t="s">
        <v>26</v>
      </c>
      <c r="C79" s="38">
        <v>2.0</v>
      </c>
      <c r="D79" s="36"/>
      <c r="E79" s="36" t="str">
        <f t="shared" si="1"/>
        <v>female</v>
      </c>
      <c r="F79" s="38">
        <v>6.0</v>
      </c>
      <c r="G79" s="20" t="str">
        <f t="shared" si="2"/>
        <v>55-64</v>
      </c>
      <c r="H79" s="38">
        <v>1.0</v>
      </c>
      <c r="I79" s="38">
        <v>0.0</v>
      </c>
      <c r="J79" s="38">
        <v>0.0</v>
      </c>
      <c r="K79" s="38">
        <v>0.0</v>
      </c>
      <c r="L79" s="38">
        <v>0.0</v>
      </c>
      <c r="M79" s="20" t="str">
        <f t="shared" si="3"/>
        <v>White</v>
      </c>
      <c r="N79" s="3">
        <v>967.7</v>
      </c>
      <c r="O79" s="3">
        <v>857.05</v>
      </c>
      <c r="P79" s="23" t="b">
        <f t="shared" si="4"/>
        <v>0</v>
      </c>
      <c r="Q79" s="3">
        <v>927.5</v>
      </c>
      <c r="R79" s="3">
        <v>806.0</v>
      </c>
      <c r="S79" s="23" t="b">
        <f t="shared" si="5"/>
        <v>0</v>
      </c>
      <c r="T79" s="23" t="str">
        <f t="shared" si="6"/>
        <v>TRUE</v>
      </c>
      <c r="U79" s="3">
        <v>1746.0</v>
      </c>
      <c r="V79" s="3">
        <v>1403.0</v>
      </c>
      <c r="W79" s="23" t="b">
        <f t="shared" si="18"/>
        <v>0</v>
      </c>
      <c r="X79" s="3">
        <v>565.0</v>
      </c>
      <c r="Y79" s="3">
        <v>633.0</v>
      </c>
      <c r="Z79" s="23" t="b">
        <f t="shared" si="19"/>
        <v>1</v>
      </c>
      <c r="AA79" s="3">
        <v>0.0</v>
      </c>
      <c r="AB79" s="3">
        <v>0.0</v>
      </c>
      <c r="AC79" s="23" t="b">
        <f t="shared" si="7"/>
        <v>0</v>
      </c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</row>
    <row r="80">
      <c r="A80" s="2" t="s">
        <v>323</v>
      </c>
      <c r="B80" s="2" t="s">
        <v>26</v>
      </c>
      <c r="C80" s="38">
        <v>2.0</v>
      </c>
      <c r="D80" s="36"/>
      <c r="E80" s="36" t="str">
        <f t="shared" si="1"/>
        <v>female</v>
      </c>
      <c r="F80" s="38">
        <v>6.0</v>
      </c>
      <c r="G80" s="9" t="str">
        <f t="shared" si="2"/>
        <v>55-64</v>
      </c>
      <c r="H80" s="38">
        <v>1.0</v>
      </c>
      <c r="I80" s="38">
        <v>0.0</v>
      </c>
      <c r="J80" s="38">
        <v>0.0</v>
      </c>
      <c r="K80" s="38">
        <v>0.0</v>
      </c>
      <c r="L80" s="38">
        <v>0.0</v>
      </c>
      <c r="M80" s="9" t="str">
        <f t="shared" si="3"/>
        <v>White</v>
      </c>
      <c r="N80" s="3">
        <v>857.4</v>
      </c>
      <c r="O80" s="3">
        <v>872.75</v>
      </c>
      <c r="P80" s="23" t="b">
        <f t="shared" si="4"/>
        <v>1</v>
      </c>
      <c r="Q80" s="3">
        <v>809.5</v>
      </c>
      <c r="R80" s="3">
        <v>773.5</v>
      </c>
      <c r="S80" s="23" t="b">
        <f t="shared" si="5"/>
        <v>0</v>
      </c>
      <c r="T80" s="23" t="str">
        <f t="shared" si="6"/>
        <v>FALSE</v>
      </c>
      <c r="U80" s="3">
        <v>1388.0</v>
      </c>
      <c r="V80" s="3">
        <v>2220.0</v>
      </c>
      <c r="W80" s="23" t="b">
        <f t="shared" si="18"/>
        <v>1</v>
      </c>
      <c r="X80" s="3">
        <v>584.0</v>
      </c>
      <c r="Y80" s="3">
        <v>605.0</v>
      </c>
      <c r="Z80" s="23" t="b">
        <f t="shared" si="19"/>
        <v>1</v>
      </c>
      <c r="AA80" s="3">
        <v>0.0</v>
      </c>
      <c r="AB80" s="3">
        <v>0.0</v>
      </c>
      <c r="AC80" s="23" t="b">
        <f t="shared" si="7"/>
        <v>0</v>
      </c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</row>
    <row r="81">
      <c r="A81" s="2" t="s">
        <v>324</v>
      </c>
      <c r="B81" s="2" t="s">
        <v>26</v>
      </c>
      <c r="C81" s="38">
        <v>2.0</v>
      </c>
      <c r="D81" s="36"/>
      <c r="E81" s="36" t="str">
        <f t="shared" si="1"/>
        <v>female</v>
      </c>
      <c r="F81" s="38">
        <v>7.0</v>
      </c>
      <c r="G81" s="20" t="str">
        <f t="shared" si="2"/>
        <v>65-74</v>
      </c>
      <c r="H81" s="38">
        <v>0.0</v>
      </c>
      <c r="I81" s="38">
        <v>0.0</v>
      </c>
      <c r="J81" s="38">
        <v>1.0</v>
      </c>
      <c r="K81" s="38">
        <v>0.0</v>
      </c>
      <c r="L81" s="38">
        <v>0.0</v>
      </c>
      <c r="M81" s="20" t="str">
        <f t="shared" si="3"/>
        <v>Black or African American</v>
      </c>
      <c r="N81" s="3">
        <v>1853.1</v>
      </c>
      <c r="O81" s="3">
        <v>1495.3</v>
      </c>
      <c r="P81" s="23" t="b">
        <f t="shared" si="4"/>
        <v>0</v>
      </c>
      <c r="Q81" s="3">
        <v>1582.0</v>
      </c>
      <c r="R81" s="3">
        <v>1288.5</v>
      </c>
      <c r="S81" s="23" t="b">
        <f t="shared" si="5"/>
        <v>0</v>
      </c>
      <c r="T81" s="23" t="str">
        <f t="shared" si="6"/>
        <v>TRUE</v>
      </c>
      <c r="U81" s="3">
        <v>3627.0</v>
      </c>
      <c r="V81" s="3">
        <v>3184.0</v>
      </c>
      <c r="W81" s="23" t="b">
        <f t="shared" si="18"/>
        <v>0</v>
      </c>
      <c r="X81" s="3">
        <v>1061.0</v>
      </c>
      <c r="Y81" s="3">
        <v>860.0</v>
      </c>
      <c r="Z81" s="23" t="b">
        <f t="shared" si="19"/>
        <v>0</v>
      </c>
      <c r="AA81" s="3">
        <v>20.0</v>
      </c>
      <c r="AB81" s="3">
        <v>20.0</v>
      </c>
      <c r="AC81" s="23" t="b">
        <f t="shared" si="7"/>
        <v>0</v>
      </c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</row>
    <row r="82">
      <c r="A82" s="2" t="s">
        <v>325</v>
      </c>
      <c r="B82" s="2" t="s">
        <v>26</v>
      </c>
      <c r="C82" s="38">
        <v>2.0</v>
      </c>
      <c r="D82" s="36"/>
      <c r="E82" s="36" t="str">
        <f t="shared" si="1"/>
        <v>female</v>
      </c>
      <c r="F82" s="38">
        <v>7.0</v>
      </c>
      <c r="G82" s="20" t="str">
        <f t="shared" si="2"/>
        <v>65-74</v>
      </c>
      <c r="H82" s="38">
        <v>1.0</v>
      </c>
      <c r="I82" s="38">
        <v>0.0</v>
      </c>
      <c r="J82" s="38">
        <v>0.0</v>
      </c>
      <c r="K82" s="38">
        <v>0.0</v>
      </c>
      <c r="L82" s="38">
        <v>0.0</v>
      </c>
      <c r="M82" s="20" t="str">
        <f t="shared" si="3"/>
        <v>White</v>
      </c>
      <c r="N82" s="3">
        <v>1041.2</v>
      </c>
      <c r="O82" s="3">
        <v>859.1</v>
      </c>
      <c r="P82" s="23" t="b">
        <f t="shared" si="4"/>
        <v>0</v>
      </c>
      <c r="Q82" s="3">
        <v>954.5</v>
      </c>
      <c r="R82" s="3">
        <v>695.0</v>
      </c>
      <c r="S82" s="23" t="b">
        <f t="shared" si="5"/>
        <v>0</v>
      </c>
      <c r="T82" s="23" t="str">
        <f t="shared" si="6"/>
        <v>TRUE</v>
      </c>
      <c r="U82" s="3">
        <v>1872.0</v>
      </c>
      <c r="V82" s="3">
        <v>2857.0</v>
      </c>
      <c r="W82" s="23" t="b">
        <f t="shared" si="18"/>
        <v>1</v>
      </c>
      <c r="X82" s="3">
        <v>631.0</v>
      </c>
      <c r="Y82" s="3">
        <v>562.0</v>
      </c>
      <c r="Z82" s="23" t="b">
        <f t="shared" si="19"/>
        <v>0</v>
      </c>
      <c r="AA82" s="3">
        <v>0.0</v>
      </c>
      <c r="AB82" s="3">
        <v>0.0</v>
      </c>
      <c r="AC82" s="23" t="b">
        <f t="shared" si="7"/>
        <v>0</v>
      </c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</row>
    <row r="83">
      <c r="A83" s="2" t="s">
        <v>326</v>
      </c>
      <c r="B83" s="2" t="s">
        <v>26</v>
      </c>
      <c r="C83" s="38">
        <v>2.0</v>
      </c>
      <c r="D83" s="36"/>
      <c r="E83" s="36" t="str">
        <f t="shared" si="1"/>
        <v>female</v>
      </c>
      <c r="F83" s="38">
        <v>7.0</v>
      </c>
      <c r="G83" s="20" t="str">
        <f t="shared" si="2"/>
        <v>65-74</v>
      </c>
      <c r="H83" s="38">
        <v>1.0</v>
      </c>
      <c r="I83" s="38">
        <v>0.0</v>
      </c>
      <c r="J83" s="38">
        <v>0.0</v>
      </c>
      <c r="K83" s="38">
        <v>0.0</v>
      </c>
      <c r="L83" s="38">
        <v>0.0</v>
      </c>
      <c r="M83" s="20" t="str">
        <f t="shared" si="3"/>
        <v>White</v>
      </c>
      <c r="N83" s="3">
        <v>715.55</v>
      </c>
      <c r="O83" s="3">
        <v>590.7</v>
      </c>
      <c r="P83" s="23" t="b">
        <f t="shared" si="4"/>
        <v>0</v>
      </c>
      <c r="Q83" s="3">
        <v>677.0</v>
      </c>
      <c r="R83" s="3">
        <v>554.5</v>
      </c>
      <c r="S83" s="23" t="b">
        <f t="shared" si="5"/>
        <v>0</v>
      </c>
      <c r="T83" s="23" t="str">
        <f t="shared" si="6"/>
        <v>TRUE</v>
      </c>
      <c r="U83" s="3">
        <v>1100.0</v>
      </c>
      <c r="V83" s="3">
        <v>796.0</v>
      </c>
      <c r="W83" s="23" t="b">
        <f t="shared" si="18"/>
        <v>0</v>
      </c>
      <c r="X83" s="3">
        <v>472.0</v>
      </c>
      <c r="Y83" s="3">
        <v>468.0</v>
      </c>
      <c r="Z83" s="23" t="b">
        <f t="shared" si="19"/>
        <v>0</v>
      </c>
      <c r="AA83" s="3">
        <v>15.0</v>
      </c>
      <c r="AB83" s="3">
        <v>10.0</v>
      </c>
      <c r="AC83" s="23" t="b">
        <f t="shared" si="7"/>
        <v>0</v>
      </c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</row>
    <row r="84">
      <c r="A84" s="2" t="s">
        <v>327</v>
      </c>
      <c r="B84" s="2" t="s">
        <v>26</v>
      </c>
      <c r="C84" s="38">
        <v>2.0</v>
      </c>
      <c r="D84" s="36"/>
      <c r="E84" s="36" t="str">
        <f t="shared" si="1"/>
        <v>female</v>
      </c>
      <c r="F84" s="38">
        <v>7.0</v>
      </c>
      <c r="G84" s="20" t="str">
        <f t="shared" si="2"/>
        <v>65-74</v>
      </c>
      <c r="H84" s="38">
        <v>1.0</v>
      </c>
      <c r="I84" s="38">
        <v>0.0</v>
      </c>
      <c r="J84" s="38">
        <v>0.0</v>
      </c>
      <c r="K84" s="38">
        <v>0.0</v>
      </c>
      <c r="L84" s="38">
        <v>0.0</v>
      </c>
      <c r="M84" s="20" t="str">
        <f t="shared" si="3"/>
        <v>White</v>
      </c>
      <c r="N84" s="3">
        <v>1605.4</v>
      </c>
      <c r="O84" s="3">
        <v>1364.6</v>
      </c>
      <c r="P84" s="23" t="b">
        <f t="shared" si="4"/>
        <v>0</v>
      </c>
      <c r="Q84" s="3">
        <v>1596.5</v>
      </c>
      <c r="R84" s="3">
        <v>1359.0</v>
      </c>
      <c r="S84" s="23" t="b">
        <f t="shared" si="5"/>
        <v>0</v>
      </c>
      <c r="T84" s="23" t="str">
        <f t="shared" si="6"/>
        <v>TRUE</v>
      </c>
      <c r="U84" s="3">
        <v>2462.0</v>
      </c>
      <c r="V84" s="3">
        <v>1684.0</v>
      </c>
      <c r="W84" s="23" t="b">
        <f t="shared" si="18"/>
        <v>0</v>
      </c>
      <c r="X84" s="3">
        <v>984.0</v>
      </c>
      <c r="Y84" s="3">
        <v>1139.0</v>
      </c>
      <c r="Z84" s="23" t="b">
        <f t="shared" si="19"/>
        <v>1</v>
      </c>
      <c r="AA84" s="3">
        <v>25.0</v>
      </c>
      <c r="AB84" s="3">
        <v>20.0</v>
      </c>
      <c r="AC84" s="23" t="b">
        <f t="shared" si="7"/>
        <v>0</v>
      </c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</row>
    <row r="85">
      <c r="A85" s="2" t="s">
        <v>328</v>
      </c>
      <c r="B85" s="2" t="s">
        <v>26</v>
      </c>
      <c r="C85" s="38">
        <v>2.0</v>
      </c>
      <c r="D85" s="36"/>
      <c r="E85" s="36" t="str">
        <f t="shared" si="1"/>
        <v>female</v>
      </c>
      <c r="F85" s="38">
        <v>7.0</v>
      </c>
      <c r="G85" s="20" t="str">
        <f t="shared" si="2"/>
        <v>65-74</v>
      </c>
      <c r="H85" s="38">
        <v>1.0</v>
      </c>
      <c r="I85" s="38">
        <v>0.0</v>
      </c>
      <c r="J85" s="38">
        <v>0.0</v>
      </c>
      <c r="K85" s="38">
        <v>0.0</v>
      </c>
      <c r="L85" s="38">
        <v>0.0</v>
      </c>
      <c r="M85" s="20" t="str">
        <f t="shared" si="3"/>
        <v>White</v>
      </c>
      <c r="N85" s="3">
        <v>734.05</v>
      </c>
      <c r="O85" s="3">
        <v>648.2</v>
      </c>
      <c r="P85" s="23" t="b">
        <f t="shared" si="4"/>
        <v>0</v>
      </c>
      <c r="Q85" s="3">
        <v>700.0</v>
      </c>
      <c r="R85" s="3">
        <v>589.0</v>
      </c>
      <c r="S85" s="23" t="b">
        <f t="shared" si="5"/>
        <v>0</v>
      </c>
      <c r="T85" s="23" t="str">
        <f t="shared" si="6"/>
        <v>TRUE</v>
      </c>
      <c r="U85" s="3">
        <v>1300.0</v>
      </c>
      <c r="V85" s="3">
        <v>930.0</v>
      </c>
      <c r="W85" s="23" t="b">
        <f t="shared" si="18"/>
        <v>0</v>
      </c>
      <c r="X85" s="3">
        <v>487.0</v>
      </c>
      <c r="Y85" s="3">
        <v>497.0</v>
      </c>
      <c r="Z85" s="23" t="b">
        <f t="shared" si="19"/>
        <v>1</v>
      </c>
      <c r="AA85" s="3">
        <v>0.0</v>
      </c>
      <c r="AB85" s="3">
        <v>0.0</v>
      </c>
      <c r="AC85" s="23" t="b">
        <f t="shared" si="7"/>
        <v>0</v>
      </c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</row>
    <row r="86">
      <c r="A86" s="2" t="s">
        <v>329</v>
      </c>
      <c r="B86" s="2" t="s">
        <v>26</v>
      </c>
      <c r="C86" s="38">
        <v>2.0</v>
      </c>
      <c r="D86" s="36"/>
      <c r="E86" s="36" t="str">
        <f t="shared" si="1"/>
        <v>female</v>
      </c>
      <c r="F86" s="38">
        <v>7.0</v>
      </c>
      <c r="G86" s="20" t="str">
        <f t="shared" si="2"/>
        <v>65-74</v>
      </c>
      <c r="H86" s="38">
        <v>1.0</v>
      </c>
      <c r="I86" s="38">
        <v>0.0</v>
      </c>
      <c r="J86" s="38">
        <v>0.0</v>
      </c>
      <c r="K86" s="38">
        <v>0.0</v>
      </c>
      <c r="L86" s="38">
        <v>0.0</v>
      </c>
      <c r="M86" s="20" t="str">
        <f t="shared" si="3"/>
        <v>White</v>
      </c>
      <c r="N86" s="3">
        <v>1431.05</v>
      </c>
      <c r="O86" s="3">
        <v>1283.55</v>
      </c>
      <c r="P86" s="23" t="b">
        <f t="shared" si="4"/>
        <v>0</v>
      </c>
      <c r="Q86" s="3">
        <v>1047.0</v>
      </c>
      <c r="R86" s="3">
        <v>1094.0</v>
      </c>
      <c r="S86" s="23" t="b">
        <f t="shared" si="5"/>
        <v>1</v>
      </c>
      <c r="T86" s="23" t="str">
        <f t="shared" si="6"/>
        <v>FALSE</v>
      </c>
      <c r="U86" s="3">
        <v>5547.0</v>
      </c>
      <c r="V86" s="3">
        <v>3031.0</v>
      </c>
      <c r="W86" s="23" t="b">
        <f t="shared" si="18"/>
        <v>0</v>
      </c>
      <c r="X86" s="3">
        <v>597.0</v>
      </c>
      <c r="Y86" s="3">
        <v>691.0</v>
      </c>
      <c r="Z86" s="23" t="b">
        <f t="shared" si="19"/>
        <v>1</v>
      </c>
      <c r="AA86" s="3">
        <v>5.0</v>
      </c>
      <c r="AB86" s="3">
        <v>0.0</v>
      </c>
      <c r="AC86" s="23" t="b">
        <f t="shared" si="7"/>
        <v>0</v>
      </c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</row>
    <row r="87">
      <c r="A87" s="2" t="s">
        <v>330</v>
      </c>
      <c r="B87" s="2" t="s">
        <v>26</v>
      </c>
      <c r="C87" s="38">
        <v>2.0</v>
      </c>
      <c r="D87" s="36"/>
      <c r="E87" s="36" t="str">
        <f t="shared" si="1"/>
        <v>female</v>
      </c>
      <c r="F87" s="38">
        <v>7.0</v>
      </c>
      <c r="G87" s="20" t="str">
        <f t="shared" si="2"/>
        <v>65-74</v>
      </c>
      <c r="H87" s="38">
        <v>1.0</v>
      </c>
      <c r="I87" s="38">
        <v>0.0</v>
      </c>
      <c r="J87" s="38">
        <v>0.0</v>
      </c>
      <c r="K87" s="38">
        <v>0.0</v>
      </c>
      <c r="L87" s="38">
        <v>0.0</v>
      </c>
      <c r="M87" s="20" t="str">
        <f t="shared" si="3"/>
        <v>White</v>
      </c>
      <c r="N87" s="3">
        <v>1097.85</v>
      </c>
      <c r="O87" s="3">
        <v>1295.3</v>
      </c>
      <c r="P87" s="23" t="b">
        <f t="shared" si="4"/>
        <v>1</v>
      </c>
      <c r="Q87" s="3">
        <v>972.5</v>
      </c>
      <c r="R87" s="3">
        <v>1162.5</v>
      </c>
      <c r="S87" s="23" t="b">
        <f t="shared" si="5"/>
        <v>1</v>
      </c>
      <c r="T87" s="23" t="str">
        <f t="shared" si="6"/>
        <v>TRUE</v>
      </c>
      <c r="U87" s="3">
        <v>2916.0</v>
      </c>
      <c r="V87" s="3">
        <v>3161.0</v>
      </c>
      <c r="W87" s="23" t="b">
        <f t="shared" si="18"/>
        <v>1</v>
      </c>
      <c r="X87" s="3">
        <v>719.0</v>
      </c>
      <c r="Y87" s="3">
        <v>657.0</v>
      </c>
      <c r="Z87" s="23" t="b">
        <f t="shared" si="19"/>
        <v>0</v>
      </c>
      <c r="AA87" s="3">
        <v>0.0</v>
      </c>
      <c r="AB87" s="3">
        <v>10.0</v>
      </c>
      <c r="AC87" s="23" t="b">
        <f t="shared" si="7"/>
        <v>1</v>
      </c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</row>
    <row r="88">
      <c r="A88" s="2" t="s">
        <v>331</v>
      </c>
      <c r="B88" s="2" t="s">
        <v>26</v>
      </c>
      <c r="C88" s="38">
        <v>2.0</v>
      </c>
      <c r="D88" s="36"/>
      <c r="E88" s="36" t="str">
        <f t="shared" si="1"/>
        <v>female</v>
      </c>
      <c r="F88" s="38">
        <v>7.0</v>
      </c>
      <c r="G88" s="20" t="str">
        <f t="shared" si="2"/>
        <v>65-74</v>
      </c>
      <c r="H88" s="38">
        <v>1.0</v>
      </c>
      <c r="I88" s="38">
        <v>0.0</v>
      </c>
      <c r="J88" s="38">
        <v>0.0</v>
      </c>
      <c r="K88" s="38">
        <v>0.0</v>
      </c>
      <c r="L88" s="38">
        <v>0.0</v>
      </c>
      <c r="M88" s="20" t="str">
        <f t="shared" si="3"/>
        <v>White</v>
      </c>
      <c r="N88" s="3">
        <v>1073.35</v>
      </c>
      <c r="O88" s="3">
        <v>809.5</v>
      </c>
      <c r="P88" s="23" t="b">
        <f t="shared" si="4"/>
        <v>0</v>
      </c>
      <c r="Q88" s="3">
        <v>916.5</v>
      </c>
      <c r="R88" s="3">
        <v>780.5</v>
      </c>
      <c r="S88" s="23" t="b">
        <f t="shared" si="5"/>
        <v>0</v>
      </c>
      <c r="T88" s="23" t="str">
        <f t="shared" si="6"/>
        <v>TRUE</v>
      </c>
      <c r="U88" s="3">
        <v>2522.0</v>
      </c>
      <c r="V88" s="3">
        <v>1163.0</v>
      </c>
      <c r="W88" s="23" t="b">
        <f t="shared" si="18"/>
        <v>0</v>
      </c>
      <c r="X88" s="3">
        <v>625.0</v>
      </c>
      <c r="Y88" s="3">
        <v>634.0</v>
      </c>
      <c r="Z88" s="23" t="b">
        <f t="shared" si="19"/>
        <v>1</v>
      </c>
      <c r="AA88" s="3">
        <v>5.0</v>
      </c>
      <c r="AB88" s="3">
        <v>0.0</v>
      </c>
      <c r="AC88" s="23" t="b">
        <f t="shared" si="7"/>
        <v>0</v>
      </c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</row>
    <row r="89">
      <c r="A89" s="2" t="s">
        <v>332</v>
      </c>
      <c r="B89" s="2" t="s">
        <v>26</v>
      </c>
      <c r="C89" s="38">
        <v>2.0</v>
      </c>
      <c r="D89" s="36"/>
      <c r="E89" s="36" t="str">
        <f t="shared" si="1"/>
        <v>female</v>
      </c>
      <c r="F89" s="38">
        <v>7.0</v>
      </c>
      <c r="G89" s="20" t="str">
        <f t="shared" si="2"/>
        <v>65-74</v>
      </c>
      <c r="H89" s="38">
        <v>1.0</v>
      </c>
      <c r="I89" s="38">
        <v>0.0</v>
      </c>
      <c r="J89" s="38">
        <v>0.0</v>
      </c>
      <c r="K89" s="38">
        <v>0.0</v>
      </c>
      <c r="L89" s="38">
        <v>0.0</v>
      </c>
      <c r="M89" s="20" t="str">
        <f t="shared" si="3"/>
        <v>White</v>
      </c>
      <c r="N89" s="3">
        <v>1011.95</v>
      </c>
      <c r="O89" s="3">
        <v>798.55</v>
      </c>
      <c r="P89" s="23" t="b">
        <f t="shared" si="4"/>
        <v>0</v>
      </c>
      <c r="Q89" s="3">
        <v>923.5</v>
      </c>
      <c r="R89" s="3">
        <v>745.0</v>
      </c>
      <c r="S89" s="23" t="b">
        <f t="shared" si="5"/>
        <v>0</v>
      </c>
      <c r="T89" s="23" t="str">
        <f t="shared" si="6"/>
        <v>TRUE</v>
      </c>
      <c r="U89" s="3">
        <v>2111.0</v>
      </c>
      <c r="V89" s="3">
        <v>1555.0</v>
      </c>
      <c r="W89" s="23" t="b">
        <f t="shared" si="18"/>
        <v>0</v>
      </c>
      <c r="X89" s="3">
        <v>571.0</v>
      </c>
      <c r="Y89" s="3">
        <v>592.0</v>
      </c>
      <c r="Z89" s="23" t="b">
        <f t="shared" si="19"/>
        <v>1</v>
      </c>
      <c r="AA89" s="3">
        <v>10.0</v>
      </c>
      <c r="AB89" s="3">
        <v>0.0</v>
      </c>
      <c r="AC89" s="23" t="b">
        <f t="shared" si="7"/>
        <v>0</v>
      </c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</row>
    <row r="90">
      <c r="A90" s="2" t="s">
        <v>333</v>
      </c>
      <c r="B90" s="2" t="s">
        <v>35</v>
      </c>
      <c r="C90" s="38">
        <v>2.0</v>
      </c>
      <c r="D90" s="36"/>
      <c r="E90" s="36" t="str">
        <f t="shared" si="1"/>
        <v>female</v>
      </c>
      <c r="F90" s="38">
        <v>7.0</v>
      </c>
      <c r="G90" s="20" t="str">
        <f t="shared" si="2"/>
        <v>65-74</v>
      </c>
      <c r="H90" s="38">
        <v>1.0</v>
      </c>
      <c r="I90" s="38">
        <v>0.0</v>
      </c>
      <c r="J90" s="38">
        <v>0.0</v>
      </c>
      <c r="K90" s="38">
        <v>0.0</v>
      </c>
      <c r="L90" s="38">
        <v>0.0</v>
      </c>
      <c r="M90" s="20" t="str">
        <f t="shared" si="3"/>
        <v>White</v>
      </c>
      <c r="N90" s="3">
        <v>1813.6</v>
      </c>
      <c r="O90" s="3">
        <v>1166.75</v>
      </c>
      <c r="P90" s="23" t="b">
        <f t="shared" si="4"/>
        <v>0</v>
      </c>
      <c r="Q90" s="3">
        <v>1804.5</v>
      </c>
      <c r="R90" s="3">
        <v>921.0</v>
      </c>
      <c r="S90" s="23" t="b">
        <f t="shared" si="5"/>
        <v>0</v>
      </c>
      <c r="T90" s="23" t="str">
        <f t="shared" si="6"/>
        <v>TRUE</v>
      </c>
      <c r="U90" s="3">
        <v>3745.0</v>
      </c>
      <c r="V90" s="3">
        <v>2953.0</v>
      </c>
      <c r="W90" s="23" t="b">
        <f t="shared" si="18"/>
        <v>0</v>
      </c>
      <c r="X90" s="3">
        <v>779.0</v>
      </c>
      <c r="Y90" s="3">
        <v>563.0</v>
      </c>
      <c r="Z90" s="23" t="b">
        <f t="shared" si="19"/>
        <v>0</v>
      </c>
      <c r="AA90" s="3">
        <v>20.0</v>
      </c>
      <c r="AB90" s="3">
        <v>15.0</v>
      </c>
      <c r="AC90" s="23" t="b">
        <f t="shared" si="7"/>
        <v>0</v>
      </c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</row>
    <row r="91">
      <c r="A91" s="2" t="s">
        <v>334</v>
      </c>
      <c r="B91" s="2" t="s">
        <v>26</v>
      </c>
      <c r="C91" s="38">
        <v>2.0</v>
      </c>
      <c r="D91" s="36"/>
      <c r="E91" s="36" t="str">
        <f t="shared" si="1"/>
        <v>female</v>
      </c>
      <c r="F91" s="38">
        <v>7.0</v>
      </c>
      <c r="G91" s="20" t="str">
        <f t="shared" si="2"/>
        <v>65-74</v>
      </c>
      <c r="H91" s="38">
        <v>1.0</v>
      </c>
      <c r="I91" s="38">
        <v>0.0</v>
      </c>
      <c r="J91" s="38">
        <v>0.0</v>
      </c>
      <c r="K91" s="38">
        <v>0.0</v>
      </c>
      <c r="L91" s="38">
        <v>0.0</v>
      </c>
      <c r="M91" s="20" t="str">
        <f t="shared" si="3"/>
        <v>White</v>
      </c>
      <c r="N91" s="3">
        <v>1577.55</v>
      </c>
      <c r="O91" s="3">
        <v>1454.1</v>
      </c>
      <c r="P91" s="23" t="b">
        <f t="shared" si="4"/>
        <v>0</v>
      </c>
      <c r="Q91" s="3">
        <v>1047.0</v>
      </c>
      <c r="R91" s="3">
        <v>1180.5</v>
      </c>
      <c r="S91" s="23" t="b">
        <f t="shared" si="5"/>
        <v>1</v>
      </c>
      <c r="T91" s="23" t="str">
        <f t="shared" si="6"/>
        <v>FALSE</v>
      </c>
      <c r="U91" s="3">
        <v>5264.0</v>
      </c>
      <c r="V91" s="3">
        <v>4026.0</v>
      </c>
      <c r="W91" s="23" t="b">
        <f t="shared" si="18"/>
        <v>0</v>
      </c>
      <c r="X91" s="3">
        <v>826.0</v>
      </c>
      <c r="Y91" s="3">
        <v>907.0</v>
      </c>
      <c r="Z91" s="23" t="b">
        <f t="shared" si="19"/>
        <v>1</v>
      </c>
      <c r="AA91" s="3">
        <v>5.0</v>
      </c>
      <c r="AB91" s="3">
        <v>0.0</v>
      </c>
      <c r="AC91" s="23" t="b">
        <f t="shared" si="7"/>
        <v>0</v>
      </c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</row>
    <row r="92">
      <c r="A92" s="2" t="s">
        <v>335</v>
      </c>
      <c r="B92" s="2" t="s">
        <v>26</v>
      </c>
      <c r="C92" s="38">
        <v>2.0</v>
      </c>
      <c r="D92" s="36"/>
      <c r="E92" s="36" t="str">
        <f t="shared" si="1"/>
        <v>female</v>
      </c>
      <c r="F92" s="38">
        <v>8.0</v>
      </c>
      <c r="G92" s="20" t="str">
        <f t="shared" si="2"/>
        <v>75 or older</v>
      </c>
      <c r="H92" s="38">
        <v>1.0</v>
      </c>
      <c r="I92" s="38">
        <v>0.0</v>
      </c>
      <c r="J92" s="38">
        <v>0.0</v>
      </c>
      <c r="K92" s="38">
        <v>0.0</v>
      </c>
      <c r="L92" s="38">
        <v>0.0</v>
      </c>
      <c r="M92" s="20" t="str">
        <f t="shared" si="3"/>
        <v>White</v>
      </c>
      <c r="N92" s="3">
        <v>1066.9</v>
      </c>
      <c r="O92" s="3">
        <v>955.55</v>
      </c>
      <c r="P92" s="23" t="b">
        <f t="shared" si="4"/>
        <v>0</v>
      </c>
      <c r="Q92" s="3">
        <v>858.0</v>
      </c>
      <c r="R92" s="3">
        <v>848.0</v>
      </c>
      <c r="S92" s="23" t="b">
        <f t="shared" si="5"/>
        <v>0</v>
      </c>
      <c r="T92" s="23" t="str">
        <f t="shared" si="6"/>
        <v>TRUE</v>
      </c>
      <c r="U92" s="3">
        <v>2586.0</v>
      </c>
      <c r="V92" s="3">
        <v>2490.0</v>
      </c>
      <c r="W92" s="23" t="b">
        <f t="shared" si="18"/>
        <v>0</v>
      </c>
      <c r="X92" s="3">
        <v>695.0</v>
      </c>
      <c r="Y92" s="3">
        <v>714.0</v>
      </c>
      <c r="Z92" s="23" t="b">
        <f t="shared" si="19"/>
        <v>1</v>
      </c>
      <c r="AA92" s="3">
        <v>0.0</v>
      </c>
      <c r="AB92" s="3">
        <v>0.0</v>
      </c>
      <c r="AC92" s="23" t="b">
        <f t="shared" si="7"/>
        <v>0</v>
      </c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</row>
    <row r="93">
      <c r="A93" s="2" t="s">
        <v>336</v>
      </c>
      <c r="B93" s="2" t="s">
        <v>30</v>
      </c>
      <c r="C93" s="38">
        <v>1.0</v>
      </c>
      <c r="D93" s="36"/>
      <c r="E93" s="36" t="str">
        <f t="shared" si="1"/>
        <v>male</v>
      </c>
      <c r="F93" s="38">
        <v>2.0</v>
      </c>
      <c r="G93" s="20" t="str">
        <f t="shared" si="2"/>
        <v>18-24</v>
      </c>
      <c r="H93" s="38">
        <v>0.0</v>
      </c>
      <c r="I93" s="38">
        <v>0.0</v>
      </c>
      <c r="J93" s="38">
        <v>1.0</v>
      </c>
      <c r="K93" s="38">
        <v>0.0</v>
      </c>
      <c r="L93" s="38">
        <v>0.0</v>
      </c>
      <c r="M93" s="20" t="str">
        <f t="shared" si="3"/>
        <v>Black or African American</v>
      </c>
      <c r="N93" s="3">
        <v>1164.75</v>
      </c>
      <c r="O93" s="3">
        <v>1133.8</v>
      </c>
      <c r="P93" s="23" t="b">
        <f t="shared" si="4"/>
        <v>0</v>
      </c>
      <c r="Q93" s="3">
        <v>827.0</v>
      </c>
      <c r="R93" s="3">
        <v>913.5</v>
      </c>
      <c r="S93" s="23" t="b">
        <f t="shared" si="5"/>
        <v>1</v>
      </c>
      <c r="T93" s="23" t="str">
        <f t="shared" si="6"/>
        <v>FALSE</v>
      </c>
      <c r="U93" s="3">
        <v>4780.0</v>
      </c>
      <c r="V93" s="3">
        <v>2255.0</v>
      </c>
      <c r="W93" s="23" t="b">
        <f t="shared" si="18"/>
        <v>0</v>
      </c>
      <c r="X93" s="3">
        <v>519.0</v>
      </c>
      <c r="Y93" s="3">
        <v>394.0</v>
      </c>
      <c r="Z93" s="23" t="b">
        <f t="shared" si="19"/>
        <v>0</v>
      </c>
      <c r="AA93" s="3">
        <v>5.0</v>
      </c>
      <c r="AB93" s="3">
        <v>5.0</v>
      </c>
      <c r="AC93" s="23" t="b">
        <f t="shared" si="7"/>
        <v>0</v>
      </c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</row>
    <row r="94">
      <c r="A94" s="2" t="s">
        <v>337</v>
      </c>
      <c r="B94" s="2" t="s">
        <v>30</v>
      </c>
      <c r="C94" s="38">
        <v>1.0</v>
      </c>
      <c r="D94" s="36"/>
      <c r="E94" s="36" t="str">
        <f t="shared" si="1"/>
        <v>male</v>
      </c>
      <c r="F94" s="38">
        <v>2.0</v>
      </c>
      <c r="G94" s="20" t="str">
        <f t="shared" si="2"/>
        <v>18-24</v>
      </c>
      <c r="H94" s="38">
        <v>0.0</v>
      </c>
      <c r="I94" s="38">
        <v>1.0</v>
      </c>
      <c r="J94" s="38">
        <v>0.0</v>
      </c>
      <c r="K94" s="38">
        <v>0.0</v>
      </c>
      <c r="L94" s="38">
        <v>0.0</v>
      </c>
      <c r="M94" s="20" t="str">
        <f t="shared" si="3"/>
        <v>Hispanic or Latino</v>
      </c>
      <c r="N94" s="3">
        <v>764.15</v>
      </c>
      <c r="O94" s="3">
        <v>991.15</v>
      </c>
      <c r="P94" s="23" t="b">
        <f t="shared" si="4"/>
        <v>1</v>
      </c>
      <c r="Q94" s="3">
        <v>668.0</v>
      </c>
      <c r="R94" s="3">
        <v>778.5</v>
      </c>
      <c r="S94" s="23" t="b">
        <f t="shared" si="5"/>
        <v>1</v>
      </c>
      <c r="T94" s="23" t="str">
        <f t="shared" si="6"/>
        <v>TRUE</v>
      </c>
      <c r="U94" s="3">
        <v>1698.0</v>
      </c>
      <c r="V94" s="3">
        <v>2736.0</v>
      </c>
      <c r="W94" s="23" t="b">
        <f t="shared" si="18"/>
        <v>1</v>
      </c>
      <c r="X94" s="3">
        <v>230.0</v>
      </c>
      <c r="Y94" s="3">
        <v>461.0</v>
      </c>
      <c r="Z94" s="23" t="b">
        <f t="shared" si="19"/>
        <v>1</v>
      </c>
      <c r="AA94" s="3">
        <v>15.0</v>
      </c>
      <c r="AB94" s="3">
        <v>5.0</v>
      </c>
      <c r="AC94" s="23" t="b">
        <f t="shared" si="7"/>
        <v>0</v>
      </c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</row>
    <row r="95">
      <c r="A95" s="17" t="s">
        <v>338</v>
      </c>
      <c r="B95" s="2"/>
      <c r="C95" s="38">
        <v>1.0</v>
      </c>
      <c r="D95" s="36"/>
      <c r="E95" s="36" t="str">
        <f t="shared" si="1"/>
        <v>male</v>
      </c>
      <c r="F95" s="38">
        <v>2.0</v>
      </c>
      <c r="G95" s="9" t="str">
        <f t="shared" si="2"/>
        <v>18-24</v>
      </c>
      <c r="H95" s="38">
        <v>1.0</v>
      </c>
      <c r="I95" s="38">
        <v>0.0</v>
      </c>
      <c r="J95" s="38">
        <v>0.0</v>
      </c>
      <c r="K95" s="38">
        <v>0.0</v>
      </c>
      <c r="L95" s="38">
        <v>0.0</v>
      </c>
      <c r="M95" s="9" t="str">
        <f t="shared" si="3"/>
        <v>White</v>
      </c>
      <c r="N95" s="13">
        <v>778.5</v>
      </c>
      <c r="O95" s="13">
        <v>668.2</v>
      </c>
      <c r="P95" s="45" t="b">
        <f t="shared" si="4"/>
        <v>0</v>
      </c>
      <c r="Q95" s="46">
        <v>722.5</v>
      </c>
      <c r="R95" s="46">
        <v>692.5</v>
      </c>
      <c r="S95" s="45" t="b">
        <f t="shared" si="5"/>
        <v>0</v>
      </c>
      <c r="T95" s="23" t="str">
        <f t="shared" si="6"/>
        <v>TRUE</v>
      </c>
      <c r="U95" s="3"/>
      <c r="V95" s="3"/>
      <c r="W95" s="23"/>
      <c r="X95" s="3"/>
      <c r="Y95" s="3"/>
      <c r="Z95" s="23"/>
      <c r="AA95" s="46">
        <v>0.0</v>
      </c>
      <c r="AB95" s="46">
        <v>5.0</v>
      </c>
      <c r="AC95" s="23" t="b">
        <f t="shared" si="7"/>
        <v>1</v>
      </c>
    </row>
    <row r="96">
      <c r="A96" s="2" t="s">
        <v>339</v>
      </c>
      <c r="B96" s="2" t="s">
        <v>26</v>
      </c>
      <c r="C96" s="38">
        <v>1.0</v>
      </c>
      <c r="D96" s="36"/>
      <c r="E96" s="36" t="str">
        <f t="shared" si="1"/>
        <v>male</v>
      </c>
      <c r="F96" s="38">
        <v>2.0</v>
      </c>
      <c r="G96" s="20" t="str">
        <f t="shared" si="2"/>
        <v>18-24</v>
      </c>
      <c r="H96" s="38">
        <v>1.0</v>
      </c>
      <c r="I96" s="38">
        <v>0.0</v>
      </c>
      <c r="J96" s="38">
        <v>0.0</v>
      </c>
      <c r="K96" s="38">
        <v>0.0</v>
      </c>
      <c r="L96" s="38">
        <v>0.0</v>
      </c>
      <c r="M96" s="20" t="str">
        <f t="shared" si="3"/>
        <v>White</v>
      </c>
      <c r="N96" s="3">
        <v>909.2</v>
      </c>
      <c r="O96" s="3">
        <v>1076.4</v>
      </c>
      <c r="P96" s="23" t="b">
        <f t="shared" si="4"/>
        <v>1</v>
      </c>
      <c r="Q96" s="3">
        <v>800.5</v>
      </c>
      <c r="R96" s="3">
        <v>1005.5</v>
      </c>
      <c r="S96" s="23" t="b">
        <f t="shared" si="5"/>
        <v>1</v>
      </c>
      <c r="T96" s="23" t="str">
        <f t="shared" si="6"/>
        <v>TRUE</v>
      </c>
      <c r="U96" s="3">
        <v>1984.0</v>
      </c>
      <c r="V96" s="3">
        <v>2258.0</v>
      </c>
      <c r="W96" s="23" t="b">
        <f t="shared" ref="W96:W102" si="20">U96&lt;V96</f>
        <v>1</v>
      </c>
      <c r="X96" s="3">
        <v>512.0</v>
      </c>
      <c r="Y96" s="3">
        <v>631.0</v>
      </c>
      <c r="Z96" s="23" t="b">
        <f t="shared" ref="Z96:Z102" si="21">X96&lt;Y96</f>
        <v>1</v>
      </c>
      <c r="AA96" s="3">
        <v>0.0</v>
      </c>
      <c r="AB96" s="3">
        <v>5.0</v>
      </c>
      <c r="AC96" s="23" t="b">
        <f t="shared" si="7"/>
        <v>1</v>
      </c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</row>
    <row r="97">
      <c r="A97" s="2" t="s">
        <v>340</v>
      </c>
      <c r="B97" s="2" t="s">
        <v>30</v>
      </c>
      <c r="C97" s="38">
        <v>1.0</v>
      </c>
      <c r="D97" s="36"/>
      <c r="E97" s="36" t="str">
        <f t="shared" si="1"/>
        <v>male</v>
      </c>
      <c r="F97" s="38">
        <v>3.0</v>
      </c>
      <c r="G97" s="20" t="str">
        <f t="shared" si="2"/>
        <v>25-34</v>
      </c>
      <c r="H97" s="38">
        <v>0.0</v>
      </c>
      <c r="I97" s="38">
        <v>0.0</v>
      </c>
      <c r="J97" s="38">
        <v>0.0</v>
      </c>
      <c r="K97" s="38">
        <v>1.0</v>
      </c>
      <c r="L97" s="38">
        <v>0.0</v>
      </c>
      <c r="M97" s="20" t="str">
        <f t="shared" si="3"/>
        <v>Asian or Pacific Islander</v>
      </c>
      <c r="N97" s="3">
        <v>995.4</v>
      </c>
      <c r="O97" s="3">
        <v>963.8</v>
      </c>
      <c r="P97" s="23" t="b">
        <f t="shared" si="4"/>
        <v>0</v>
      </c>
      <c r="Q97" s="3">
        <v>1003.0</v>
      </c>
      <c r="R97" s="3">
        <v>790.5</v>
      </c>
      <c r="S97" s="23" t="b">
        <f t="shared" si="5"/>
        <v>0</v>
      </c>
      <c r="T97" s="23" t="str">
        <f t="shared" si="6"/>
        <v>TRUE</v>
      </c>
      <c r="U97" s="3">
        <v>1663.0</v>
      </c>
      <c r="V97" s="3">
        <v>1620.0</v>
      </c>
      <c r="W97" s="23" t="b">
        <f t="shared" si="20"/>
        <v>0</v>
      </c>
      <c r="X97" s="3">
        <v>688.0</v>
      </c>
      <c r="Y97" s="3">
        <v>495.0</v>
      </c>
      <c r="Z97" s="23" t="b">
        <f t="shared" si="21"/>
        <v>0</v>
      </c>
      <c r="AA97" s="3">
        <v>0.0</v>
      </c>
      <c r="AB97" s="3">
        <v>15.0</v>
      </c>
      <c r="AC97" s="23" t="b">
        <f t="shared" si="7"/>
        <v>1</v>
      </c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</row>
    <row r="98">
      <c r="A98" s="2" t="s">
        <v>341</v>
      </c>
      <c r="B98" s="2" t="s">
        <v>26</v>
      </c>
      <c r="C98" s="38">
        <v>1.0</v>
      </c>
      <c r="D98" s="36"/>
      <c r="E98" s="36" t="str">
        <f t="shared" si="1"/>
        <v>male</v>
      </c>
      <c r="F98" s="38">
        <v>3.0</v>
      </c>
      <c r="G98" s="20" t="str">
        <f t="shared" si="2"/>
        <v>25-34</v>
      </c>
      <c r="H98" s="38">
        <v>0.0</v>
      </c>
      <c r="I98" s="38">
        <v>0.0</v>
      </c>
      <c r="J98" s="38">
        <v>0.0</v>
      </c>
      <c r="K98" s="38">
        <v>1.0</v>
      </c>
      <c r="L98" s="38">
        <v>0.0</v>
      </c>
      <c r="M98" s="20" t="str">
        <f t="shared" si="3"/>
        <v>Asian or Pacific Islander</v>
      </c>
      <c r="N98" s="3">
        <v>887.55</v>
      </c>
      <c r="O98" s="3">
        <v>883.95</v>
      </c>
      <c r="P98" s="23" t="b">
        <f t="shared" si="4"/>
        <v>0</v>
      </c>
      <c r="Q98" s="3">
        <v>885.5</v>
      </c>
      <c r="R98" s="3">
        <v>884.5</v>
      </c>
      <c r="S98" s="23" t="b">
        <f t="shared" si="5"/>
        <v>0</v>
      </c>
      <c r="T98" s="23" t="str">
        <f t="shared" si="6"/>
        <v>TRUE</v>
      </c>
      <c r="U98" s="3">
        <v>1162.0</v>
      </c>
      <c r="V98" s="3">
        <v>1359.0</v>
      </c>
      <c r="W98" s="23" t="b">
        <f t="shared" si="20"/>
        <v>1</v>
      </c>
      <c r="X98" s="3">
        <v>611.0</v>
      </c>
      <c r="Y98" s="3">
        <v>522.0</v>
      </c>
      <c r="Z98" s="23" t="b">
        <f t="shared" si="21"/>
        <v>0</v>
      </c>
      <c r="AA98" s="3">
        <v>0.0</v>
      </c>
      <c r="AB98" s="3">
        <v>10.0</v>
      </c>
      <c r="AC98" s="23" t="b">
        <f t="shared" si="7"/>
        <v>1</v>
      </c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</row>
    <row r="99">
      <c r="A99" s="2" t="s">
        <v>342</v>
      </c>
      <c r="B99" s="2" t="s">
        <v>26</v>
      </c>
      <c r="C99" s="38">
        <v>1.0</v>
      </c>
      <c r="D99" s="36"/>
      <c r="E99" s="36" t="str">
        <f t="shared" si="1"/>
        <v>male</v>
      </c>
      <c r="F99" s="38">
        <v>3.0</v>
      </c>
      <c r="G99" s="20" t="str">
        <f t="shared" si="2"/>
        <v>25-34</v>
      </c>
      <c r="H99" s="38">
        <v>0.0</v>
      </c>
      <c r="I99" s="38">
        <v>0.0</v>
      </c>
      <c r="J99" s="38">
        <v>0.0</v>
      </c>
      <c r="K99" s="38">
        <v>1.0</v>
      </c>
      <c r="L99" s="38">
        <v>0.0</v>
      </c>
      <c r="M99" s="20" t="str">
        <f t="shared" si="3"/>
        <v>Asian or Pacific Islander</v>
      </c>
      <c r="N99" s="3">
        <v>843.85</v>
      </c>
      <c r="O99" s="3">
        <v>1234.5</v>
      </c>
      <c r="P99" s="23" t="b">
        <f t="shared" si="4"/>
        <v>1</v>
      </c>
      <c r="Q99" s="3">
        <v>745.0</v>
      </c>
      <c r="R99" s="3">
        <v>1059.5</v>
      </c>
      <c r="S99" s="23" t="b">
        <f t="shared" si="5"/>
        <v>1</v>
      </c>
      <c r="T99" s="23" t="str">
        <f t="shared" si="6"/>
        <v>TRUE</v>
      </c>
      <c r="U99" s="3">
        <v>1840.0</v>
      </c>
      <c r="V99" s="3">
        <v>2568.0</v>
      </c>
      <c r="W99" s="23" t="b">
        <f t="shared" si="20"/>
        <v>1</v>
      </c>
      <c r="X99" s="3">
        <v>486.0</v>
      </c>
      <c r="Y99" s="3">
        <v>627.0</v>
      </c>
      <c r="Z99" s="23" t="b">
        <f t="shared" si="21"/>
        <v>1</v>
      </c>
      <c r="AA99" s="3">
        <v>0.0</v>
      </c>
      <c r="AB99" s="3">
        <v>0.0</v>
      </c>
      <c r="AC99" s="23" t="b">
        <f t="shared" si="7"/>
        <v>0</v>
      </c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</row>
    <row r="100">
      <c r="A100" s="2" t="s">
        <v>343</v>
      </c>
      <c r="B100" s="2" t="s">
        <v>26</v>
      </c>
      <c r="C100" s="38">
        <v>1.0</v>
      </c>
      <c r="D100" s="36"/>
      <c r="E100" s="36" t="str">
        <f t="shared" si="1"/>
        <v>male</v>
      </c>
      <c r="F100" s="38">
        <v>3.0</v>
      </c>
      <c r="G100" s="20" t="str">
        <f t="shared" si="2"/>
        <v>25-34</v>
      </c>
      <c r="H100" s="38">
        <v>0.0</v>
      </c>
      <c r="I100" s="38">
        <v>0.0</v>
      </c>
      <c r="J100" s="38">
        <v>0.0</v>
      </c>
      <c r="K100" s="38">
        <v>1.0</v>
      </c>
      <c r="L100" s="38">
        <v>0.0</v>
      </c>
      <c r="M100" s="20" t="str">
        <f t="shared" si="3"/>
        <v>Asian or Pacific Islander</v>
      </c>
      <c r="N100" s="3">
        <v>618.55</v>
      </c>
      <c r="O100" s="3">
        <v>608.3</v>
      </c>
      <c r="P100" s="23" t="b">
        <f t="shared" si="4"/>
        <v>0</v>
      </c>
      <c r="Q100" s="3">
        <v>555.0</v>
      </c>
      <c r="R100" s="3">
        <v>597.0</v>
      </c>
      <c r="S100" s="23" t="b">
        <f t="shared" si="5"/>
        <v>1</v>
      </c>
      <c r="T100" s="23" t="str">
        <f t="shared" si="6"/>
        <v>FALSE</v>
      </c>
      <c r="U100" s="3">
        <v>989.0</v>
      </c>
      <c r="V100" s="3">
        <v>849.0</v>
      </c>
      <c r="W100" s="23" t="b">
        <f t="shared" si="20"/>
        <v>0</v>
      </c>
      <c r="X100" s="3">
        <v>430.0</v>
      </c>
      <c r="Y100" s="3">
        <v>436.0</v>
      </c>
      <c r="Z100" s="23" t="b">
        <f t="shared" si="21"/>
        <v>1</v>
      </c>
      <c r="AA100" s="3">
        <v>5.0</v>
      </c>
      <c r="AB100" s="3">
        <v>0.0</v>
      </c>
      <c r="AC100" s="23" t="b">
        <f t="shared" si="7"/>
        <v>0</v>
      </c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</row>
    <row r="101">
      <c r="A101" s="2" t="s">
        <v>344</v>
      </c>
      <c r="B101" s="2" t="s">
        <v>26</v>
      </c>
      <c r="C101" s="38">
        <v>1.0</v>
      </c>
      <c r="D101" s="36"/>
      <c r="E101" s="36" t="str">
        <f t="shared" si="1"/>
        <v>male</v>
      </c>
      <c r="F101" s="38">
        <v>3.0</v>
      </c>
      <c r="G101" s="20" t="str">
        <f t="shared" si="2"/>
        <v>25-34</v>
      </c>
      <c r="H101" s="38">
        <v>0.0</v>
      </c>
      <c r="I101" s="38">
        <v>0.0</v>
      </c>
      <c r="J101" s="38">
        <v>0.0</v>
      </c>
      <c r="K101" s="38">
        <v>1.0</v>
      </c>
      <c r="L101" s="38">
        <v>0.0</v>
      </c>
      <c r="M101" s="20" t="str">
        <f t="shared" si="3"/>
        <v>Asian or Pacific Islander</v>
      </c>
      <c r="N101" s="3">
        <v>753.5</v>
      </c>
      <c r="O101" s="3">
        <v>852.55</v>
      </c>
      <c r="P101" s="23" t="b">
        <f t="shared" si="4"/>
        <v>1</v>
      </c>
      <c r="Q101" s="3">
        <v>700.5</v>
      </c>
      <c r="R101" s="3">
        <v>767.0</v>
      </c>
      <c r="S101" s="23" t="b">
        <f t="shared" si="5"/>
        <v>1</v>
      </c>
      <c r="T101" s="23" t="str">
        <f t="shared" si="6"/>
        <v>TRUE</v>
      </c>
      <c r="U101" s="3">
        <v>1646.0</v>
      </c>
      <c r="V101" s="3">
        <v>1297.0</v>
      </c>
      <c r="W101" s="23" t="b">
        <f t="shared" si="20"/>
        <v>0</v>
      </c>
      <c r="X101" s="3">
        <v>549.0</v>
      </c>
      <c r="Y101" s="3">
        <v>493.0</v>
      </c>
      <c r="Z101" s="23" t="b">
        <f t="shared" si="21"/>
        <v>0</v>
      </c>
      <c r="AA101" s="3">
        <v>0.0</v>
      </c>
      <c r="AB101" s="3">
        <v>0.0</v>
      </c>
      <c r="AC101" s="23" t="b">
        <f t="shared" si="7"/>
        <v>0</v>
      </c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</row>
    <row r="102">
      <c r="A102" s="2" t="s">
        <v>345</v>
      </c>
      <c r="B102" s="2" t="s">
        <v>26</v>
      </c>
      <c r="C102" s="38">
        <v>1.0</v>
      </c>
      <c r="D102" s="36"/>
      <c r="E102" s="36" t="str">
        <f t="shared" si="1"/>
        <v>male</v>
      </c>
      <c r="F102" s="38">
        <v>3.0</v>
      </c>
      <c r="G102" s="20" t="str">
        <f t="shared" si="2"/>
        <v>25-34</v>
      </c>
      <c r="H102" s="38">
        <v>0.0</v>
      </c>
      <c r="I102" s="38">
        <v>0.0</v>
      </c>
      <c r="J102" s="38">
        <v>1.0</v>
      </c>
      <c r="K102" s="38">
        <v>0.0</v>
      </c>
      <c r="L102" s="38">
        <v>0.0</v>
      </c>
      <c r="M102" s="20" t="str">
        <f t="shared" si="3"/>
        <v>Black or African American</v>
      </c>
      <c r="N102" s="3">
        <v>1313.15</v>
      </c>
      <c r="O102" s="3">
        <v>1644.85</v>
      </c>
      <c r="P102" s="23" t="b">
        <f t="shared" si="4"/>
        <v>1</v>
      </c>
      <c r="Q102" s="3">
        <v>1084.0</v>
      </c>
      <c r="R102" s="3">
        <v>1085.5</v>
      </c>
      <c r="S102" s="23" t="b">
        <f t="shared" si="5"/>
        <v>1</v>
      </c>
      <c r="T102" s="23" t="str">
        <f t="shared" si="6"/>
        <v>TRUE</v>
      </c>
      <c r="U102" s="3">
        <v>4852.0</v>
      </c>
      <c r="V102" s="3">
        <v>4749.0</v>
      </c>
      <c r="W102" s="23" t="b">
        <f t="shared" si="20"/>
        <v>0</v>
      </c>
      <c r="X102" s="3">
        <v>597.0</v>
      </c>
      <c r="Y102" s="3">
        <v>490.0</v>
      </c>
      <c r="Z102" s="23" t="b">
        <f t="shared" si="21"/>
        <v>0</v>
      </c>
      <c r="AA102" s="3">
        <v>10.0</v>
      </c>
      <c r="AB102" s="3">
        <v>5.0</v>
      </c>
      <c r="AC102" s="23" t="b">
        <f t="shared" si="7"/>
        <v>0</v>
      </c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</row>
    <row r="103">
      <c r="A103" s="17" t="s">
        <v>346</v>
      </c>
      <c r="B103" s="2"/>
      <c r="C103" s="38">
        <v>1.0</v>
      </c>
      <c r="D103" s="36"/>
      <c r="E103" s="36" t="str">
        <f t="shared" si="1"/>
        <v>male</v>
      </c>
      <c r="F103" s="38">
        <v>3.0</v>
      </c>
      <c r="G103" s="9" t="str">
        <f t="shared" si="2"/>
        <v>25-34</v>
      </c>
      <c r="H103" s="38">
        <v>1.0</v>
      </c>
      <c r="I103" s="38">
        <v>0.0</v>
      </c>
      <c r="J103" s="38">
        <v>0.0</v>
      </c>
      <c r="K103" s="38">
        <v>0.0</v>
      </c>
      <c r="L103" s="38">
        <v>0.0</v>
      </c>
      <c r="M103" s="9" t="str">
        <f t="shared" si="3"/>
        <v>White</v>
      </c>
      <c r="N103" s="13">
        <v>1058.15</v>
      </c>
      <c r="O103" s="13">
        <v>1170.25</v>
      </c>
      <c r="P103" s="45" t="b">
        <f t="shared" si="4"/>
        <v>1</v>
      </c>
      <c r="Q103" s="46">
        <v>902.5</v>
      </c>
      <c r="R103" s="46">
        <v>1007.0</v>
      </c>
      <c r="S103" s="45" t="b">
        <f t="shared" si="5"/>
        <v>1</v>
      </c>
      <c r="T103" s="23" t="str">
        <f t="shared" si="6"/>
        <v>TRUE</v>
      </c>
      <c r="U103" s="3"/>
      <c r="V103" s="3"/>
      <c r="W103" s="23"/>
      <c r="X103" s="3"/>
      <c r="Y103" s="3"/>
      <c r="Z103" s="23"/>
      <c r="AA103" s="46">
        <v>5.0</v>
      </c>
      <c r="AB103" s="46">
        <v>20.0</v>
      </c>
      <c r="AC103" s="23" t="b">
        <f t="shared" si="7"/>
        <v>1</v>
      </c>
    </row>
    <row r="104">
      <c r="A104" s="2" t="s">
        <v>347</v>
      </c>
      <c r="B104" s="2" t="s">
        <v>30</v>
      </c>
      <c r="C104" s="38">
        <v>1.0</v>
      </c>
      <c r="D104" s="36"/>
      <c r="E104" s="36" t="str">
        <f t="shared" si="1"/>
        <v>male</v>
      </c>
      <c r="F104" s="38">
        <v>3.0</v>
      </c>
      <c r="G104" s="20" t="str">
        <f t="shared" si="2"/>
        <v>25-34</v>
      </c>
      <c r="H104" s="38">
        <v>1.0</v>
      </c>
      <c r="I104" s="38">
        <v>0.0</v>
      </c>
      <c r="J104" s="38">
        <v>0.0</v>
      </c>
      <c r="K104" s="38">
        <v>0.0</v>
      </c>
      <c r="L104" s="38">
        <v>0.0</v>
      </c>
      <c r="M104" s="20" t="str">
        <f t="shared" si="3"/>
        <v>White</v>
      </c>
      <c r="N104" s="3">
        <v>836.55</v>
      </c>
      <c r="O104" s="3">
        <v>591.3</v>
      </c>
      <c r="P104" s="23" t="b">
        <f t="shared" si="4"/>
        <v>0</v>
      </c>
      <c r="Q104" s="3">
        <v>752.5</v>
      </c>
      <c r="R104" s="3">
        <v>603.5</v>
      </c>
      <c r="S104" s="23" t="b">
        <f t="shared" si="5"/>
        <v>0</v>
      </c>
      <c r="T104" s="23" t="str">
        <f t="shared" si="6"/>
        <v>TRUE</v>
      </c>
      <c r="U104" s="3">
        <v>1475.0</v>
      </c>
      <c r="V104" s="3">
        <v>723.0</v>
      </c>
      <c r="W104" s="23" t="b">
        <f t="shared" ref="W104:W149" si="22">U104&lt;V104</f>
        <v>0</v>
      </c>
      <c r="X104" s="3">
        <v>469.0</v>
      </c>
      <c r="Y104" s="3">
        <v>436.0</v>
      </c>
      <c r="Z104" s="23" t="b">
        <f t="shared" ref="Z104:Z149" si="23">X104&lt;Y104</f>
        <v>0</v>
      </c>
      <c r="AA104" s="3">
        <v>0.0</v>
      </c>
      <c r="AB104" s="3">
        <v>0.0</v>
      </c>
      <c r="AC104" s="23" t="b">
        <f t="shared" si="7"/>
        <v>0</v>
      </c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</row>
    <row r="105">
      <c r="A105" s="2" t="s">
        <v>348</v>
      </c>
      <c r="B105" s="2" t="s">
        <v>26</v>
      </c>
      <c r="C105" s="38">
        <v>1.0</v>
      </c>
      <c r="D105" s="36"/>
      <c r="E105" s="36" t="str">
        <f t="shared" si="1"/>
        <v>male</v>
      </c>
      <c r="F105" s="38">
        <v>3.0</v>
      </c>
      <c r="G105" s="20" t="str">
        <f t="shared" si="2"/>
        <v>25-34</v>
      </c>
      <c r="H105" s="38">
        <v>1.0</v>
      </c>
      <c r="I105" s="38">
        <v>0.0</v>
      </c>
      <c r="J105" s="38">
        <v>0.0</v>
      </c>
      <c r="K105" s="38">
        <v>0.0</v>
      </c>
      <c r="L105" s="38">
        <v>0.0</v>
      </c>
      <c r="M105" s="20" t="str">
        <f t="shared" si="3"/>
        <v>White</v>
      </c>
      <c r="N105" s="3">
        <v>804.75</v>
      </c>
      <c r="O105" s="3">
        <v>940.0</v>
      </c>
      <c r="P105" s="23" t="b">
        <f t="shared" si="4"/>
        <v>1</v>
      </c>
      <c r="Q105" s="3">
        <v>724.0</v>
      </c>
      <c r="R105" s="3">
        <v>911.0</v>
      </c>
      <c r="S105" s="23" t="b">
        <f t="shared" si="5"/>
        <v>1</v>
      </c>
      <c r="T105" s="23" t="str">
        <f t="shared" si="6"/>
        <v>TRUE</v>
      </c>
      <c r="U105" s="3">
        <v>1405.0</v>
      </c>
      <c r="V105" s="3">
        <v>1888.0</v>
      </c>
      <c r="W105" s="23" t="b">
        <f t="shared" si="22"/>
        <v>1</v>
      </c>
      <c r="X105" s="3">
        <v>470.0</v>
      </c>
      <c r="Y105" s="3">
        <v>592.0</v>
      </c>
      <c r="Z105" s="23" t="b">
        <f t="shared" si="23"/>
        <v>1</v>
      </c>
      <c r="AA105" s="3">
        <v>0.0</v>
      </c>
      <c r="AB105" s="3">
        <v>5.0</v>
      </c>
      <c r="AC105" s="23" t="b">
        <f t="shared" si="7"/>
        <v>1</v>
      </c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</row>
    <row r="106">
      <c r="A106" s="2" t="s">
        <v>349</v>
      </c>
      <c r="B106" s="2" t="s">
        <v>26</v>
      </c>
      <c r="C106" s="38">
        <v>1.0</v>
      </c>
      <c r="D106" s="36"/>
      <c r="E106" s="36" t="str">
        <f t="shared" si="1"/>
        <v>male</v>
      </c>
      <c r="F106" s="38">
        <v>3.0</v>
      </c>
      <c r="G106" s="20" t="str">
        <f t="shared" si="2"/>
        <v>25-34</v>
      </c>
      <c r="H106" s="38">
        <v>1.0</v>
      </c>
      <c r="I106" s="38">
        <v>0.0</v>
      </c>
      <c r="J106" s="38">
        <v>0.0</v>
      </c>
      <c r="K106" s="38">
        <v>0.0</v>
      </c>
      <c r="L106" s="38">
        <v>0.0</v>
      </c>
      <c r="M106" s="20" t="str">
        <f t="shared" si="3"/>
        <v>White</v>
      </c>
      <c r="N106" s="3">
        <v>744.7</v>
      </c>
      <c r="O106" s="3">
        <v>967.0</v>
      </c>
      <c r="P106" s="23" t="b">
        <f t="shared" si="4"/>
        <v>1</v>
      </c>
      <c r="Q106" s="3">
        <v>692.0</v>
      </c>
      <c r="R106" s="3">
        <v>889.0</v>
      </c>
      <c r="S106" s="23" t="b">
        <f t="shared" si="5"/>
        <v>1</v>
      </c>
      <c r="T106" s="23" t="str">
        <f t="shared" si="6"/>
        <v>TRUE</v>
      </c>
      <c r="U106" s="3">
        <v>1182.0</v>
      </c>
      <c r="V106" s="3">
        <v>2840.0</v>
      </c>
      <c r="W106" s="23" t="b">
        <f t="shared" si="22"/>
        <v>1</v>
      </c>
      <c r="X106" s="3">
        <v>478.0</v>
      </c>
      <c r="Y106" s="3">
        <v>508.0</v>
      </c>
      <c r="Z106" s="23" t="b">
        <f t="shared" si="23"/>
        <v>1</v>
      </c>
      <c r="AA106" s="3">
        <v>5.0</v>
      </c>
      <c r="AB106" s="3">
        <v>0.0</v>
      </c>
      <c r="AC106" s="23" t="b">
        <f t="shared" si="7"/>
        <v>0</v>
      </c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</row>
    <row r="107">
      <c r="A107" s="2" t="s">
        <v>350</v>
      </c>
      <c r="B107" s="2" t="s">
        <v>26</v>
      </c>
      <c r="C107" s="38">
        <v>1.0</v>
      </c>
      <c r="D107" s="36"/>
      <c r="E107" s="36" t="str">
        <f t="shared" si="1"/>
        <v>male</v>
      </c>
      <c r="F107" s="38">
        <v>3.0</v>
      </c>
      <c r="G107" s="20" t="str">
        <f t="shared" si="2"/>
        <v>25-34</v>
      </c>
      <c r="H107" s="38">
        <v>1.0</v>
      </c>
      <c r="I107" s="38">
        <v>0.0</v>
      </c>
      <c r="J107" s="38">
        <v>0.0</v>
      </c>
      <c r="K107" s="38">
        <v>0.0</v>
      </c>
      <c r="L107" s="38">
        <v>0.0</v>
      </c>
      <c r="M107" s="20" t="str">
        <f t="shared" si="3"/>
        <v>White</v>
      </c>
      <c r="N107" s="3">
        <v>867.65</v>
      </c>
      <c r="O107" s="3">
        <v>1124.9</v>
      </c>
      <c r="P107" s="23" t="b">
        <f t="shared" si="4"/>
        <v>1</v>
      </c>
      <c r="Q107" s="3">
        <v>831.0</v>
      </c>
      <c r="R107" s="3">
        <v>724.0</v>
      </c>
      <c r="S107" s="23" t="b">
        <f t="shared" si="5"/>
        <v>0</v>
      </c>
      <c r="T107" s="23" t="str">
        <f t="shared" si="6"/>
        <v>FALSE</v>
      </c>
      <c r="U107" s="3">
        <v>1235.0</v>
      </c>
      <c r="V107" s="3">
        <v>5128.0</v>
      </c>
      <c r="W107" s="23" t="b">
        <f t="shared" si="22"/>
        <v>1</v>
      </c>
      <c r="X107" s="3">
        <v>696.0</v>
      </c>
      <c r="Y107" s="3">
        <v>544.0</v>
      </c>
      <c r="Z107" s="23" t="b">
        <f t="shared" si="23"/>
        <v>0</v>
      </c>
      <c r="AA107" s="3">
        <v>15.0</v>
      </c>
      <c r="AB107" s="3">
        <v>5.0</v>
      </c>
      <c r="AC107" s="23" t="b">
        <f t="shared" si="7"/>
        <v>0</v>
      </c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</row>
    <row r="108">
      <c r="A108" s="2" t="s">
        <v>351</v>
      </c>
      <c r="B108" s="2" t="s">
        <v>82</v>
      </c>
      <c r="C108" s="38">
        <v>1.0</v>
      </c>
      <c r="D108" s="36"/>
      <c r="E108" s="36" t="str">
        <f t="shared" si="1"/>
        <v>male</v>
      </c>
      <c r="F108" s="38">
        <v>3.0</v>
      </c>
      <c r="G108" s="20" t="str">
        <f t="shared" si="2"/>
        <v>25-34</v>
      </c>
      <c r="H108" s="38">
        <v>1.0</v>
      </c>
      <c r="I108" s="38">
        <v>0.0</v>
      </c>
      <c r="J108" s="38">
        <v>0.0</v>
      </c>
      <c r="K108" s="38">
        <v>0.0</v>
      </c>
      <c r="L108" s="38">
        <v>0.0</v>
      </c>
      <c r="M108" s="20" t="str">
        <f t="shared" si="3"/>
        <v>White</v>
      </c>
      <c r="N108" s="3">
        <v>2127.55</v>
      </c>
      <c r="O108" s="3">
        <v>1541.4</v>
      </c>
      <c r="P108" s="23" t="b">
        <f t="shared" si="4"/>
        <v>0</v>
      </c>
      <c r="Q108" s="3">
        <v>1793.0</v>
      </c>
      <c r="R108" s="3">
        <v>1439.5</v>
      </c>
      <c r="S108" s="23" t="b">
        <f t="shared" si="5"/>
        <v>0</v>
      </c>
      <c r="T108" s="23" t="str">
        <f t="shared" si="6"/>
        <v>TRUE</v>
      </c>
      <c r="U108" s="3">
        <v>3928.0</v>
      </c>
      <c r="V108" s="3">
        <v>2967.0</v>
      </c>
      <c r="W108" s="23" t="b">
        <f t="shared" si="22"/>
        <v>0</v>
      </c>
      <c r="X108" s="3">
        <v>1215.0</v>
      </c>
      <c r="Y108" s="3">
        <v>1023.0</v>
      </c>
      <c r="Z108" s="23" t="b">
        <f t="shared" si="23"/>
        <v>0</v>
      </c>
      <c r="AA108" s="3">
        <v>10.0</v>
      </c>
      <c r="AB108" s="3">
        <v>5.0</v>
      </c>
      <c r="AC108" s="23" t="b">
        <f t="shared" si="7"/>
        <v>0</v>
      </c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</row>
    <row r="109">
      <c r="A109" s="2" t="s">
        <v>352</v>
      </c>
      <c r="B109" s="2" t="s">
        <v>30</v>
      </c>
      <c r="C109" s="38">
        <v>1.0</v>
      </c>
      <c r="D109" s="36"/>
      <c r="E109" s="36" t="str">
        <f t="shared" si="1"/>
        <v>male</v>
      </c>
      <c r="F109" s="38">
        <v>3.0</v>
      </c>
      <c r="G109" s="20" t="str">
        <f t="shared" si="2"/>
        <v>25-34</v>
      </c>
      <c r="H109" s="38">
        <v>1.0</v>
      </c>
      <c r="I109" s="38">
        <v>0.0</v>
      </c>
      <c r="J109" s="38">
        <v>0.0</v>
      </c>
      <c r="K109" s="38">
        <v>0.0</v>
      </c>
      <c r="L109" s="38">
        <v>0.0</v>
      </c>
      <c r="M109" s="20" t="str">
        <f t="shared" si="3"/>
        <v>White</v>
      </c>
      <c r="N109" s="3">
        <v>1147.45</v>
      </c>
      <c r="O109" s="3">
        <v>1072.95</v>
      </c>
      <c r="P109" s="23" t="b">
        <f t="shared" si="4"/>
        <v>0</v>
      </c>
      <c r="Q109" s="3">
        <v>1038.5</v>
      </c>
      <c r="R109" s="3">
        <v>972.5</v>
      </c>
      <c r="S109" s="23" t="b">
        <f t="shared" si="5"/>
        <v>0</v>
      </c>
      <c r="T109" s="23" t="str">
        <f t="shared" si="6"/>
        <v>TRUE</v>
      </c>
      <c r="U109" s="3">
        <v>2254.0</v>
      </c>
      <c r="V109" s="3">
        <v>2098.0</v>
      </c>
      <c r="W109" s="23" t="b">
        <f t="shared" si="22"/>
        <v>0</v>
      </c>
      <c r="X109" s="3">
        <v>516.0</v>
      </c>
      <c r="Y109" s="3">
        <v>499.0</v>
      </c>
      <c r="Z109" s="23" t="b">
        <f t="shared" si="23"/>
        <v>0</v>
      </c>
      <c r="AA109" s="3">
        <v>10.0</v>
      </c>
      <c r="AB109" s="3">
        <v>5.0</v>
      </c>
      <c r="AC109" s="23" t="b">
        <f t="shared" si="7"/>
        <v>0</v>
      </c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</row>
    <row r="110">
      <c r="A110" s="2" t="s">
        <v>353</v>
      </c>
      <c r="B110" s="2" t="s">
        <v>30</v>
      </c>
      <c r="C110" s="38">
        <v>1.0</v>
      </c>
      <c r="D110" s="36"/>
      <c r="E110" s="36" t="str">
        <f t="shared" si="1"/>
        <v>male</v>
      </c>
      <c r="F110" s="38">
        <v>3.0</v>
      </c>
      <c r="G110" s="20" t="str">
        <f t="shared" si="2"/>
        <v>25-34</v>
      </c>
      <c r="H110" s="38">
        <v>1.0</v>
      </c>
      <c r="I110" s="38">
        <v>0.0</v>
      </c>
      <c r="J110" s="38">
        <v>0.0</v>
      </c>
      <c r="K110" s="38">
        <v>0.0</v>
      </c>
      <c r="L110" s="38">
        <v>0.0</v>
      </c>
      <c r="M110" s="20" t="str">
        <f t="shared" si="3"/>
        <v>White</v>
      </c>
      <c r="N110" s="3">
        <v>794.4</v>
      </c>
      <c r="O110" s="3">
        <v>1325.15</v>
      </c>
      <c r="P110" s="23" t="b">
        <f t="shared" si="4"/>
        <v>1</v>
      </c>
      <c r="Q110" s="3">
        <v>747.0</v>
      </c>
      <c r="R110" s="3">
        <v>1061.0</v>
      </c>
      <c r="S110" s="23" t="b">
        <f t="shared" si="5"/>
        <v>1</v>
      </c>
      <c r="T110" s="23" t="str">
        <f t="shared" si="6"/>
        <v>TRUE</v>
      </c>
      <c r="U110" s="3">
        <v>1292.0</v>
      </c>
      <c r="V110" s="3">
        <v>2892.0</v>
      </c>
      <c r="W110" s="23" t="b">
        <f t="shared" si="22"/>
        <v>1</v>
      </c>
      <c r="X110" s="3">
        <v>538.0</v>
      </c>
      <c r="Y110" s="3">
        <v>765.0</v>
      </c>
      <c r="Z110" s="23" t="b">
        <f t="shared" si="23"/>
        <v>1</v>
      </c>
      <c r="AA110" s="3">
        <v>10.0</v>
      </c>
      <c r="AB110" s="3">
        <v>15.0</v>
      </c>
      <c r="AC110" s="23" t="b">
        <f t="shared" si="7"/>
        <v>1</v>
      </c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</row>
    <row r="111">
      <c r="A111" s="2" t="s">
        <v>354</v>
      </c>
      <c r="B111" s="2" t="s">
        <v>26</v>
      </c>
      <c r="C111" s="38">
        <v>1.0</v>
      </c>
      <c r="D111" s="36"/>
      <c r="E111" s="36" t="str">
        <f t="shared" si="1"/>
        <v>male</v>
      </c>
      <c r="F111" s="38">
        <v>3.0</v>
      </c>
      <c r="G111" s="20" t="str">
        <f t="shared" si="2"/>
        <v>25-34</v>
      </c>
      <c r="H111" s="38">
        <v>1.0</v>
      </c>
      <c r="I111" s="38">
        <v>0.0</v>
      </c>
      <c r="J111" s="38">
        <v>0.0</v>
      </c>
      <c r="K111" s="38">
        <v>0.0</v>
      </c>
      <c r="L111" s="38">
        <v>0.0</v>
      </c>
      <c r="M111" s="20" t="str">
        <f t="shared" si="3"/>
        <v>White</v>
      </c>
      <c r="N111" s="3">
        <v>880.65</v>
      </c>
      <c r="O111" s="3">
        <v>763.55</v>
      </c>
      <c r="P111" s="23" t="b">
        <f t="shared" si="4"/>
        <v>0</v>
      </c>
      <c r="Q111" s="3">
        <v>691.5</v>
      </c>
      <c r="R111" s="3">
        <v>714.0</v>
      </c>
      <c r="S111" s="23" t="b">
        <f t="shared" si="5"/>
        <v>1</v>
      </c>
      <c r="T111" s="23" t="str">
        <f t="shared" si="6"/>
        <v>FALSE</v>
      </c>
      <c r="U111" s="3">
        <v>1571.0</v>
      </c>
      <c r="V111" s="3">
        <v>1272.0</v>
      </c>
      <c r="W111" s="23" t="b">
        <f t="shared" si="22"/>
        <v>0</v>
      </c>
      <c r="X111" s="3">
        <v>518.0</v>
      </c>
      <c r="Y111" s="3">
        <v>560.0</v>
      </c>
      <c r="Z111" s="23" t="b">
        <f t="shared" si="23"/>
        <v>1</v>
      </c>
      <c r="AA111" s="3">
        <v>5.0</v>
      </c>
      <c r="AB111" s="3">
        <v>0.0</v>
      </c>
      <c r="AC111" s="23" t="b">
        <f t="shared" si="7"/>
        <v>0</v>
      </c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</row>
    <row r="112">
      <c r="A112" s="2" t="s">
        <v>355</v>
      </c>
      <c r="B112" s="2" t="s">
        <v>26</v>
      </c>
      <c r="C112" s="38">
        <v>1.0</v>
      </c>
      <c r="D112" s="36"/>
      <c r="E112" s="36" t="str">
        <f t="shared" si="1"/>
        <v>male</v>
      </c>
      <c r="F112" s="38">
        <v>3.0</v>
      </c>
      <c r="G112" s="20" t="str">
        <f t="shared" si="2"/>
        <v>25-34</v>
      </c>
      <c r="H112" s="38">
        <v>1.0</v>
      </c>
      <c r="I112" s="38">
        <v>0.0</v>
      </c>
      <c r="J112" s="38">
        <v>0.0</v>
      </c>
      <c r="K112" s="38">
        <v>0.0</v>
      </c>
      <c r="L112" s="38">
        <v>0.0</v>
      </c>
      <c r="M112" s="20" t="str">
        <f t="shared" si="3"/>
        <v>White</v>
      </c>
      <c r="N112" s="3">
        <v>732.05</v>
      </c>
      <c r="O112" s="3">
        <v>827.55</v>
      </c>
      <c r="P112" s="23" t="b">
        <f t="shared" si="4"/>
        <v>1</v>
      </c>
      <c r="Q112" s="3">
        <v>666.0</v>
      </c>
      <c r="R112" s="3">
        <v>720.0</v>
      </c>
      <c r="S112" s="23" t="b">
        <f t="shared" si="5"/>
        <v>1</v>
      </c>
      <c r="T112" s="23" t="str">
        <f t="shared" si="6"/>
        <v>TRUE</v>
      </c>
      <c r="U112" s="3">
        <v>1291.0</v>
      </c>
      <c r="V112" s="3">
        <v>1518.0</v>
      </c>
      <c r="W112" s="23" t="b">
        <f t="shared" si="22"/>
        <v>1</v>
      </c>
      <c r="X112" s="3">
        <v>522.0</v>
      </c>
      <c r="Y112" s="3">
        <v>476.0</v>
      </c>
      <c r="Z112" s="23" t="b">
        <f t="shared" si="23"/>
        <v>0</v>
      </c>
      <c r="AA112" s="3">
        <v>5.0</v>
      </c>
      <c r="AB112" s="3">
        <v>0.0</v>
      </c>
      <c r="AC112" s="23" t="b">
        <f t="shared" si="7"/>
        <v>0</v>
      </c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</row>
    <row r="113">
      <c r="A113" s="2" t="s">
        <v>356</v>
      </c>
      <c r="B113" s="2" t="s">
        <v>35</v>
      </c>
      <c r="C113" s="38">
        <v>1.0</v>
      </c>
      <c r="D113" s="36"/>
      <c r="E113" s="36" t="str">
        <f t="shared" si="1"/>
        <v>male</v>
      </c>
      <c r="F113" s="38">
        <v>3.0</v>
      </c>
      <c r="G113" s="20" t="str">
        <f t="shared" si="2"/>
        <v>25-34</v>
      </c>
      <c r="H113" s="38">
        <v>1.0</v>
      </c>
      <c r="I113" s="38">
        <v>0.0</v>
      </c>
      <c r="J113" s="38">
        <v>0.0</v>
      </c>
      <c r="K113" s="38">
        <v>0.0</v>
      </c>
      <c r="L113" s="38">
        <v>0.0</v>
      </c>
      <c r="M113" s="20" t="str">
        <f t="shared" si="3"/>
        <v>White</v>
      </c>
      <c r="N113" s="3">
        <v>1478.75</v>
      </c>
      <c r="O113" s="3">
        <v>2167.8</v>
      </c>
      <c r="P113" s="23" t="b">
        <f t="shared" si="4"/>
        <v>1</v>
      </c>
      <c r="Q113" s="3">
        <v>1416.5</v>
      </c>
      <c r="R113" s="3">
        <v>1849.5</v>
      </c>
      <c r="S113" s="23" t="b">
        <f t="shared" si="5"/>
        <v>1</v>
      </c>
      <c r="T113" s="23" t="str">
        <f t="shared" si="6"/>
        <v>TRUE</v>
      </c>
      <c r="U113" s="3">
        <v>2764.0</v>
      </c>
      <c r="V113" s="3">
        <v>7986.0</v>
      </c>
      <c r="W113" s="23" t="b">
        <f t="shared" si="22"/>
        <v>1</v>
      </c>
      <c r="X113" s="3">
        <v>12.0</v>
      </c>
      <c r="Y113" s="3">
        <v>867.0</v>
      </c>
      <c r="Z113" s="23" t="b">
        <f t="shared" si="23"/>
        <v>1</v>
      </c>
      <c r="AA113" s="3">
        <v>5.0</v>
      </c>
      <c r="AB113" s="3">
        <v>30.0</v>
      </c>
      <c r="AC113" s="23" t="b">
        <f t="shared" si="7"/>
        <v>1</v>
      </c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</row>
    <row r="114">
      <c r="A114" s="2" t="s">
        <v>357</v>
      </c>
      <c r="B114" s="2" t="s">
        <v>26</v>
      </c>
      <c r="C114" s="38">
        <v>1.0</v>
      </c>
      <c r="D114" s="36"/>
      <c r="E114" s="36" t="str">
        <f t="shared" si="1"/>
        <v>male</v>
      </c>
      <c r="F114" s="38">
        <v>3.0</v>
      </c>
      <c r="G114" s="20" t="str">
        <f t="shared" si="2"/>
        <v>25-34</v>
      </c>
      <c r="H114" s="38">
        <v>1.0</v>
      </c>
      <c r="I114" s="38">
        <v>0.0</v>
      </c>
      <c r="J114" s="38">
        <v>0.0</v>
      </c>
      <c r="K114" s="38">
        <v>0.0</v>
      </c>
      <c r="L114" s="38">
        <v>0.0</v>
      </c>
      <c r="M114" s="20" t="str">
        <f t="shared" si="3"/>
        <v>White</v>
      </c>
      <c r="N114" s="3">
        <v>984.1</v>
      </c>
      <c r="O114" s="3">
        <v>1080.95</v>
      </c>
      <c r="P114" s="23" t="b">
        <f t="shared" si="4"/>
        <v>1</v>
      </c>
      <c r="Q114" s="3">
        <v>960.0</v>
      </c>
      <c r="R114" s="3">
        <v>1031.0</v>
      </c>
      <c r="S114" s="23" t="b">
        <f t="shared" si="5"/>
        <v>1</v>
      </c>
      <c r="T114" s="23" t="str">
        <f t="shared" si="6"/>
        <v>TRUE</v>
      </c>
      <c r="U114" s="3">
        <v>1384.0</v>
      </c>
      <c r="V114" s="3">
        <v>1645.0</v>
      </c>
      <c r="W114" s="23" t="b">
        <f t="shared" si="22"/>
        <v>1</v>
      </c>
      <c r="X114" s="3">
        <v>780.0</v>
      </c>
      <c r="Y114" s="3">
        <v>768.0</v>
      </c>
      <c r="Z114" s="23" t="b">
        <f t="shared" si="23"/>
        <v>0</v>
      </c>
      <c r="AA114" s="3">
        <v>0.0</v>
      </c>
      <c r="AB114" s="3">
        <v>5.0</v>
      </c>
      <c r="AC114" s="23" t="b">
        <f t="shared" si="7"/>
        <v>1</v>
      </c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</row>
    <row r="115">
      <c r="A115" s="2" t="s">
        <v>358</v>
      </c>
      <c r="B115" s="2" t="s">
        <v>26</v>
      </c>
      <c r="C115" s="38">
        <v>1.0</v>
      </c>
      <c r="D115" s="36"/>
      <c r="E115" s="36" t="str">
        <f t="shared" si="1"/>
        <v>male</v>
      </c>
      <c r="F115" s="38">
        <v>3.0</v>
      </c>
      <c r="G115" s="20" t="str">
        <f t="shared" si="2"/>
        <v>25-34</v>
      </c>
      <c r="H115" s="38">
        <v>1.0</v>
      </c>
      <c r="I115" s="38">
        <v>0.0</v>
      </c>
      <c r="J115" s="38">
        <v>0.0</v>
      </c>
      <c r="K115" s="38">
        <v>0.0</v>
      </c>
      <c r="L115" s="38">
        <v>0.0</v>
      </c>
      <c r="M115" s="20" t="str">
        <f t="shared" si="3"/>
        <v>White</v>
      </c>
      <c r="N115" s="3">
        <v>1494.05</v>
      </c>
      <c r="O115" s="3">
        <v>1494.2</v>
      </c>
      <c r="P115" s="23" t="b">
        <f t="shared" si="4"/>
        <v>1</v>
      </c>
      <c r="Q115" s="3">
        <v>1449.5</v>
      </c>
      <c r="R115" s="3">
        <v>1320.0</v>
      </c>
      <c r="S115" s="23" t="b">
        <f t="shared" si="5"/>
        <v>0</v>
      </c>
      <c r="T115" s="23" t="str">
        <f t="shared" si="6"/>
        <v>FALSE</v>
      </c>
      <c r="U115" s="3">
        <v>2292.0</v>
      </c>
      <c r="V115" s="3">
        <v>2842.0</v>
      </c>
      <c r="W115" s="23" t="b">
        <f t="shared" si="22"/>
        <v>1</v>
      </c>
      <c r="X115" s="3">
        <v>1045.0</v>
      </c>
      <c r="Y115" s="3">
        <v>654.0</v>
      </c>
      <c r="Z115" s="23" t="b">
        <f t="shared" si="23"/>
        <v>0</v>
      </c>
      <c r="AA115" s="3">
        <v>20.0</v>
      </c>
      <c r="AB115" s="3">
        <v>15.0</v>
      </c>
      <c r="AC115" s="23" t="b">
        <f t="shared" si="7"/>
        <v>0</v>
      </c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</row>
    <row r="116">
      <c r="A116" s="2" t="s">
        <v>359</v>
      </c>
      <c r="B116" s="2" t="s">
        <v>30</v>
      </c>
      <c r="C116" s="38">
        <v>1.0</v>
      </c>
      <c r="D116" s="36"/>
      <c r="E116" s="36" t="str">
        <f t="shared" si="1"/>
        <v>male</v>
      </c>
      <c r="F116" s="38">
        <v>3.0</v>
      </c>
      <c r="G116" s="20" t="str">
        <f t="shared" si="2"/>
        <v>25-34</v>
      </c>
      <c r="H116" s="38">
        <v>1.0</v>
      </c>
      <c r="I116" s="38">
        <v>0.0</v>
      </c>
      <c r="J116" s="38">
        <v>0.0</v>
      </c>
      <c r="K116" s="38">
        <v>0.0</v>
      </c>
      <c r="L116" s="38">
        <v>0.0</v>
      </c>
      <c r="M116" s="20" t="str">
        <f t="shared" si="3"/>
        <v>White</v>
      </c>
      <c r="N116" s="3">
        <v>1120.25</v>
      </c>
      <c r="O116" s="3">
        <v>765.3</v>
      </c>
      <c r="P116" s="23" t="b">
        <f t="shared" si="4"/>
        <v>0</v>
      </c>
      <c r="Q116" s="3">
        <v>1123.5</v>
      </c>
      <c r="R116" s="3">
        <v>743.5</v>
      </c>
      <c r="S116" s="23" t="b">
        <f t="shared" si="5"/>
        <v>0</v>
      </c>
      <c r="T116" s="23" t="str">
        <f t="shared" si="6"/>
        <v>TRUE</v>
      </c>
      <c r="U116" s="3">
        <v>1720.0</v>
      </c>
      <c r="V116" s="3">
        <v>1049.0</v>
      </c>
      <c r="W116" s="23" t="b">
        <f t="shared" si="22"/>
        <v>0</v>
      </c>
      <c r="X116" s="3">
        <v>578.0</v>
      </c>
      <c r="Y116" s="3">
        <v>574.0</v>
      </c>
      <c r="Z116" s="23" t="b">
        <f t="shared" si="23"/>
        <v>0</v>
      </c>
      <c r="AA116" s="3">
        <v>15.0</v>
      </c>
      <c r="AB116" s="3">
        <v>0.0</v>
      </c>
      <c r="AC116" s="23" t="b">
        <f t="shared" si="7"/>
        <v>0</v>
      </c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</row>
    <row r="117">
      <c r="A117" s="2" t="s">
        <v>360</v>
      </c>
      <c r="B117" s="2" t="s">
        <v>26</v>
      </c>
      <c r="C117" s="38">
        <v>1.0</v>
      </c>
      <c r="D117" s="36"/>
      <c r="E117" s="36" t="str">
        <f t="shared" si="1"/>
        <v>male</v>
      </c>
      <c r="F117" s="38">
        <v>3.0</v>
      </c>
      <c r="G117" s="20" t="str">
        <f t="shared" si="2"/>
        <v>25-34</v>
      </c>
      <c r="H117" s="38">
        <v>1.0</v>
      </c>
      <c r="I117" s="38">
        <v>0.0</v>
      </c>
      <c r="J117" s="38">
        <v>0.0</v>
      </c>
      <c r="K117" s="38">
        <v>0.0</v>
      </c>
      <c r="L117" s="38">
        <v>0.0</v>
      </c>
      <c r="M117" s="20" t="str">
        <f t="shared" si="3"/>
        <v>White</v>
      </c>
      <c r="N117" s="3">
        <v>1034.75</v>
      </c>
      <c r="O117" s="3">
        <v>1181.8</v>
      </c>
      <c r="P117" s="23" t="b">
        <f t="shared" si="4"/>
        <v>1</v>
      </c>
      <c r="Q117" s="3">
        <v>1024.0</v>
      </c>
      <c r="R117" s="3">
        <v>1143.0</v>
      </c>
      <c r="S117" s="23" t="b">
        <f t="shared" si="5"/>
        <v>1</v>
      </c>
      <c r="T117" s="23" t="str">
        <f t="shared" si="6"/>
        <v>TRUE</v>
      </c>
      <c r="U117" s="3">
        <v>1439.0</v>
      </c>
      <c r="V117" s="3">
        <v>1570.0</v>
      </c>
      <c r="W117" s="23" t="b">
        <f t="shared" si="22"/>
        <v>1</v>
      </c>
      <c r="X117" s="3">
        <v>420.0</v>
      </c>
      <c r="Y117" s="3">
        <v>905.0</v>
      </c>
      <c r="Z117" s="23" t="b">
        <f t="shared" si="23"/>
        <v>1</v>
      </c>
      <c r="AA117" s="3">
        <v>5.0</v>
      </c>
      <c r="AB117" s="3">
        <v>5.0</v>
      </c>
      <c r="AC117" s="23" t="b">
        <f t="shared" si="7"/>
        <v>0</v>
      </c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</row>
    <row r="118">
      <c r="A118" s="2" t="s">
        <v>361</v>
      </c>
      <c r="B118" s="2" t="s">
        <v>30</v>
      </c>
      <c r="C118" s="38">
        <v>1.0</v>
      </c>
      <c r="D118" s="36"/>
      <c r="E118" s="36" t="str">
        <f t="shared" si="1"/>
        <v>male</v>
      </c>
      <c r="F118" s="38">
        <v>3.0</v>
      </c>
      <c r="G118" s="20" t="str">
        <f t="shared" si="2"/>
        <v>25-34</v>
      </c>
      <c r="H118" s="38">
        <v>1.0</v>
      </c>
      <c r="I118" s="38">
        <v>0.0</v>
      </c>
      <c r="J118" s="38">
        <v>0.0</v>
      </c>
      <c r="K118" s="38">
        <v>0.0</v>
      </c>
      <c r="L118" s="38">
        <v>0.0</v>
      </c>
      <c r="M118" s="20" t="str">
        <f t="shared" si="3"/>
        <v>White</v>
      </c>
      <c r="N118" s="3">
        <v>795.5</v>
      </c>
      <c r="O118" s="3">
        <v>835.5</v>
      </c>
      <c r="P118" s="23" t="b">
        <f t="shared" si="4"/>
        <v>1</v>
      </c>
      <c r="Q118" s="3">
        <v>736.0</v>
      </c>
      <c r="R118" s="3">
        <v>807.5</v>
      </c>
      <c r="S118" s="23" t="b">
        <f t="shared" si="5"/>
        <v>1</v>
      </c>
      <c r="T118" s="23" t="str">
        <f t="shared" si="6"/>
        <v>TRUE</v>
      </c>
      <c r="U118" s="3">
        <v>1502.0</v>
      </c>
      <c r="V118" s="3">
        <v>1658.0</v>
      </c>
      <c r="W118" s="23" t="b">
        <f t="shared" si="22"/>
        <v>1</v>
      </c>
      <c r="X118" s="3">
        <v>558.0</v>
      </c>
      <c r="Y118" s="3">
        <v>571.0</v>
      </c>
      <c r="Z118" s="23" t="b">
        <f t="shared" si="23"/>
        <v>1</v>
      </c>
      <c r="AA118" s="3">
        <v>0.0</v>
      </c>
      <c r="AB118" s="3">
        <v>0.0</v>
      </c>
      <c r="AC118" s="23" t="b">
        <f t="shared" si="7"/>
        <v>0</v>
      </c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</row>
    <row r="119">
      <c r="A119" s="2" t="s">
        <v>362</v>
      </c>
      <c r="B119" s="2" t="s">
        <v>26</v>
      </c>
      <c r="C119" s="38">
        <v>1.0</v>
      </c>
      <c r="D119" s="36"/>
      <c r="E119" s="36" t="str">
        <f t="shared" si="1"/>
        <v>male</v>
      </c>
      <c r="F119" s="38">
        <v>3.0</v>
      </c>
      <c r="G119" s="20" t="str">
        <f t="shared" si="2"/>
        <v>25-34</v>
      </c>
      <c r="H119" s="38">
        <v>1.0</v>
      </c>
      <c r="I119" s="38">
        <v>0.0</v>
      </c>
      <c r="J119" s="38">
        <v>0.0</v>
      </c>
      <c r="K119" s="38">
        <v>0.0</v>
      </c>
      <c r="L119" s="38">
        <v>0.0</v>
      </c>
      <c r="M119" s="20" t="str">
        <f t="shared" si="3"/>
        <v>White</v>
      </c>
      <c r="N119" s="3">
        <v>845.55</v>
      </c>
      <c r="O119" s="3">
        <v>830.0</v>
      </c>
      <c r="P119" s="23" t="b">
        <f t="shared" si="4"/>
        <v>0</v>
      </c>
      <c r="Q119" s="3">
        <v>834.0</v>
      </c>
      <c r="R119" s="3">
        <v>803.0</v>
      </c>
      <c r="S119" s="23" t="b">
        <f t="shared" si="5"/>
        <v>0</v>
      </c>
      <c r="T119" s="23" t="str">
        <f t="shared" si="6"/>
        <v>TRUE</v>
      </c>
      <c r="U119" s="3">
        <v>1322.0</v>
      </c>
      <c r="V119" s="3">
        <v>1416.0</v>
      </c>
      <c r="W119" s="23" t="b">
        <f t="shared" si="22"/>
        <v>1</v>
      </c>
      <c r="X119" s="3">
        <v>541.0</v>
      </c>
      <c r="Y119" s="3">
        <v>521.0</v>
      </c>
      <c r="Z119" s="23" t="b">
        <f t="shared" si="23"/>
        <v>0</v>
      </c>
      <c r="AA119" s="3">
        <v>10.0</v>
      </c>
      <c r="AB119" s="3">
        <v>15.0</v>
      </c>
      <c r="AC119" s="23" t="b">
        <f t="shared" si="7"/>
        <v>1</v>
      </c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</row>
    <row r="120">
      <c r="A120" s="2" t="s">
        <v>363</v>
      </c>
      <c r="B120" s="2" t="s">
        <v>26</v>
      </c>
      <c r="C120" s="38">
        <v>1.0</v>
      </c>
      <c r="D120" s="36"/>
      <c r="E120" s="36" t="str">
        <f t="shared" si="1"/>
        <v>male</v>
      </c>
      <c r="F120" s="38">
        <v>3.0</v>
      </c>
      <c r="G120" s="20" t="str">
        <f t="shared" si="2"/>
        <v>25-34</v>
      </c>
      <c r="H120" s="38">
        <v>1.0</v>
      </c>
      <c r="I120" s="38">
        <v>0.0</v>
      </c>
      <c r="J120" s="38">
        <v>0.0</v>
      </c>
      <c r="K120" s="38">
        <v>0.0</v>
      </c>
      <c r="L120" s="38">
        <v>0.0</v>
      </c>
      <c r="M120" s="20" t="str">
        <f t="shared" si="3"/>
        <v>White</v>
      </c>
      <c r="N120" s="3">
        <v>599.8</v>
      </c>
      <c r="O120" s="3">
        <v>966.75</v>
      </c>
      <c r="P120" s="23" t="b">
        <f t="shared" si="4"/>
        <v>1</v>
      </c>
      <c r="Q120" s="3">
        <v>564.0</v>
      </c>
      <c r="R120" s="3">
        <v>724.0</v>
      </c>
      <c r="S120" s="23" t="b">
        <f t="shared" si="5"/>
        <v>1</v>
      </c>
      <c r="T120" s="23" t="str">
        <f t="shared" si="6"/>
        <v>TRUE</v>
      </c>
      <c r="U120" s="3">
        <v>824.0</v>
      </c>
      <c r="V120" s="3">
        <v>2576.0</v>
      </c>
      <c r="W120" s="23" t="b">
        <f t="shared" si="22"/>
        <v>1</v>
      </c>
      <c r="X120" s="3">
        <v>437.0</v>
      </c>
      <c r="Y120" s="3">
        <v>435.0</v>
      </c>
      <c r="Z120" s="23" t="b">
        <f t="shared" si="23"/>
        <v>0</v>
      </c>
      <c r="AA120" s="3">
        <v>5.0</v>
      </c>
      <c r="AB120" s="3">
        <v>0.0</v>
      </c>
      <c r="AC120" s="23" t="b">
        <f t="shared" si="7"/>
        <v>0</v>
      </c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</row>
    <row r="121">
      <c r="A121" s="2" t="s">
        <v>364</v>
      </c>
      <c r="B121" s="2" t="s">
        <v>365</v>
      </c>
      <c r="C121" s="38">
        <v>1.0</v>
      </c>
      <c r="D121" s="36"/>
      <c r="E121" s="36" t="str">
        <f t="shared" si="1"/>
        <v>male</v>
      </c>
      <c r="F121" s="38">
        <v>4.0</v>
      </c>
      <c r="G121" s="20" t="str">
        <f t="shared" si="2"/>
        <v>35-44</v>
      </c>
      <c r="H121" s="38">
        <v>0.0</v>
      </c>
      <c r="I121" s="38">
        <v>0.0</v>
      </c>
      <c r="J121" s="38">
        <v>0.0</v>
      </c>
      <c r="K121" s="38">
        <v>1.0</v>
      </c>
      <c r="L121" s="38">
        <v>0.0</v>
      </c>
      <c r="M121" s="20" t="str">
        <f t="shared" si="3"/>
        <v>Asian or Pacific Islander</v>
      </c>
      <c r="N121" s="3">
        <v>1266.8</v>
      </c>
      <c r="O121" s="3">
        <v>998.55</v>
      </c>
      <c r="P121" s="23" t="b">
        <f t="shared" si="4"/>
        <v>0</v>
      </c>
      <c r="Q121" s="3">
        <v>994.0</v>
      </c>
      <c r="R121" s="3">
        <v>852.5</v>
      </c>
      <c r="S121" s="23" t="b">
        <f t="shared" si="5"/>
        <v>0</v>
      </c>
      <c r="T121" s="23" t="str">
        <f t="shared" si="6"/>
        <v>TRUE</v>
      </c>
      <c r="U121" s="3">
        <v>5514.0</v>
      </c>
      <c r="V121" s="3">
        <v>2815.0</v>
      </c>
      <c r="W121" s="23" t="b">
        <f t="shared" si="22"/>
        <v>0</v>
      </c>
      <c r="X121" s="3">
        <v>610.0</v>
      </c>
      <c r="Y121" s="3">
        <v>588.0</v>
      </c>
      <c r="Z121" s="23" t="b">
        <f t="shared" si="23"/>
        <v>0</v>
      </c>
      <c r="AA121" s="3">
        <v>5.0</v>
      </c>
      <c r="AB121" s="3">
        <v>5.0</v>
      </c>
      <c r="AC121" s="23" t="b">
        <f t="shared" si="7"/>
        <v>0</v>
      </c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</row>
    <row r="122">
      <c r="A122" s="2" t="s">
        <v>366</v>
      </c>
      <c r="B122" s="2" t="s">
        <v>26</v>
      </c>
      <c r="C122" s="38">
        <v>1.0</v>
      </c>
      <c r="D122" s="36"/>
      <c r="E122" s="36" t="str">
        <f t="shared" si="1"/>
        <v>male</v>
      </c>
      <c r="F122" s="38">
        <v>4.0</v>
      </c>
      <c r="G122" s="20" t="str">
        <f t="shared" si="2"/>
        <v>35-44</v>
      </c>
      <c r="H122" s="38">
        <v>0.0</v>
      </c>
      <c r="I122" s="38">
        <v>1.0</v>
      </c>
      <c r="J122" s="38">
        <v>0.0</v>
      </c>
      <c r="K122" s="38">
        <v>0.0</v>
      </c>
      <c r="L122" s="38">
        <v>0.0</v>
      </c>
      <c r="M122" s="20" t="str">
        <f t="shared" si="3"/>
        <v>Hispanic or Latino</v>
      </c>
      <c r="N122" s="3">
        <v>2461.7</v>
      </c>
      <c r="O122" s="3">
        <v>2297.45</v>
      </c>
      <c r="P122" s="23" t="b">
        <f t="shared" si="4"/>
        <v>0</v>
      </c>
      <c r="Q122" s="3">
        <v>1435.0</v>
      </c>
      <c r="R122" s="3">
        <v>2055.5</v>
      </c>
      <c r="S122" s="23" t="b">
        <f t="shared" si="5"/>
        <v>1</v>
      </c>
      <c r="T122" s="23" t="str">
        <f t="shared" si="6"/>
        <v>FALSE</v>
      </c>
      <c r="U122" s="3">
        <v>19462.0</v>
      </c>
      <c r="V122" s="3">
        <v>4735.0</v>
      </c>
      <c r="W122" s="23" t="b">
        <f t="shared" si="22"/>
        <v>0</v>
      </c>
      <c r="X122" s="3">
        <v>789.0</v>
      </c>
      <c r="Y122" s="3">
        <v>1299.0</v>
      </c>
      <c r="Z122" s="23" t="b">
        <f t="shared" si="23"/>
        <v>1</v>
      </c>
      <c r="AA122" s="3">
        <v>5.0</v>
      </c>
      <c r="AB122" s="3">
        <v>10.0</v>
      </c>
      <c r="AC122" s="23" t="b">
        <f t="shared" si="7"/>
        <v>1</v>
      </c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</row>
    <row r="123">
      <c r="A123" s="2" t="s">
        <v>367</v>
      </c>
      <c r="B123" s="2" t="s">
        <v>26</v>
      </c>
      <c r="C123" s="38">
        <v>1.0</v>
      </c>
      <c r="D123" s="36"/>
      <c r="E123" s="36" t="str">
        <f t="shared" si="1"/>
        <v>male</v>
      </c>
      <c r="F123" s="38">
        <v>4.0</v>
      </c>
      <c r="G123" s="20" t="str">
        <f t="shared" si="2"/>
        <v>35-44</v>
      </c>
      <c r="H123" s="38">
        <v>1.0</v>
      </c>
      <c r="I123" s="38">
        <v>0.0</v>
      </c>
      <c r="J123" s="38">
        <v>0.0</v>
      </c>
      <c r="K123" s="38">
        <v>0.0</v>
      </c>
      <c r="L123" s="38">
        <v>0.0</v>
      </c>
      <c r="M123" s="20" t="str">
        <f t="shared" si="3"/>
        <v>White</v>
      </c>
      <c r="N123" s="3">
        <v>596.1</v>
      </c>
      <c r="O123" s="3">
        <v>710.4</v>
      </c>
      <c r="P123" s="23" t="b">
        <f t="shared" si="4"/>
        <v>1</v>
      </c>
      <c r="Q123" s="3">
        <v>592.0</v>
      </c>
      <c r="R123" s="3">
        <v>650.5</v>
      </c>
      <c r="S123" s="23" t="b">
        <f t="shared" si="5"/>
        <v>1</v>
      </c>
      <c r="T123" s="23" t="str">
        <f t="shared" si="6"/>
        <v>TRUE</v>
      </c>
      <c r="U123" s="3">
        <v>775.0</v>
      </c>
      <c r="V123" s="3">
        <v>934.0</v>
      </c>
      <c r="W123" s="23" t="b">
        <f t="shared" si="22"/>
        <v>1</v>
      </c>
      <c r="X123" s="3">
        <v>455.0</v>
      </c>
      <c r="Y123" s="3">
        <v>519.0</v>
      </c>
      <c r="Z123" s="23" t="b">
        <f t="shared" si="23"/>
        <v>1</v>
      </c>
      <c r="AA123" s="3">
        <v>5.0</v>
      </c>
      <c r="AB123" s="3">
        <v>5.0</v>
      </c>
      <c r="AC123" s="23" t="b">
        <f t="shared" si="7"/>
        <v>0</v>
      </c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</row>
    <row r="124">
      <c r="A124" s="2" t="s">
        <v>368</v>
      </c>
      <c r="B124" s="2" t="s">
        <v>26</v>
      </c>
      <c r="C124" s="38">
        <v>1.0</v>
      </c>
      <c r="D124" s="36"/>
      <c r="E124" s="36" t="str">
        <f t="shared" si="1"/>
        <v>male</v>
      </c>
      <c r="F124" s="38">
        <v>4.0</v>
      </c>
      <c r="G124" s="20" t="str">
        <f t="shared" si="2"/>
        <v>35-44</v>
      </c>
      <c r="H124" s="38">
        <v>1.0</v>
      </c>
      <c r="I124" s="38">
        <v>0.0</v>
      </c>
      <c r="J124" s="38">
        <v>0.0</v>
      </c>
      <c r="K124" s="38">
        <v>0.0</v>
      </c>
      <c r="L124" s="38">
        <v>0.0</v>
      </c>
      <c r="M124" s="20" t="str">
        <f t="shared" si="3"/>
        <v>White</v>
      </c>
      <c r="N124" s="3">
        <v>853.5</v>
      </c>
      <c r="O124" s="3">
        <v>785.65</v>
      </c>
      <c r="P124" s="23" t="b">
        <f t="shared" si="4"/>
        <v>0</v>
      </c>
      <c r="Q124" s="3">
        <v>753.0</v>
      </c>
      <c r="R124" s="3">
        <v>739.5</v>
      </c>
      <c r="S124" s="23" t="b">
        <f t="shared" si="5"/>
        <v>0</v>
      </c>
      <c r="T124" s="23" t="str">
        <f t="shared" si="6"/>
        <v>TRUE</v>
      </c>
      <c r="U124" s="3">
        <v>1768.0</v>
      </c>
      <c r="V124" s="3">
        <v>1153.0</v>
      </c>
      <c r="W124" s="23" t="b">
        <f t="shared" si="22"/>
        <v>0</v>
      </c>
      <c r="X124" s="3">
        <v>577.0</v>
      </c>
      <c r="Y124" s="3">
        <v>538.0</v>
      </c>
      <c r="Z124" s="23" t="b">
        <f t="shared" si="23"/>
        <v>0</v>
      </c>
      <c r="AA124" s="3">
        <v>5.0</v>
      </c>
      <c r="AB124" s="3">
        <v>0.0</v>
      </c>
      <c r="AC124" s="23" t="b">
        <f t="shared" si="7"/>
        <v>0</v>
      </c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</row>
    <row r="125">
      <c r="A125" s="2" t="s">
        <v>369</v>
      </c>
      <c r="B125" s="2" t="s">
        <v>82</v>
      </c>
      <c r="C125" s="38">
        <v>1.0</v>
      </c>
      <c r="D125" s="36"/>
      <c r="E125" s="36" t="str">
        <f t="shared" si="1"/>
        <v>male</v>
      </c>
      <c r="F125" s="38">
        <v>4.0</v>
      </c>
      <c r="G125" s="20" t="str">
        <f t="shared" si="2"/>
        <v>35-44</v>
      </c>
      <c r="H125" s="38">
        <v>1.0</v>
      </c>
      <c r="I125" s="38">
        <v>0.0</v>
      </c>
      <c r="J125" s="38">
        <v>0.0</v>
      </c>
      <c r="K125" s="38">
        <v>0.0</v>
      </c>
      <c r="L125" s="38">
        <v>0.0</v>
      </c>
      <c r="M125" s="20" t="str">
        <f t="shared" si="3"/>
        <v>White</v>
      </c>
      <c r="N125" s="3">
        <v>1256.15</v>
      </c>
      <c r="O125" s="3">
        <v>1429.95</v>
      </c>
      <c r="P125" s="23" t="b">
        <f t="shared" si="4"/>
        <v>1</v>
      </c>
      <c r="Q125" s="3">
        <v>1202.5</v>
      </c>
      <c r="R125" s="3">
        <v>1319.5</v>
      </c>
      <c r="S125" s="23" t="b">
        <f t="shared" si="5"/>
        <v>1</v>
      </c>
      <c r="T125" s="23" t="str">
        <f t="shared" si="6"/>
        <v>TRUE</v>
      </c>
      <c r="U125" s="3">
        <v>2347.0</v>
      </c>
      <c r="V125" s="3">
        <v>3170.0</v>
      </c>
      <c r="W125" s="23" t="b">
        <f t="shared" si="22"/>
        <v>1</v>
      </c>
      <c r="X125" s="3">
        <v>901.0</v>
      </c>
      <c r="Y125" s="3">
        <v>445.0</v>
      </c>
      <c r="Z125" s="23" t="b">
        <f t="shared" si="23"/>
        <v>0</v>
      </c>
      <c r="AA125" s="3">
        <v>20.0</v>
      </c>
      <c r="AB125" s="3">
        <v>10.0</v>
      </c>
      <c r="AC125" s="23" t="b">
        <f t="shared" si="7"/>
        <v>0</v>
      </c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</row>
    <row r="126">
      <c r="A126" s="2" t="s">
        <v>370</v>
      </c>
      <c r="B126" s="2" t="s">
        <v>26</v>
      </c>
      <c r="C126" s="38">
        <v>1.0</v>
      </c>
      <c r="D126" s="36"/>
      <c r="E126" s="36" t="str">
        <f t="shared" si="1"/>
        <v>male</v>
      </c>
      <c r="F126" s="38">
        <v>4.0</v>
      </c>
      <c r="G126" s="20" t="str">
        <f t="shared" si="2"/>
        <v>35-44</v>
      </c>
      <c r="H126" s="38">
        <v>1.0</v>
      </c>
      <c r="I126" s="38">
        <v>0.0</v>
      </c>
      <c r="J126" s="38">
        <v>0.0</v>
      </c>
      <c r="K126" s="38">
        <v>0.0</v>
      </c>
      <c r="L126" s="38">
        <v>0.0</v>
      </c>
      <c r="M126" s="20" t="str">
        <f t="shared" si="3"/>
        <v>White</v>
      </c>
      <c r="N126" s="3">
        <v>726.95</v>
      </c>
      <c r="O126" s="3">
        <v>775.55</v>
      </c>
      <c r="P126" s="23" t="b">
        <f t="shared" si="4"/>
        <v>1</v>
      </c>
      <c r="Q126" s="3">
        <v>697.0</v>
      </c>
      <c r="R126" s="3">
        <v>703.0</v>
      </c>
      <c r="S126" s="23" t="b">
        <f t="shared" si="5"/>
        <v>1</v>
      </c>
      <c r="T126" s="23" t="str">
        <f t="shared" si="6"/>
        <v>TRUE</v>
      </c>
      <c r="U126" s="3">
        <v>1173.0</v>
      </c>
      <c r="V126" s="3">
        <v>1543.0</v>
      </c>
      <c r="W126" s="23" t="b">
        <f t="shared" si="22"/>
        <v>1</v>
      </c>
      <c r="X126" s="3">
        <v>527.0</v>
      </c>
      <c r="Y126" s="3">
        <v>526.0</v>
      </c>
      <c r="Z126" s="23" t="b">
        <f t="shared" si="23"/>
        <v>0</v>
      </c>
      <c r="AA126" s="3">
        <v>5.0</v>
      </c>
      <c r="AB126" s="3">
        <v>5.0</v>
      </c>
      <c r="AC126" s="23" t="b">
        <f t="shared" si="7"/>
        <v>0</v>
      </c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</row>
    <row r="127">
      <c r="A127" s="2" t="s">
        <v>371</v>
      </c>
      <c r="B127" s="2" t="s">
        <v>372</v>
      </c>
      <c r="C127" s="38">
        <v>1.0</v>
      </c>
      <c r="D127" s="36"/>
      <c r="E127" s="36" t="str">
        <f t="shared" si="1"/>
        <v>male</v>
      </c>
      <c r="F127" s="38">
        <v>4.0</v>
      </c>
      <c r="G127" s="20" t="str">
        <f t="shared" si="2"/>
        <v>35-44</v>
      </c>
      <c r="H127" s="38">
        <v>1.0</v>
      </c>
      <c r="I127" s="38">
        <v>0.0</v>
      </c>
      <c r="J127" s="38">
        <v>0.0</v>
      </c>
      <c r="K127" s="38">
        <v>0.0</v>
      </c>
      <c r="L127" s="38">
        <v>0.0</v>
      </c>
      <c r="M127" s="20" t="str">
        <f t="shared" si="3"/>
        <v>White</v>
      </c>
      <c r="N127" s="3">
        <v>1304.65</v>
      </c>
      <c r="O127" s="3">
        <v>1462.85</v>
      </c>
      <c r="P127" s="23" t="b">
        <f t="shared" si="4"/>
        <v>1</v>
      </c>
      <c r="Q127" s="3">
        <v>1143.5</v>
      </c>
      <c r="R127" s="3">
        <v>934.0</v>
      </c>
      <c r="S127" s="23" t="b">
        <f t="shared" si="5"/>
        <v>0</v>
      </c>
      <c r="T127" s="23" t="str">
        <f t="shared" si="6"/>
        <v>FALSE</v>
      </c>
      <c r="U127" s="3">
        <v>2738.0</v>
      </c>
      <c r="V127" s="3">
        <v>5176.0</v>
      </c>
      <c r="W127" s="23" t="b">
        <f t="shared" si="22"/>
        <v>1</v>
      </c>
      <c r="X127" s="3">
        <v>699.0</v>
      </c>
      <c r="Y127" s="3">
        <v>600.0</v>
      </c>
      <c r="Z127" s="23" t="b">
        <f t="shared" si="23"/>
        <v>0</v>
      </c>
      <c r="AA127" s="3">
        <v>5.0</v>
      </c>
      <c r="AB127" s="3">
        <v>5.0</v>
      </c>
      <c r="AC127" s="23" t="b">
        <f t="shared" si="7"/>
        <v>0</v>
      </c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</row>
    <row r="128">
      <c r="A128" s="2" t="s">
        <v>373</v>
      </c>
      <c r="B128" s="2" t="s">
        <v>74</v>
      </c>
      <c r="C128" s="38">
        <v>1.0</v>
      </c>
      <c r="D128" s="36"/>
      <c r="E128" s="36" t="str">
        <f t="shared" si="1"/>
        <v>male</v>
      </c>
      <c r="F128" s="38">
        <v>4.0</v>
      </c>
      <c r="G128" s="20" t="str">
        <f t="shared" si="2"/>
        <v>35-44</v>
      </c>
      <c r="H128" s="38">
        <v>1.0</v>
      </c>
      <c r="I128" s="38">
        <v>0.0</v>
      </c>
      <c r="J128" s="38">
        <v>0.0</v>
      </c>
      <c r="K128" s="38">
        <v>0.0</v>
      </c>
      <c r="L128" s="38">
        <v>0.0</v>
      </c>
      <c r="M128" s="20" t="str">
        <f t="shared" si="3"/>
        <v>White</v>
      </c>
      <c r="N128" s="3">
        <v>741.05</v>
      </c>
      <c r="O128" s="3">
        <v>1181.95</v>
      </c>
      <c r="P128" s="23" t="b">
        <f t="shared" si="4"/>
        <v>1</v>
      </c>
      <c r="Q128" s="3">
        <v>635.0</v>
      </c>
      <c r="R128" s="3">
        <v>881.5</v>
      </c>
      <c r="S128" s="23" t="b">
        <f t="shared" si="5"/>
        <v>1</v>
      </c>
      <c r="T128" s="23" t="str">
        <f t="shared" si="6"/>
        <v>TRUE</v>
      </c>
      <c r="U128" s="3">
        <v>1590.0</v>
      </c>
      <c r="V128" s="3">
        <v>3429.0</v>
      </c>
      <c r="W128" s="23" t="b">
        <f t="shared" si="22"/>
        <v>1</v>
      </c>
      <c r="X128" s="3">
        <v>486.0</v>
      </c>
      <c r="Y128" s="3">
        <v>476.0</v>
      </c>
      <c r="Z128" s="23" t="b">
        <f t="shared" si="23"/>
        <v>0</v>
      </c>
      <c r="AA128" s="3">
        <v>5.0</v>
      </c>
      <c r="AB128" s="3">
        <v>5.0</v>
      </c>
      <c r="AC128" s="23" t="b">
        <f t="shared" si="7"/>
        <v>0</v>
      </c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</row>
    <row r="129">
      <c r="A129" s="2" t="s">
        <v>374</v>
      </c>
      <c r="B129" s="2" t="s">
        <v>82</v>
      </c>
      <c r="C129" s="38">
        <v>1.0</v>
      </c>
      <c r="D129" s="36"/>
      <c r="E129" s="36" t="str">
        <f t="shared" si="1"/>
        <v>male</v>
      </c>
      <c r="F129" s="38">
        <v>4.0</v>
      </c>
      <c r="G129" s="20" t="str">
        <f t="shared" si="2"/>
        <v>35-44</v>
      </c>
      <c r="H129" s="38">
        <v>1.0</v>
      </c>
      <c r="I129" s="38">
        <v>0.0</v>
      </c>
      <c r="J129" s="38">
        <v>0.0</v>
      </c>
      <c r="K129" s="38">
        <v>0.0</v>
      </c>
      <c r="L129" s="38">
        <v>0.0</v>
      </c>
      <c r="M129" s="20" t="str">
        <f t="shared" si="3"/>
        <v>White</v>
      </c>
      <c r="N129" s="3">
        <v>1287.0</v>
      </c>
      <c r="O129" s="3">
        <v>823.1</v>
      </c>
      <c r="P129" s="23" t="b">
        <f t="shared" si="4"/>
        <v>0</v>
      </c>
      <c r="Q129" s="3">
        <v>1129.5</v>
      </c>
      <c r="R129" s="3">
        <v>796.5</v>
      </c>
      <c r="S129" s="23" t="b">
        <f t="shared" si="5"/>
        <v>0</v>
      </c>
      <c r="T129" s="23" t="str">
        <f t="shared" si="6"/>
        <v>TRUE</v>
      </c>
      <c r="U129" s="3">
        <v>3000.0</v>
      </c>
      <c r="V129" s="3">
        <v>1175.0</v>
      </c>
      <c r="W129" s="23" t="b">
        <f t="shared" si="22"/>
        <v>0</v>
      </c>
      <c r="X129" s="3">
        <v>664.0</v>
      </c>
      <c r="Y129" s="3">
        <v>548.0</v>
      </c>
      <c r="Z129" s="23" t="b">
        <f t="shared" si="23"/>
        <v>0</v>
      </c>
      <c r="AA129" s="3">
        <v>15.0</v>
      </c>
      <c r="AB129" s="3">
        <v>10.0</v>
      </c>
      <c r="AC129" s="23" t="b">
        <f t="shared" si="7"/>
        <v>0</v>
      </c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</row>
    <row r="130">
      <c r="A130" s="2" t="s">
        <v>375</v>
      </c>
      <c r="B130" s="2" t="s">
        <v>26</v>
      </c>
      <c r="C130" s="38">
        <v>1.0</v>
      </c>
      <c r="D130" s="36"/>
      <c r="E130" s="36" t="str">
        <f t="shared" si="1"/>
        <v>male</v>
      </c>
      <c r="F130" s="38">
        <v>4.0</v>
      </c>
      <c r="G130" s="20" t="str">
        <f t="shared" si="2"/>
        <v>35-44</v>
      </c>
      <c r="H130" s="38">
        <v>1.0</v>
      </c>
      <c r="I130" s="38">
        <v>0.0</v>
      </c>
      <c r="J130" s="38">
        <v>0.0</v>
      </c>
      <c r="K130" s="38">
        <v>0.0</v>
      </c>
      <c r="L130" s="38">
        <v>0.0</v>
      </c>
      <c r="M130" s="20" t="str">
        <f t="shared" si="3"/>
        <v>White</v>
      </c>
      <c r="N130" s="3">
        <v>678.4</v>
      </c>
      <c r="O130" s="3">
        <v>742.65</v>
      </c>
      <c r="P130" s="23" t="b">
        <f t="shared" si="4"/>
        <v>1</v>
      </c>
      <c r="Q130" s="3">
        <v>550.5</v>
      </c>
      <c r="R130" s="3">
        <v>593.5</v>
      </c>
      <c r="S130" s="23" t="b">
        <f t="shared" si="5"/>
        <v>1</v>
      </c>
      <c r="T130" s="23" t="str">
        <f t="shared" si="6"/>
        <v>TRUE</v>
      </c>
      <c r="U130" s="3">
        <v>1672.0</v>
      </c>
      <c r="V130" s="3">
        <v>1576.0</v>
      </c>
      <c r="W130" s="23" t="b">
        <f t="shared" si="22"/>
        <v>0</v>
      </c>
      <c r="X130" s="3">
        <v>361.0</v>
      </c>
      <c r="Y130" s="3">
        <v>492.0</v>
      </c>
      <c r="Z130" s="23" t="b">
        <f t="shared" si="23"/>
        <v>1</v>
      </c>
      <c r="AA130" s="3">
        <v>0.0</v>
      </c>
      <c r="AB130" s="3">
        <v>5.0</v>
      </c>
      <c r="AC130" s="23" t="b">
        <f t="shared" si="7"/>
        <v>1</v>
      </c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</row>
    <row r="131">
      <c r="A131" s="2" t="s">
        <v>376</v>
      </c>
      <c r="B131" s="2" t="s">
        <v>26</v>
      </c>
      <c r="C131" s="38">
        <v>1.0</v>
      </c>
      <c r="D131" s="36"/>
      <c r="E131" s="36" t="str">
        <f t="shared" si="1"/>
        <v>male</v>
      </c>
      <c r="F131" s="38">
        <v>4.0</v>
      </c>
      <c r="G131" s="20" t="str">
        <f t="shared" si="2"/>
        <v>35-44</v>
      </c>
      <c r="H131" s="38">
        <v>1.0</v>
      </c>
      <c r="I131" s="38">
        <v>0.0</v>
      </c>
      <c r="J131" s="38">
        <v>0.0</v>
      </c>
      <c r="K131" s="38">
        <v>0.0</v>
      </c>
      <c r="L131" s="38">
        <v>0.0</v>
      </c>
      <c r="M131" s="20" t="str">
        <f t="shared" si="3"/>
        <v>White</v>
      </c>
      <c r="N131" s="3">
        <v>727.6</v>
      </c>
      <c r="O131" s="3">
        <v>765.0</v>
      </c>
      <c r="P131" s="23" t="b">
        <f t="shared" si="4"/>
        <v>1</v>
      </c>
      <c r="Q131" s="3">
        <v>701.5</v>
      </c>
      <c r="R131" s="3">
        <v>724.0</v>
      </c>
      <c r="S131" s="23" t="b">
        <f t="shared" si="5"/>
        <v>1</v>
      </c>
      <c r="T131" s="23" t="str">
        <f t="shared" si="6"/>
        <v>TRUE</v>
      </c>
      <c r="U131" s="3">
        <v>1226.0</v>
      </c>
      <c r="V131" s="3">
        <v>1416.0</v>
      </c>
      <c r="W131" s="23" t="b">
        <f t="shared" si="22"/>
        <v>1</v>
      </c>
      <c r="X131" s="3">
        <v>227.0</v>
      </c>
      <c r="Y131" s="3">
        <v>491.0</v>
      </c>
      <c r="Z131" s="23" t="b">
        <f t="shared" si="23"/>
        <v>1</v>
      </c>
      <c r="AA131" s="3">
        <v>5.0</v>
      </c>
      <c r="AB131" s="3">
        <v>0.0</v>
      </c>
      <c r="AC131" s="23" t="b">
        <f t="shared" si="7"/>
        <v>0</v>
      </c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</row>
    <row r="132">
      <c r="A132" s="2" t="s">
        <v>377</v>
      </c>
      <c r="B132" s="2" t="s">
        <v>26</v>
      </c>
      <c r="C132" s="38">
        <v>1.0</v>
      </c>
      <c r="D132" s="36"/>
      <c r="E132" s="36" t="str">
        <f t="shared" si="1"/>
        <v>male</v>
      </c>
      <c r="F132" s="38">
        <v>4.0</v>
      </c>
      <c r="G132" s="20" t="str">
        <f t="shared" si="2"/>
        <v>35-44</v>
      </c>
      <c r="H132" s="38">
        <v>1.0</v>
      </c>
      <c r="I132" s="38">
        <v>0.0</v>
      </c>
      <c r="J132" s="38">
        <v>0.0</v>
      </c>
      <c r="K132" s="38">
        <v>0.0</v>
      </c>
      <c r="L132" s="38">
        <v>0.0</v>
      </c>
      <c r="M132" s="20" t="str">
        <f t="shared" si="3"/>
        <v>White</v>
      </c>
      <c r="N132" s="3">
        <v>1031.65</v>
      </c>
      <c r="O132" s="3">
        <v>828.25</v>
      </c>
      <c r="P132" s="23" t="b">
        <f t="shared" si="4"/>
        <v>0</v>
      </c>
      <c r="Q132" s="3">
        <v>926.5</v>
      </c>
      <c r="R132" s="3">
        <v>756.5</v>
      </c>
      <c r="S132" s="23" t="b">
        <f t="shared" si="5"/>
        <v>0</v>
      </c>
      <c r="T132" s="23" t="str">
        <f t="shared" si="6"/>
        <v>TRUE</v>
      </c>
      <c r="U132" s="3">
        <v>1774.0</v>
      </c>
      <c r="V132" s="3">
        <v>1562.0</v>
      </c>
      <c r="W132" s="23" t="b">
        <f t="shared" si="22"/>
        <v>0</v>
      </c>
      <c r="X132" s="3">
        <v>584.0</v>
      </c>
      <c r="Y132" s="3">
        <v>477.0</v>
      </c>
      <c r="Z132" s="23" t="b">
        <f t="shared" si="23"/>
        <v>0</v>
      </c>
      <c r="AA132" s="3">
        <v>5.0</v>
      </c>
      <c r="AB132" s="3">
        <v>15.0</v>
      </c>
      <c r="AC132" s="23" t="b">
        <f t="shared" si="7"/>
        <v>1</v>
      </c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</row>
    <row r="133">
      <c r="A133" s="2" t="s">
        <v>378</v>
      </c>
      <c r="B133" s="2" t="s">
        <v>26</v>
      </c>
      <c r="C133" s="38">
        <v>1.0</v>
      </c>
      <c r="D133" s="36"/>
      <c r="E133" s="36" t="str">
        <f t="shared" si="1"/>
        <v>male</v>
      </c>
      <c r="F133" s="38">
        <v>4.0</v>
      </c>
      <c r="G133" s="20" t="str">
        <f t="shared" si="2"/>
        <v>35-44</v>
      </c>
      <c r="H133" s="38">
        <v>1.0</v>
      </c>
      <c r="I133" s="38">
        <v>0.0</v>
      </c>
      <c r="J133" s="38">
        <v>0.0</v>
      </c>
      <c r="K133" s="38">
        <v>0.0</v>
      </c>
      <c r="L133" s="38">
        <v>0.0</v>
      </c>
      <c r="M133" s="20" t="str">
        <f t="shared" si="3"/>
        <v>White</v>
      </c>
      <c r="N133" s="3">
        <v>1979.25</v>
      </c>
      <c r="O133" s="3">
        <v>2141.65</v>
      </c>
      <c r="P133" s="23" t="b">
        <f t="shared" si="4"/>
        <v>1</v>
      </c>
      <c r="Q133" s="3">
        <v>1566.5</v>
      </c>
      <c r="R133" s="3">
        <v>1401.0</v>
      </c>
      <c r="S133" s="23" t="b">
        <f t="shared" si="5"/>
        <v>0</v>
      </c>
      <c r="T133" s="23" t="str">
        <f t="shared" si="6"/>
        <v>FALSE</v>
      </c>
      <c r="U133" s="3">
        <v>5888.0</v>
      </c>
      <c r="V133" s="3">
        <v>9382.0</v>
      </c>
      <c r="W133" s="23" t="b">
        <f t="shared" si="22"/>
        <v>1</v>
      </c>
      <c r="X133" s="3">
        <v>747.0</v>
      </c>
      <c r="Y133" s="3">
        <v>190.0</v>
      </c>
      <c r="Z133" s="23" t="b">
        <f t="shared" si="23"/>
        <v>0</v>
      </c>
      <c r="AA133" s="3">
        <v>5.0</v>
      </c>
      <c r="AB133" s="3">
        <v>35.0</v>
      </c>
      <c r="AC133" s="23" t="b">
        <f t="shared" si="7"/>
        <v>1</v>
      </c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</row>
    <row r="134">
      <c r="A134" s="2" t="s">
        <v>379</v>
      </c>
      <c r="B134" s="2" t="s">
        <v>26</v>
      </c>
      <c r="C134" s="38">
        <v>1.0</v>
      </c>
      <c r="D134" s="36"/>
      <c r="E134" s="36" t="str">
        <f t="shared" si="1"/>
        <v>male</v>
      </c>
      <c r="F134" s="38">
        <v>4.0</v>
      </c>
      <c r="G134" s="20" t="str">
        <f t="shared" si="2"/>
        <v>35-44</v>
      </c>
      <c r="H134" s="38">
        <v>1.0</v>
      </c>
      <c r="I134" s="38">
        <v>0.0</v>
      </c>
      <c r="J134" s="38">
        <v>0.0</v>
      </c>
      <c r="K134" s="38">
        <v>0.0</v>
      </c>
      <c r="L134" s="38">
        <v>0.0</v>
      </c>
      <c r="M134" s="20" t="str">
        <f t="shared" si="3"/>
        <v>White</v>
      </c>
      <c r="N134" s="3">
        <v>730.7</v>
      </c>
      <c r="O134" s="3">
        <v>745.1</v>
      </c>
      <c r="P134" s="23" t="b">
        <f t="shared" si="4"/>
        <v>1</v>
      </c>
      <c r="Q134" s="3">
        <v>722.5</v>
      </c>
      <c r="R134" s="3">
        <v>675.5</v>
      </c>
      <c r="S134" s="23" t="b">
        <f t="shared" si="5"/>
        <v>0</v>
      </c>
      <c r="T134" s="23" t="str">
        <f t="shared" si="6"/>
        <v>FALSE</v>
      </c>
      <c r="U134" s="3">
        <v>1013.0</v>
      </c>
      <c r="V134" s="3">
        <v>1104.0</v>
      </c>
      <c r="W134" s="23" t="b">
        <f t="shared" si="22"/>
        <v>1</v>
      </c>
      <c r="X134" s="3">
        <v>506.0</v>
      </c>
      <c r="Y134" s="3">
        <v>536.0</v>
      </c>
      <c r="Z134" s="23" t="b">
        <f t="shared" si="23"/>
        <v>1</v>
      </c>
      <c r="AA134" s="3">
        <v>15.0</v>
      </c>
      <c r="AB134" s="3">
        <v>10.0</v>
      </c>
      <c r="AC134" s="23" t="b">
        <f t="shared" si="7"/>
        <v>0</v>
      </c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</row>
    <row r="135">
      <c r="A135" s="2" t="s">
        <v>380</v>
      </c>
      <c r="B135" s="2" t="s">
        <v>74</v>
      </c>
      <c r="C135" s="38">
        <v>1.0</v>
      </c>
      <c r="D135" s="36"/>
      <c r="E135" s="36" t="str">
        <f t="shared" si="1"/>
        <v>male</v>
      </c>
      <c r="F135" s="38">
        <v>5.0</v>
      </c>
      <c r="G135" s="20" t="str">
        <f t="shared" si="2"/>
        <v>45-54</v>
      </c>
      <c r="H135" s="38">
        <v>0.0</v>
      </c>
      <c r="I135" s="38">
        <v>0.0</v>
      </c>
      <c r="J135" s="38">
        <v>0.0</v>
      </c>
      <c r="K135" s="38">
        <v>1.0</v>
      </c>
      <c r="L135" s="38">
        <v>0.0</v>
      </c>
      <c r="M135" s="20" t="str">
        <f t="shared" si="3"/>
        <v>Asian or Pacific Islander</v>
      </c>
      <c r="N135" s="3">
        <v>1358.45</v>
      </c>
      <c r="O135" s="3">
        <v>1607.6</v>
      </c>
      <c r="P135" s="23" t="b">
        <f t="shared" si="4"/>
        <v>1</v>
      </c>
      <c r="Q135" s="3">
        <v>1170.0</v>
      </c>
      <c r="R135" s="3">
        <v>1365.5</v>
      </c>
      <c r="S135" s="23" t="b">
        <f t="shared" si="5"/>
        <v>1</v>
      </c>
      <c r="T135" s="23" t="str">
        <f t="shared" si="6"/>
        <v>TRUE</v>
      </c>
      <c r="U135" s="3">
        <v>2222.0</v>
      </c>
      <c r="V135" s="3">
        <v>4175.0</v>
      </c>
      <c r="W135" s="23" t="b">
        <f t="shared" si="22"/>
        <v>1</v>
      </c>
      <c r="X135" s="3">
        <v>885.0</v>
      </c>
      <c r="Y135" s="3">
        <v>850.0</v>
      </c>
      <c r="Z135" s="23" t="b">
        <f t="shared" si="23"/>
        <v>0</v>
      </c>
      <c r="AA135" s="3">
        <v>5.0</v>
      </c>
      <c r="AB135" s="3">
        <v>5.0</v>
      </c>
      <c r="AC135" s="23" t="b">
        <f t="shared" si="7"/>
        <v>0</v>
      </c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</row>
    <row r="136">
      <c r="A136" s="2" t="s">
        <v>381</v>
      </c>
      <c r="B136" s="2" t="s">
        <v>382</v>
      </c>
      <c r="C136" s="38">
        <v>1.0</v>
      </c>
      <c r="D136" s="36"/>
      <c r="E136" s="36" t="str">
        <f t="shared" si="1"/>
        <v>male</v>
      </c>
      <c r="F136" s="38">
        <v>5.0</v>
      </c>
      <c r="G136" s="20" t="str">
        <f t="shared" si="2"/>
        <v>45-54</v>
      </c>
      <c r="H136" s="38">
        <v>0.0</v>
      </c>
      <c r="I136" s="38">
        <v>0.0</v>
      </c>
      <c r="J136" s="38">
        <v>1.0</v>
      </c>
      <c r="K136" s="38">
        <v>0.0</v>
      </c>
      <c r="L136" s="38">
        <v>0.0</v>
      </c>
      <c r="M136" s="20" t="str">
        <f t="shared" si="3"/>
        <v>Black or African American</v>
      </c>
      <c r="N136" s="3">
        <v>1194.1</v>
      </c>
      <c r="O136" s="3">
        <v>1505.0</v>
      </c>
      <c r="P136" s="23" t="b">
        <f t="shared" si="4"/>
        <v>1</v>
      </c>
      <c r="Q136" s="3">
        <v>1142.0</v>
      </c>
      <c r="R136" s="3">
        <v>1430.0</v>
      </c>
      <c r="S136" s="23" t="b">
        <f t="shared" si="5"/>
        <v>1</v>
      </c>
      <c r="T136" s="23" t="str">
        <f t="shared" si="6"/>
        <v>TRUE</v>
      </c>
      <c r="U136" s="3">
        <v>1674.0</v>
      </c>
      <c r="V136" s="3">
        <v>2738.0</v>
      </c>
      <c r="W136" s="23" t="b">
        <f t="shared" si="22"/>
        <v>1</v>
      </c>
      <c r="X136" s="3">
        <v>751.0</v>
      </c>
      <c r="Y136" s="3">
        <v>836.0</v>
      </c>
      <c r="Z136" s="23" t="b">
        <f t="shared" si="23"/>
        <v>1</v>
      </c>
      <c r="AA136" s="3">
        <v>20.0</v>
      </c>
      <c r="AB136" s="3">
        <v>10.0</v>
      </c>
      <c r="AC136" s="23" t="b">
        <f t="shared" si="7"/>
        <v>0</v>
      </c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</row>
    <row r="137">
      <c r="A137" s="2" t="s">
        <v>383</v>
      </c>
      <c r="B137" s="2" t="s">
        <v>26</v>
      </c>
      <c r="C137" s="38">
        <v>1.0</v>
      </c>
      <c r="D137" s="36"/>
      <c r="E137" s="36" t="str">
        <f t="shared" si="1"/>
        <v>male</v>
      </c>
      <c r="F137" s="38">
        <v>5.0</v>
      </c>
      <c r="G137" s="20" t="str">
        <f t="shared" si="2"/>
        <v>45-54</v>
      </c>
      <c r="H137" s="38">
        <v>1.0</v>
      </c>
      <c r="I137" s="38">
        <v>0.0</v>
      </c>
      <c r="J137" s="38">
        <v>0.0</v>
      </c>
      <c r="K137" s="38">
        <v>0.0</v>
      </c>
      <c r="L137" s="38">
        <v>0.0</v>
      </c>
      <c r="M137" s="20" t="str">
        <f t="shared" si="3"/>
        <v>White</v>
      </c>
      <c r="N137" s="3">
        <v>766.6</v>
      </c>
      <c r="O137" s="3">
        <v>741.05</v>
      </c>
      <c r="P137" s="23" t="b">
        <f t="shared" si="4"/>
        <v>0</v>
      </c>
      <c r="Q137" s="3">
        <v>627.5</v>
      </c>
      <c r="R137" s="3">
        <v>610.5</v>
      </c>
      <c r="S137" s="23" t="b">
        <f t="shared" si="5"/>
        <v>0</v>
      </c>
      <c r="T137" s="23" t="str">
        <f t="shared" si="6"/>
        <v>TRUE</v>
      </c>
      <c r="U137" s="3">
        <v>2030.0</v>
      </c>
      <c r="V137" s="3">
        <v>2088.0</v>
      </c>
      <c r="W137" s="23" t="b">
        <f t="shared" si="22"/>
        <v>1</v>
      </c>
      <c r="X137" s="3">
        <v>561.0</v>
      </c>
      <c r="Y137" s="3">
        <v>491.0</v>
      </c>
      <c r="Z137" s="23" t="b">
        <f t="shared" si="23"/>
        <v>0</v>
      </c>
      <c r="AA137" s="3">
        <v>5.0</v>
      </c>
      <c r="AB137" s="3">
        <v>0.0</v>
      </c>
      <c r="AC137" s="23" t="b">
        <f t="shared" si="7"/>
        <v>0</v>
      </c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</row>
    <row r="138">
      <c r="A138" s="2" t="s">
        <v>384</v>
      </c>
      <c r="B138" s="2" t="s">
        <v>26</v>
      </c>
      <c r="C138" s="38">
        <v>1.0</v>
      </c>
      <c r="D138" s="36"/>
      <c r="E138" s="36" t="str">
        <f t="shared" si="1"/>
        <v>male</v>
      </c>
      <c r="F138" s="38">
        <v>5.0</v>
      </c>
      <c r="G138" s="20" t="str">
        <f t="shared" si="2"/>
        <v>45-54</v>
      </c>
      <c r="H138" s="38">
        <v>1.0</v>
      </c>
      <c r="I138" s="38">
        <v>0.0</v>
      </c>
      <c r="J138" s="38">
        <v>0.0</v>
      </c>
      <c r="K138" s="38">
        <v>0.0</v>
      </c>
      <c r="L138" s="38">
        <v>0.0</v>
      </c>
      <c r="M138" s="20" t="str">
        <f t="shared" si="3"/>
        <v>White</v>
      </c>
      <c r="N138" s="3">
        <v>1737.8</v>
      </c>
      <c r="O138" s="3">
        <v>1812.75</v>
      </c>
      <c r="P138" s="23" t="b">
        <f t="shared" si="4"/>
        <v>1</v>
      </c>
      <c r="Q138" s="3">
        <v>1514.0</v>
      </c>
      <c r="R138" s="3">
        <v>1622.5</v>
      </c>
      <c r="S138" s="23" t="b">
        <f t="shared" si="5"/>
        <v>1</v>
      </c>
      <c r="T138" s="23" t="str">
        <f t="shared" si="6"/>
        <v>TRUE</v>
      </c>
      <c r="U138" s="3">
        <v>3796.0</v>
      </c>
      <c r="V138" s="3">
        <v>3924.0</v>
      </c>
      <c r="W138" s="23" t="b">
        <f t="shared" si="22"/>
        <v>1</v>
      </c>
      <c r="X138" s="3">
        <v>928.0</v>
      </c>
      <c r="Y138" s="3">
        <v>44.0</v>
      </c>
      <c r="Z138" s="23" t="b">
        <f t="shared" si="23"/>
        <v>0</v>
      </c>
      <c r="AA138" s="3">
        <v>20.0</v>
      </c>
      <c r="AB138" s="3">
        <v>25.0</v>
      </c>
      <c r="AC138" s="23" t="b">
        <f t="shared" si="7"/>
        <v>1</v>
      </c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</row>
    <row r="139">
      <c r="A139" s="2" t="s">
        <v>385</v>
      </c>
      <c r="B139" s="2" t="s">
        <v>26</v>
      </c>
      <c r="C139" s="38">
        <v>1.0</v>
      </c>
      <c r="D139" s="36"/>
      <c r="E139" s="36" t="str">
        <f t="shared" si="1"/>
        <v>male</v>
      </c>
      <c r="F139" s="38">
        <v>5.0</v>
      </c>
      <c r="G139" s="20" t="str">
        <f t="shared" si="2"/>
        <v>45-54</v>
      </c>
      <c r="H139" s="38">
        <v>1.0</v>
      </c>
      <c r="I139" s="38">
        <v>0.0</v>
      </c>
      <c r="J139" s="38">
        <v>0.0</v>
      </c>
      <c r="K139" s="38">
        <v>0.0</v>
      </c>
      <c r="L139" s="38">
        <v>0.0</v>
      </c>
      <c r="M139" s="20" t="str">
        <f t="shared" si="3"/>
        <v>White</v>
      </c>
      <c r="N139" s="3">
        <v>775.9</v>
      </c>
      <c r="O139" s="3">
        <v>791.15</v>
      </c>
      <c r="P139" s="23" t="b">
        <f t="shared" si="4"/>
        <v>1</v>
      </c>
      <c r="Q139" s="3">
        <v>605.0</v>
      </c>
      <c r="R139" s="3">
        <v>732.5</v>
      </c>
      <c r="S139" s="23" t="b">
        <f t="shared" si="5"/>
        <v>1</v>
      </c>
      <c r="T139" s="23" t="str">
        <f t="shared" si="6"/>
        <v>TRUE</v>
      </c>
      <c r="U139" s="3">
        <v>2944.0</v>
      </c>
      <c r="V139" s="3">
        <v>1375.0</v>
      </c>
      <c r="W139" s="23" t="b">
        <f t="shared" si="22"/>
        <v>0</v>
      </c>
      <c r="X139" s="3">
        <v>400.0</v>
      </c>
      <c r="Y139" s="3">
        <v>550.0</v>
      </c>
      <c r="Z139" s="23" t="b">
        <f t="shared" si="23"/>
        <v>1</v>
      </c>
      <c r="AA139" s="3">
        <v>5.0</v>
      </c>
      <c r="AB139" s="3">
        <v>5.0</v>
      </c>
      <c r="AC139" s="23" t="b">
        <f t="shared" si="7"/>
        <v>0</v>
      </c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</row>
    <row r="140">
      <c r="A140" s="2" t="s">
        <v>386</v>
      </c>
      <c r="B140" s="2" t="s">
        <v>26</v>
      </c>
      <c r="C140" s="38">
        <v>1.0</v>
      </c>
      <c r="D140" s="36"/>
      <c r="E140" s="36" t="str">
        <f t="shared" si="1"/>
        <v>male</v>
      </c>
      <c r="F140" s="38">
        <v>5.0</v>
      </c>
      <c r="G140" s="20" t="str">
        <f t="shared" si="2"/>
        <v>45-54</v>
      </c>
      <c r="H140" s="38">
        <v>1.0</v>
      </c>
      <c r="I140" s="38">
        <v>0.0</v>
      </c>
      <c r="J140" s="38">
        <v>0.0</v>
      </c>
      <c r="K140" s="38">
        <v>0.0</v>
      </c>
      <c r="L140" s="38">
        <v>0.0</v>
      </c>
      <c r="M140" s="20" t="str">
        <f t="shared" si="3"/>
        <v>White</v>
      </c>
      <c r="N140" s="3">
        <v>1858.45</v>
      </c>
      <c r="O140" s="3">
        <v>2159.95</v>
      </c>
      <c r="P140" s="23" t="b">
        <f t="shared" si="4"/>
        <v>1</v>
      </c>
      <c r="Q140" s="3">
        <v>1621.5</v>
      </c>
      <c r="R140" s="3">
        <v>1733.5</v>
      </c>
      <c r="S140" s="23" t="b">
        <f t="shared" si="5"/>
        <v>1</v>
      </c>
      <c r="T140" s="23" t="str">
        <f t="shared" si="6"/>
        <v>TRUE</v>
      </c>
      <c r="U140" s="3">
        <v>3761.0</v>
      </c>
      <c r="V140" s="3">
        <v>4997.0</v>
      </c>
      <c r="W140" s="23" t="b">
        <f t="shared" si="22"/>
        <v>1</v>
      </c>
      <c r="X140" s="3">
        <v>775.0</v>
      </c>
      <c r="Y140" s="3">
        <v>371.0</v>
      </c>
      <c r="Z140" s="23" t="b">
        <f t="shared" si="23"/>
        <v>0</v>
      </c>
      <c r="AA140" s="3">
        <v>20.0</v>
      </c>
      <c r="AB140" s="3">
        <v>25.0</v>
      </c>
      <c r="AC140" s="23" t="b">
        <f t="shared" si="7"/>
        <v>1</v>
      </c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</row>
    <row r="141">
      <c r="A141" s="2" t="s">
        <v>387</v>
      </c>
      <c r="B141" s="2" t="s">
        <v>26</v>
      </c>
      <c r="C141" s="38">
        <v>1.0</v>
      </c>
      <c r="D141" s="36"/>
      <c r="E141" s="36" t="str">
        <f t="shared" si="1"/>
        <v>male</v>
      </c>
      <c r="F141" s="38">
        <v>5.0</v>
      </c>
      <c r="G141" s="20" t="str">
        <f t="shared" si="2"/>
        <v>45-54</v>
      </c>
      <c r="H141" s="38">
        <v>1.0</v>
      </c>
      <c r="I141" s="38">
        <v>0.0</v>
      </c>
      <c r="J141" s="38">
        <v>0.0</v>
      </c>
      <c r="K141" s="38">
        <v>0.0</v>
      </c>
      <c r="L141" s="38">
        <v>0.0</v>
      </c>
      <c r="M141" s="20" t="str">
        <f t="shared" si="3"/>
        <v>White</v>
      </c>
      <c r="N141" s="3">
        <v>1155.6</v>
      </c>
      <c r="O141" s="3">
        <v>1163.15</v>
      </c>
      <c r="P141" s="23" t="b">
        <f t="shared" si="4"/>
        <v>1</v>
      </c>
      <c r="Q141" s="3">
        <v>1047.5</v>
      </c>
      <c r="R141" s="3">
        <v>1132.5</v>
      </c>
      <c r="S141" s="23" t="b">
        <f t="shared" si="5"/>
        <v>1</v>
      </c>
      <c r="T141" s="23" t="str">
        <f t="shared" si="6"/>
        <v>TRUE</v>
      </c>
      <c r="U141" s="3">
        <v>1853.0</v>
      </c>
      <c r="V141" s="3">
        <v>1512.0</v>
      </c>
      <c r="W141" s="23" t="b">
        <f t="shared" si="22"/>
        <v>0</v>
      </c>
      <c r="X141" s="3">
        <v>840.0</v>
      </c>
      <c r="Y141" s="3">
        <v>932.0</v>
      </c>
      <c r="Z141" s="23" t="b">
        <f t="shared" si="23"/>
        <v>1</v>
      </c>
      <c r="AA141" s="3">
        <v>0.0</v>
      </c>
      <c r="AB141" s="3">
        <v>5.0</v>
      </c>
      <c r="AC141" s="23" t="b">
        <f t="shared" si="7"/>
        <v>1</v>
      </c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</row>
    <row r="142">
      <c r="A142" s="2" t="s">
        <v>388</v>
      </c>
      <c r="B142" s="2" t="s">
        <v>26</v>
      </c>
      <c r="C142" s="38">
        <v>1.0</v>
      </c>
      <c r="D142" s="36"/>
      <c r="E142" s="36" t="str">
        <f t="shared" si="1"/>
        <v>male</v>
      </c>
      <c r="F142" s="38">
        <v>6.0</v>
      </c>
      <c r="G142" s="9" t="str">
        <f t="shared" si="2"/>
        <v>55-64</v>
      </c>
      <c r="H142" s="38">
        <v>1.0</v>
      </c>
      <c r="I142" s="38">
        <v>0.0</v>
      </c>
      <c r="J142" s="38">
        <v>0.0</v>
      </c>
      <c r="K142" s="38">
        <v>0.0</v>
      </c>
      <c r="L142" s="38">
        <v>0.0</v>
      </c>
      <c r="M142" s="9" t="str">
        <f t="shared" si="3"/>
        <v>White</v>
      </c>
      <c r="N142" s="3">
        <v>1075.5</v>
      </c>
      <c r="O142" s="3">
        <v>1017.6</v>
      </c>
      <c r="P142" s="23" t="b">
        <f t="shared" si="4"/>
        <v>0</v>
      </c>
      <c r="Q142" s="3">
        <v>916.0</v>
      </c>
      <c r="R142" s="3">
        <v>917.5</v>
      </c>
      <c r="S142" s="23" t="b">
        <f t="shared" si="5"/>
        <v>1</v>
      </c>
      <c r="T142" s="23" t="str">
        <f t="shared" si="6"/>
        <v>FALSE</v>
      </c>
      <c r="U142" s="3">
        <v>2511.0</v>
      </c>
      <c r="V142" s="3">
        <v>2564.0</v>
      </c>
      <c r="W142" s="23" t="b">
        <f t="shared" si="22"/>
        <v>1</v>
      </c>
      <c r="X142" s="3">
        <v>639.0</v>
      </c>
      <c r="Y142" s="3">
        <v>623.0</v>
      </c>
      <c r="Z142" s="23" t="b">
        <f t="shared" si="23"/>
        <v>0</v>
      </c>
      <c r="AA142" s="3">
        <v>0.0</v>
      </c>
      <c r="AB142" s="3">
        <v>0.0</v>
      </c>
      <c r="AC142" s="23" t="b">
        <f t="shared" si="7"/>
        <v>0</v>
      </c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</row>
    <row r="143">
      <c r="A143" s="2" t="s">
        <v>389</v>
      </c>
      <c r="B143" s="2" t="s">
        <v>74</v>
      </c>
      <c r="C143" s="38">
        <v>1.0</v>
      </c>
      <c r="D143" s="36"/>
      <c r="E143" s="36" t="str">
        <f t="shared" si="1"/>
        <v>male</v>
      </c>
      <c r="F143" s="38">
        <v>6.0</v>
      </c>
      <c r="G143" s="9" t="str">
        <f t="shared" si="2"/>
        <v>55-64</v>
      </c>
      <c r="H143" s="38">
        <v>1.0</v>
      </c>
      <c r="I143" s="38">
        <v>0.0</v>
      </c>
      <c r="J143" s="38">
        <v>0.0</v>
      </c>
      <c r="K143" s="38">
        <v>0.0</v>
      </c>
      <c r="L143" s="38">
        <v>0.0</v>
      </c>
      <c r="M143" s="9" t="str">
        <f t="shared" si="3"/>
        <v>White</v>
      </c>
      <c r="N143" s="3">
        <v>1902.45</v>
      </c>
      <c r="O143" s="3">
        <v>1342.75</v>
      </c>
      <c r="P143" s="23" t="b">
        <f t="shared" si="4"/>
        <v>0</v>
      </c>
      <c r="Q143" s="3">
        <v>1738.5</v>
      </c>
      <c r="R143" s="3">
        <v>1319.0</v>
      </c>
      <c r="S143" s="23" t="b">
        <f t="shared" si="5"/>
        <v>0</v>
      </c>
      <c r="T143" s="23" t="str">
        <f t="shared" si="6"/>
        <v>TRUE</v>
      </c>
      <c r="U143" s="3">
        <v>3796.0</v>
      </c>
      <c r="V143" s="3">
        <v>2177.0</v>
      </c>
      <c r="W143" s="23" t="b">
        <f t="shared" si="22"/>
        <v>0</v>
      </c>
      <c r="X143" s="3">
        <v>1109.0</v>
      </c>
      <c r="Y143" s="3">
        <v>975.0</v>
      </c>
      <c r="Z143" s="23" t="b">
        <f t="shared" si="23"/>
        <v>0</v>
      </c>
      <c r="AA143" s="3">
        <v>10.0</v>
      </c>
      <c r="AB143" s="3">
        <v>10.0</v>
      </c>
      <c r="AC143" s="23" t="b">
        <f t="shared" si="7"/>
        <v>0</v>
      </c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</row>
    <row r="144">
      <c r="A144" s="2" t="s">
        <v>390</v>
      </c>
      <c r="B144" s="2" t="s">
        <v>26</v>
      </c>
      <c r="C144" s="38">
        <v>1.0</v>
      </c>
      <c r="D144" s="36"/>
      <c r="E144" s="36" t="str">
        <f t="shared" si="1"/>
        <v>male</v>
      </c>
      <c r="F144" s="38">
        <v>7.0</v>
      </c>
      <c r="G144" s="20" t="str">
        <f t="shared" si="2"/>
        <v>65-74</v>
      </c>
      <c r="H144" s="38">
        <v>0.0</v>
      </c>
      <c r="I144" s="38">
        <v>0.0</v>
      </c>
      <c r="J144" s="38">
        <v>0.0</v>
      </c>
      <c r="K144" s="38">
        <v>1.0</v>
      </c>
      <c r="L144" s="38">
        <v>0.0</v>
      </c>
      <c r="M144" s="20" t="str">
        <f t="shared" si="3"/>
        <v>Asian or Pacific Islander</v>
      </c>
      <c r="N144" s="3">
        <v>865.9</v>
      </c>
      <c r="O144" s="3">
        <v>865.4</v>
      </c>
      <c r="P144" s="23" t="b">
        <f t="shared" si="4"/>
        <v>0</v>
      </c>
      <c r="Q144" s="3">
        <v>838.0</v>
      </c>
      <c r="R144" s="3">
        <v>838.5</v>
      </c>
      <c r="S144" s="23" t="b">
        <f t="shared" si="5"/>
        <v>1</v>
      </c>
      <c r="T144" s="23" t="str">
        <f t="shared" si="6"/>
        <v>FALSE</v>
      </c>
      <c r="U144" s="3">
        <v>1160.0</v>
      </c>
      <c r="V144" s="3">
        <v>1854.0</v>
      </c>
      <c r="W144" s="23" t="b">
        <f t="shared" si="22"/>
        <v>1</v>
      </c>
      <c r="X144" s="3">
        <v>686.0</v>
      </c>
      <c r="Y144" s="3">
        <v>591.0</v>
      </c>
      <c r="Z144" s="23" t="b">
        <f t="shared" si="23"/>
        <v>0</v>
      </c>
      <c r="AA144" s="3">
        <v>0.0</v>
      </c>
      <c r="AB144" s="3">
        <v>0.0</v>
      </c>
      <c r="AC144" s="23" t="b">
        <f t="shared" si="7"/>
        <v>0</v>
      </c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</row>
    <row r="145">
      <c r="A145" s="2" t="s">
        <v>391</v>
      </c>
      <c r="B145" s="2" t="s">
        <v>26</v>
      </c>
      <c r="C145" s="38">
        <v>1.0</v>
      </c>
      <c r="D145" s="36"/>
      <c r="E145" s="36" t="str">
        <f t="shared" si="1"/>
        <v>male</v>
      </c>
      <c r="F145" s="38">
        <v>7.0</v>
      </c>
      <c r="G145" s="20" t="str">
        <f t="shared" si="2"/>
        <v>65-74</v>
      </c>
      <c r="H145" s="38">
        <v>1.0</v>
      </c>
      <c r="I145" s="38">
        <v>0.0</v>
      </c>
      <c r="J145" s="38">
        <v>0.0</v>
      </c>
      <c r="K145" s="38">
        <v>0.0</v>
      </c>
      <c r="L145" s="38">
        <v>0.0</v>
      </c>
      <c r="M145" s="20" t="str">
        <f t="shared" si="3"/>
        <v>White</v>
      </c>
      <c r="N145" s="3">
        <v>1046.35</v>
      </c>
      <c r="O145" s="3">
        <v>957.2</v>
      </c>
      <c r="P145" s="23" t="b">
        <f t="shared" si="4"/>
        <v>0</v>
      </c>
      <c r="Q145" s="3">
        <v>963.0</v>
      </c>
      <c r="R145" s="3">
        <v>881.0</v>
      </c>
      <c r="S145" s="23" t="b">
        <f t="shared" si="5"/>
        <v>0</v>
      </c>
      <c r="T145" s="23" t="str">
        <f t="shared" si="6"/>
        <v>TRUE</v>
      </c>
      <c r="U145" s="3">
        <v>1504.0</v>
      </c>
      <c r="V145" s="3">
        <v>1774.0</v>
      </c>
      <c r="W145" s="23" t="b">
        <f t="shared" si="22"/>
        <v>1</v>
      </c>
      <c r="X145" s="3">
        <v>692.0</v>
      </c>
      <c r="Y145" s="3">
        <v>605.0</v>
      </c>
      <c r="Z145" s="23" t="b">
        <f t="shared" si="23"/>
        <v>0</v>
      </c>
      <c r="AA145" s="3">
        <v>5.0</v>
      </c>
      <c r="AB145" s="3">
        <v>0.0</v>
      </c>
      <c r="AC145" s="23" t="b">
        <f t="shared" si="7"/>
        <v>0</v>
      </c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</row>
    <row r="146">
      <c r="A146" s="2" t="s">
        <v>392</v>
      </c>
      <c r="B146" s="2" t="s">
        <v>30</v>
      </c>
      <c r="C146" s="38">
        <v>1.0</v>
      </c>
      <c r="D146" s="36"/>
      <c r="E146" s="36" t="str">
        <f t="shared" si="1"/>
        <v>male</v>
      </c>
      <c r="F146" s="38">
        <v>7.0</v>
      </c>
      <c r="G146" s="20" t="str">
        <f t="shared" si="2"/>
        <v>65-74</v>
      </c>
      <c r="H146" s="38">
        <v>1.0</v>
      </c>
      <c r="I146" s="38">
        <v>0.0</v>
      </c>
      <c r="J146" s="38">
        <v>0.0</v>
      </c>
      <c r="K146" s="38">
        <v>0.0</v>
      </c>
      <c r="L146" s="38">
        <v>0.0</v>
      </c>
      <c r="M146" s="20" t="str">
        <f t="shared" si="3"/>
        <v>White</v>
      </c>
      <c r="N146" s="3">
        <v>957.3</v>
      </c>
      <c r="O146" s="3">
        <v>1118.85</v>
      </c>
      <c r="P146" s="23" t="b">
        <f t="shared" si="4"/>
        <v>1</v>
      </c>
      <c r="Q146" s="3">
        <v>766.5</v>
      </c>
      <c r="R146" s="3">
        <v>1060.0</v>
      </c>
      <c r="S146" s="23" t="b">
        <f t="shared" si="5"/>
        <v>1</v>
      </c>
      <c r="T146" s="23" t="str">
        <f t="shared" si="6"/>
        <v>TRUE</v>
      </c>
      <c r="U146" s="3">
        <v>2742.0</v>
      </c>
      <c r="V146" s="3">
        <v>2270.0</v>
      </c>
      <c r="W146" s="23" t="b">
        <f t="shared" si="22"/>
        <v>0</v>
      </c>
      <c r="X146" s="3">
        <v>606.0</v>
      </c>
      <c r="Y146" s="3">
        <v>627.0</v>
      </c>
      <c r="Z146" s="23" t="b">
        <f t="shared" si="23"/>
        <v>1</v>
      </c>
      <c r="AA146" s="3">
        <v>0.0</v>
      </c>
      <c r="AB146" s="3">
        <v>0.0</v>
      </c>
      <c r="AC146" s="23" t="b">
        <f t="shared" si="7"/>
        <v>0</v>
      </c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</row>
    <row r="147">
      <c r="A147" s="2" t="s">
        <v>393</v>
      </c>
      <c r="B147" s="2" t="s">
        <v>26</v>
      </c>
      <c r="C147" s="38">
        <v>1.0</v>
      </c>
      <c r="D147" s="36"/>
      <c r="E147" s="36" t="str">
        <f t="shared" si="1"/>
        <v>male</v>
      </c>
      <c r="F147" s="38">
        <v>7.0</v>
      </c>
      <c r="G147" s="20" t="str">
        <f t="shared" si="2"/>
        <v>65-74</v>
      </c>
      <c r="H147" s="38">
        <v>1.0</v>
      </c>
      <c r="I147" s="38">
        <v>0.0</v>
      </c>
      <c r="J147" s="38">
        <v>0.0</v>
      </c>
      <c r="K147" s="38">
        <v>0.0</v>
      </c>
      <c r="L147" s="38">
        <v>0.0</v>
      </c>
      <c r="M147" s="20" t="str">
        <f t="shared" si="3"/>
        <v>White</v>
      </c>
      <c r="N147" s="3">
        <v>900.45</v>
      </c>
      <c r="O147" s="3">
        <v>892.1</v>
      </c>
      <c r="P147" s="23" t="b">
        <f t="shared" si="4"/>
        <v>0</v>
      </c>
      <c r="Q147" s="3">
        <v>846.0</v>
      </c>
      <c r="R147" s="3">
        <v>817.0</v>
      </c>
      <c r="S147" s="23" t="b">
        <f t="shared" si="5"/>
        <v>0</v>
      </c>
      <c r="T147" s="23" t="str">
        <f t="shared" si="6"/>
        <v>TRUE</v>
      </c>
      <c r="U147" s="3">
        <v>1547.0</v>
      </c>
      <c r="V147" s="3">
        <v>1608.0</v>
      </c>
      <c r="W147" s="23" t="b">
        <f t="shared" si="22"/>
        <v>1</v>
      </c>
      <c r="X147" s="3">
        <v>681.0</v>
      </c>
      <c r="Y147" s="3">
        <v>632.0</v>
      </c>
      <c r="Z147" s="23" t="b">
        <f t="shared" si="23"/>
        <v>0</v>
      </c>
      <c r="AA147" s="3">
        <v>0.0</v>
      </c>
      <c r="AB147" s="3">
        <v>5.0</v>
      </c>
      <c r="AC147" s="23" t="b">
        <f t="shared" si="7"/>
        <v>1</v>
      </c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</row>
    <row r="148">
      <c r="A148" s="2" t="s">
        <v>394</v>
      </c>
      <c r="B148" s="2" t="s">
        <v>26</v>
      </c>
      <c r="C148" s="38">
        <v>3.0</v>
      </c>
      <c r="D148" s="36"/>
      <c r="E148" s="36" t="str">
        <f t="shared" si="1"/>
        <v>nonbinary</v>
      </c>
      <c r="F148" s="38">
        <v>3.0</v>
      </c>
      <c r="G148" s="20" t="str">
        <f t="shared" si="2"/>
        <v>25-34</v>
      </c>
      <c r="H148" s="38">
        <v>1.0</v>
      </c>
      <c r="I148" s="38">
        <v>0.0</v>
      </c>
      <c r="J148" s="38">
        <v>0.0</v>
      </c>
      <c r="K148" s="38">
        <v>0.0</v>
      </c>
      <c r="L148" s="38">
        <v>0.0</v>
      </c>
      <c r="M148" s="20" t="str">
        <f t="shared" si="3"/>
        <v>White</v>
      </c>
      <c r="N148" s="3">
        <v>996.6</v>
      </c>
      <c r="O148" s="3">
        <v>648.4</v>
      </c>
      <c r="P148" s="23" t="b">
        <f t="shared" si="4"/>
        <v>0</v>
      </c>
      <c r="Q148" s="3">
        <v>898.5</v>
      </c>
      <c r="R148" s="3">
        <v>508.0</v>
      </c>
      <c r="S148" s="23" t="b">
        <f t="shared" si="5"/>
        <v>0</v>
      </c>
      <c r="T148" s="23" t="str">
        <f t="shared" si="6"/>
        <v>TRUE</v>
      </c>
      <c r="U148" s="3">
        <v>2267.0</v>
      </c>
      <c r="V148" s="3">
        <v>2603.0</v>
      </c>
      <c r="W148" s="23" t="b">
        <f t="shared" si="22"/>
        <v>1</v>
      </c>
      <c r="X148" s="3">
        <v>555.0</v>
      </c>
      <c r="Y148" s="3">
        <v>363.0</v>
      </c>
      <c r="Z148" s="23" t="b">
        <f t="shared" si="23"/>
        <v>0</v>
      </c>
      <c r="AA148" s="3">
        <v>5.0</v>
      </c>
      <c r="AB148" s="3">
        <v>5.0</v>
      </c>
      <c r="AC148" s="23" t="b">
        <f t="shared" si="7"/>
        <v>0</v>
      </c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</row>
    <row r="149">
      <c r="A149" s="2" t="s">
        <v>395</v>
      </c>
      <c r="B149" s="2" t="s">
        <v>26</v>
      </c>
      <c r="C149" s="38">
        <v>4.0</v>
      </c>
      <c r="D149" s="2" t="s">
        <v>396</v>
      </c>
      <c r="E149" s="47" t="str">
        <f t="shared" si="1"/>
        <v>other</v>
      </c>
      <c r="F149" s="38">
        <v>3.0</v>
      </c>
      <c r="G149" s="20" t="str">
        <f t="shared" si="2"/>
        <v>25-34</v>
      </c>
      <c r="H149" s="38">
        <v>1.0</v>
      </c>
      <c r="I149" s="38">
        <v>0.0</v>
      </c>
      <c r="J149" s="38">
        <v>0.0</v>
      </c>
      <c r="K149" s="38">
        <v>0.0</v>
      </c>
      <c r="L149" s="38">
        <v>0.0</v>
      </c>
      <c r="M149" s="20" t="str">
        <f t="shared" si="3"/>
        <v>White</v>
      </c>
      <c r="N149" s="3">
        <v>1369.1</v>
      </c>
      <c r="O149" s="3">
        <v>1290.5</v>
      </c>
      <c r="P149" s="23" t="b">
        <f t="shared" si="4"/>
        <v>0</v>
      </c>
      <c r="Q149" s="3">
        <v>1378.0</v>
      </c>
      <c r="R149" s="3">
        <v>976.0</v>
      </c>
      <c r="S149" s="23" t="b">
        <f t="shared" si="5"/>
        <v>0</v>
      </c>
      <c r="T149" s="23" t="str">
        <f t="shared" si="6"/>
        <v>TRUE</v>
      </c>
      <c r="U149" s="3">
        <v>3035.0</v>
      </c>
      <c r="V149" s="3">
        <v>3090.0</v>
      </c>
      <c r="W149" s="23" t="b">
        <f t="shared" si="22"/>
        <v>1</v>
      </c>
      <c r="X149" s="3">
        <v>666.0</v>
      </c>
      <c r="Y149" s="3">
        <v>523.0</v>
      </c>
      <c r="Z149" s="23" t="b">
        <f t="shared" si="23"/>
        <v>0</v>
      </c>
      <c r="AA149" s="3">
        <v>0.0</v>
      </c>
      <c r="AB149" s="3">
        <v>0.0</v>
      </c>
      <c r="AC149" s="23" t="b">
        <f t="shared" si="7"/>
        <v>0</v>
      </c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</row>
    <row r="150">
      <c r="A150" s="19" t="s">
        <v>397</v>
      </c>
      <c r="L150" s="26"/>
      <c r="M150" s="21" t="s">
        <v>190</v>
      </c>
      <c r="N150" s="22">
        <f t="shared" ref="N150:O150" si="24">AVERAGE(N46:N149)</f>
        <v>1073.937981</v>
      </c>
      <c r="O150" s="22">
        <f t="shared" si="24"/>
        <v>1061.682692</v>
      </c>
      <c r="P150" s="23" t="b">
        <f t="shared" si="4"/>
        <v>0</v>
      </c>
      <c r="Q150" s="22">
        <f t="shared" ref="Q150:R150" si="25">AVERAGE(Q46:Q149)</f>
        <v>949.875</v>
      </c>
      <c r="R150" s="22">
        <f t="shared" si="25"/>
        <v>928.0528846</v>
      </c>
      <c r="S150" s="23" t="b">
        <f t="shared" si="5"/>
        <v>0</v>
      </c>
      <c r="T150" s="23" t="str">
        <f t="shared" si="6"/>
        <v>TRUE</v>
      </c>
      <c r="U150" s="22">
        <f t="shared" ref="U150:V150" si="26">AVERAGE(U46:U149)</f>
        <v>2460.191919</v>
      </c>
      <c r="V150" s="22">
        <f t="shared" si="26"/>
        <v>2503.191919</v>
      </c>
      <c r="W150" s="21"/>
      <c r="X150" s="22">
        <f t="shared" ref="X150:Y150" si="27">AVERAGE(X46:X149)</f>
        <v>602.3333333</v>
      </c>
      <c r="Y150" s="22">
        <f t="shared" si="27"/>
        <v>582.9191919</v>
      </c>
      <c r="Z150" s="22"/>
      <c r="AA150" s="22">
        <f t="shared" ref="AA150:AB150" si="28">AVERAGE(AA46:AA149)</f>
        <v>6.826923077</v>
      </c>
      <c r="AB150" s="22">
        <f t="shared" si="28"/>
        <v>5.961538462</v>
      </c>
      <c r="AC150" s="23" t="b">
        <f t="shared" si="7"/>
        <v>0</v>
      </c>
    </row>
    <row r="151">
      <c r="A151" s="24">
        <f>COUNTA(A2:A149)</f>
        <v>148</v>
      </c>
      <c r="M151" s="21" t="s">
        <v>191</v>
      </c>
      <c r="N151" s="22">
        <f t="shared" ref="N151:O151" si="29">AVERAGE(N2:N92)</f>
        <v>1070.387912</v>
      </c>
      <c r="O151" s="22">
        <f t="shared" si="29"/>
        <v>975.8148352</v>
      </c>
      <c r="P151" s="23" t="b">
        <f t="shared" si="4"/>
        <v>0</v>
      </c>
      <c r="Q151" s="22">
        <f t="shared" ref="Q151:R151" si="30">AVERAGE(Q2:Q92)</f>
        <v>943.8571429</v>
      </c>
      <c r="R151" s="22">
        <f t="shared" si="30"/>
        <v>854.2637363</v>
      </c>
      <c r="S151" s="23" t="b">
        <f t="shared" si="5"/>
        <v>0</v>
      </c>
      <c r="T151" s="23" t="str">
        <f t="shared" si="6"/>
        <v>TRUE</v>
      </c>
      <c r="U151" s="22"/>
      <c r="V151" s="22"/>
      <c r="W151" s="22"/>
      <c r="X151" s="22"/>
      <c r="Y151" s="22"/>
      <c r="Z151" s="22"/>
      <c r="AA151" s="22">
        <f t="shared" ref="AA151:AB151" si="31">AVERAGE(AA2:AA92)</f>
        <v>8.241758242</v>
      </c>
      <c r="AB151" s="22">
        <f t="shared" si="31"/>
        <v>5.10989011</v>
      </c>
      <c r="AC151" s="23" t="b">
        <f t="shared" si="7"/>
        <v>0</v>
      </c>
    </row>
    <row r="152">
      <c r="M152" s="21" t="s">
        <v>192</v>
      </c>
      <c r="N152" s="22">
        <f t="shared" ref="N152:O152" si="32">AVERAGE(N93:N147)</f>
        <v>1065.665455</v>
      </c>
      <c r="O152" s="22">
        <f t="shared" si="32"/>
        <v>1115.754545</v>
      </c>
      <c r="P152" s="23" t="b">
        <f t="shared" si="4"/>
        <v>1</v>
      </c>
      <c r="Q152" s="22">
        <f t="shared" ref="Q152:R152" si="33">AVERAGE(Q93:Q147)</f>
        <v>941.4727273</v>
      </c>
      <c r="R152" s="22">
        <f t="shared" si="33"/>
        <v>974.1818182</v>
      </c>
      <c r="S152" s="23" t="b">
        <f t="shared" si="5"/>
        <v>1</v>
      </c>
      <c r="T152" s="23" t="str">
        <f t="shared" si="6"/>
        <v>TRUE</v>
      </c>
      <c r="U152" s="22"/>
      <c r="V152" s="22"/>
      <c r="W152" s="22"/>
      <c r="X152" s="22"/>
      <c r="Y152" s="22"/>
      <c r="Z152" s="22"/>
      <c r="AA152" s="22">
        <f t="shared" ref="AA152:AB152" si="34">AVERAGE(AA93:AA147)</f>
        <v>6.363636364</v>
      </c>
      <c r="AB152" s="22">
        <f t="shared" si="34"/>
        <v>7</v>
      </c>
      <c r="AC152" s="23" t="b">
        <f t="shared" si="7"/>
        <v>1</v>
      </c>
    </row>
    <row r="153">
      <c r="E153" s="26"/>
      <c r="M153" s="26" t="s">
        <v>193</v>
      </c>
      <c r="N153" s="27">
        <f t="shared" ref="N153:O153" si="35">STDEV(N2:N149)</f>
        <v>387.6489141</v>
      </c>
      <c r="O153" s="27">
        <f t="shared" si="35"/>
        <v>413.2608459</v>
      </c>
      <c r="Q153" s="27">
        <f t="shared" ref="Q153:R153" si="36">STDEV(Q2:Q149)</f>
        <v>312.6865411</v>
      </c>
      <c r="R153" s="27">
        <f t="shared" si="36"/>
        <v>295.6564321</v>
      </c>
      <c r="AA153" s="27">
        <f t="shared" ref="AA153:AB153" si="37">STDEV(AA2:AA149)</f>
        <v>7.154671696</v>
      </c>
      <c r="AB153" s="27">
        <f t="shared" si="37"/>
        <v>7.183523235</v>
      </c>
    </row>
    <row r="154">
      <c r="E154" s="2"/>
      <c r="F154" s="2"/>
      <c r="G154" s="2"/>
      <c r="M154" s="26" t="s">
        <v>191</v>
      </c>
      <c r="N154" s="27">
        <f t="shared" ref="N154:O154" si="38">STDEV(N2:N92)</f>
        <v>380.776975</v>
      </c>
      <c r="O154" s="27">
        <f t="shared" si="38"/>
        <v>407.1579845</v>
      </c>
      <c r="Q154" s="27">
        <f t="shared" ref="Q154:R154" si="39">STDEV(Q2:Q92)</f>
        <v>313.0410897</v>
      </c>
      <c r="R154" s="27">
        <f t="shared" si="39"/>
        <v>264.8003581</v>
      </c>
      <c r="AA154" s="27">
        <f t="shared" ref="AA154:AB154" si="40">STDEV(AA2:AA92)</f>
        <v>7.651202751</v>
      </c>
      <c r="AB154" s="27">
        <f t="shared" si="40"/>
        <v>6.665750853</v>
      </c>
    </row>
    <row r="155">
      <c r="E155" s="19"/>
      <c r="F155" s="24"/>
      <c r="G155" s="24"/>
      <c r="M155" s="26" t="s">
        <v>192</v>
      </c>
      <c r="N155" s="27">
        <f t="shared" ref="N155:O155" si="41">STDEV(N93:N149)</f>
        <v>401.7978471</v>
      </c>
      <c r="O155" s="27">
        <f t="shared" si="41"/>
        <v>412.9258547</v>
      </c>
      <c r="Q155" s="27">
        <f t="shared" ref="Q155:R155" si="42">STDEV(Q93:Q149)</f>
        <v>314.8801115</v>
      </c>
      <c r="R155" s="27">
        <f t="shared" si="42"/>
        <v>330.073042</v>
      </c>
      <c r="AA155" s="27">
        <f t="shared" ref="AA155:AB155" si="43">STDEV(AA93:AA149)</f>
        <v>6.144153853</v>
      </c>
      <c r="AB155" s="27">
        <f t="shared" si="43"/>
        <v>7.884862246</v>
      </c>
    </row>
    <row r="156">
      <c r="M156" s="30" t="s">
        <v>194</v>
      </c>
      <c r="N156" s="48"/>
      <c r="O156" s="31"/>
      <c r="P156" s="31">
        <f>COUNTIF(P11:P149, TRUE)</f>
        <v>52</v>
      </c>
      <c r="Q156" s="31"/>
      <c r="R156" s="31"/>
      <c r="S156" s="31">
        <f>COUNTIF(S11:S149, TRUE)</f>
        <v>54</v>
      </c>
      <c r="T156" s="31"/>
      <c r="U156" s="31"/>
      <c r="V156" s="31"/>
      <c r="W156" s="31">
        <f>COUNTIF(W11:W149, TRUE)</f>
        <v>64</v>
      </c>
      <c r="X156" s="31"/>
      <c r="Y156" s="31"/>
      <c r="Z156" s="31">
        <f>COUNTIF(Z11:Z149, TRUE)</f>
        <v>50</v>
      </c>
      <c r="AA156" s="31"/>
      <c r="AB156" s="30"/>
      <c r="AC156" s="31">
        <f>COUNTIF(AC11:AC149, TRUE)</f>
        <v>32</v>
      </c>
    </row>
    <row r="157">
      <c r="M157" s="32" t="s">
        <v>195</v>
      </c>
      <c r="N157" s="49"/>
      <c r="O157" s="33"/>
      <c r="P157" s="33">
        <f>COUNTIF(P11:P149, FALSE)</f>
        <v>87</v>
      </c>
      <c r="Q157" s="33"/>
      <c r="R157" s="32"/>
      <c r="S157" s="33">
        <f>COUNTIF(S11:S149, FALSE)</f>
        <v>85</v>
      </c>
      <c r="T157" s="33"/>
      <c r="U157" s="33"/>
      <c r="V157" s="32"/>
      <c r="W157" s="33">
        <f>COUNTIF(W11:W149, FALSE)</f>
        <v>68</v>
      </c>
      <c r="X157" s="33"/>
      <c r="Y157" s="32"/>
      <c r="Z157" s="33">
        <f>COUNTIF(Z11:Z149, FALSE)</f>
        <v>82</v>
      </c>
      <c r="AA157" s="33"/>
      <c r="AB157" s="33"/>
      <c r="AC157" s="33">
        <f>COUNTIF(AC11:AC149, FALSE)</f>
        <v>107</v>
      </c>
    </row>
    <row r="159">
      <c r="M159" s="34" t="s">
        <v>196</v>
      </c>
    </row>
    <row r="160">
      <c r="M160" s="2" t="s">
        <v>398</v>
      </c>
    </row>
    <row r="161">
      <c r="M161" s="2" t="s">
        <v>399</v>
      </c>
    </row>
    <row r="162">
      <c r="M162" s="2" t="s">
        <v>400</v>
      </c>
    </row>
    <row r="163">
      <c r="M163" s="2" t="s">
        <v>401</v>
      </c>
    </row>
    <row r="164">
      <c r="M164" s="2" t="s">
        <v>402</v>
      </c>
    </row>
    <row r="165">
      <c r="M165" s="2" t="s">
        <v>403</v>
      </c>
    </row>
    <row r="166">
      <c r="M166" s="2" t="s">
        <v>404</v>
      </c>
      <c r="N166" s="24"/>
    </row>
    <row r="167">
      <c r="M167" s="2" t="s">
        <v>405</v>
      </c>
      <c r="N167" s="24"/>
    </row>
    <row r="168">
      <c r="M168" s="29" t="s">
        <v>406</v>
      </c>
    </row>
    <row r="169">
      <c r="M169" s="29" t="s">
        <v>407</v>
      </c>
    </row>
    <row r="170">
      <c r="M170" s="29" t="s">
        <v>408</v>
      </c>
    </row>
    <row r="171">
      <c r="M171" s="29" t="s">
        <v>409</v>
      </c>
    </row>
    <row r="172">
      <c r="M172" s="29" t="s">
        <v>410</v>
      </c>
    </row>
    <row r="173">
      <c r="M173" s="29" t="s">
        <v>411</v>
      </c>
    </row>
    <row r="174">
      <c r="M174" s="29" t="s">
        <v>412</v>
      </c>
    </row>
    <row r="175">
      <c r="M175" s="29" t="s">
        <v>413</v>
      </c>
    </row>
    <row r="176">
      <c r="M176" s="19" t="s">
        <v>189</v>
      </c>
      <c r="N176" s="24">
        <f>COUNTA(M160:N175)</f>
        <v>16</v>
      </c>
    </row>
    <row r="178">
      <c r="M178" s="26" t="s">
        <v>220</v>
      </c>
    </row>
    <row r="179">
      <c r="M179" s="2" t="s">
        <v>414</v>
      </c>
      <c r="N179" s="2" t="s">
        <v>415</v>
      </c>
      <c r="O179" s="2"/>
    </row>
    <row r="180">
      <c r="M180" s="19" t="s">
        <v>189</v>
      </c>
      <c r="N180" s="24">
        <f>COUNTA(M179)</f>
        <v>1</v>
      </c>
      <c r="O180" s="24"/>
    </row>
    <row r="182">
      <c r="M182" s="26" t="s">
        <v>227</v>
      </c>
    </row>
    <row r="183">
      <c r="M183" s="2" t="s">
        <v>416</v>
      </c>
      <c r="N183" s="3">
        <v>15.0</v>
      </c>
      <c r="O183" s="3">
        <v>45.0</v>
      </c>
    </row>
    <row r="184">
      <c r="M184" s="2" t="s">
        <v>417</v>
      </c>
      <c r="N184" s="3">
        <v>55.0</v>
      </c>
      <c r="O184" s="3">
        <v>60.0</v>
      </c>
    </row>
    <row r="185">
      <c r="M185" s="2" t="s">
        <v>418</v>
      </c>
      <c r="N185" s="3">
        <v>50.0</v>
      </c>
      <c r="O185" s="3">
        <v>50.0</v>
      </c>
    </row>
    <row r="186">
      <c r="M186" s="2" t="s">
        <v>419</v>
      </c>
      <c r="N186" s="3">
        <v>50.0</v>
      </c>
      <c r="O186" s="3">
        <v>20.0</v>
      </c>
    </row>
    <row r="187">
      <c r="M187" s="2" t="s">
        <v>420</v>
      </c>
      <c r="N187" s="3">
        <v>75.0</v>
      </c>
      <c r="O187" s="3">
        <v>50.0</v>
      </c>
    </row>
    <row r="188">
      <c r="M188" s="2" t="s">
        <v>421</v>
      </c>
      <c r="N188" s="3">
        <v>45.0</v>
      </c>
      <c r="O188" s="3">
        <v>40.0</v>
      </c>
    </row>
    <row r="189">
      <c r="M189" s="2" t="s">
        <v>422</v>
      </c>
      <c r="N189" s="3">
        <v>25.0</v>
      </c>
      <c r="O189" s="3">
        <v>55.0</v>
      </c>
    </row>
    <row r="190">
      <c r="M190" s="2" t="s">
        <v>423</v>
      </c>
      <c r="N190" s="3">
        <v>55.0</v>
      </c>
      <c r="O190" s="3">
        <v>50.0</v>
      </c>
    </row>
    <row r="191">
      <c r="M191" s="2" t="s">
        <v>424</v>
      </c>
      <c r="N191" s="3">
        <v>55.0</v>
      </c>
      <c r="O191" s="3">
        <v>30.0</v>
      </c>
    </row>
    <row r="192">
      <c r="M192" s="2" t="s">
        <v>425</v>
      </c>
      <c r="N192" s="3">
        <v>55.0</v>
      </c>
      <c r="O192" s="3">
        <v>55.0</v>
      </c>
    </row>
    <row r="193">
      <c r="M193" s="2" t="s">
        <v>426</v>
      </c>
      <c r="N193" s="3">
        <v>40.0</v>
      </c>
      <c r="O193" s="3">
        <v>10.0</v>
      </c>
    </row>
    <row r="194">
      <c r="M194" s="19" t="s">
        <v>189</v>
      </c>
      <c r="N194" s="24">
        <f>COUNTA(M183:M193)</f>
        <v>11</v>
      </c>
    </row>
    <row r="196">
      <c r="M196" s="19" t="s">
        <v>244</v>
      </c>
      <c r="N196" s="39">
        <f>A151+N176+N180+N194</f>
        <v>176</v>
      </c>
    </row>
  </sheetData>
  <mergeCells count="1">
    <mergeCell ref="M162:N162"/>
  </mergeCells>
  <conditionalFormatting sqref="M10:M149">
    <cfRule type="containsText" dxfId="8" priority="1" operator="containsText" text="White">
      <formula>NOT(ISERROR(SEARCH(("White"),(M10))))</formula>
    </cfRule>
  </conditionalFormatting>
  <conditionalFormatting sqref="M10:M149">
    <cfRule type="containsText" dxfId="9" priority="2" operator="containsText" text="Asian or Pacific Islander">
      <formula>NOT(ISERROR(SEARCH(("Asian or Pacific Islander"),(M10))))</formula>
    </cfRule>
  </conditionalFormatting>
  <conditionalFormatting sqref="M10:M149">
    <cfRule type="containsText" dxfId="7" priority="3" operator="containsText" text="Black or African American">
      <formula>NOT(ISERROR(SEARCH(("Black or African American"),(M10))))</formula>
    </cfRule>
  </conditionalFormatting>
  <conditionalFormatting sqref="M10:M149">
    <cfRule type="containsText" dxfId="3" priority="4" operator="containsText" text="Hispanic or Latino">
      <formula>NOT(ISERROR(SEARCH(("Hispanic or Latino"),(M10))))</formula>
    </cfRule>
  </conditionalFormatting>
  <conditionalFormatting sqref="M10:M149">
    <cfRule type="containsText" dxfId="2" priority="5" operator="containsText" text="Other">
      <formula>NOT(ISERROR(SEARCH(("Other"),(M10))))</formula>
    </cfRule>
  </conditionalFormatting>
  <conditionalFormatting sqref="P10">
    <cfRule type="containsText" dxfId="0" priority="6" operator="containsText" text="TRUE">
      <formula>NOT(ISERROR(SEARCH(("TRUE"),(P10))))</formula>
    </cfRule>
  </conditionalFormatting>
  <conditionalFormatting sqref="S10 W10 Z10 AC10">
    <cfRule type="containsText" dxfId="0" priority="7" operator="containsText" text="TRUE">
      <formula>NOT(ISERROR(SEARCH(("TRUE"),(S10))))</formula>
    </cfRule>
  </conditionalFormatting>
  <conditionalFormatting sqref="E10">
    <cfRule type="containsText" dxfId="1" priority="8" operator="containsText" text="female">
      <formula>NOT(ISERROR(SEARCH(("female"),(E10))))</formula>
    </cfRule>
  </conditionalFormatting>
  <conditionalFormatting sqref="E10">
    <cfRule type="containsText" dxfId="2" priority="9" operator="containsText" text="nonbinary">
      <formula>NOT(ISERROR(SEARCH(("nonbinary"),(E10))))</formula>
    </cfRule>
  </conditionalFormatting>
  <conditionalFormatting sqref="G10:G149">
    <cfRule type="containsText" dxfId="3" priority="10" operator="containsText" text="18-24">
      <formula>NOT(ISERROR(SEARCH(("18-24"),(G10))))</formula>
    </cfRule>
  </conditionalFormatting>
  <conditionalFormatting sqref="G10:G149">
    <cfRule type="containsText" dxfId="4" priority="11" operator="containsText" text="25-34">
      <formula>NOT(ISERROR(SEARCH(("25-34"),(G10))))</formula>
    </cfRule>
  </conditionalFormatting>
  <conditionalFormatting sqref="G10:G149">
    <cfRule type="containsText" dxfId="5" priority="12" operator="containsText" text="35-44">
      <formula>NOT(ISERROR(SEARCH(("35-44"),(G10))))</formula>
    </cfRule>
  </conditionalFormatting>
  <conditionalFormatting sqref="G10:G149">
    <cfRule type="containsText" dxfId="1" priority="13" operator="containsText" text="45-54">
      <formula>NOT(ISERROR(SEARCH(("45-54"),(G10))))</formula>
    </cfRule>
  </conditionalFormatting>
  <conditionalFormatting sqref="G10:G149">
    <cfRule type="containsText" dxfId="6" priority="14" operator="containsText" text="55-64">
      <formula>NOT(ISERROR(SEARCH(("55-64"),(G10))))</formula>
    </cfRule>
  </conditionalFormatting>
  <conditionalFormatting sqref="G10:G149">
    <cfRule type="containsText" dxfId="7" priority="15" operator="containsText" text="65-74">
      <formula>NOT(ISERROR(SEARCH(("65-74"),(G10))))</formula>
    </cfRule>
  </conditionalFormatting>
  <conditionalFormatting sqref="G10:G149">
    <cfRule type="containsText" dxfId="8" priority="16" operator="containsText" text="75 or older">
      <formula>NOT(ISERROR(SEARCH(("75 or older"),(G10))))</formula>
    </cfRule>
  </conditionalFormatting>
  <conditionalFormatting sqref="T10">
    <cfRule type="containsText" dxfId="0" priority="17" operator="containsText" text="TRUE">
      <formula>NOT(ISERROR(SEARCH(("TRUE"),(T10))))</formula>
    </cfRule>
  </conditionalFormatting>
  <conditionalFormatting sqref="P9">
    <cfRule type="containsText" dxfId="0" priority="18" operator="containsText" text="TRUE">
      <formula>NOT(ISERROR(SEARCH(("TRUE"),(P9))))</formula>
    </cfRule>
  </conditionalFormatting>
  <conditionalFormatting sqref="S9 W9 Z9 AC9">
    <cfRule type="containsText" dxfId="0" priority="19" operator="containsText" text="TRUE">
      <formula>NOT(ISERROR(SEARCH(("TRUE"),(S9))))</formula>
    </cfRule>
  </conditionalFormatting>
  <conditionalFormatting sqref="E9">
    <cfRule type="containsText" dxfId="1" priority="20" operator="containsText" text="female">
      <formula>NOT(ISERROR(SEARCH(("female"),(E9))))</formula>
    </cfRule>
  </conditionalFormatting>
  <conditionalFormatting sqref="E9">
    <cfRule type="containsText" dxfId="2" priority="21" operator="containsText" text="nonbinary">
      <formula>NOT(ISERROR(SEARCH(("nonbinary"),(E9))))</formula>
    </cfRule>
  </conditionalFormatting>
  <conditionalFormatting sqref="G9">
    <cfRule type="containsText" dxfId="3" priority="22" operator="containsText" text="18-24">
      <formula>NOT(ISERROR(SEARCH(("18-24"),(G9))))</formula>
    </cfRule>
  </conditionalFormatting>
  <conditionalFormatting sqref="G9">
    <cfRule type="containsText" dxfId="4" priority="23" operator="containsText" text="25-34">
      <formula>NOT(ISERROR(SEARCH(("25-34"),(G9))))</formula>
    </cfRule>
  </conditionalFormatting>
  <conditionalFormatting sqref="G9">
    <cfRule type="containsText" dxfId="5" priority="24" operator="containsText" text="35-44">
      <formula>NOT(ISERROR(SEARCH(("35-44"),(G9))))</formula>
    </cfRule>
  </conditionalFormatting>
  <conditionalFormatting sqref="G9">
    <cfRule type="containsText" dxfId="1" priority="25" operator="containsText" text="45-54">
      <formula>NOT(ISERROR(SEARCH(("45-54"),(G9))))</formula>
    </cfRule>
  </conditionalFormatting>
  <conditionalFormatting sqref="G9">
    <cfRule type="containsText" dxfId="6" priority="26" operator="containsText" text="55-64">
      <formula>NOT(ISERROR(SEARCH(("55-64"),(G9))))</formula>
    </cfRule>
  </conditionalFormatting>
  <conditionalFormatting sqref="G9">
    <cfRule type="containsText" dxfId="7" priority="27" operator="containsText" text="65-74">
      <formula>NOT(ISERROR(SEARCH(("65-74"),(G9))))</formula>
    </cfRule>
  </conditionalFormatting>
  <conditionalFormatting sqref="G9">
    <cfRule type="containsText" dxfId="8" priority="28" operator="containsText" text="75 or older">
      <formula>NOT(ISERROR(SEARCH(("75 or older"),(G9))))</formula>
    </cfRule>
  </conditionalFormatting>
  <conditionalFormatting sqref="M9">
    <cfRule type="containsText" dxfId="8" priority="29" operator="containsText" text="White">
      <formula>NOT(ISERROR(SEARCH(("White"),(M9))))</formula>
    </cfRule>
  </conditionalFormatting>
  <conditionalFormatting sqref="M9">
    <cfRule type="containsText" dxfId="9" priority="30" operator="containsText" text="Asian or Pacific Islander">
      <formula>NOT(ISERROR(SEARCH(("Asian or Pacific Islander"),(M9))))</formula>
    </cfRule>
  </conditionalFormatting>
  <conditionalFormatting sqref="M9">
    <cfRule type="containsText" dxfId="7" priority="31" operator="containsText" text="Black or African American">
      <formula>NOT(ISERROR(SEARCH(("Black or African American"),(M9))))</formula>
    </cfRule>
  </conditionalFormatting>
  <conditionalFormatting sqref="M9">
    <cfRule type="containsText" dxfId="3" priority="32" operator="containsText" text="Hispanic or Latino">
      <formula>NOT(ISERROR(SEARCH(("Hispanic or Latino"),(M9))))</formula>
    </cfRule>
  </conditionalFormatting>
  <conditionalFormatting sqref="M9">
    <cfRule type="containsText" dxfId="2" priority="33" operator="containsText" text="Other">
      <formula>NOT(ISERROR(SEARCH(("Other"),(M9))))</formula>
    </cfRule>
  </conditionalFormatting>
  <conditionalFormatting sqref="T9">
    <cfRule type="containsText" dxfId="0" priority="34" operator="containsText" text="TRUE">
      <formula>NOT(ISERROR(SEARCH(("TRUE"),(T9))))</formula>
    </cfRule>
  </conditionalFormatting>
  <conditionalFormatting sqref="P8">
    <cfRule type="containsText" dxfId="0" priority="35" operator="containsText" text="TRUE">
      <formula>NOT(ISERROR(SEARCH(("TRUE"),(P8))))</formula>
    </cfRule>
  </conditionalFormatting>
  <conditionalFormatting sqref="G8">
    <cfRule type="containsText" dxfId="3" priority="36" operator="containsText" text="18-24">
      <formula>NOT(ISERROR(SEARCH(("18-24"),(G8))))</formula>
    </cfRule>
  </conditionalFormatting>
  <conditionalFormatting sqref="G8">
    <cfRule type="containsText" dxfId="4" priority="37" operator="containsText" text="25-34">
      <formula>NOT(ISERROR(SEARCH(("25-34"),(G8))))</formula>
    </cfRule>
  </conditionalFormatting>
  <conditionalFormatting sqref="G8">
    <cfRule type="containsText" dxfId="5" priority="38" operator="containsText" text="35-44">
      <formula>NOT(ISERROR(SEARCH(("35-44"),(G8))))</formula>
    </cfRule>
  </conditionalFormatting>
  <conditionalFormatting sqref="G8">
    <cfRule type="containsText" dxfId="1" priority="39" operator="containsText" text="45-54">
      <formula>NOT(ISERROR(SEARCH(("45-54"),(G8))))</formula>
    </cfRule>
  </conditionalFormatting>
  <conditionalFormatting sqref="G8">
    <cfRule type="containsText" dxfId="6" priority="40" operator="containsText" text="55-64">
      <formula>NOT(ISERROR(SEARCH(("55-64"),(G8))))</formula>
    </cfRule>
  </conditionalFormatting>
  <conditionalFormatting sqref="G8">
    <cfRule type="containsText" dxfId="7" priority="41" operator="containsText" text="65-74">
      <formula>NOT(ISERROR(SEARCH(("65-74"),(G8))))</formula>
    </cfRule>
  </conditionalFormatting>
  <conditionalFormatting sqref="G8">
    <cfRule type="containsText" dxfId="8" priority="42" operator="containsText" text="75 or older">
      <formula>NOT(ISERROR(SEARCH(("75 or older"),(G8))))</formula>
    </cfRule>
  </conditionalFormatting>
  <conditionalFormatting sqref="S8 W8 Z8 AC8">
    <cfRule type="containsText" dxfId="0" priority="43" operator="containsText" text="TRUE">
      <formula>NOT(ISERROR(SEARCH(("TRUE"),(S8))))</formula>
    </cfRule>
  </conditionalFormatting>
  <conditionalFormatting sqref="E8">
    <cfRule type="containsText" dxfId="1" priority="44" operator="containsText" text="female">
      <formula>NOT(ISERROR(SEARCH(("female"),(E8))))</formula>
    </cfRule>
  </conditionalFormatting>
  <conditionalFormatting sqref="E8">
    <cfRule type="containsText" dxfId="2" priority="45" operator="containsText" text="nonbinary">
      <formula>NOT(ISERROR(SEARCH(("nonbinary"),(E8))))</formula>
    </cfRule>
  </conditionalFormatting>
  <conditionalFormatting sqref="M8">
    <cfRule type="containsText" dxfId="8" priority="46" operator="containsText" text="White">
      <formula>NOT(ISERROR(SEARCH(("White"),(M8))))</formula>
    </cfRule>
  </conditionalFormatting>
  <conditionalFormatting sqref="M8">
    <cfRule type="containsText" dxfId="9" priority="47" operator="containsText" text="Asian or Pacific Islander">
      <formula>NOT(ISERROR(SEARCH(("Asian or Pacific Islander"),(M8))))</formula>
    </cfRule>
  </conditionalFormatting>
  <conditionalFormatting sqref="M8">
    <cfRule type="containsText" dxfId="7" priority="48" operator="containsText" text="Black or African American">
      <formula>NOT(ISERROR(SEARCH(("Black or African American"),(M8))))</formula>
    </cfRule>
  </conditionalFormatting>
  <conditionalFormatting sqref="M8">
    <cfRule type="containsText" dxfId="3" priority="49" operator="containsText" text="Hispanic or Latino">
      <formula>NOT(ISERROR(SEARCH(("Hispanic or Latino"),(M8))))</formula>
    </cfRule>
  </conditionalFormatting>
  <conditionalFormatting sqref="M8">
    <cfRule type="containsText" dxfId="2" priority="50" operator="containsText" text="Other">
      <formula>NOT(ISERROR(SEARCH(("Other"),(M8))))</formula>
    </cfRule>
  </conditionalFormatting>
  <conditionalFormatting sqref="T8">
    <cfRule type="containsText" dxfId="0" priority="51" operator="containsText" text="TRUE">
      <formula>NOT(ISERROR(SEARCH(("TRUE"),(T8))))</formula>
    </cfRule>
  </conditionalFormatting>
  <conditionalFormatting sqref="M7">
    <cfRule type="containsText" dxfId="8" priority="52" operator="containsText" text="White">
      <formula>NOT(ISERROR(SEARCH(("White"),(M7))))</formula>
    </cfRule>
  </conditionalFormatting>
  <conditionalFormatting sqref="M7">
    <cfRule type="containsText" dxfId="9" priority="53" operator="containsText" text="Asian or Pacific Islander">
      <formula>NOT(ISERROR(SEARCH(("Asian or Pacific Islander"),(M7))))</formula>
    </cfRule>
  </conditionalFormatting>
  <conditionalFormatting sqref="M7">
    <cfRule type="containsText" dxfId="7" priority="54" operator="containsText" text="Black or African American">
      <formula>NOT(ISERROR(SEARCH(("Black or African American"),(M7))))</formula>
    </cfRule>
  </conditionalFormatting>
  <conditionalFormatting sqref="M7">
    <cfRule type="containsText" dxfId="3" priority="55" operator="containsText" text="Hispanic or Latino">
      <formula>NOT(ISERROR(SEARCH(("Hispanic or Latino"),(M7))))</formula>
    </cfRule>
  </conditionalFormatting>
  <conditionalFormatting sqref="M7">
    <cfRule type="containsText" dxfId="2" priority="56" operator="containsText" text="Other">
      <formula>NOT(ISERROR(SEARCH(("Other"),(M7))))</formula>
    </cfRule>
  </conditionalFormatting>
  <conditionalFormatting sqref="P7">
    <cfRule type="containsText" dxfId="0" priority="57" operator="containsText" text="TRUE">
      <formula>NOT(ISERROR(SEARCH(("TRUE"),(P7))))</formula>
    </cfRule>
  </conditionalFormatting>
  <conditionalFormatting sqref="E7">
    <cfRule type="containsText" dxfId="1" priority="58" operator="containsText" text="female">
      <formula>NOT(ISERROR(SEARCH(("female"),(E7))))</formula>
    </cfRule>
  </conditionalFormatting>
  <conditionalFormatting sqref="E7">
    <cfRule type="containsText" dxfId="2" priority="59" operator="containsText" text="nonbinary">
      <formula>NOT(ISERROR(SEARCH(("nonbinary"),(E7))))</formula>
    </cfRule>
  </conditionalFormatting>
  <conditionalFormatting sqref="G7">
    <cfRule type="containsText" dxfId="3" priority="60" operator="containsText" text="18-24">
      <formula>NOT(ISERROR(SEARCH(("18-24"),(G7))))</formula>
    </cfRule>
  </conditionalFormatting>
  <conditionalFormatting sqref="G7">
    <cfRule type="containsText" dxfId="4" priority="61" operator="containsText" text="25-34">
      <formula>NOT(ISERROR(SEARCH(("25-34"),(G7))))</formula>
    </cfRule>
  </conditionalFormatting>
  <conditionalFormatting sqref="G7">
    <cfRule type="containsText" dxfId="5" priority="62" operator="containsText" text="35-44">
      <formula>NOT(ISERROR(SEARCH(("35-44"),(G7))))</formula>
    </cfRule>
  </conditionalFormatting>
  <conditionalFormatting sqref="G7">
    <cfRule type="containsText" dxfId="1" priority="63" operator="containsText" text="45-54">
      <formula>NOT(ISERROR(SEARCH(("45-54"),(G7))))</formula>
    </cfRule>
  </conditionalFormatting>
  <conditionalFormatting sqref="G7">
    <cfRule type="containsText" dxfId="6" priority="64" operator="containsText" text="55-64">
      <formula>NOT(ISERROR(SEARCH(("55-64"),(G7))))</formula>
    </cfRule>
  </conditionalFormatting>
  <conditionalFormatting sqref="G7">
    <cfRule type="containsText" dxfId="7" priority="65" operator="containsText" text="65-74">
      <formula>NOT(ISERROR(SEARCH(("65-74"),(G7))))</formula>
    </cfRule>
  </conditionalFormatting>
  <conditionalFormatting sqref="G7">
    <cfRule type="containsText" dxfId="8" priority="66" operator="containsText" text="75 or older">
      <formula>NOT(ISERROR(SEARCH(("75 or older"),(G7))))</formula>
    </cfRule>
  </conditionalFormatting>
  <conditionalFormatting sqref="S7 W7 Z7 AC7">
    <cfRule type="containsText" dxfId="0" priority="67" operator="containsText" text="TRUE">
      <formula>NOT(ISERROR(SEARCH(("TRUE"),(S7))))</formula>
    </cfRule>
  </conditionalFormatting>
  <conditionalFormatting sqref="T2:T7">
    <cfRule type="containsText" dxfId="0" priority="68" operator="containsText" text="TRUE">
      <formula>NOT(ISERROR(SEARCH(("TRUE"),(T2))))</formula>
    </cfRule>
  </conditionalFormatting>
  <conditionalFormatting sqref="P6">
    <cfRule type="containsText" dxfId="0" priority="69" operator="containsText" text="TRUE">
      <formula>NOT(ISERROR(SEARCH(("TRUE"),(P6))))</formula>
    </cfRule>
  </conditionalFormatting>
  <conditionalFormatting sqref="M6">
    <cfRule type="containsText" dxfId="8" priority="70" operator="containsText" text="White">
      <formula>NOT(ISERROR(SEARCH(("White"),(M6))))</formula>
    </cfRule>
  </conditionalFormatting>
  <conditionalFormatting sqref="M6">
    <cfRule type="containsText" dxfId="9" priority="71" operator="containsText" text="Asian or Pacific Islander">
      <formula>NOT(ISERROR(SEARCH(("Asian or Pacific Islander"),(M6))))</formula>
    </cfRule>
  </conditionalFormatting>
  <conditionalFormatting sqref="M6">
    <cfRule type="containsText" dxfId="7" priority="72" operator="containsText" text="Black or African American">
      <formula>NOT(ISERROR(SEARCH(("Black or African American"),(M6))))</formula>
    </cfRule>
  </conditionalFormatting>
  <conditionalFormatting sqref="M6">
    <cfRule type="containsText" dxfId="3" priority="73" operator="containsText" text="Hispanic or Latino">
      <formula>NOT(ISERROR(SEARCH(("Hispanic or Latino"),(M6))))</formula>
    </cfRule>
  </conditionalFormatting>
  <conditionalFormatting sqref="M6">
    <cfRule type="containsText" dxfId="2" priority="74" operator="containsText" text="Other">
      <formula>NOT(ISERROR(SEARCH(("Other"),(M6))))</formula>
    </cfRule>
  </conditionalFormatting>
  <conditionalFormatting sqref="E6">
    <cfRule type="containsText" dxfId="1" priority="75" operator="containsText" text="female">
      <formula>NOT(ISERROR(SEARCH(("female"),(E6))))</formula>
    </cfRule>
  </conditionalFormatting>
  <conditionalFormatting sqref="E6">
    <cfRule type="containsText" dxfId="2" priority="76" operator="containsText" text="nonbinary">
      <formula>NOT(ISERROR(SEARCH(("nonbinary"),(E6))))</formula>
    </cfRule>
  </conditionalFormatting>
  <conditionalFormatting sqref="G6">
    <cfRule type="containsText" dxfId="3" priority="77" operator="containsText" text="18-24">
      <formula>NOT(ISERROR(SEARCH(("18-24"),(G6))))</formula>
    </cfRule>
  </conditionalFormatting>
  <conditionalFormatting sqref="G6">
    <cfRule type="containsText" dxfId="4" priority="78" operator="containsText" text="25-34">
      <formula>NOT(ISERROR(SEARCH(("25-34"),(G6))))</formula>
    </cfRule>
  </conditionalFormatting>
  <conditionalFormatting sqref="G6">
    <cfRule type="containsText" dxfId="5" priority="79" operator="containsText" text="35-44">
      <formula>NOT(ISERROR(SEARCH(("35-44"),(G6))))</formula>
    </cfRule>
  </conditionalFormatting>
  <conditionalFormatting sqref="G6">
    <cfRule type="containsText" dxfId="1" priority="80" operator="containsText" text="45-54">
      <formula>NOT(ISERROR(SEARCH(("45-54"),(G6))))</formula>
    </cfRule>
  </conditionalFormatting>
  <conditionalFormatting sqref="G6">
    <cfRule type="containsText" dxfId="6" priority="81" operator="containsText" text="55-64">
      <formula>NOT(ISERROR(SEARCH(("55-64"),(G6))))</formula>
    </cfRule>
  </conditionalFormatting>
  <conditionalFormatting sqref="G6">
    <cfRule type="containsText" dxfId="7" priority="82" operator="containsText" text="65-74">
      <formula>NOT(ISERROR(SEARCH(("65-74"),(G6))))</formula>
    </cfRule>
  </conditionalFormatting>
  <conditionalFormatting sqref="G6">
    <cfRule type="containsText" dxfId="8" priority="83" operator="containsText" text="75 or older">
      <formula>NOT(ISERROR(SEARCH(("75 or older"),(G6))))</formula>
    </cfRule>
  </conditionalFormatting>
  <conditionalFormatting sqref="AC5:AC6 S6 W6 Z6">
    <cfRule type="containsText" dxfId="0" priority="84" operator="containsText" text="TRUE">
      <formula>NOT(ISERROR(SEARCH(("TRUE"),(AC5))))</formula>
    </cfRule>
  </conditionalFormatting>
  <conditionalFormatting sqref="T6">
    <cfRule type="containsText" dxfId="0" priority="85" operator="containsText" text="TRUE">
      <formula>NOT(ISERROR(SEARCH(("TRUE"),(T6))))</formula>
    </cfRule>
  </conditionalFormatting>
  <conditionalFormatting sqref="S5 W5 Z5 AC5">
    <cfRule type="containsText" dxfId="0" priority="86" operator="containsText" text="TRUE">
      <formula>NOT(ISERROR(SEARCH(("TRUE"),(S5))))</formula>
    </cfRule>
  </conditionalFormatting>
  <conditionalFormatting sqref="E5">
    <cfRule type="containsText" dxfId="1" priority="87" operator="containsText" text="female">
      <formula>NOT(ISERROR(SEARCH(("female"),(E5))))</formula>
    </cfRule>
  </conditionalFormatting>
  <conditionalFormatting sqref="E5">
    <cfRule type="containsText" dxfId="2" priority="88" operator="containsText" text="nonbinary">
      <formula>NOT(ISERROR(SEARCH(("nonbinary"),(E5))))</formula>
    </cfRule>
  </conditionalFormatting>
  <conditionalFormatting sqref="G5">
    <cfRule type="containsText" dxfId="3" priority="89" operator="containsText" text="18-24">
      <formula>NOT(ISERROR(SEARCH(("18-24"),(G5))))</formula>
    </cfRule>
  </conditionalFormatting>
  <conditionalFormatting sqref="G5">
    <cfRule type="containsText" dxfId="4" priority="90" operator="containsText" text="25-34">
      <formula>NOT(ISERROR(SEARCH(("25-34"),(G5))))</formula>
    </cfRule>
  </conditionalFormatting>
  <conditionalFormatting sqref="G5">
    <cfRule type="containsText" dxfId="5" priority="91" operator="containsText" text="35-44">
      <formula>NOT(ISERROR(SEARCH(("35-44"),(G5))))</formula>
    </cfRule>
  </conditionalFormatting>
  <conditionalFormatting sqref="G5">
    <cfRule type="containsText" dxfId="1" priority="92" operator="containsText" text="45-54">
      <formula>NOT(ISERROR(SEARCH(("45-54"),(G5))))</formula>
    </cfRule>
  </conditionalFormatting>
  <conditionalFormatting sqref="G5">
    <cfRule type="containsText" dxfId="6" priority="93" operator="containsText" text="55-64">
      <formula>NOT(ISERROR(SEARCH(("55-64"),(G5))))</formula>
    </cfRule>
  </conditionalFormatting>
  <conditionalFormatting sqref="G5">
    <cfRule type="containsText" dxfId="7" priority="94" operator="containsText" text="65-74">
      <formula>NOT(ISERROR(SEARCH(("65-74"),(G5))))</formula>
    </cfRule>
  </conditionalFormatting>
  <conditionalFormatting sqref="G5">
    <cfRule type="containsText" dxfId="8" priority="95" operator="containsText" text="75 or older">
      <formula>NOT(ISERROR(SEARCH(("75 or older"),(G5))))</formula>
    </cfRule>
  </conditionalFormatting>
  <conditionalFormatting sqref="P5">
    <cfRule type="containsText" dxfId="0" priority="96" operator="containsText" text="TRUE">
      <formula>NOT(ISERROR(SEARCH(("TRUE"),(P5))))</formula>
    </cfRule>
  </conditionalFormatting>
  <conditionalFormatting sqref="T5">
    <cfRule type="containsText" dxfId="0" priority="97" operator="containsText" text="TRUE">
      <formula>NOT(ISERROR(SEARCH(("TRUE"),(T5))))</formula>
    </cfRule>
  </conditionalFormatting>
  <conditionalFormatting sqref="M5">
    <cfRule type="containsText" dxfId="8" priority="98" operator="containsText" text="White">
      <formula>NOT(ISERROR(SEARCH(("White"),(M5))))</formula>
    </cfRule>
  </conditionalFormatting>
  <conditionalFormatting sqref="M5">
    <cfRule type="containsText" dxfId="9" priority="99" operator="containsText" text="Asian or Pacific Islander">
      <formula>NOT(ISERROR(SEARCH(("Asian or Pacific Islander"),(M5))))</formula>
    </cfRule>
  </conditionalFormatting>
  <conditionalFormatting sqref="M5">
    <cfRule type="containsText" dxfId="7" priority="100" operator="containsText" text="Black or African American">
      <formula>NOT(ISERROR(SEARCH(("Black or African American"),(M5))))</formula>
    </cfRule>
  </conditionalFormatting>
  <conditionalFormatting sqref="M5">
    <cfRule type="containsText" dxfId="3" priority="101" operator="containsText" text="Hispanic or Latino">
      <formula>NOT(ISERROR(SEARCH(("Hispanic or Latino"),(M5))))</formula>
    </cfRule>
  </conditionalFormatting>
  <conditionalFormatting sqref="M5">
    <cfRule type="containsText" dxfId="2" priority="102" operator="containsText" text="Other">
      <formula>NOT(ISERROR(SEARCH(("Other"),(M5))))</formula>
    </cfRule>
  </conditionalFormatting>
  <conditionalFormatting sqref="S4 W4 Z4 AC4">
    <cfRule type="containsText" dxfId="0" priority="103" operator="containsText" text="TRUE">
      <formula>NOT(ISERROR(SEARCH(("TRUE"),(S4))))</formula>
    </cfRule>
  </conditionalFormatting>
  <conditionalFormatting sqref="E4">
    <cfRule type="containsText" dxfId="1" priority="104" operator="containsText" text="female">
      <formula>NOT(ISERROR(SEARCH(("female"),(E4))))</formula>
    </cfRule>
  </conditionalFormatting>
  <conditionalFormatting sqref="E4">
    <cfRule type="containsText" dxfId="2" priority="105" operator="containsText" text="nonbinary">
      <formula>NOT(ISERROR(SEARCH(("nonbinary"),(E4))))</formula>
    </cfRule>
  </conditionalFormatting>
  <conditionalFormatting sqref="M4">
    <cfRule type="containsText" dxfId="8" priority="106" operator="containsText" text="White">
      <formula>NOT(ISERROR(SEARCH(("White"),(M4))))</formula>
    </cfRule>
  </conditionalFormatting>
  <conditionalFormatting sqref="M4">
    <cfRule type="containsText" dxfId="9" priority="107" operator="containsText" text="Asian or Pacific Islander">
      <formula>NOT(ISERROR(SEARCH(("Asian or Pacific Islander"),(M4))))</formula>
    </cfRule>
  </conditionalFormatting>
  <conditionalFormatting sqref="M4">
    <cfRule type="containsText" dxfId="7" priority="108" operator="containsText" text="Black or African American">
      <formula>NOT(ISERROR(SEARCH(("Black or African American"),(M4))))</formula>
    </cfRule>
  </conditionalFormatting>
  <conditionalFormatting sqref="M4">
    <cfRule type="containsText" dxfId="3" priority="109" operator="containsText" text="Hispanic or Latino">
      <formula>NOT(ISERROR(SEARCH(("Hispanic or Latino"),(M4))))</formula>
    </cfRule>
  </conditionalFormatting>
  <conditionalFormatting sqref="M4">
    <cfRule type="containsText" dxfId="2" priority="110" operator="containsText" text="Other">
      <formula>NOT(ISERROR(SEARCH(("Other"),(M4))))</formula>
    </cfRule>
  </conditionalFormatting>
  <conditionalFormatting sqref="P4">
    <cfRule type="containsText" dxfId="0" priority="111" operator="containsText" text="TRUE">
      <formula>NOT(ISERROR(SEARCH(("TRUE"),(P4))))</formula>
    </cfRule>
  </conditionalFormatting>
  <conditionalFormatting sqref="G4">
    <cfRule type="containsText" dxfId="3" priority="112" operator="containsText" text="18-24">
      <formula>NOT(ISERROR(SEARCH(("18-24"),(G4))))</formula>
    </cfRule>
  </conditionalFormatting>
  <conditionalFormatting sqref="G4">
    <cfRule type="containsText" dxfId="4" priority="113" operator="containsText" text="25-34">
      <formula>NOT(ISERROR(SEARCH(("25-34"),(G4))))</formula>
    </cfRule>
  </conditionalFormatting>
  <conditionalFormatting sqref="G4">
    <cfRule type="containsText" dxfId="5" priority="114" operator="containsText" text="35-44">
      <formula>NOT(ISERROR(SEARCH(("35-44"),(G4))))</formula>
    </cfRule>
  </conditionalFormatting>
  <conditionalFormatting sqref="G4">
    <cfRule type="containsText" dxfId="1" priority="115" operator="containsText" text="45-54">
      <formula>NOT(ISERROR(SEARCH(("45-54"),(G4))))</formula>
    </cfRule>
  </conditionalFormatting>
  <conditionalFormatting sqref="G4">
    <cfRule type="containsText" dxfId="6" priority="116" operator="containsText" text="55-64">
      <formula>NOT(ISERROR(SEARCH(("55-64"),(G4))))</formula>
    </cfRule>
  </conditionalFormatting>
  <conditionalFormatting sqref="G4">
    <cfRule type="containsText" dxfId="7" priority="117" operator="containsText" text="65-74">
      <formula>NOT(ISERROR(SEARCH(("65-74"),(G4))))</formula>
    </cfRule>
  </conditionalFormatting>
  <conditionalFormatting sqref="G4">
    <cfRule type="containsText" dxfId="8" priority="118" operator="containsText" text="75 or older">
      <formula>NOT(ISERROR(SEARCH(("75 or older"),(G4))))</formula>
    </cfRule>
  </conditionalFormatting>
  <conditionalFormatting sqref="T4">
    <cfRule type="containsText" dxfId="0" priority="119" operator="containsText" text="TRUE">
      <formula>NOT(ISERROR(SEARCH(("TRUE"),(T4))))</formula>
    </cfRule>
  </conditionalFormatting>
  <conditionalFormatting sqref="S3 W3 Z3 AC3">
    <cfRule type="containsText" dxfId="0" priority="120" operator="containsText" text="TRUE">
      <formula>NOT(ISERROR(SEARCH(("TRUE"),(S3))))</formula>
    </cfRule>
  </conditionalFormatting>
  <conditionalFormatting sqref="E3">
    <cfRule type="containsText" dxfId="1" priority="121" operator="containsText" text="female">
      <formula>NOT(ISERROR(SEARCH(("female"),(E3))))</formula>
    </cfRule>
  </conditionalFormatting>
  <conditionalFormatting sqref="E3">
    <cfRule type="containsText" dxfId="2" priority="122" operator="containsText" text="nonbinary">
      <formula>NOT(ISERROR(SEARCH(("nonbinary"),(E3))))</formula>
    </cfRule>
  </conditionalFormatting>
  <conditionalFormatting sqref="M3">
    <cfRule type="containsText" dxfId="8" priority="123" operator="containsText" text="White">
      <formula>NOT(ISERROR(SEARCH(("White"),(M3))))</formula>
    </cfRule>
  </conditionalFormatting>
  <conditionalFormatting sqref="M3">
    <cfRule type="containsText" dxfId="9" priority="124" operator="containsText" text="Asian or Pacific Islander">
      <formula>NOT(ISERROR(SEARCH(("Asian or Pacific Islander"),(M3))))</formula>
    </cfRule>
  </conditionalFormatting>
  <conditionalFormatting sqref="M3">
    <cfRule type="containsText" dxfId="7" priority="125" operator="containsText" text="Black or African American">
      <formula>NOT(ISERROR(SEARCH(("Black or African American"),(M3))))</formula>
    </cfRule>
  </conditionalFormatting>
  <conditionalFormatting sqref="M3">
    <cfRule type="containsText" dxfId="3" priority="126" operator="containsText" text="Hispanic or Latino">
      <formula>NOT(ISERROR(SEARCH(("Hispanic or Latino"),(M3))))</formula>
    </cfRule>
  </conditionalFormatting>
  <conditionalFormatting sqref="M3">
    <cfRule type="containsText" dxfId="2" priority="127" operator="containsText" text="Other">
      <formula>NOT(ISERROR(SEARCH(("Other"),(M3))))</formula>
    </cfRule>
  </conditionalFormatting>
  <conditionalFormatting sqref="P3">
    <cfRule type="containsText" dxfId="0" priority="128" operator="containsText" text="TRUE">
      <formula>NOT(ISERROR(SEARCH(("TRUE"),(P3))))</formula>
    </cfRule>
  </conditionalFormatting>
  <conditionalFormatting sqref="G3">
    <cfRule type="containsText" dxfId="3" priority="129" operator="containsText" text="18-24">
      <formula>NOT(ISERROR(SEARCH(("18-24"),(G3))))</formula>
    </cfRule>
  </conditionalFormatting>
  <conditionalFormatting sqref="G3">
    <cfRule type="containsText" dxfId="4" priority="130" operator="containsText" text="25-34">
      <formula>NOT(ISERROR(SEARCH(("25-34"),(G3))))</formula>
    </cfRule>
  </conditionalFormatting>
  <conditionalFormatting sqref="G3">
    <cfRule type="containsText" dxfId="5" priority="131" operator="containsText" text="35-44">
      <formula>NOT(ISERROR(SEARCH(("35-44"),(G3))))</formula>
    </cfRule>
  </conditionalFormatting>
  <conditionalFormatting sqref="G3">
    <cfRule type="containsText" dxfId="1" priority="132" operator="containsText" text="45-54">
      <formula>NOT(ISERROR(SEARCH(("45-54"),(G3))))</formula>
    </cfRule>
  </conditionalFormatting>
  <conditionalFormatting sqref="G3">
    <cfRule type="containsText" dxfId="6" priority="133" operator="containsText" text="55-64">
      <formula>NOT(ISERROR(SEARCH(("55-64"),(G3))))</formula>
    </cfRule>
  </conditionalFormatting>
  <conditionalFormatting sqref="G3">
    <cfRule type="containsText" dxfId="7" priority="134" operator="containsText" text="65-74">
      <formula>NOT(ISERROR(SEARCH(("65-74"),(G3))))</formula>
    </cfRule>
  </conditionalFormatting>
  <conditionalFormatting sqref="G3">
    <cfRule type="containsText" dxfId="8" priority="135" operator="containsText" text="75 or older">
      <formula>NOT(ISERROR(SEARCH(("75 or older"),(G3))))</formula>
    </cfRule>
  </conditionalFormatting>
  <conditionalFormatting sqref="T3">
    <cfRule type="containsText" dxfId="0" priority="136" operator="containsText" text="TRUE">
      <formula>NOT(ISERROR(SEARCH(("TRUE"),(T3))))</formula>
    </cfRule>
  </conditionalFormatting>
  <conditionalFormatting sqref="T2">
    <cfRule type="containsText" dxfId="0" priority="137" operator="containsText" text="TRUE">
      <formula>NOT(ISERROR(SEARCH(("TRUE"),(T2))))</formula>
    </cfRule>
  </conditionalFormatting>
  <conditionalFormatting sqref="S2 W2 Z2 AC2:AY2">
    <cfRule type="containsText" dxfId="0" priority="138" operator="containsText" text="TRUE">
      <formula>NOT(ISERROR(SEARCH(("TRUE"),(S2))))</formula>
    </cfRule>
  </conditionalFormatting>
  <conditionalFormatting sqref="P2">
    <cfRule type="containsText" dxfId="0" priority="139" operator="containsText" text="TRUE">
      <formula>NOT(ISERROR(SEARCH(("TRUE"),(P2))))</formula>
    </cfRule>
  </conditionalFormatting>
  <conditionalFormatting sqref="E1:E2">
    <cfRule type="containsText" dxfId="1" priority="140" operator="containsText" text="female">
      <formula>NOT(ISERROR(SEARCH(("female"),(E1))))</formula>
    </cfRule>
  </conditionalFormatting>
  <conditionalFormatting sqref="E1:E2">
    <cfRule type="containsText" dxfId="2" priority="141" operator="containsText" text="nonbinary">
      <formula>NOT(ISERROR(SEARCH(("nonbinary"),(E1))))</formula>
    </cfRule>
  </conditionalFormatting>
  <conditionalFormatting sqref="M1:M2">
    <cfRule type="containsText" dxfId="8" priority="142" operator="containsText" text="White">
      <formula>NOT(ISERROR(SEARCH(("White"),(M1))))</formula>
    </cfRule>
  </conditionalFormatting>
  <conditionalFormatting sqref="M1:M2">
    <cfRule type="containsText" dxfId="9" priority="143" operator="containsText" text="Asian or Pacific Islander">
      <formula>NOT(ISERROR(SEARCH(("Asian or Pacific Islander"),(M1))))</formula>
    </cfRule>
  </conditionalFormatting>
  <conditionalFormatting sqref="M1:M2">
    <cfRule type="containsText" dxfId="7" priority="144" operator="containsText" text="Black or African American">
      <formula>NOT(ISERROR(SEARCH(("Black or African American"),(M1))))</formula>
    </cfRule>
  </conditionalFormatting>
  <conditionalFormatting sqref="M1:M2">
    <cfRule type="containsText" dxfId="3" priority="145" operator="containsText" text="Hispanic or Latino">
      <formula>NOT(ISERROR(SEARCH(("Hispanic or Latino"),(M1))))</formula>
    </cfRule>
  </conditionalFormatting>
  <conditionalFormatting sqref="M1:M2">
    <cfRule type="containsText" dxfId="2" priority="146" operator="containsText" text="Other">
      <formula>NOT(ISERROR(SEARCH(("Other"),(M1))))</formula>
    </cfRule>
  </conditionalFormatting>
  <conditionalFormatting sqref="G1:G2">
    <cfRule type="containsText" dxfId="3" priority="147" operator="containsText" text="18-24">
      <formula>NOT(ISERROR(SEARCH(("18-24"),(G1))))</formula>
    </cfRule>
  </conditionalFormatting>
  <conditionalFormatting sqref="G1:G2">
    <cfRule type="containsText" dxfId="4" priority="148" operator="containsText" text="25-34">
      <formula>NOT(ISERROR(SEARCH(("25-34"),(G1))))</formula>
    </cfRule>
  </conditionalFormatting>
  <conditionalFormatting sqref="G1:G2">
    <cfRule type="containsText" dxfId="5" priority="149" operator="containsText" text="35-44">
      <formula>NOT(ISERROR(SEARCH(("35-44"),(G1))))</formula>
    </cfRule>
  </conditionalFormatting>
  <conditionalFormatting sqref="G1:G2">
    <cfRule type="containsText" dxfId="1" priority="150" operator="containsText" text="45-54">
      <formula>NOT(ISERROR(SEARCH(("45-54"),(G1))))</formula>
    </cfRule>
  </conditionalFormatting>
  <conditionalFormatting sqref="G1:G2">
    <cfRule type="containsText" dxfId="6" priority="151" operator="containsText" text="55-64">
      <formula>NOT(ISERROR(SEARCH(("55-64"),(G1))))</formula>
    </cfRule>
  </conditionalFormatting>
  <conditionalFormatting sqref="G1:G2">
    <cfRule type="containsText" dxfId="7" priority="152" operator="containsText" text="65-74">
      <formula>NOT(ISERROR(SEARCH(("65-74"),(G1))))</formula>
    </cfRule>
  </conditionalFormatting>
  <conditionalFormatting sqref="G1:G2">
    <cfRule type="containsText" dxfId="8" priority="153" operator="containsText" text="75 or older">
      <formula>NOT(ISERROR(SEARCH(("75 or older"),(G1))))</formula>
    </cfRule>
  </conditionalFormatting>
  <conditionalFormatting sqref="E11:E149">
    <cfRule type="containsText" dxfId="1" priority="154" operator="containsText" text="female">
      <formula>NOT(ISERROR(SEARCH(("female"),(E11))))</formula>
    </cfRule>
  </conditionalFormatting>
  <conditionalFormatting sqref="E11:E149">
    <cfRule type="containsText" dxfId="2" priority="155" operator="containsText" text="nonbinary">
      <formula>NOT(ISERROR(SEARCH(("nonbinary"),(E11))))</formula>
    </cfRule>
  </conditionalFormatting>
  <conditionalFormatting sqref="L150 M156:M157">
    <cfRule type="containsText" dxfId="8" priority="156" operator="containsText" text="White">
      <formula>NOT(ISERROR(SEARCH(("White"),(L150))))</formula>
    </cfRule>
  </conditionalFormatting>
  <conditionalFormatting sqref="L150 M156:M157">
    <cfRule type="containsText" dxfId="9" priority="157" operator="containsText" text="Asian or Pacific Islander">
      <formula>NOT(ISERROR(SEARCH(("Asian or Pacific Islander"),(L150))))</formula>
    </cfRule>
  </conditionalFormatting>
  <conditionalFormatting sqref="L150 M156:M157">
    <cfRule type="containsText" dxfId="7" priority="158" operator="containsText" text="Black or African American">
      <formula>NOT(ISERROR(SEARCH(("Black or African American"),(L150))))</formula>
    </cfRule>
  </conditionalFormatting>
  <conditionalFormatting sqref="L150 M156:M157">
    <cfRule type="containsText" dxfId="3" priority="159" operator="containsText" text="Hispanic or Latino">
      <formula>NOT(ISERROR(SEARCH(("Hispanic or Latino"),(L150))))</formula>
    </cfRule>
  </conditionalFormatting>
  <conditionalFormatting sqref="L150 M156:M157">
    <cfRule type="containsText" dxfId="2" priority="160" operator="containsText" text="Other">
      <formula>NOT(ISERROR(SEARCH(("Other"),(L150))))</formula>
    </cfRule>
  </conditionalFormatting>
  <conditionalFormatting sqref="P1 S1:T1 W1 Z1 AC1:AY1 P11:P930 S11:T930 W11:W150 Z11:Z150 AC11:AC152 AD11:AY930 W153:W930 Z153:Z930 AC155:AC930">
    <cfRule type="containsText" dxfId="0" priority="161" operator="containsText" text="TRUE">
      <formula>NOT(ISERROR(SEARCH(("TRUE"),(P1))))</formula>
    </cfRule>
  </conditionalFormatting>
  <conditionalFormatting sqref="P125:P126">
    <cfRule type="containsText" dxfId="0" priority="162" operator="containsText" text="TRUE">
      <formula>NOT(ISERROR(SEARCH(("TRUE"),(P125))))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13"/>
  </cols>
  <sheetData>
    <row r="1">
      <c r="A1" s="50"/>
      <c r="B1" s="51" t="s">
        <v>13</v>
      </c>
      <c r="C1" s="51" t="s">
        <v>14</v>
      </c>
      <c r="D1" s="52"/>
      <c r="E1" s="51" t="s">
        <v>16</v>
      </c>
      <c r="F1" s="51" t="s">
        <v>17</v>
      </c>
      <c r="G1" s="52"/>
      <c r="H1" s="51" t="s">
        <v>427</v>
      </c>
      <c r="I1" s="51" t="s">
        <v>428</v>
      </c>
      <c r="J1" s="52"/>
    </row>
    <row r="2">
      <c r="A2" s="26" t="s">
        <v>429</v>
      </c>
      <c r="B2" s="27">
        <v>1104.066666666666</v>
      </c>
      <c r="C2" s="27">
        <v>1069.542483660131</v>
      </c>
      <c r="E2" s="27">
        <v>958.8202614379085</v>
      </c>
      <c r="F2" s="27">
        <v>907.6274509803922</v>
      </c>
      <c r="H2" s="27">
        <v>6.2745098039215685</v>
      </c>
      <c r="I2" s="27">
        <v>6.176470588235294</v>
      </c>
    </row>
    <row r="3">
      <c r="A3" s="26" t="s">
        <v>430</v>
      </c>
      <c r="B3" s="27">
        <v>1073.937980769231</v>
      </c>
      <c r="C3" s="27">
        <v>1061.6826923076924</v>
      </c>
      <c r="E3" s="27">
        <v>949.875</v>
      </c>
      <c r="F3" s="27">
        <v>928.0528846153846</v>
      </c>
      <c r="H3" s="27">
        <v>6.826923076923077</v>
      </c>
      <c r="I3" s="27">
        <v>5.961538461538462</v>
      </c>
    </row>
    <row r="4">
      <c r="A4" s="53" t="s">
        <v>431</v>
      </c>
      <c r="B4" s="54">
        <f t="shared" ref="B4:C4" si="1">AVERAGE(B2:B3)</f>
        <v>1089.002324</v>
      </c>
      <c r="C4" s="54">
        <f t="shared" si="1"/>
        <v>1065.612588</v>
      </c>
      <c r="D4" s="54"/>
      <c r="E4" s="54">
        <f t="shared" ref="E4:F4" si="2">AVERAGE(E2:E3)</f>
        <v>954.3476307</v>
      </c>
      <c r="F4" s="54">
        <f t="shared" si="2"/>
        <v>917.8401678</v>
      </c>
      <c r="G4" s="54"/>
      <c r="H4" s="54">
        <f t="shared" ref="H4:I4" si="3">AVERAGE(H2:H3)</f>
        <v>6.55071644</v>
      </c>
      <c r="I4" s="54">
        <f t="shared" si="3"/>
        <v>6.069004525</v>
      </c>
      <c r="J4" s="54"/>
    </row>
    <row r="5">
      <c r="A5" s="26" t="s">
        <v>432</v>
      </c>
      <c r="B5" s="27">
        <v>494.8286449155377</v>
      </c>
      <c r="C5" s="27">
        <v>630.0634612647945</v>
      </c>
      <c r="E5" s="27">
        <v>362.70267089928836</v>
      </c>
      <c r="F5" s="27">
        <v>358.69486247590936</v>
      </c>
      <c r="H5" s="27">
        <v>6.846741763111115</v>
      </c>
      <c r="I5" s="27">
        <v>8.245283129010854</v>
      </c>
    </row>
    <row r="6">
      <c r="A6" s="26" t="s">
        <v>433</v>
      </c>
      <c r="B6" s="27">
        <v>387.64891410255575</v>
      </c>
      <c r="C6" s="27">
        <v>413.26084585149715</v>
      </c>
      <c r="E6" s="27">
        <v>312.6865411063618</v>
      </c>
      <c r="F6" s="27">
        <v>295.6564321450251</v>
      </c>
      <c r="H6" s="27">
        <v>7.1546716963243115</v>
      </c>
      <c r="I6" s="27">
        <v>7.183523234965681</v>
      </c>
    </row>
    <row r="7">
      <c r="A7" s="53" t="s">
        <v>434</v>
      </c>
      <c r="B7" s="54">
        <f t="shared" ref="B7:C7" si="4">AVERAGE(B5:B6)</f>
        <v>441.2387795</v>
      </c>
      <c r="C7" s="54">
        <f t="shared" si="4"/>
        <v>521.6621536</v>
      </c>
      <c r="D7" s="54"/>
      <c r="E7" s="54">
        <f t="shared" ref="E7:F7" si="5">AVERAGE(E5:E6)</f>
        <v>337.694606</v>
      </c>
      <c r="F7" s="54">
        <f t="shared" si="5"/>
        <v>327.1756473</v>
      </c>
      <c r="G7" s="54"/>
      <c r="H7" s="54">
        <f t="shared" ref="H7:I7" si="6">AVERAGE(H5:H6)</f>
        <v>7.00070673</v>
      </c>
      <c r="I7" s="54">
        <f t="shared" si="6"/>
        <v>7.714403182</v>
      </c>
      <c r="J7" s="54"/>
    </row>
    <row r="8">
      <c r="A8" s="26" t="s">
        <v>435</v>
      </c>
      <c r="B8" s="27">
        <v>1156.2835227272724</v>
      </c>
      <c r="C8" s="27">
        <v>1072.977272727273</v>
      </c>
      <c r="E8" s="27">
        <v>974.4431818181819</v>
      </c>
      <c r="F8" s="27">
        <v>868.2727272727273</v>
      </c>
      <c r="H8" s="27">
        <v>7.159090909090909</v>
      </c>
      <c r="I8" s="27">
        <v>5.625</v>
      </c>
    </row>
    <row r="9">
      <c r="A9" s="26" t="s">
        <v>436</v>
      </c>
      <c r="B9" s="27">
        <v>1070.3879120879121</v>
      </c>
      <c r="C9" s="27">
        <v>975.8148351648352</v>
      </c>
      <c r="E9" s="27">
        <v>943.8571428571429</v>
      </c>
      <c r="F9" s="27">
        <v>854.2637362637363</v>
      </c>
      <c r="H9" s="27">
        <v>8.241758241758241</v>
      </c>
      <c r="I9" s="27">
        <v>5.1098901098901095</v>
      </c>
    </row>
    <row r="10">
      <c r="A10" s="53" t="s">
        <v>437</v>
      </c>
      <c r="B10" s="54">
        <f t="shared" ref="B10:C10" si="7">AVERAGE(B8:B9)</f>
        <v>1113.335717</v>
      </c>
      <c r="C10" s="54">
        <f t="shared" si="7"/>
        <v>1024.396054</v>
      </c>
      <c r="D10" s="54"/>
      <c r="E10" s="54">
        <f t="shared" ref="E10:F10" si="8">AVERAGE(E8:E9)</f>
        <v>959.1501623</v>
      </c>
      <c r="F10" s="54">
        <f t="shared" si="8"/>
        <v>861.2682318</v>
      </c>
      <c r="G10" s="54"/>
      <c r="H10" s="54">
        <f t="shared" ref="H10:I10" si="9">AVERAGE(H8:H9)</f>
        <v>7.700424575</v>
      </c>
      <c r="I10" s="54">
        <f t="shared" si="9"/>
        <v>5.367445055</v>
      </c>
      <c r="J10" s="54"/>
    </row>
    <row r="11">
      <c r="A11" s="26" t="s">
        <v>438</v>
      </c>
      <c r="B11" s="27">
        <v>1038.03253968254</v>
      </c>
      <c r="C11" s="27">
        <v>1074.00873015873</v>
      </c>
      <c r="E11" s="27">
        <v>939.8095238095239</v>
      </c>
      <c r="F11" s="27">
        <v>969.4285714285714</v>
      </c>
      <c r="H11" s="27">
        <v>5.079365079365079</v>
      </c>
      <c r="I11" s="27">
        <v>7.063492063492063</v>
      </c>
    </row>
    <row r="12">
      <c r="A12" s="26" t="s">
        <v>439</v>
      </c>
      <c r="B12" s="27">
        <v>1065.6654545454544</v>
      </c>
      <c r="C12" s="27">
        <v>1115.7545454545452</v>
      </c>
      <c r="E12" s="27">
        <v>941.4727272727273</v>
      </c>
      <c r="F12" s="27">
        <v>974.1818181818181</v>
      </c>
      <c r="H12" s="27">
        <v>6.363636363636363</v>
      </c>
      <c r="I12" s="27">
        <v>7.0</v>
      </c>
    </row>
    <row r="13">
      <c r="A13" s="53" t="s">
        <v>440</v>
      </c>
      <c r="B13" s="54">
        <f t="shared" ref="B13:C13" si="10">AVERAGE(B11:B12)</f>
        <v>1051.848997</v>
      </c>
      <c r="C13" s="54">
        <f t="shared" si="10"/>
        <v>1094.881638</v>
      </c>
      <c r="D13" s="54"/>
      <c r="E13" s="54">
        <f t="shared" ref="E13:F13" si="11">AVERAGE(E11:E12)</f>
        <v>940.6411255</v>
      </c>
      <c r="F13" s="54">
        <f t="shared" si="11"/>
        <v>971.8051948</v>
      </c>
      <c r="G13" s="54"/>
      <c r="H13" s="54">
        <f t="shared" ref="H13:I13" si="12">AVERAGE(H11:H12)</f>
        <v>5.721500722</v>
      </c>
      <c r="I13" s="54">
        <f t="shared" si="12"/>
        <v>7.031746032</v>
      </c>
      <c r="J13" s="54"/>
    </row>
    <row r="14">
      <c r="A14" s="26" t="s">
        <v>441</v>
      </c>
      <c r="B14" s="27">
        <v>554.8716258139577</v>
      </c>
      <c r="C14" s="27">
        <v>715.9266008563985</v>
      </c>
      <c r="E14" s="27">
        <v>368.8058996764309</v>
      </c>
      <c r="F14" s="27">
        <v>328.7489129124957</v>
      </c>
      <c r="H14" s="27">
        <v>6.874507419361207</v>
      </c>
      <c r="I14" s="27">
        <v>8.069826523668283</v>
      </c>
    </row>
    <row r="15">
      <c r="A15" s="26" t="s">
        <v>442</v>
      </c>
      <c r="B15" s="27">
        <v>380.7769749940144</v>
      </c>
      <c r="C15" s="27">
        <v>407.15798452296843</v>
      </c>
      <c r="E15" s="27">
        <v>313.0410896504224</v>
      </c>
      <c r="F15" s="27">
        <v>264.80035813859786</v>
      </c>
      <c r="H15" s="27">
        <v>7.651202751260977</v>
      </c>
      <c r="I15" s="27">
        <v>6.665750852847295</v>
      </c>
    </row>
    <row r="16">
      <c r="A16" s="53" t="s">
        <v>443</v>
      </c>
      <c r="B16" s="54">
        <f t="shared" ref="B16:C16" si="13">AVERAGE(B14:B15)</f>
        <v>467.8243004</v>
      </c>
      <c r="C16" s="54">
        <f t="shared" si="13"/>
        <v>561.5422927</v>
      </c>
      <c r="D16" s="54"/>
      <c r="E16" s="54">
        <f t="shared" ref="E16:F16" si="14">AVERAGE(E14:E15)</f>
        <v>340.9234947</v>
      </c>
      <c r="F16" s="54">
        <f t="shared" si="14"/>
        <v>296.7746355</v>
      </c>
      <c r="G16" s="54"/>
      <c r="H16" s="54">
        <f t="shared" ref="H16:I16" si="15">AVERAGE(H14:H15)</f>
        <v>7.262855085</v>
      </c>
      <c r="I16" s="54">
        <f t="shared" si="15"/>
        <v>7.367788688</v>
      </c>
      <c r="J16" s="54"/>
    </row>
    <row r="17">
      <c r="A17" s="26" t="s">
        <v>444</v>
      </c>
      <c r="B17" s="27">
        <v>397.4120456718176</v>
      </c>
      <c r="C17" s="27">
        <v>467.237103874969</v>
      </c>
      <c r="E17" s="27">
        <v>355.336885670902</v>
      </c>
      <c r="F17" s="27">
        <v>398.456330566376</v>
      </c>
      <c r="H17" s="27">
        <v>6.709604831320635</v>
      </c>
      <c r="I17" s="27">
        <v>8.573908371443256</v>
      </c>
    </row>
    <row r="18">
      <c r="A18" s="26" t="s">
        <v>445</v>
      </c>
      <c r="B18" s="27">
        <v>401.79784707857755</v>
      </c>
      <c r="C18" s="27">
        <v>412.92585474048224</v>
      </c>
      <c r="E18" s="27">
        <v>314.8801115490192</v>
      </c>
      <c r="F18" s="27">
        <v>330.0730419658374</v>
      </c>
      <c r="H18" s="27">
        <v>6.1441538527624795</v>
      </c>
      <c r="I18" s="27">
        <v>7.884862245567701</v>
      </c>
    </row>
    <row r="19">
      <c r="A19" s="53" t="s">
        <v>446</v>
      </c>
      <c r="B19" s="54">
        <f t="shared" ref="B19:C19" si="16">AVERAGE(B17:B18)</f>
        <v>399.6049464</v>
      </c>
      <c r="C19" s="54">
        <f t="shared" si="16"/>
        <v>440.0814793</v>
      </c>
      <c r="D19" s="54"/>
      <c r="E19" s="54">
        <f t="shared" ref="E19:F19" si="17">AVERAGE(E17:E18)</f>
        <v>335.1084986</v>
      </c>
      <c r="F19" s="54">
        <f t="shared" si="17"/>
        <v>364.2646863</v>
      </c>
      <c r="G19" s="54"/>
      <c r="H19" s="54">
        <f t="shared" ref="H19:I19" si="18">AVERAGE(H17:H18)</f>
        <v>6.426879342</v>
      </c>
      <c r="I19" s="54">
        <f t="shared" si="18"/>
        <v>8.229385309</v>
      </c>
      <c r="J19" s="54"/>
    </row>
    <row r="24">
      <c r="A24" s="26" t="s">
        <v>447</v>
      </c>
      <c r="B24" s="26" t="s">
        <v>448</v>
      </c>
      <c r="D24" s="26"/>
      <c r="E24" s="55"/>
      <c r="F24" s="55"/>
      <c r="G24" s="26"/>
      <c r="H24" s="26"/>
      <c r="I24" s="26"/>
    </row>
    <row r="25">
      <c r="A25" s="4">
        <f>148+153</f>
        <v>301</v>
      </c>
      <c r="B25" s="27">
        <f>193+176</f>
        <v>369</v>
      </c>
    </row>
    <row r="26">
      <c r="A26" s="26" t="s">
        <v>449</v>
      </c>
      <c r="B26" s="26" t="s">
        <v>450</v>
      </c>
    </row>
    <row r="27">
      <c r="A27" s="4">
        <v>153.0</v>
      </c>
      <c r="B27" s="4">
        <v>149.0</v>
      </c>
      <c r="D27" s="56"/>
      <c r="E27" s="57"/>
      <c r="F27" s="57"/>
      <c r="G27" s="57"/>
      <c r="H27" s="56"/>
      <c r="I27" s="56"/>
      <c r="J27" s="56"/>
    </row>
    <row r="28">
      <c r="A28" s="26" t="s">
        <v>451</v>
      </c>
      <c r="B28" s="26" t="s">
        <v>452</v>
      </c>
    </row>
    <row r="29">
      <c r="A29" s="4">
        <f>91+88</f>
        <v>179</v>
      </c>
      <c r="B29" s="27">
        <f>118</f>
        <v>118</v>
      </c>
    </row>
    <row r="35">
      <c r="A35" s="26"/>
      <c r="E35" s="26"/>
    </row>
    <row r="83">
      <c r="H83" s="4" t="s">
        <v>453</v>
      </c>
    </row>
  </sheetData>
  <conditionalFormatting sqref="A1">
    <cfRule type="containsText" dxfId="8" priority="1" operator="containsText" text="White">
      <formula>NOT(ISERROR(SEARCH(("White"),(A1))))</formula>
    </cfRule>
  </conditionalFormatting>
  <conditionalFormatting sqref="A1">
    <cfRule type="containsText" dxfId="9" priority="2" operator="containsText" text="Asian or Pacific Islander">
      <formula>NOT(ISERROR(SEARCH(("Asian or Pacific Islander"),(A1))))</formula>
    </cfRule>
  </conditionalFormatting>
  <conditionalFormatting sqref="A1">
    <cfRule type="containsText" dxfId="7" priority="3" operator="containsText" text="Black or African American">
      <formula>NOT(ISERROR(SEARCH(("Black or African American"),(A1))))</formula>
    </cfRule>
  </conditionalFormatting>
  <conditionalFormatting sqref="A1">
    <cfRule type="containsText" dxfId="3" priority="4" operator="containsText" text="Hispanic or Latino">
      <formula>NOT(ISERROR(SEARCH(("Hispanic or Latino"),(A1))))</formula>
    </cfRule>
  </conditionalFormatting>
  <conditionalFormatting sqref="A1">
    <cfRule type="containsText" dxfId="2" priority="5" operator="containsText" text="Other">
      <formula>NOT(ISERROR(SEARCH(("Other"),(A1))))</formula>
    </cfRule>
  </conditionalFormatting>
  <drawing r:id="rId1"/>
</worksheet>
</file>