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Research\classes\NLP-SP19\assignments\A2\"/>
    </mc:Choice>
  </mc:AlternateContent>
  <bookViews>
    <workbookView xWindow="0" yWindow="0" windowWidth="21943" windowHeight="7174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K32" i="1" l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36" i="1"/>
  <c r="B35" i="1"/>
  <c r="D27" i="1"/>
  <c r="C35" i="1"/>
  <c r="C36" i="1"/>
  <c r="E27" i="1"/>
  <c r="D26" i="1"/>
  <c r="E26" i="1"/>
  <c r="D25" i="1"/>
  <c r="E25" i="1"/>
  <c r="D24" i="1"/>
  <c r="E24" i="1"/>
  <c r="D23" i="1"/>
  <c r="E23" i="1"/>
  <c r="D22" i="1"/>
  <c r="E22" i="1"/>
  <c r="D21" i="1"/>
  <c r="E21" i="1"/>
  <c r="D20" i="1"/>
  <c r="E20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E11" i="1"/>
  <c r="D10" i="1"/>
  <c r="E10" i="1"/>
  <c r="D9" i="1"/>
  <c r="E9" i="1"/>
  <c r="D8" i="1"/>
  <c r="E8" i="1"/>
  <c r="F8" i="1"/>
  <c r="D7" i="1"/>
  <c r="E7" i="1"/>
  <c r="D6" i="1"/>
  <c r="E6" i="1"/>
  <c r="D5" i="1"/>
  <c r="E5" i="1"/>
  <c r="D4" i="1"/>
  <c r="E4" i="1"/>
  <c r="F4" i="1"/>
  <c r="D3" i="1"/>
  <c r="E3" i="1"/>
  <c r="D2" i="1"/>
  <c r="E2" i="1"/>
  <c r="E32" i="1"/>
  <c r="D32" i="1"/>
  <c r="C33" i="1"/>
  <c r="C32" i="1"/>
  <c r="C34" i="1"/>
  <c r="B34" i="1"/>
  <c r="B33" i="1"/>
  <c r="B32" i="1"/>
  <c r="C31" i="1"/>
  <c r="B31" i="1"/>
  <c r="C30" i="1"/>
  <c r="B30" i="1"/>
</calcChain>
</file>

<file path=xl/sharedStrings.xml><?xml version="1.0" encoding="utf-8"?>
<sst xmlns="http://schemas.openxmlformats.org/spreadsheetml/2006/main" count="71" uniqueCount="65">
  <si>
    <t>Entry Nos</t>
  </si>
  <si>
    <t>Rectified Mean rank</t>
  </si>
  <si>
    <t>Rectified MRR</t>
  </si>
  <si>
    <t>Changes or comments</t>
  </si>
  <si>
    <t>Late penalty</t>
  </si>
  <si>
    <t>Marks</t>
  </si>
  <si>
    <t>Errors</t>
  </si>
  <si>
    <t>Previous Mean rank</t>
  </si>
  <si>
    <t>Previous MRR</t>
  </si>
  <si>
    <t>2014CS50435</t>
  </si>
  <si>
    <t>2015CS10234</t>
  </si>
  <si>
    <t>2015CS10435</t>
  </si>
  <si>
    <t>Worked after training</t>
  </si>
  <si>
    <t>No such file or directory: 'aux_ds1.pkl'</t>
  </si>
  <si>
    <t>2015CS50292</t>
  </si>
  <si>
    <t>2015ME10108</t>
  </si>
  <si>
    <t>2015PH10813</t>
  </si>
  <si>
    <t>Trying to download in code</t>
  </si>
  <si>
    <t>2016CS10312</t>
  </si>
  <si>
    <t>Number of data points not matching</t>
  </si>
  <si>
    <t>2016CS10328</t>
  </si>
  <si>
    <t>2016CS10385</t>
  </si>
  <si>
    <t>Incorrect folder format</t>
  </si>
  <si>
    <t>2016CS50789</t>
  </si>
  <si>
    <t>1 day 23 hrs</t>
  </si>
  <si>
    <t>2014ME20762</t>
  </si>
  <si>
    <t>46 mins</t>
  </si>
  <si>
    <t>2015CS10239</t>
  </si>
  <si>
    <t>18 mins</t>
  </si>
  <si>
    <t>2015CS50102</t>
  </si>
  <si>
    <t>2015ME10686</t>
  </si>
  <si>
    <t>2 days 2 hrs</t>
  </si>
  <si>
    <t>2015TT10917</t>
  </si>
  <si>
    <t>2016CS10317</t>
  </si>
  <si>
    <t>2016CS10329</t>
  </si>
  <si>
    <t>2015CS10218</t>
  </si>
  <si>
    <t>1 day 12 hrs</t>
  </si>
  <si>
    <t>name 'folder_path' is not defined</t>
  </si>
  <si>
    <t>2015CS10291</t>
  </si>
  <si>
    <t>1 hour</t>
  </si>
  <si>
    <t>2015CS50286</t>
  </si>
  <si>
    <t>2015EE30761</t>
  </si>
  <si>
    <t>2015ME20740</t>
  </si>
  <si>
    <t>1 day 18 hrs</t>
  </si>
  <si>
    <t>2016CS10311</t>
  </si>
  <si>
    <t>2016CS10321</t>
  </si>
  <si>
    <t>2016CS10332</t>
  </si>
  <si>
    <t>2016CS50393</t>
  </si>
  <si>
    <t>Not imported sys</t>
  </si>
  <si>
    <t>2016CS10412</t>
  </si>
  <si>
    <t>No module 'ipdb'</t>
  </si>
  <si>
    <t>2015EE10452</t>
  </si>
  <si>
    <t>No such file or directory: 'word_to_ix.pickle'</t>
  </si>
  <si>
    <t>Incorrect format</t>
  </si>
  <si>
    <t>MIN</t>
  </si>
  <si>
    <t>MAX</t>
  </si>
  <si>
    <t>MEAN</t>
  </si>
  <si>
    <t>MEDIAN</t>
  </si>
  <si>
    <t>PERCENTILE</t>
  </si>
  <si>
    <t>STDDEV</t>
  </si>
  <si>
    <t>S1</t>
  </si>
  <si>
    <t>S2</t>
  </si>
  <si>
    <t>EC</t>
  </si>
  <si>
    <t>LP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</si>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</sst>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3" fillId="0" borderId="0" xfId="0" applyFont="1" applyAlignment="1"/>
    <xf numFmtId="0" fontId="3" fillId="3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3" fillId="5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9" borderId="0" xfId="0" applyFont="1" applyFill="1"/>
    <xf numFmtId="2" fontId="1" fillId="2" borderId="0" xfId="0" applyNumberFormat="1" applyFont="1" applyFill="1" applyAlignment="1"/>
    <xf numFmtId="2" fontId="3" fillId="0" borderId="0" xfId="0" applyNumberFormat="1" applyFont="1" applyAlignment="1"/>
    <xf numFmtId="2" fontId="3" fillId="9" borderId="0" xfId="0" applyNumberFormat="1" applyFont="1" applyFill="1"/>
    <xf numFmtId="2" fontId="0" fillId="0" borderId="0" xfId="0" applyNumberFormat="1" applyFont="1" applyAlignment="1"/>
    <xf numFmtId="2" fontId="4" fillId="2" borderId="0" xfId="0" applyNumberFormat="1" applyFont="1" applyFill="1" applyAlignment="1"/>
    <xf numFmtId="0" fontId="4" fillId="0" borderId="0" xfId="0" applyFont="1" applyAlignment="1"/>
    <xf numFmtId="2" fontId="5" fillId="0" borderId="0" xfId="0" applyNumberFormat="1" applyFont="1" applyAlignment="1"/>
    <xf numFmtId="0" fontId="5" fillId="0" borderId="0" xfId="0" applyFont="1" applyAlignment="1"/>
    <xf numFmtId="2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0"/>
  <sheetViews>
    <sheetView tabSelected="1" workbookViewId="0"/>
  </sheetViews>
  <sheetFormatPr defaultColWidth="14.4609375" defaultRowHeight="15.75" customHeight="1" x14ac:dyDescent="0.3"/>
  <cols>
    <col min="2" max="2" width="8.23046875" style="19" customWidth="1"/>
    <col min="3" max="8" width="7.23046875" style="19" customWidth="1"/>
    <col min="9" max="9" width="21.84375" customWidth="1"/>
    <col min="10" max="10" width="12.3046875" customWidth="1"/>
    <col min="11" max="11" width="14.4609375" style="22"/>
    <col min="12" max="12" width="38.15234375" customWidth="1"/>
    <col min="13" max="13" width="18.53515625" customWidth="1"/>
  </cols>
  <sheetData>
    <row r="1" spans="1:33" ht="15.75" customHeight="1" x14ac:dyDescent="0.3">
      <c r="A1" s="1" t="s">
        <v>0</v>
      </c>
      <c r="B1" s="16" t="s">
        <v>1</v>
      </c>
      <c r="C1" s="16" t="s">
        <v>2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1" t="s">
        <v>3</v>
      </c>
      <c r="J1" s="1" t="s">
        <v>4</v>
      </c>
      <c r="K1" s="20" t="s">
        <v>5</v>
      </c>
      <c r="L1" s="2" t="s">
        <v>6</v>
      </c>
      <c r="M1" s="1" t="s">
        <v>7</v>
      </c>
      <c r="N1" s="1" t="s">
        <v>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5.75" customHeight="1" x14ac:dyDescent="0.3">
      <c r="A2" s="4" t="s">
        <v>9</v>
      </c>
      <c r="B2" s="17">
        <v>25.209427000000002</v>
      </c>
      <c r="C2" s="17">
        <v>0.32818599999999998</v>
      </c>
      <c r="D2" s="17">
        <f>3+7*MAX(0,MIN(1,(B$36-B2)/(B$36-B$35)))</f>
        <v>4.9803731288775728</v>
      </c>
      <c r="E2" s="17">
        <f>3+7*MAX(0,MIN(1,(C2-C$35)/(C$36-C$35)))</f>
        <v>5.0345996096512318</v>
      </c>
      <c r="F2" s="17"/>
      <c r="G2" s="17"/>
      <c r="H2" s="17"/>
      <c r="J2" s="5"/>
      <c r="K2" s="22">
        <f>0.5*(1-0.1*G2)*(1-H2)*(D2+E2) + F2</f>
        <v>5.0074863692644023</v>
      </c>
      <c r="L2" s="6"/>
      <c r="M2" s="4">
        <v>25.259896000000001</v>
      </c>
      <c r="N2" s="4">
        <v>0.328185</v>
      </c>
    </row>
    <row r="3" spans="1:33" ht="15.75" customHeight="1" x14ac:dyDescent="0.3">
      <c r="A3" s="4" t="s">
        <v>10</v>
      </c>
      <c r="B3" s="17">
        <v>18.937988000000001</v>
      </c>
      <c r="C3" s="17">
        <v>0.32501999999999998</v>
      </c>
      <c r="D3" s="17">
        <f t="shared" ref="D3:D27" si="0">3+7*MAX(0,MIN(1,(B$36-B3)/(B$36-B$35)))</f>
        <v>7.7734776587638699</v>
      </c>
      <c r="E3" s="17">
        <f t="shared" ref="E3:E27" si="1">3+7*MAX(0,MIN(1,(C3-C$35)/(C$36-C$35)))</f>
        <v>4.9510159439557224</v>
      </c>
      <c r="F3" s="17"/>
      <c r="G3" s="17"/>
      <c r="H3" s="17"/>
      <c r="J3" s="5"/>
      <c r="K3" s="22">
        <f t="shared" ref="K3:K27" si="2">0.5*(1-0.1*G3)*(1-H3)*(D3+E3) + F3</f>
        <v>6.3622468013597961</v>
      </c>
      <c r="L3" s="7"/>
      <c r="M3" s="4">
        <v>18.621345999999999</v>
      </c>
      <c r="N3" s="4">
        <v>0.32460099999999997</v>
      </c>
    </row>
    <row r="4" spans="1:33" ht="15.75" customHeight="1" x14ac:dyDescent="0.3">
      <c r="A4" s="4" t="s">
        <v>11</v>
      </c>
      <c r="B4" s="17">
        <v>14.179057</v>
      </c>
      <c r="C4" s="17">
        <v>0.51144599999999996</v>
      </c>
      <c r="D4" s="17">
        <f t="shared" si="0"/>
        <v>9.892958009846982</v>
      </c>
      <c r="E4" s="17">
        <f t="shared" si="1"/>
        <v>9.8727368728726468</v>
      </c>
      <c r="F4" s="17">
        <f>(D4+E4-19)</f>
        <v>0.76569488271962882</v>
      </c>
      <c r="G4" s="17"/>
      <c r="H4" s="17">
        <v>0.1</v>
      </c>
      <c r="I4" s="8" t="s">
        <v>12</v>
      </c>
      <c r="J4" s="9"/>
      <c r="K4" s="22">
        <f t="shared" si="2"/>
        <v>9.6602575799434618</v>
      </c>
      <c r="L4" s="10" t="s">
        <v>13</v>
      </c>
      <c r="M4" s="4">
        <v>13.82757</v>
      </c>
      <c r="N4" s="4">
        <v>0.51148800000000005</v>
      </c>
    </row>
    <row r="5" spans="1:33" ht="15.75" customHeight="1" x14ac:dyDescent="0.3">
      <c r="A5" s="4" t="s">
        <v>14</v>
      </c>
      <c r="B5" s="17">
        <v>24.008251000000001</v>
      </c>
      <c r="C5" s="17">
        <v>0.442662</v>
      </c>
      <c r="D5" s="17">
        <f t="shared" si="0"/>
        <v>5.5153396854829548</v>
      </c>
      <c r="E5" s="17">
        <f t="shared" si="1"/>
        <v>8.0568117745783017</v>
      </c>
      <c r="F5" s="17"/>
      <c r="G5" s="17"/>
      <c r="H5" s="17"/>
      <c r="J5" s="5"/>
      <c r="K5" s="22">
        <f t="shared" si="2"/>
        <v>6.7860757300306283</v>
      </c>
      <c r="L5" s="6"/>
    </row>
    <row r="6" spans="1:33" ht="15.75" customHeight="1" x14ac:dyDescent="0.3">
      <c r="A6" s="4" t="s">
        <v>15</v>
      </c>
      <c r="B6" s="17">
        <v>11.101115</v>
      </c>
      <c r="C6" s="17">
        <v>0.56161300000000003</v>
      </c>
      <c r="D6" s="17">
        <f t="shared" si="0"/>
        <v>10</v>
      </c>
      <c r="E6" s="17">
        <f t="shared" si="1"/>
        <v>10</v>
      </c>
      <c r="F6" s="17">
        <v>1</v>
      </c>
      <c r="G6" s="17"/>
      <c r="H6" s="17"/>
      <c r="J6" s="5"/>
      <c r="K6" s="22">
        <f t="shared" si="2"/>
        <v>11</v>
      </c>
      <c r="L6" s="7"/>
      <c r="M6" s="4">
        <v>11.113491</v>
      </c>
      <c r="N6" s="4">
        <v>0.561612</v>
      </c>
    </row>
    <row r="7" spans="1:33" ht="15.75" customHeight="1" x14ac:dyDescent="0.3">
      <c r="A7" s="4" t="s">
        <v>16</v>
      </c>
      <c r="B7" s="17">
        <v>46.221715000000003</v>
      </c>
      <c r="C7" s="17">
        <v>0.18102399999999999</v>
      </c>
      <c r="D7" s="17">
        <f t="shared" si="0"/>
        <v>3</v>
      </c>
      <c r="E7" s="17">
        <f t="shared" si="1"/>
        <v>3</v>
      </c>
      <c r="F7" s="17"/>
      <c r="G7" s="17"/>
      <c r="H7" s="17">
        <v>0.1</v>
      </c>
      <c r="I7" s="8">
        <v>1</v>
      </c>
      <c r="J7" s="9"/>
      <c r="K7" s="22">
        <f t="shared" si="2"/>
        <v>2.7</v>
      </c>
      <c r="L7" s="10" t="s">
        <v>17</v>
      </c>
    </row>
    <row r="8" spans="1:33" ht="15.75" customHeight="1" x14ac:dyDescent="0.3">
      <c r="A8" s="4" t="s">
        <v>18</v>
      </c>
      <c r="B8" s="17">
        <v>13.992188000000001</v>
      </c>
      <c r="C8" s="17">
        <v>0.385436</v>
      </c>
      <c r="D8" s="17">
        <f t="shared" si="0"/>
        <v>9.976183669922019</v>
      </c>
      <c r="E8" s="17">
        <f t="shared" si="1"/>
        <v>6.5460224969120961</v>
      </c>
      <c r="F8" s="17">
        <f>0.48</f>
        <v>0.48</v>
      </c>
      <c r="G8" s="17"/>
      <c r="H8" s="17">
        <v>0.1</v>
      </c>
      <c r="I8" s="8">
        <v>1</v>
      </c>
      <c r="J8" s="9"/>
      <c r="K8" s="22">
        <f t="shared" si="2"/>
        <v>7.914992775075353</v>
      </c>
      <c r="L8" s="11" t="s">
        <v>19</v>
      </c>
      <c r="M8" s="4">
        <v>14.247477</v>
      </c>
      <c r="N8" s="4">
        <v>0.33010899999999999</v>
      </c>
    </row>
    <row r="9" spans="1:33" ht="15.75" customHeight="1" x14ac:dyDescent="0.3">
      <c r="A9" s="4" t="s">
        <v>20</v>
      </c>
      <c r="B9" s="17">
        <v>12.157553</v>
      </c>
      <c r="C9" s="17">
        <v>0.55099900000000002</v>
      </c>
      <c r="D9" s="17">
        <f t="shared" si="0"/>
        <v>10</v>
      </c>
      <c r="E9" s="17">
        <f t="shared" si="1"/>
        <v>10</v>
      </c>
      <c r="F9" s="17">
        <v>1</v>
      </c>
      <c r="G9" s="17"/>
      <c r="H9" s="17"/>
      <c r="J9" s="5"/>
      <c r="K9" s="22">
        <f t="shared" si="2"/>
        <v>11</v>
      </c>
      <c r="L9" s="7"/>
      <c r="M9" s="4">
        <v>11.961073000000001</v>
      </c>
      <c r="N9" s="4">
        <v>0.551068</v>
      </c>
    </row>
    <row r="10" spans="1:33" ht="15.75" customHeight="1" x14ac:dyDescent="0.3">
      <c r="A10" s="4" t="s">
        <v>21</v>
      </c>
      <c r="B10" s="17">
        <v>24.183928999999999</v>
      </c>
      <c r="C10" s="17">
        <v>0.36344199999999999</v>
      </c>
      <c r="D10" s="17">
        <f t="shared" si="0"/>
        <v>5.4370981499117157</v>
      </c>
      <c r="E10" s="17">
        <f t="shared" si="1"/>
        <v>5.9653721042061498</v>
      </c>
      <c r="F10" s="17"/>
      <c r="G10" s="17"/>
      <c r="H10" s="17">
        <v>0.1</v>
      </c>
      <c r="I10" s="12" t="s">
        <v>22</v>
      </c>
      <c r="J10" s="9"/>
      <c r="K10" s="22">
        <f t="shared" si="2"/>
        <v>5.1311116143530393</v>
      </c>
      <c r="L10" s="12" t="s">
        <v>22</v>
      </c>
      <c r="M10" s="4">
        <v>24.183928999999999</v>
      </c>
      <c r="N10" s="4">
        <v>0.36344199999999999</v>
      </c>
    </row>
    <row r="11" spans="1:33" ht="15.75" customHeight="1" x14ac:dyDescent="0.3">
      <c r="A11" s="4" t="s">
        <v>23</v>
      </c>
      <c r="B11" s="17">
        <v>35.195120000000003</v>
      </c>
      <c r="C11" s="17">
        <v>0.24077000000000001</v>
      </c>
      <c r="D11" s="17">
        <f t="shared" si="0"/>
        <v>3</v>
      </c>
      <c r="E11" s="17">
        <f t="shared" si="1"/>
        <v>3</v>
      </c>
      <c r="F11" s="17"/>
      <c r="G11" s="17">
        <v>2</v>
      </c>
      <c r="H11" s="17"/>
      <c r="J11" s="13" t="s">
        <v>24</v>
      </c>
      <c r="K11" s="22">
        <f t="shared" si="2"/>
        <v>2.4000000000000004</v>
      </c>
      <c r="L11" s="6"/>
    </row>
    <row r="12" spans="1:33" ht="15.75" customHeight="1" x14ac:dyDescent="0.3">
      <c r="A12" s="4" t="s">
        <v>25</v>
      </c>
      <c r="B12" s="17">
        <v>27.735057000000001</v>
      </c>
      <c r="C12" s="17">
        <v>0.28732400000000002</v>
      </c>
      <c r="D12" s="17">
        <f t="shared" si="0"/>
        <v>3.8555358158116677</v>
      </c>
      <c r="E12" s="17">
        <f t="shared" si="1"/>
        <v>3.9558264739437492</v>
      </c>
      <c r="F12" s="17"/>
      <c r="G12" s="17">
        <v>1</v>
      </c>
      <c r="H12" s="17">
        <v>0.1</v>
      </c>
      <c r="I12" s="12" t="s">
        <v>22</v>
      </c>
      <c r="J12" s="13" t="s">
        <v>26</v>
      </c>
      <c r="K12" s="22">
        <f t="shared" si="2"/>
        <v>3.1636017273509442</v>
      </c>
      <c r="L12" s="12" t="s">
        <v>22</v>
      </c>
      <c r="M12" s="4">
        <v>26.478496</v>
      </c>
      <c r="N12" s="4">
        <v>0.245198</v>
      </c>
    </row>
    <row r="13" spans="1:33" ht="15.75" customHeight="1" x14ac:dyDescent="0.3">
      <c r="A13" s="4" t="s">
        <v>27</v>
      </c>
      <c r="B13" s="17">
        <v>26.050688999999998</v>
      </c>
      <c r="C13" s="17">
        <v>0.32442100000000001</v>
      </c>
      <c r="D13" s="17">
        <f t="shared" si="0"/>
        <v>4.6057011113356339</v>
      </c>
      <c r="E13" s="17">
        <f t="shared" si="1"/>
        <v>4.9352021044890115</v>
      </c>
      <c r="F13" s="17"/>
      <c r="G13" s="17"/>
      <c r="H13" s="17"/>
      <c r="J13" s="13" t="s">
        <v>28</v>
      </c>
      <c r="K13" s="22">
        <f t="shared" si="2"/>
        <v>4.7704516079123227</v>
      </c>
      <c r="L13" s="7"/>
      <c r="M13" s="4">
        <v>26.331562999999999</v>
      </c>
      <c r="N13" s="4">
        <v>0.27596500000000002</v>
      </c>
    </row>
    <row r="14" spans="1:33" ht="15.75" customHeight="1" x14ac:dyDescent="0.3">
      <c r="A14" s="4" t="s">
        <v>29</v>
      </c>
      <c r="B14" s="17">
        <v>23.909593999999998</v>
      </c>
      <c r="C14" s="17">
        <v>0.44727699999999998</v>
      </c>
      <c r="D14" s="17">
        <f t="shared" si="0"/>
        <v>5.559278455134546</v>
      </c>
      <c r="E14" s="17">
        <f t="shared" si="1"/>
        <v>8.1786496195513827</v>
      </c>
      <c r="F14" s="17"/>
      <c r="G14" s="17">
        <v>1</v>
      </c>
      <c r="H14" s="17"/>
      <c r="J14" s="5"/>
      <c r="K14" s="22">
        <f t="shared" si="2"/>
        <v>6.1820676336086677</v>
      </c>
      <c r="L14" s="6"/>
    </row>
    <row r="15" spans="1:33" ht="15.75" customHeight="1" x14ac:dyDescent="0.3">
      <c r="A15" s="4" t="s">
        <v>30</v>
      </c>
      <c r="B15" s="17">
        <v>16.855701</v>
      </c>
      <c r="C15" s="17">
        <v>0.39649600000000002</v>
      </c>
      <c r="D15" s="17">
        <f t="shared" si="0"/>
        <v>8.7008637422804824</v>
      </c>
      <c r="E15" s="17">
        <f t="shared" si="1"/>
        <v>6.8380109184510518</v>
      </c>
      <c r="F15" s="17"/>
      <c r="G15" s="17">
        <v>3</v>
      </c>
      <c r="H15" s="17"/>
      <c r="I15" s="8">
        <v>1</v>
      </c>
      <c r="J15" s="13" t="s">
        <v>31</v>
      </c>
      <c r="K15" s="22">
        <f t="shared" si="2"/>
        <v>5.4386061312560363</v>
      </c>
      <c r="L15" s="6"/>
    </row>
    <row r="16" spans="1:33" ht="15.75" customHeight="1" x14ac:dyDescent="0.3">
      <c r="A16" s="4" t="s">
        <v>32</v>
      </c>
      <c r="B16" s="17">
        <v>19.691302</v>
      </c>
      <c r="C16" s="17">
        <v>0.31627499999999997</v>
      </c>
      <c r="D16" s="17">
        <f t="shared" si="0"/>
        <v>7.4379749542287916</v>
      </c>
      <c r="E16" s="17">
        <f t="shared" si="1"/>
        <v>4.7201444479016397</v>
      </c>
      <c r="F16" s="17"/>
      <c r="G16" s="17"/>
      <c r="H16" s="17"/>
      <c r="J16" s="5"/>
      <c r="K16" s="22">
        <f t="shared" si="2"/>
        <v>6.0790597010652156</v>
      </c>
      <c r="L16" s="7"/>
      <c r="M16" s="4">
        <v>19.719564999999999</v>
      </c>
      <c r="N16" s="4">
        <v>0.31626199999999999</v>
      </c>
    </row>
    <row r="17" spans="1:33" ht="15.75" customHeight="1" x14ac:dyDescent="0.3">
      <c r="A17" s="4" t="s">
        <v>33</v>
      </c>
      <c r="B17" s="17">
        <v>22.75779</v>
      </c>
      <c r="C17" s="17">
        <v>0.52108699999999997</v>
      </c>
      <c r="D17" s="17">
        <f t="shared" si="0"/>
        <v>6.0722562533625357</v>
      </c>
      <c r="E17" s="17">
        <f t="shared" si="1"/>
        <v>10</v>
      </c>
      <c r="F17" s="17">
        <v>0.5</v>
      </c>
      <c r="G17" s="17"/>
      <c r="H17" s="17"/>
      <c r="J17" s="5"/>
      <c r="K17" s="22">
        <f t="shared" si="2"/>
        <v>8.5361281266812679</v>
      </c>
      <c r="L17" s="6"/>
    </row>
    <row r="18" spans="1:33" ht="15.75" customHeight="1" x14ac:dyDescent="0.3">
      <c r="A18" s="4" t="s">
        <v>34</v>
      </c>
      <c r="B18" s="17">
        <v>20.537786000000001</v>
      </c>
      <c r="C18" s="17">
        <v>0.411026</v>
      </c>
      <c r="D18" s="17">
        <f t="shared" si="0"/>
        <v>7.060977219757282</v>
      </c>
      <c r="E18" s="17">
        <f t="shared" si="1"/>
        <v>7.2216087272178706</v>
      </c>
      <c r="F18" s="17"/>
      <c r="G18" s="17"/>
      <c r="H18" s="17"/>
      <c r="J18" s="5"/>
      <c r="K18" s="22">
        <f t="shared" si="2"/>
        <v>7.1412929734875767</v>
      </c>
      <c r="L18" s="7"/>
      <c r="M18" s="4">
        <v>20.542438000000001</v>
      </c>
      <c r="N18" s="4">
        <v>0.411026</v>
      </c>
    </row>
    <row r="19" spans="1:33" ht="15.75" customHeight="1" x14ac:dyDescent="0.3">
      <c r="A19" s="4" t="s">
        <v>35</v>
      </c>
      <c r="B19" s="17">
        <v>29.269113000000001</v>
      </c>
      <c r="C19" s="17">
        <v>0.283356</v>
      </c>
      <c r="D19" s="17">
        <f t="shared" si="0"/>
        <v>3.172314825748741</v>
      </c>
      <c r="E19" s="17">
        <f t="shared" si="1"/>
        <v>3.8510696876266985</v>
      </c>
      <c r="F19" s="17"/>
      <c r="G19" s="17">
        <v>2</v>
      </c>
      <c r="H19" s="17">
        <v>0.1</v>
      </c>
      <c r="I19" s="8">
        <v>1</v>
      </c>
      <c r="J19" s="13" t="s">
        <v>36</v>
      </c>
      <c r="K19" s="22">
        <f t="shared" si="2"/>
        <v>2.5284184248151589</v>
      </c>
      <c r="L19" s="10" t="s">
        <v>37</v>
      </c>
    </row>
    <row r="20" spans="1:33" ht="15.75" customHeight="1" x14ac:dyDescent="0.3">
      <c r="A20" s="4" t="s">
        <v>38</v>
      </c>
      <c r="B20" s="17">
        <v>25.768322999999999</v>
      </c>
      <c r="C20" s="17">
        <v>0.32086500000000001</v>
      </c>
      <c r="D20" s="17">
        <f t="shared" si="0"/>
        <v>4.7314581750152573</v>
      </c>
      <c r="E20" s="17">
        <f t="shared" si="1"/>
        <v>4.8413222828802844</v>
      </c>
      <c r="F20" s="17"/>
      <c r="G20" s="17">
        <v>1</v>
      </c>
      <c r="H20" s="17"/>
      <c r="J20" s="13" t="s">
        <v>39</v>
      </c>
      <c r="K20" s="22">
        <f t="shared" si="2"/>
        <v>4.3077512060529939</v>
      </c>
      <c r="L20" s="7"/>
      <c r="M20" s="4">
        <v>25.998463999999998</v>
      </c>
      <c r="N20" s="4">
        <v>0.27457900000000002</v>
      </c>
    </row>
    <row r="21" spans="1:33" ht="15.75" customHeight="1" x14ac:dyDescent="0.3">
      <c r="A21" s="4" t="s">
        <v>40</v>
      </c>
      <c r="B21" s="17">
        <v>22.068594999999998</v>
      </c>
      <c r="C21" s="17">
        <v>0.43746800000000002</v>
      </c>
      <c r="D21" s="17">
        <f t="shared" si="0"/>
        <v>6.3792023428445503</v>
      </c>
      <c r="E21" s="17">
        <f t="shared" si="1"/>
        <v>7.9196880981340589</v>
      </c>
      <c r="F21" s="17"/>
      <c r="G21" s="17"/>
      <c r="H21" s="17"/>
      <c r="J21" s="5"/>
      <c r="K21" s="22">
        <f t="shared" si="2"/>
        <v>7.1494452204893051</v>
      </c>
      <c r="L21" s="7"/>
      <c r="M21" s="4">
        <v>22.570657000000001</v>
      </c>
      <c r="N21" s="4">
        <v>0.30462299999999998</v>
      </c>
    </row>
    <row r="22" spans="1:33" ht="15.75" customHeight="1" x14ac:dyDescent="0.3">
      <c r="A22" s="4" t="s">
        <v>41</v>
      </c>
      <c r="B22" s="17">
        <v>25.392652999999999</v>
      </c>
      <c r="C22" s="17">
        <v>0.32014599999999999</v>
      </c>
      <c r="D22" s="17">
        <f t="shared" si="0"/>
        <v>4.898769948077609</v>
      </c>
      <c r="E22" s="17">
        <f t="shared" si="1"/>
        <v>4.8223403954402748</v>
      </c>
      <c r="F22" s="17"/>
      <c r="G22" s="17"/>
      <c r="H22" s="17"/>
      <c r="J22" s="5"/>
      <c r="K22" s="22">
        <f t="shared" si="2"/>
        <v>4.8605551717589419</v>
      </c>
      <c r="L22" s="7"/>
      <c r="M22" s="4">
        <v>25.598438000000002</v>
      </c>
      <c r="N22" s="4">
        <v>0.27382699999999999</v>
      </c>
    </row>
    <row r="23" spans="1:33" ht="12.45" x14ac:dyDescent="0.3">
      <c r="A23" s="4" t="s">
        <v>42</v>
      </c>
      <c r="B23" s="17">
        <v>24.115817</v>
      </c>
      <c r="C23" s="17">
        <v>0.46932299999999999</v>
      </c>
      <c r="D23" s="17">
        <f t="shared" si="0"/>
        <v>5.4674331233906273</v>
      </c>
      <c r="E23" s="17">
        <f t="shared" si="1"/>
        <v>8.7606728330457582</v>
      </c>
      <c r="F23" s="17"/>
      <c r="G23" s="17">
        <v>2</v>
      </c>
      <c r="H23" s="17"/>
      <c r="J23" s="13" t="s">
        <v>43</v>
      </c>
      <c r="K23" s="22">
        <f t="shared" si="2"/>
        <v>5.6912423825745542</v>
      </c>
      <c r="L23" s="6"/>
    </row>
    <row r="24" spans="1:33" ht="12.45" x14ac:dyDescent="0.3">
      <c r="A24" s="4" t="s">
        <v>44</v>
      </c>
      <c r="B24" s="17">
        <v>30.018476</v>
      </c>
      <c r="C24" s="17">
        <v>0.24824299999999999</v>
      </c>
      <c r="D24" s="17">
        <f t="shared" si="0"/>
        <v>3</v>
      </c>
      <c r="E24" s="17">
        <f t="shared" si="1"/>
        <v>3</v>
      </c>
      <c r="F24" s="17"/>
      <c r="G24" s="17"/>
      <c r="H24" s="17"/>
      <c r="J24" s="5"/>
      <c r="K24" s="22">
        <f t="shared" si="2"/>
        <v>3</v>
      </c>
      <c r="L24" s="7"/>
      <c r="M24" s="4">
        <v>30.114456000000001</v>
      </c>
      <c r="N24" s="4">
        <v>0.248249</v>
      </c>
    </row>
    <row r="25" spans="1:33" ht="12.45" x14ac:dyDescent="0.3">
      <c r="A25" s="4" t="s">
        <v>45</v>
      </c>
      <c r="B25" s="17">
        <v>29.293557</v>
      </c>
      <c r="C25" s="17">
        <v>0.25399500000000003</v>
      </c>
      <c r="D25" s="17">
        <f t="shared" si="0"/>
        <v>3.1614282258585824</v>
      </c>
      <c r="E25" s="17">
        <f t="shared" si="1"/>
        <v>3.0759275497600402</v>
      </c>
      <c r="F25" s="17"/>
      <c r="G25" s="17"/>
      <c r="H25" s="17"/>
      <c r="J25" s="5"/>
      <c r="K25" s="22">
        <f t="shared" si="2"/>
        <v>3.1186778878093113</v>
      </c>
      <c r="L25" s="7"/>
      <c r="M25" s="4">
        <v>29.128456</v>
      </c>
      <c r="N25" s="4">
        <v>0.25481799999999999</v>
      </c>
    </row>
    <row r="26" spans="1:33" ht="12.45" x14ac:dyDescent="0.3">
      <c r="A26" s="4" t="s">
        <v>46</v>
      </c>
      <c r="B26" s="17">
        <v>13.885237</v>
      </c>
      <c r="C26" s="17">
        <v>0.406586</v>
      </c>
      <c r="D26" s="17">
        <f t="shared" si="0"/>
        <v>10</v>
      </c>
      <c r="E26" s="17">
        <f t="shared" si="1"/>
        <v>7.1043909522058488</v>
      </c>
      <c r="F26" s="17">
        <v>0.5</v>
      </c>
      <c r="G26" s="17"/>
      <c r="H26" s="17"/>
      <c r="J26" s="5"/>
      <c r="K26" s="22">
        <f t="shared" si="2"/>
        <v>9.0521954761029235</v>
      </c>
      <c r="L26" s="7"/>
      <c r="M26" s="4">
        <v>13.890371</v>
      </c>
      <c r="N26" s="4">
        <v>0.406586</v>
      </c>
    </row>
    <row r="27" spans="1:33" ht="12.45" x14ac:dyDescent="0.3">
      <c r="A27" s="4" t="s">
        <v>47</v>
      </c>
      <c r="B27" s="17">
        <v>24.302465999999999</v>
      </c>
      <c r="C27" s="17">
        <v>0.36310700000000001</v>
      </c>
      <c r="D27" s="17">
        <f t="shared" si="0"/>
        <v>5.3843054444960794</v>
      </c>
      <c r="E27" s="17">
        <f t="shared" si="1"/>
        <v>5.9565279702806944</v>
      </c>
      <c r="F27" s="17"/>
      <c r="G27" s="17"/>
      <c r="H27" s="17">
        <v>0.1</v>
      </c>
      <c r="I27" s="8">
        <v>1</v>
      </c>
      <c r="J27" s="9"/>
      <c r="K27" s="22">
        <f t="shared" si="2"/>
        <v>5.1033750366495489</v>
      </c>
      <c r="L27" s="10" t="s">
        <v>48</v>
      </c>
    </row>
    <row r="28" spans="1:33" ht="12.45" x14ac:dyDescent="0.3">
      <c r="A28" s="14" t="s">
        <v>49</v>
      </c>
      <c r="B28" s="18"/>
      <c r="C28" s="18"/>
      <c r="D28" s="18"/>
      <c r="E28" s="18"/>
      <c r="F28" s="18"/>
      <c r="G28" s="18"/>
      <c r="H28" s="18"/>
      <c r="I28" s="15"/>
      <c r="J28" s="15"/>
      <c r="K28" s="24"/>
      <c r="L28" s="14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2.45" x14ac:dyDescent="0.3">
      <c r="A29" s="14" t="s">
        <v>51</v>
      </c>
      <c r="B29" s="18"/>
      <c r="C29" s="18"/>
      <c r="D29" s="18"/>
      <c r="E29" s="18"/>
      <c r="F29" s="18"/>
      <c r="G29" s="18"/>
      <c r="H29" s="18"/>
      <c r="I29" s="15"/>
      <c r="J29" s="15"/>
      <c r="K29" s="24"/>
      <c r="L29" s="14" t="s">
        <v>52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5.75" customHeight="1" x14ac:dyDescent="0.3">
      <c r="A30" s="21" t="s">
        <v>54</v>
      </c>
      <c r="B30" s="22">
        <f>MIN(B$2:B$27)</f>
        <v>11.101115</v>
      </c>
      <c r="C30" s="22">
        <f>MIN(C$2:C$27)</f>
        <v>0.18102399999999999</v>
      </c>
      <c r="D30" s="22"/>
      <c r="E30" s="22"/>
      <c r="F30" s="22"/>
      <c r="G30" s="22"/>
      <c r="H30" s="22"/>
      <c r="I30" s="23"/>
      <c r="J30" s="23"/>
    </row>
    <row r="31" spans="1:33" ht="15.75" customHeight="1" x14ac:dyDescent="0.3">
      <c r="A31" s="21" t="s">
        <v>55</v>
      </c>
      <c r="B31" s="22">
        <f>MAX(B$2:B$27)</f>
        <v>46.221715000000003</v>
      </c>
      <c r="C31" s="22">
        <f>MAX(C$2:C$27)</f>
        <v>0.56161300000000003</v>
      </c>
      <c r="D31" s="22"/>
      <c r="E31" s="22"/>
      <c r="F31" s="22"/>
      <c r="G31" s="22"/>
      <c r="H31" s="22"/>
      <c r="I31" s="23"/>
      <c r="J31" s="23"/>
    </row>
    <row r="32" spans="1:33" ht="15.75" customHeight="1" x14ac:dyDescent="0.3">
      <c r="A32" s="21" t="s">
        <v>56</v>
      </c>
      <c r="B32" s="22">
        <f>AVERAGE(B$2:B$27)</f>
        <v>23.339942269230768</v>
      </c>
      <c r="C32" s="22">
        <f>AVERAGE(C$2:C$27)</f>
        <v>0.37298434615384612</v>
      </c>
      <c r="D32" s="22">
        <f>AVERAGE(D$2:D$27)</f>
        <v>6.1178049976979798</v>
      </c>
      <c r="E32" s="22">
        <f>AVERAGE(E$2:E$27)</f>
        <v>6.2156900331963278</v>
      </c>
      <c r="F32" s="22"/>
      <c r="G32" s="22"/>
      <c r="H32" s="22"/>
      <c r="I32" s="23"/>
      <c r="J32" s="23"/>
      <c r="K32" s="22">
        <f>AVERAGE(K$2:K$27)</f>
        <v>5.9263476760631324</v>
      </c>
    </row>
    <row r="33" spans="1:10" ht="15.75" customHeight="1" x14ac:dyDescent="0.3">
      <c r="A33" s="21" t="s">
        <v>57</v>
      </c>
      <c r="B33" s="22">
        <f>MEDIAN(B$2:B$27)</f>
        <v>24.062034000000001</v>
      </c>
      <c r="C33" s="22">
        <f>MEDIAN(C$2:C$27)</f>
        <v>0.3632745</v>
      </c>
      <c r="D33" s="22"/>
      <c r="E33" s="22"/>
      <c r="F33" s="22"/>
      <c r="G33" s="22"/>
      <c r="H33" s="22"/>
      <c r="I33" s="23"/>
      <c r="J33" s="23"/>
    </row>
    <row r="34" spans="1:10" ht="15.75" customHeight="1" x14ac:dyDescent="0.3">
      <c r="A34" s="21" t="s">
        <v>59</v>
      </c>
      <c r="B34" s="22">
        <f>_xlfn.STDEV.P(B$2:B$27)</f>
        <v>7.4490005390387655</v>
      </c>
      <c r="C34" s="22">
        <f>_xlfn.STDEV.P(C$2:C$27)</f>
        <v>9.8150533693420458E-2</v>
      </c>
      <c r="D34" s="22"/>
      <c r="E34" s="22"/>
      <c r="F34" s="22"/>
      <c r="G34" s="22"/>
      <c r="H34" s="22"/>
      <c r="I34" s="23"/>
      <c r="J34" s="23"/>
    </row>
    <row r="35" spans="1:10" ht="15.75" customHeight="1" x14ac:dyDescent="0.3">
      <c r="A35" s="21" t="s">
        <v>58</v>
      </c>
      <c r="B35" s="22">
        <f>PERCENTILE(B$2:B$27, 0.1)</f>
        <v>13.938712500000001</v>
      </c>
      <c r="C35" s="22">
        <f>PERCENTILE(C$2:C$27, 0.1)</f>
        <v>0.25111899999999998</v>
      </c>
      <c r="D35" s="22"/>
      <c r="E35" s="22"/>
      <c r="F35" s="22"/>
      <c r="G35" s="22"/>
      <c r="H35" s="22"/>
      <c r="I35" s="23"/>
      <c r="J35" s="23"/>
    </row>
    <row r="36" spans="1:10" ht="15.75" customHeight="1" x14ac:dyDescent="0.3">
      <c r="A36" s="21" t="s">
        <v>58</v>
      </c>
      <c r="B36" s="22">
        <f>PERCENTILE(B$2:B$27, 0.9)</f>
        <v>29.6560165</v>
      </c>
      <c r="C36" s="22">
        <f>PERCENTILE(C$2:C$27, 0.9)</f>
        <v>0.51626649999999996</v>
      </c>
      <c r="D36" s="22"/>
      <c r="E36" s="22"/>
      <c r="F36" s="22"/>
      <c r="G36" s="22"/>
      <c r="H36" s="22"/>
      <c r="I36" s="23"/>
      <c r="J36" s="23"/>
    </row>
    <row r="38" spans="1:10" ht="12.45" x14ac:dyDescent="0.3">
      <c r="A38" s="4" t="s">
        <v>53</v>
      </c>
    </row>
    <row r="39" spans="1:10" ht="12.45" x14ac:dyDescent="0.3">
      <c r="A39" s="4" t="s">
        <v>25</v>
      </c>
    </row>
    <row r="40" spans="1:10" ht="12.45" x14ac:dyDescent="0.3">
      <c r="A40" s="4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2019-05-08T07:14:18Z</dcterms:modified>
</cp:coreProperties>
</file>