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Research\classes\NLP-SP19\assignments\A3\"/>
    </mc:Choice>
  </mc:AlternateContent>
  <bookViews>
    <workbookView xWindow="0" yWindow="0" windowWidth="21943" windowHeight="7174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V24" i="1" l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B32" i="1"/>
  <c r="B33" i="1"/>
  <c r="C22" i="1"/>
  <c r="D32" i="1"/>
  <c r="D33" i="1"/>
  <c r="E22" i="1"/>
  <c r="F32" i="1"/>
  <c r="F33" i="1"/>
  <c r="G22" i="1"/>
  <c r="H32" i="1"/>
  <c r="H33" i="1"/>
  <c r="I22" i="1"/>
  <c r="J32" i="1"/>
  <c r="J33" i="1"/>
  <c r="K22" i="1"/>
  <c r="L32" i="1"/>
  <c r="L33" i="1"/>
  <c r="M22" i="1"/>
  <c r="N32" i="1"/>
  <c r="N33" i="1"/>
  <c r="O22" i="1"/>
  <c r="P32" i="1"/>
  <c r="P33" i="1"/>
  <c r="Q22" i="1"/>
  <c r="R22" i="1"/>
  <c r="U22" i="1"/>
  <c r="C2" i="1"/>
  <c r="E2" i="1"/>
  <c r="G2" i="1"/>
  <c r="I2" i="1"/>
  <c r="K2" i="1"/>
  <c r="M2" i="1"/>
  <c r="O2" i="1"/>
  <c r="Q2" i="1"/>
  <c r="R2" i="1"/>
  <c r="U2" i="1"/>
  <c r="C4" i="1"/>
  <c r="E4" i="1"/>
  <c r="G4" i="1"/>
  <c r="I4" i="1"/>
  <c r="K4" i="1"/>
  <c r="M4" i="1"/>
  <c r="O4" i="1"/>
  <c r="Q4" i="1"/>
  <c r="R4" i="1"/>
  <c r="U4" i="1"/>
  <c r="C21" i="1"/>
  <c r="E21" i="1"/>
  <c r="G21" i="1"/>
  <c r="I21" i="1"/>
  <c r="K21" i="1"/>
  <c r="M21" i="1"/>
  <c r="O21" i="1"/>
  <c r="Q21" i="1"/>
  <c r="R21" i="1"/>
  <c r="U21" i="1"/>
  <c r="C10" i="1"/>
  <c r="E10" i="1"/>
  <c r="G10" i="1"/>
  <c r="I10" i="1"/>
  <c r="K10" i="1"/>
  <c r="M10" i="1"/>
  <c r="O10" i="1"/>
  <c r="Q10" i="1"/>
  <c r="R10" i="1"/>
  <c r="U10" i="1"/>
  <c r="C20" i="1"/>
  <c r="E20" i="1"/>
  <c r="G20" i="1"/>
  <c r="I20" i="1"/>
  <c r="K20" i="1"/>
  <c r="M20" i="1"/>
  <c r="O20" i="1"/>
  <c r="Q20" i="1"/>
  <c r="R20" i="1"/>
  <c r="U20" i="1"/>
  <c r="C9" i="1"/>
  <c r="E9" i="1"/>
  <c r="G9" i="1"/>
  <c r="I9" i="1"/>
  <c r="K9" i="1"/>
  <c r="M9" i="1"/>
  <c r="O9" i="1"/>
  <c r="Q9" i="1"/>
  <c r="R9" i="1"/>
  <c r="U9" i="1"/>
  <c r="C14" i="1"/>
  <c r="E14" i="1"/>
  <c r="G14" i="1"/>
  <c r="I14" i="1"/>
  <c r="K14" i="1"/>
  <c r="M14" i="1"/>
  <c r="O14" i="1"/>
  <c r="Q14" i="1"/>
  <c r="R14" i="1"/>
  <c r="U14" i="1"/>
  <c r="C6" i="1"/>
  <c r="E6" i="1"/>
  <c r="G6" i="1"/>
  <c r="I6" i="1"/>
  <c r="K6" i="1"/>
  <c r="M6" i="1"/>
  <c r="O6" i="1"/>
  <c r="Q6" i="1"/>
  <c r="R6" i="1"/>
  <c r="U6" i="1"/>
  <c r="C11" i="1"/>
  <c r="E11" i="1"/>
  <c r="G11" i="1"/>
  <c r="I11" i="1"/>
  <c r="K11" i="1"/>
  <c r="M11" i="1"/>
  <c r="O11" i="1"/>
  <c r="Q11" i="1"/>
  <c r="R11" i="1"/>
  <c r="U11" i="1"/>
  <c r="C15" i="1"/>
  <c r="E15" i="1"/>
  <c r="G15" i="1"/>
  <c r="I15" i="1"/>
  <c r="K15" i="1"/>
  <c r="M15" i="1"/>
  <c r="O15" i="1"/>
  <c r="Q15" i="1"/>
  <c r="R15" i="1"/>
  <c r="U15" i="1"/>
  <c r="C24" i="1"/>
  <c r="E24" i="1"/>
  <c r="G24" i="1"/>
  <c r="I24" i="1"/>
  <c r="K24" i="1"/>
  <c r="M24" i="1"/>
  <c r="O24" i="1"/>
  <c r="Q24" i="1"/>
  <c r="R24" i="1"/>
  <c r="U24" i="1"/>
  <c r="C5" i="1"/>
  <c r="E5" i="1"/>
  <c r="G5" i="1"/>
  <c r="I5" i="1"/>
  <c r="K5" i="1"/>
  <c r="M5" i="1"/>
  <c r="O5" i="1"/>
  <c r="Q5" i="1"/>
  <c r="R5" i="1"/>
  <c r="U5" i="1"/>
  <c r="C7" i="1"/>
  <c r="E7" i="1"/>
  <c r="G7" i="1"/>
  <c r="I7" i="1"/>
  <c r="K7" i="1"/>
  <c r="M7" i="1"/>
  <c r="O7" i="1"/>
  <c r="Q7" i="1"/>
  <c r="R7" i="1"/>
  <c r="U7" i="1"/>
  <c r="C13" i="1"/>
  <c r="E13" i="1"/>
  <c r="G13" i="1"/>
  <c r="I13" i="1"/>
  <c r="K13" i="1"/>
  <c r="M13" i="1"/>
  <c r="O13" i="1"/>
  <c r="Q13" i="1"/>
  <c r="R13" i="1"/>
  <c r="U13" i="1"/>
  <c r="C8" i="1"/>
  <c r="E8" i="1"/>
  <c r="G8" i="1"/>
  <c r="I8" i="1"/>
  <c r="K8" i="1"/>
  <c r="M8" i="1"/>
  <c r="O8" i="1"/>
  <c r="Q8" i="1"/>
  <c r="R8" i="1"/>
  <c r="U8" i="1"/>
  <c r="C3" i="1"/>
  <c r="E3" i="1"/>
  <c r="G3" i="1"/>
  <c r="I3" i="1"/>
  <c r="K3" i="1"/>
  <c r="M3" i="1"/>
  <c r="O3" i="1"/>
  <c r="Q3" i="1"/>
  <c r="R3" i="1"/>
  <c r="U3" i="1"/>
  <c r="C18" i="1"/>
  <c r="E18" i="1"/>
  <c r="G18" i="1"/>
  <c r="I18" i="1"/>
  <c r="K18" i="1"/>
  <c r="M18" i="1"/>
  <c r="O18" i="1"/>
  <c r="Q18" i="1"/>
  <c r="R18" i="1"/>
  <c r="U18" i="1"/>
  <c r="C19" i="1"/>
  <c r="E19" i="1"/>
  <c r="G19" i="1"/>
  <c r="I19" i="1"/>
  <c r="K19" i="1"/>
  <c r="M19" i="1"/>
  <c r="O19" i="1"/>
  <c r="Q19" i="1"/>
  <c r="R19" i="1"/>
  <c r="U19" i="1"/>
  <c r="C17" i="1"/>
  <c r="E17" i="1"/>
  <c r="G17" i="1"/>
  <c r="I17" i="1"/>
  <c r="K17" i="1"/>
  <c r="M17" i="1"/>
  <c r="O17" i="1"/>
  <c r="Q17" i="1"/>
  <c r="R17" i="1"/>
  <c r="U17" i="1"/>
  <c r="C23" i="1"/>
  <c r="E23" i="1"/>
  <c r="G23" i="1"/>
  <c r="I23" i="1"/>
  <c r="K23" i="1"/>
  <c r="M23" i="1"/>
  <c r="O23" i="1"/>
  <c r="Q23" i="1"/>
  <c r="R23" i="1"/>
  <c r="U23" i="1"/>
  <c r="C12" i="1"/>
  <c r="E12" i="1"/>
  <c r="G12" i="1"/>
  <c r="I12" i="1"/>
  <c r="K12" i="1"/>
  <c r="M12" i="1"/>
  <c r="O12" i="1"/>
  <c r="Q12" i="1"/>
  <c r="R12" i="1"/>
  <c r="U12" i="1"/>
  <c r="C16" i="1"/>
  <c r="E16" i="1"/>
  <c r="G16" i="1"/>
  <c r="I16" i="1"/>
  <c r="K16" i="1"/>
  <c r="M16" i="1"/>
  <c r="O16" i="1"/>
  <c r="Q16" i="1"/>
  <c r="R16" i="1"/>
  <c r="U16" i="1"/>
  <c r="R29" i="1"/>
  <c r="Q29" i="1"/>
  <c r="O29" i="1"/>
  <c r="M29" i="1"/>
  <c r="K29" i="1"/>
  <c r="I29" i="1"/>
  <c r="G29" i="1"/>
  <c r="E29" i="1"/>
  <c r="C29" i="1"/>
  <c r="L27" i="1"/>
  <c r="L28" i="1"/>
  <c r="L29" i="1"/>
  <c r="L30" i="1"/>
  <c r="L31" i="1"/>
  <c r="P31" i="1"/>
  <c r="N31" i="1"/>
  <c r="J31" i="1"/>
  <c r="H31" i="1"/>
  <c r="F31" i="1"/>
  <c r="D31" i="1"/>
  <c r="P30" i="1"/>
  <c r="N30" i="1"/>
  <c r="J30" i="1"/>
  <c r="H30" i="1"/>
  <c r="F30" i="1"/>
  <c r="D30" i="1"/>
  <c r="P29" i="1"/>
  <c r="N29" i="1"/>
  <c r="J29" i="1"/>
  <c r="H29" i="1"/>
  <c r="F29" i="1"/>
  <c r="D29" i="1"/>
  <c r="P28" i="1"/>
  <c r="N28" i="1"/>
  <c r="J28" i="1"/>
  <c r="H28" i="1"/>
  <c r="F28" i="1"/>
  <c r="D28" i="1"/>
  <c r="B31" i="1"/>
  <c r="B30" i="1"/>
  <c r="B29" i="1"/>
  <c r="B28" i="1"/>
  <c r="P27" i="1"/>
  <c r="N27" i="1"/>
  <c r="J27" i="1"/>
  <c r="H27" i="1"/>
  <c r="F27" i="1"/>
  <c r="D27" i="1"/>
  <c r="B27" i="1"/>
</calcChain>
</file>

<file path=xl/sharedStrings.xml><?xml version="1.0" encoding="utf-8"?>
<sst xmlns="http://schemas.openxmlformats.org/spreadsheetml/2006/main" count="64" uniqueCount="47">
  <si>
    <t>Entry Number</t>
  </si>
  <si>
    <t>A</t>
  </si>
  <si>
    <t>C</t>
  </si>
  <si>
    <t>L</t>
  </si>
  <si>
    <t>LA</t>
  </si>
  <si>
    <t>N</t>
  </si>
  <si>
    <t>O</t>
  </si>
  <si>
    <t>P</t>
  </si>
  <si>
    <t>T</t>
  </si>
  <si>
    <t>Late Days</t>
  </si>
  <si>
    <t>Penalties</t>
  </si>
  <si>
    <t>2014CS50435</t>
  </si>
  <si>
    <t>2014ME20762</t>
  </si>
  <si>
    <t>2015CS10218</t>
  </si>
  <si>
    <t>2015CS10234</t>
  </si>
  <si>
    <t>2015CS10239</t>
  </si>
  <si>
    <t>2015CS10291</t>
  </si>
  <si>
    <t>2015CS10435</t>
  </si>
  <si>
    <t>2015CS50292</t>
  </si>
  <si>
    <t>2015EE30761</t>
  </si>
  <si>
    <t>2015ME10108</t>
  </si>
  <si>
    <t>2015ME10686</t>
  </si>
  <si>
    <t>2015ME20740</t>
  </si>
  <si>
    <t>2015TT10917</t>
  </si>
  <si>
    <t>2016CS10311</t>
  </si>
  <si>
    <t>2016CS10312</t>
  </si>
  <si>
    <t>2016CS10317</t>
  </si>
  <si>
    <t>2016CS10321</t>
  </si>
  <si>
    <t>2016CS10328</t>
  </si>
  <si>
    <t>2016CS10329</t>
  </si>
  <si>
    <t>2016CS10332</t>
  </si>
  <si>
    <t>2016CS10385</t>
  </si>
  <si>
    <t>2016CS50393</t>
  </si>
  <si>
    <t>2015PH10813</t>
  </si>
  <si>
    <t>2014CS10227</t>
  </si>
  <si>
    <t>-</t>
  </si>
  <si>
    <t>Not Submitted</t>
  </si>
  <si>
    <t>2016CS50789</t>
  </si>
  <si>
    <t>MIN</t>
  </si>
  <si>
    <t>MAX</t>
  </si>
  <si>
    <t>MEAN</t>
  </si>
  <si>
    <t>MEDIAN</t>
  </si>
  <si>
    <t>STD</t>
  </si>
  <si>
    <t>PERCENTILE</t>
  </si>
  <si>
    <t>Total</t>
  </si>
  <si>
    <t>FINAL</t>
  </si>
  <si>
    <t>w/o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</si>
</sst>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/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3"/>
  <sheetViews>
    <sheetView tabSelected="1" workbookViewId="0">
      <selection activeCell="V7" sqref="V7"/>
    </sheetView>
  </sheetViews>
  <sheetFormatPr defaultColWidth="14.4609375" defaultRowHeight="15.75" customHeight="1" x14ac:dyDescent="0.3"/>
  <cols>
    <col min="2" max="18" width="6.69140625" customWidth="1"/>
    <col min="19" max="19" width="7" customWidth="1"/>
    <col min="20" max="20" width="7.765625" customWidth="1"/>
    <col min="21" max="21" width="6.921875" style="6" customWidth="1"/>
    <col min="22" max="22" width="14.4609375" style="6"/>
  </cols>
  <sheetData>
    <row r="1" spans="1:22" ht="15.75" customHeight="1" x14ac:dyDescent="0.3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44</v>
      </c>
      <c r="S1" s="1" t="s">
        <v>9</v>
      </c>
      <c r="T1" s="1" t="s">
        <v>10</v>
      </c>
      <c r="U1" s="5" t="s">
        <v>46</v>
      </c>
      <c r="V1" s="6" t="s">
        <v>45</v>
      </c>
    </row>
    <row r="2" spans="1:22" ht="15.75" customHeight="1" x14ac:dyDescent="0.3">
      <c r="A2" s="1" t="s">
        <v>32</v>
      </c>
      <c r="B2" s="1">
        <v>0.78</v>
      </c>
      <c r="C2" s="1">
        <f>1.25*(3+7*MAX(0,MIN(1,(B2-B$32)/(B$33-B$32))))</f>
        <v>12.5</v>
      </c>
      <c r="D2" s="1">
        <v>0.63</v>
      </c>
      <c r="E2" s="1">
        <f>1.25*(3+7*MAX(0,MIN(1,(D2-D$32)/(D$33-D$32))))</f>
        <v>11.799999999999999</v>
      </c>
      <c r="F2" s="1">
        <v>0.84</v>
      </c>
      <c r="G2" s="1">
        <f>1.25*(3+7*MAX(0,MIN(1,(F2-F$32)/(F$33-F$32))))</f>
        <v>12.5</v>
      </c>
      <c r="H2" s="1">
        <v>0.9</v>
      </c>
      <c r="I2" s="1">
        <f>1.25*(3+7*MAX(0,MIN(1,(H2-H$32)/(H$33-H$32))))</f>
        <v>12.5</v>
      </c>
      <c r="J2" s="1">
        <v>0.78</v>
      </c>
      <c r="K2" s="1">
        <f>1.25*(3+7*MAX(0,MIN(1,(J2-J$32)/(J$33-J$32))))</f>
        <v>12.5</v>
      </c>
      <c r="L2" s="1">
        <v>0.87</v>
      </c>
      <c r="M2" s="1">
        <f>1.25*(3+7*MAX(0,MIN(1,(L2-L$32)/(L$33-L$32))))</f>
        <v>12.5</v>
      </c>
      <c r="N2" s="1">
        <v>0.8</v>
      </c>
      <c r="O2" s="1">
        <f>1.25*(3+7*MAX(0,MIN(1,(N2-N$32)/(N$33-N$32))))</f>
        <v>11.859756097560979</v>
      </c>
      <c r="P2" s="1">
        <v>0.99</v>
      </c>
      <c r="Q2" s="1">
        <f>1.25*(3+7*MAX(0,MIN(1,(P2-P$32)/(P$33-P$32))))</f>
        <v>12.071078431372548</v>
      </c>
      <c r="R2" s="1">
        <f>0.1*(C2+E2+G2+I2+K2+M2+O2+Q2)</f>
        <v>9.8230834528933517</v>
      </c>
      <c r="S2" s="1">
        <v>0</v>
      </c>
      <c r="U2" s="6">
        <f>(1-0.1*S2)*(1-0.1*T2)*R2</f>
        <v>9.8230834528933517</v>
      </c>
      <c r="V2" s="6">
        <f>U2+(U2-9.5)/($U$2-9.5)</f>
        <v>10.823083452893352</v>
      </c>
    </row>
    <row r="3" spans="1:22" ht="15.75" customHeight="1" x14ac:dyDescent="0.3">
      <c r="A3" s="1" t="s">
        <v>17</v>
      </c>
      <c r="B3" s="1">
        <v>0.78</v>
      </c>
      <c r="C3" s="1">
        <f>1.25*(3+7*MAX(0,MIN(1,(B3-B$32)/(B$33-B$32))))</f>
        <v>12.5</v>
      </c>
      <c r="D3" s="1">
        <v>0.63</v>
      </c>
      <c r="E3" s="1">
        <f>1.25*(3+7*MAX(0,MIN(1,(D3-D$32)/(D$33-D$32))))</f>
        <v>11.799999999999999</v>
      </c>
      <c r="F3" s="1">
        <v>0.85</v>
      </c>
      <c r="G3" s="1">
        <f>1.25*(3+7*MAX(0,MIN(1,(F3-F$32)/(F$33-F$32))))</f>
        <v>12.5</v>
      </c>
      <c r="H3" s="1">
        <v>0.9</v>
      </c>
      <c r="I3" s="1">
        <f>1.25*(3+7*MAX(0,MIN(1,(H3-H$32)/(H$33-H$32))))</f>
        <v>12.5</v>
      </c>
      <c r="J3" s="1">
        <v>0.77</v>
      </c>
      <c r="K3" s="1">
        <f>1.25*(3+7*MAX(0,MIN(1,(J3-J$32)/(J$33-J$32))))</f>
        <v>11.704545454545453</v>
      </c>
      <c r="L3" s="1">
        <v>0.87</v>
      </c>
      <c r="M3" s="1">
        <f>1.25*(3+7*MAX(0,MIN(1,(L3-L$32)/(L$33-L$32))))</f>
        <v>12.5</v>
      </c>
      <c r="N3" s="1">
        <v>0.79</v>
      </c>
      <c r="O3" s="1">
        <f>1.25*(3+7*MAX(0,MIN(1,(N3-N$32)/(N$33-N$32))))</f>
        <v>11.50406504065041</v>
      </c>
      <c r="P3" s="1">
        <v>0.99</v>
      </c>
      <c r="Q3" s="1">
        <f>1.25*(3+7*MAX(0,MIN(1,(P3-P$32)/(P$33-P$32))))</f>
        <v>12.071078431372548</v>
      </c>
      <c r="R3" s="1">
        <f>0.1*(C3+E3+G3+I3+K3+M3+O3+Q3)</f>
        <v>9.7079688926568402</v>
      </c>
      <c r="S3" s="1">
        <v>0</v>
      </c>
      <c r="U3" s="6">
        <f>(1-0.1*S3)*(1-0.1*T3)*R3</f>
        <v>9.7079688926568402</v>
      </c>
      <c r="V3" s="6">
        <f t="shared" ref="V3:V5" si="0">U3+(U3-9.5)/($U$2-9.5)</f>
        <v>10.351669121790795</v>
      </c>
    </row>
    <row r="4" spans="1:22" ht="15.75" customHeight="1" x14ac:dyDescent="0.3">
      <c r="A4" s="1" t="s">
        <v>31</v>
      </c>
      <c r="B4" s="1">
        <v>0.79</v>
      </c>
      <c r="C4" s="1">
        <f>1.25*(3+7*MAX(0,MIN(1,(B4-B$32)/(B$33-B$32))))</f>
        <v>12.5</v>
      </c>
      <c r="D4" s="1">
        <v>0.68</v>
      </c>
      <c r="E4" s="1">
        <f>1.25*(3+7*MAX(0,MIN(1,(D4-D$32)/(D$33-D$32))))</f>
        <v>12.5</v>
      </c>
      <c r="F4" s="1">
        <v>0.84</v>
      </c>
      <c r="G4" s="1">
        <f>1.25*(3+7*MAX(0,MIN(1,(F4-F$32)/(F$33-F$32))))</f>
        <v>12.5</v>
      </c>
      <c r="H4" s="1">
        <v>0.9</v>
      </c>
      <c r="I4" s="1">
        <f>1.25*(3+7*MAX(0,MIN(1,(H4-H$32)/(H$33-H$32))))</f>
        <v>12.5</v>
      </c>
      <c r="J4" s="1">
        <v>0.77</v>
      </c>
      <c r="K4" s="1">
        <f>1.25*(3+7*MAX(0,MIN(1,(J4-J$32)/(J$33-J$32))))</f>
        <v>11.704545454545453</v>
      </c>
      <c r="L4" s="1">
        <v>0.88</v>
      </c>
      <c r="M4" s="1">
        <f>1.25*(3+7*MAX(0,MIN(1,(L4-L$32)/(L$33-L$32))))</f>
        <v>12.5</v>
      </c>
      <c r="N4" s="1">
        <v>0.78</v>
      </c>
      <c r="O4" s="1">
        <f>1.25*(3+7*MAX(0,MIN(1,(N4-N$32)/(N$33-N$32))))</f>
        <v>11.148373983739841</v>
      </c>
      <c r="P4" s="1">
        <v>0.98</v>
      </c>
      <c r="Q4" s="1">
        <f>1.25*(3+7*MAX(0,MIN(1,(P4-P$32)/(P$33-P$32))))</f>
        <v>11.642156862745097</v>
      </c>
      <c r="R4" s="1">
        <f>0.1*(C4+E4+G4+I4+K4+M4+O4+Q4)</f>
        <v>9.6995076301030405</v>
      </c>
      <c r="S4" s="1">
        <v>0</v>
      </c>
      <c r="U4" s="6">
        <f>(1-0.1*S4)*(1-0.1*T4)*R4</f>
        <v>9.6995076301030405</v>
      </c>
      <c r="V4" s="6">
        <f t="shared" si="0"/>
        <v>10.317018766363235</v>
      </c>
    </row>
    <row r="5" spans="1:22" ht="15.75" customHeight="1" x14ac:dyDescent="0.3">
      <c r="A5" s="1" t="s">
        <v>21</v>
      </c>
      <c r="B5" s="1">
        <v>0.76</v>
      </c>
      <c r="C5" s="1">
        <f>1.25*(3+7*MAX(0,MIN(1,(B5-B$32)/(B$33-B$32))))</f>
        <v>11.458333333333332</v>
      </c>
      <c r="D5" s="1">
        <v>0.67</v>
      </c>
      <c r="E5" s="1">
        <f>1.25*(3+7*MAX(0,MIN(1,(D5-D$32)/(D$33-D$32))))</f>
        <v>12.5</v>
      </c>
      <c r="F5" s="1">
        <v>0.78</v>
      </c>
      <c r="G5" s="1">
        <f>1.25*(3+7*MAX(0,MIN(1,(F5-F$32)/(F$33-F$32))))</f>
        <v>9.6176470588235308</v>
      </c>
      <c r="H5" s="1">
        <v>0.91</v>
      </c>
      <c r="I5" s="1">
        <f>1.25*(3+7*MAX(0,MIN(1,(H5-H$32)/(H$33-H$32))))</f>
        <v>12.5</v>
      </c>
      <c r="J5" s="1">
        <v>0.8</v>
      </c>
      <c r="K5" s="1">
        <f>1.25*(3+7*MAX(0,MIN(1,(J5-J$32)/(J$33-J$32))))</f>
        <v>12.5</v>
      </c>
      <c r="L5" s="1">
        <v>0.87</v>
      </c>
      <c r="M5" s="1">
        <f>1.25*(3+7*MAX(0,MIN(1,(L5-L$32)/(L$33-L$32))))</f>
        <v>12.5</v>
      </c>
      <c r="N5" s="1">
        <v>0.84</v>
      </c>
      <c r="O5" s="1">
        <f>1.25*(3+7*MAX(0,MIN(1,(N5-N$32)/(N$33-N$32))))</f>
        <v>12.5</v>
      </c>
      <c r="P5" s="1">
        <v>1</v>
      </c>
      <c r="Q5" s="1">
        <f>1.25*(3+7*MAX(0,MIN(1,(P5-P$32)/(P$33-P$32))))</f>
        <v>12.5</v>
      </c>
      <c r="R5" s="1">
        <f>0.1*(C5+E5+G5+I5+K5+M5+O5+Q5)</f>
        <v>9.6075980392156879</v>
      </c>
      <c r="S5" s="1">
        <v>0</v>
      </c>
      <c r="U5" s="6">
        <f>(1-0.1*S5)*(1-0.1*T5)*R5</f>
        <v>9.6075980392156879</v>
      </c>
      <c r="V5" s="6">
        <f t="shared" si="0"/>
        <v>9.9406328580901953</v>
      </c>
    </row>
    <row r="6" spans="1:22" ht="15.75" customHeight="1" x14ac:dyDescent="0.3">
      <c r="A6" s="1" t="s">
        <v>25</v>
      </c>
      <c r="B6" s="1">
        <v>0.76</v>
      </c>
      <c r="C6" s="1">
        <f>1.25*(3+7*MAX(0,MIN(1,(B6-B$32)/(B$33-B$32))))</f>
        <v>11.458333333333332</v>
      </c>
      <c r="D6" s="1">
        <v>0.62</v>
      </c>
      <c r="E6" s="1">
        <f>1.25*(3+7*MAX(0,MIN(1,(D6-D$32)/(D$33-D$32))))</f>
        <v>11.508333333333333</v>
      </c>
      <c r="F6" s="1">
        <v>0.81</v>
      </c>
      <c r="G6" s="1">
        <f>1.25*(3+7*MAX(0,MIN(1,(F6-F$32)/(F$33-F$32))))</f>
        <v>11.161764705882359</v>
      </c>
      <c r="H6" s="1">
        <v>0.9</v>
      </c>
      <c r="I6" s="1">
        <f>1.25*(3+7*MAX(0,MIN(1,(H6-H$32)/(H$33-H$32))))</f>
        <v>12.5</v>
      </c>
      <c r="J6" s="1">
        <v>0.77</v>
      </c>
      <c r="K6" s="1">
        <f>1.25*(3+7*MAX(0,MIN(1,(J6-J$32)/(J$33-J$32))))</f>
        <v>11.704545454545453</v>
      </c>
      <c r="L6" s="1">
        <v>0.86</v>
      </c>
      <c r="M6" s="1">
        <f>1.25*(3+7*MAX(0,MIN(1,(L6-L$32)/(L$33-L$32))))</f>
        <v>11.482558139534884</v>
      </c>
      <c r="N6" s="1">
        <v>0.84</v>
      </c>
      <c r="O6" s="1">
        <f>1.25*(3+7*MAX(0,MIN(1,(N6-N$32)/(N$33-N$32))))</f>
        <v>12.5</v>
      </c>
      <c r="P6" s="1">
        <v>1</v>
      </c>
      <c r="Q6" s="1">
        <f>1.25*(3+7*MAX(0,MIN(1,(P6-P$32)/(P$33-P$32))))</f>
        <v>12.5</v>
      </c>
      <c r="R6" s="1">
        <f>0.1*(C6+E6+G6+I6+K6+M6+O6+Q6)</f>
        <v>9.4815534966629365</v>
      </c>
      <c r="S6" s="1">
        <v>0</v>
      </c>
      <c r="U6" s="6">
        <f>(1-0.1*S6)*(1-0.1*T6)*R6</f>
        <v>9.4815534966629365</v>
      </c>
      <c r="V6" s="6">
        <f>U6</f>
        <v>9.4815534966629365</v>
      </c>
    </row>
    <row r="7" spans="1:22" ht="15.75" customHeight="1" x14ac:dyDescent="0.3">
      <c r="A7" s="1" t="s">
        <v>20</v>
      </c>
      <c r="B7" s="1">
        <v>0.76</v>
      </c>
      <c r="C7" s="1">
        <f>1.25*(3+7*MAX(0,MIN(1,(B7-B$32)/(B$33-B$32))))</f>
        <v>11.458333333333332</v>
      </c>
      <c r="D7" s="1">
        <v>0.63</v>
      </c>
      <c r="E7" s="1">
        <f>1.25*(3+7*MAX(0,MIN(1,(D7-D$32)/(D$33-D$32))))</f>
        <v>11.799999999999999</v>
      </c>
      <c r="F7" s="1">
        <v>0.8</v>
      </c>
      <c r="G7" s="1">
        <f>1.25*(3+7*MAX(0,MIN(1,(F7-F$32)/(F$33-F$32))))</f>
        <v>10.647058823529413</v>
      </c>
      <c r="H7" s="1">
        <v>0.9</v>
      </c>
      <c r="I7" s="1">
        <f>1.25*(3+7*MAX(0,MIN(1,(H7-H$32)/(H$33-H$32))))</f>
        <v>12.5</v>
      </c>
      <c r="J7" s="1">
        <v>0.77</v>
      </c>
      <c r="K7" s="1">
        <f>1.25*(3+7*MAX(0,MIN(1,(J7-J$32)/(J$33-J$32))))</f>
        <v>11.704545454545453</v>
      </c>
      <c r="L7" s="1">
        <v>0.86</v>
      </c>
      <c r="M7" s="1">
        <f>1.25*(3+7*MAX(0,MIN(1,(L7-L$32)/(L$33-L$32))))</f>
        <v>11.482558139534884</v>
      </c>
      <c r="N7" s="1">
        <v>0.79</v>
      </c>
      <c r="O7" s="1">
        <f>1.25*(3+7*MAX(0,MIN(1,(N7-N$32)/(N$33-N$32))))</f>
        <v>11.50406504065041</v>
      </c>
      <c r="P7" s="1">
        <v>1</v>
      </c>
      <c r="Q7" s="1">
        <f>1.25*(3+7*MAX(0,MIN(1,(P7-P$32)/(P$33-P$32))))</f>
        <v>12.5</v>
      </c>
      <c r="R7" s="1">
        <f>0.1*(C7+E7+G7+I7+K7+M7+O7+Q7)</f>
        <v>9.3596560791593504</v>
      </c>
      <c r="S7" s="1">
        <v>0</v>
      </c>
      <c r="U7" s="6">
        <f>(1-0.1*S7)*(1-0.1*T7)*R7</f>
        <v>9.3596560791593504</v>
      </c>
      <c r="V7" s="6">
        <f t="shared" ref="V7:V24" si="1">U7</f>
        <v>9.3596560791593504</v>
      </c>
    </row>
    <row r="8" spans="1:22" ht="15.75" customHeight="1" x14ac:dyDescent="0.3">
      <c r="A8" s="1" t="s">
        <v>18</v>
      </c>
      <c r="B8" s="1">
        <v>0.81</v>
      </c>
      <c r="C8" s="1">
        <f>1.25*(3+7*MAX(0,MIN(1,(B8-B$32)/(B$33-B$32))))</f>
        <v>12.5</v>
      </c>
      <c r="D8" s="1">
        <v>0.66</v>
      </c>
      <c r="E8" s="1">
        <f>1.25*(3+7*MAX(0,MIN(1,(D8-D$32)/(D$33-D$32))))</f>
        <v>12.5</v>
      </c>
      <c r="F8" s="1">
        <v>0.74</v>
      </c>
      <c r="G8" s="1">
        <f>1.25*(3+7*MAX(0,MIN(1,(F8-F$32)/(F$33-F$32))))</f>
        <v>7.5588235294117645</v>
      </c>
      <c r="H8" s="1">
        <v>0.93</v>
      </c>
      <c r="I8" s="1">
        <f>1.25*(3+7*MAX(0,MIN(1,(H8-H$32)/(H$33-H$32))))</f>
        <v>12.5</v>
      </c>
      <c r="J8" s="1">
        <v>0.84</v>
      </c>
      <c r="K8" s="1">
        <f>1.25*(3+7*MAX(0,MIN(1,(J8-J$32)/(J$33-J$32))))</f>
        <v>12.5</v>
      </c>
      <c r="L8" s="1">
        <v>0.86</v>
      </c>
      <c r="M8" s="1">
        <f>1.25*(3+7*MAX(0,MIN(1,(L8-L$32)/(L$33-L$32))))</f>
        <v>11.482558139534884</v>
      </c>
      <c r="N8" s="1">
        <v>0.79</v>
      </c>
      <c r="O8" s="1">
        <f>1.25*(3+7*MAX(0,MIN(1,(N8-N$32)/(N$33-N$32))))</f>
        <v>11.50406504065041</v>
      </c>
      <c r="P8" s="1">
        <v>1</v>
      </c>
      <c r="Q8" s="1">
        <f>1.25*(3+7*MAX(0,MIN(1,(P8-P$32)/(P$33-P$32))))</f>
        <v>12.5</v>
      </c>
      <c r="R8" s="1">
        <f>0.1*(C8+E8+G8+I8+K8+M8+O8+Q8)</f>
        <v>9.3045446709597055</v>
      </c>
      <c r="S8" s="1">
        <v>0</v>
      </c>
      <c r="U8" s="6">
        <f>(1-0.1*S8)*(1-0.1*T8)*R8</f>
        <v>9.3045446709597055</v>
      </c>
      <c r="V8" s="6">
        <f t="shared" si="1"/>
        <v>9.3045446709597055</v>
      </c>
    </row>
    <row r="9" spans="1:22" ht="15.75" customHeight="1" x14ac:dyDescent="0.3">
      <c r="A9" s="1" t="s">
        <v>27</v>
      </c>
      <c r="B9" s="1">
        <v>0.73</v>
      </c>
      <c r="C9" s="1">
        <f>1.25*(3+7*MAX(0,MIN(1,(B9-B$32)/(B$33-B$32))))</f>
        <v>9.8958333333333321</v>
      </c>
      <c r="D9" s="1">
        <v>0.61</v>
      </c>
      <c r="E9" s="1">
        <f>1.25*(3+7*MAX(0,MIN(1,(D9-D$32)/(D$33-D$32))))</f>
        <v>11.216666666666665</v>
      </c>
      <c r="F9" s="1">
        <v>0.8</v>
      </c>
      <c r="G9" s="1">
        <f>1.25*(3+7*MAX(0,MIN(1,(F9-F$32)/(F$33-F$32))))</f>
        <v>10.647058823529413</v>
      </c>
      <c r="H9" s="1">
        <v>0.9</v>
      </c>
      <c r="I9" s="1">
        <f>1.25*(3+7*MAX(0,MIN(1,(H9-H$32)/(H$33-H$32))))</f>
        <v>12.5</v>
      </c>
      <c r="J9" s="1">
        <v>0.78</v>
      </c>
      <c r="K9" s="1">
        <f>1.25*(3+7*MAX(0,MIN(1,(J9-J$32)/(J$33-J$32))))</f>
        <v>12.5</v>
      </c>
      <c r="L9" s="1">
        <v>0.86</v>
      </c>
      <c r="M9" s="1">
        <f>1.25*(3+7*MAX(0,MIN(1,(L9-L$32)/(L$33-L$32))))</f>
        <v>11.482558139534884</v>
      </c>
      <c r="N9" s="1">
        <v>0.81</v>
      </c>
      <c r="O9" s="1">
        <f>1.25*(3+7*MAX(0,MIN(1,(N9-N$32)/(N$33-N$32))))</f>
        <v>12.215447154471548</v>
      </c>
      <c r="P9" s="1">
        <v>1</v>
      </c>
      <c r="Q9" s="1">
        <f>1.25*(3+7*MAX(0,MIN(1,(P9-P$32)/(P$33-P$32))))</f>
        <v>12.5</v>
      </c>
      <c r="R9" s="1">
        <f>0.1*(C9+E9+G9+I9+K9+M9+O9+Q9)</f>
        <v>9.2957564117535849</v>
      </c>
      <c r="S9" s="1">
        <v>0</v>
      </c>
      <c r="U9" s="6">
        <f>(1-0.1*S9)*(1-0.1*T9)*R9</f>
        <v>9.2957564117535849</v>
      </c>
      <c r="V9" s="6">
        <f t="shared" si="1"/>
        <v>9.2957564117535849</v>
      </c>
    </row>
    <row r="10" spans="1:22" ht="15.75" customHeight="1" x14ac:dyDescent="0.3">
      <c r="A10" s="1" t="s">
        <v>29</v>
      </c>
      <c r="B10" s="1">
        <v>0.74</v>
      </c>
      <c r="C10" s="1">
        <f>1.25*(3+7*MAX(0,MIN(1,(B10-B$32)/(B$33-B$32))))</f>
        <v>10.416666666666664</v>
      </c>
      <c r="D10" s="1">
        <v>0.6</v>
      </c>
      <c r="E10" s="1">
        <f>1.25*(3+7*MAX(0,MIN(1,(D10-D$32)/(D$33-D$32))))</f>
        <v>10.924999999999997</v>
      </c>
      <c r="F10" s="1">
        <v>0.82</v>
      </c>
      <c r="G10" s="1">
        <f>1.25*(3+7*MAX(0,MIN(1,(F10-F$32)/(F$33-F$32))))</f>
        <v>11.676470588235293</v>
      </c>
      <c r="H10" s="1">
        <v>0.89</v>
      </c>
      <c r="I10" s="1">
        <f>1.25*(3+7*MAX(0,MIN(1,(H10-H$32)/(H$33-H$32))))</f>
        <v>11.900684931506849</v>
      </c>
      <c r="J10" s="1">
        <v>0.76</v>
      </c>
      <c r="K10" s="1">
        <f>1.25*(3+7*MAX(0,MIN(1,(J10-J$32)/(J$33-J$32))))</f>
        <v>10.909090909090908</v>
      </c>
      <c r="L10" s="1">
        <v>0.86</v>
      </c>
      <c r="M10" s="1">
        <f>1.25*(3+7*MAX(0,MIN(1,(L10-L$32)/(L$33-L$32))))</f>
        <v>11.482558139534884</v>
      </c>
      <c r="N10" s="1">
        <v>0.81</v>
      </c>
      <c r="O10" s="1">
        <f>1.25*(3+7*MAX(0,MIN(1,(N10-N$32)/(N$33-N$32))))</f>
        <v>12.215447154471548</v>
      </c>
      <c r="P10" s="1">
        <v>1</v>
      </c>
      <c r="Q10" s="1">
        <f>1.25*(3+7*MAX(0,MIN(1,(P10-P$32)/(P$33-P$32))))</f>
        <v>12.5</v>
      </c>
      <c r="R10" s="1">
        <f>0.1*(C10+E10+G10+I10+K10+M10+O10+Q10)</f>
        <v>9.2025918389506156</v>
      </c>
      <c r="S10" s="1">
        <v>0</v>
      </c>
      <c r="U10" s="6">
        <f>(1-0.1*S10)*(1-0.1*T10)*R10</f>
        <v>9.2025918389506156</v>
      </c>
      <c r="V10" s="6">
        <f t="shared" si="1"/>
        <v>9.2025918389506156</v>
      </c>
    </row>
    <row r="11" spans="1:22" ht="15.75" customHeight="1" x14ac:dyDescent="0.3">
      <c r="A11" s="1" t="s">
        <v>24</v>
      </c>
      <c r="B11" s="1">
        <v>0.74</v>
      </c>
      <c r="C11" s="1">
        <f>1.25*(3+7*MAX(0,MIN(1,(B11-B$32)/(B$33-B$32))))</f>
        <v>10.416666666666664</v>
      </c>
      <c r="D11" s="1">
        <v>0.62</v>
      </c>
      <c r="E11" s="1">
        <f>1.25*(3+7*MAX(0,MIN(1,(D11-D$32)/(D$33-D$32))))</f>
        <v>11.508333333333333</v>
      </c>
      <c r="F11" s="1">
        <v>0.8</v>
      </c>
      <c r="G11" s="1">
        <f>1.25*(3+7*MAX(0,MIN(1,(F11-F$32)/(F$33-F$32))))</f>
        <v>10.647058823529413</v>
      </c>
      <c r="H11" s="1">
        <v>0.88</v>
      </c>
      <c r="I11" s="1">
        <f>1.25*(3+7*MAX(0,MIN(1,(H11-H$32)/(H$33-H$32))))</f>
        <v>11.301369863013697</v>
      </c>
      <c r="J11" s="1">
        <v>0.76</v>
      </c>
      <c r="K11" s="1">
        <f>1.25*(3+7*MAX(0,MIN(1,(J11-J$32)/(J$33-J$32))))</f>
        <v>10.909090909090908</v>
      </c>
      <c r="L11" s="1">
        <v>0.85</v>
      </c>
      <c r="M11" s="1">
        <f>1.25*(3+7*MAX(0,MIN(1,(L11-L$32)/(L$33-L$32))))</f>
        <v>10.465116279069765</v>
      </c>
      <c r="N11" s="1">
        <v>0.82</v>
      </c>
      <c r="O11" s="1">
        <f>1.25*(3+7*MAX(0,MIN(1,(N11-N$32)/(N$33-N$32))))</f>
        <v>12.5</v>
      </c>
      <c r="P11" s="1">
        <v>0.99</v>
      </c>
      <c r="Q11" s="1">
        <f>1.25*(3+7*MAX(0,MIN(1,(P11-P$32)/(P$33-P$32))))</f>
        <v>12.071078431372548</v>
      </c>
      <c r="R11" s="1">
        <f>0.1*(C11+E11+G11+I11+K11+M11+O11+Q11)</f>
        <v>8.9818714306076313</v>
      </c>
      <c r="S11" s="1">
        <v>0</v>
      </c>
      <c r="U11" s="6">
        <f>(1-0.1*S11)*(1-0.1*T11)*R11</f>
        <v>8.9818714306076313</v>
      </c>
      <c r="V11" s="6">
        <f t="shared" si="1"/>
        <v>8.9818714306076313</v>
      </c>
    </row>
    <row r="12" spans="1:22" ht="15.75" customHeight="1" x14ac:dyDescent="0.3">
      <c r="A12" s="1" t="s">
        <v>12</v>
      </c>
      <c r="B12" s="1">
        <v>0.74</v>
      </c>
      <c r="C12" s="1">
        <f>1.25*(3+7*MAX(0,MIN(1,(B12-B$32)/(B$33-B$32))))</f>
        <v>10.416666666666664</v>
      </c>
      <c r="D12" s="1">
        <v>0.61</v>
      </c>
      <c r="E12" s="1">
        <f>1.25*(3+7*MAX(0,MIN(1,(D12-D$32)/(D$33-D$32))))</f>
        <v>11.216666666666665</v>
      </c>
      <c r="F12" s="1">
        <v>0.76</v>
      </c>
      <c r="G12" s="1">
        <f>1.25*(3+7*MAX(0,MIN(1,(F12-F$32)/(F$33-F$32))))</f>
        <v>8.5882352941176485</v>
      </c>
      <c r="H12" s="1">
        <v>0.88</v>
      </c>
      <c r="I12" s="1">
        <f>1.25*(3+7*MAX(0,MIN(1,(H12-H$32)/(H$33-H$32))))</f>
        <v>11.301369863013697</v>
      </c>
      <c r="J12" s="1">
        <v>0.73</v>
      </c>
      <c r="K12" s="1">
        <f>1.25*(3+7*MAX(0,MIN(1,(J12-J$32)/(J$33-J$32))))</f>
        <v>8.522727272727268</v>
      </c>
      <c r="L12" s="1">
        <v>0.85</v>
      </c>
      <c r="M12" s="1">
        <f>1.25*(3+7*MAX(0,MIN(1,(L12-L$32)/(L$33-L$32))))</f>
        <v>10.465116279069765</v>
      </c>
      <c r="N12" s="1">
        <v>0.8</v>
      </c>
      <c r="O12" s="1">
        <f>1.25*(3+7*MAX(0,MIN(1,(N12-N$32)/(N$33-N$32))))</f>
        <v>11.859756097560979</v>
      </c>
      <c r="P12" s="1">
        <v>1</v>
      </c>
      <c r="Q12" s="1">
        <f>1.25*(3+7*MAX(0,MIN(1,(P12-P$32)/(P$33-P$32))))</f>
        <v>12.5</v>
      </c>
      <c r="R12" s="1">
        <f>0.1*(C12+E12+G12+I12+K12+M12+O12+Q12)</f>
        <v>8.4870538139822695</v>
      </c>
      <c r="S12" s="1">
        <v>0</v>
      </c>
      <c r="U12" s="6">
        <f>(1-0.1*S12)*(1-0.1*T12)*R12</f>
        <v>8.4870538139822695</v>
      </c>
      <c r="V12" s="6">
        <f t="shared" si="1"/>
        <v>8.4870538139822695</v>
      </c>
    </row>
    <row r="13" spans="1:22" ht="15.75" customHeight="1" x14ac:dyDescent="0.3">
      <c r="A13" s="1" t="s">
        <v>19</v>
      </c>
      <c r="B13" s="1">
        <v>0.74</v>
      </c>
      <c r="C13" s="1">
        <f>1.25*(3+7*MAX(0,MIN(1,(B13-B$32)/(B$33-B$32))))</f>
        <v>10.416666666666664</v>
      </c>
      <c r="D13" s="1">
        <v>0.54</v>
      </c>
      <c r="E13" s="1">
        <f>1.25*(3+7*MAX(0,MIN(1,(D13-D$32)/(D$33-D$32))))</f>
        <v>9.1750000000000007</v>
      </c>
      <c r="F13" s="1">
        <v>0.76</v>
      </c>
      <c r="G13" s="1">
        <f>1.25*(3+7*MAX(0,MIN(1,(F13-F$32)/(F$33-F$32))))</f>
        <v>8.5882352941176485</v>
      </c>
      <c r="H13" s="1">
        <v>0.82</v>
      </c>
      <c r="I13" s="1">
        <f>1.25*(3+7*MAX(0,MIN(1,(H13-H$32)/(H$33-H$32))))</f>
        <v>7.7054794520547905</v>
      </c>
      <c r="J13" s="1">
        <v>0.78</v>
      </c>
      <c r="K13" s="1">
        <f>1.25*(3+7*MAX(0,MIN(1,(J13-J$32)/(J$33-J$32))))</f>
        <v>12.5</v>
      </c>
      <c r="L13" s="1">
        <v>0.84</v>
      </c>
      <c r="M13" s="1">
        <f>1.25*(3+7*MAX(0,MIN(1,(L13-L$32)/(L$33-L$32))))</f>
        <v>9.4476744186046488</v>
      </c>
      <c r="N13" s="1">
        <v>0.8</v>
      </c>
      <c r="O13" s="1">
        <f>1.25*(3+7*MAX(0,MIN(1,(N13-N$32)/(N$33-N$32))))</f>
        <v>11.859756097560979</v>
      </c>
      <c r="P13" s="1">
        <v>0.99</v>
      </c>
      <c r="Q13" s="1">
        <f>1.25*(3+7*MAX(0,MIN(1,(P13-P$32)/(P$33-P$32))))</f>
        <v>12.071078431372548</v>
      </c>
      <c r="R13" s="1">
        <f>0.1*(C13+E13+G13+I13+K13+M13+O13+Q13)</f>
        <v>8.1763890360377278</v>
      </c>
      <c r="S13" s="1">
        <v>0</v>
      </c>
      <c r="U13" s="6">
        <f>(1-0.1*S13)*(1-0.1*T13)*R13</f>
        <v>8.1763890360377278</v>
      </c>
      <c r="V13" s="6">
        <f t="shared" si="1"/>
        <v>8.1763890360377278</v>
      </c>
    </row>
    <row r="14" spans="1:22" ht="15.75" customHeight="1" x14ac:dyDescent="0.3">
      <c r="A14" s="1" t="s">
        <v>26</v>
      </c>
      <c r="B14" s="1">
        <v>0.77</v>
      </c>
      <c r="C14" s="1">
        <f>1.25*(3+7*MAX(0,MIN(1,(B14-B$32)/(B$33-B$32))))</f>
        <v>11.979166666666664</v>
      </c>
      <c r="D14" s="1">
        <v>0.5</v>
      </c>
      <c r="E14" s="1">
        <f>1.25*(3+7*MAX(0,MIN(1,(D14-D$32)/(D$33-D$32))))</f>
        <v>8.0083333333333329</v>
      </c>
      <c r="F14" s="1">
        <v>0.79</v>
      </c>
      <c r="G14" s="1">
        <f>1.25*(3+7*MAX(0,MIN(1,(F14-F$32)/(F$33-F$32))))</f>
        <v>10.132352941176475</v>
      </c>
      <c r="H14" s="1">
        <v>0.86</v>
      </c>
      <c r="I14" s="1">
        <f>1.25*(3+7*MAX(0,MIN(1,(H14-H$32)/(H$33-H$32))))</f>
        <v>10.102739726027394</v>
      </c>
      <c r="J14" s="1">
        <v>0.7</v>
      </c>
      <c r="K14" s="1">
        <f>1.25*(3+7*MAX(0,MIN(1,(J14-J$32)/(J$33-J$32))))</f>
        <v>6.1363636363636296</v>
      </c>
      <c r="L14" s="1">
        <v>0.84</v>
      </c>
      <c r="M14" s="1">
        <f>1.25*(3+7*MAX(0,MIN(1,(L14-L$32)/(L$33-L$32))))</f>
        <v>9.4476744186046488</v>
      </c>
      <c r="N14" s="1">
        <v>0.76</v>
      </c>
      <c r="O14" s="1">
        <f>1.25*(3+7*MAX(0,MIN(1,(N14-N$32)/(N$33-N$32))))</f>
        <v>10.436991869918701</v>
      </c>
      <c r="P14" s="1">
        <v>1</v>
      </c>
      <c r="Q14" s="1">
        <f>1.25*(3+7*MAX(0,MIN(1,(P14-P$32)/(P$33-P$32))))</f>
        <v>12.5</v>
      </c>
      <c r="R14" s="1">
        <f>0.1*(C14+E14+G14+I14+K14+M14+O14+Q14)</f>
        <v>7.8743622592090849</v>
      </c>
      <c r="S14" s="1">
        <v>0</v>
      </c>
      <c r="U14" s="6">
        <f>(1-0.1*S14)*(1-0.1*T14)*R14</f>
        <v>7.8743622592090849</v>
      </c>
      <c r="V14" s="6">
        <f t="shared" si="1"/>
        <v>7.8743622592090849</v>
      </c>
    </row>
    <row r="15" spans="1:22" ht="15.75" customHeight="1" x14ac:dyDescent="0.3">
      <c r="A15" s="1" t="s">
        <v>23</v>
      </c>
      <c r="B15" s="1">
        <v>0.73</v>
      </c>
      <c r="C15" s="1">
        <f>1.25*(3+7*MAX(0,MIN(1,(B15-B$32)/(B$33-B$32))))</f>
        <v>9.8958333333333321</v>
      </c>
      <c r="D15" s="1">
        <v>0.55000000000000004</v>
      </c>
      <c r="E15" s="1">
        <f>1.25*(3+7*MAX(0,MIN(1,(D15-D$32)/(D$33-D$32))))</f>
        <v>9.4666666666666686</v>
      </c>
      <c r="F15" s="1">
        <v>0.76</v>
      </c>
      <c r="G15" s="1">
        <f>1.25*(3+7*MAX(0,MIN(1,(F15-F$32)/(F$33-F$32))))</f>
        <v>8.5882352941176485</v>
      </c>
      <c r="H15" s="1">
        <v>0.81</v>
      </c>
      <c r="I15" s="1">
        <f>1.25*(3+7*MAX(0,MIN(1,(H15-H$32)/(H$33-H$32))))</f>
        <v>7.1061643835616461</v>
      </c>
      <c r="J15" s="1">
        <v>0.73</v>
      </c>
      <c r="K15" s="1">
        <f>1.25*(3+7*MAX(0,MIN(1,(J15-J$32)/(J$33-J$32))))</f>
        <v>8.522727272727268</v>
      </c>
      <c r="L15" s="1">
        <v>0.84</v>
      </c>
      <c r="M15" s="1">
        <f>1.25*(3+7*MAX(0,MIN(1,(L15-L$32)/(L$33-L$32))))</f>
        <v>9.4476744186046488</v>
      </c>
      <c r="N15" s="1">
        <v>0.79</v>
      </c>
      <c r="O15" s="1">
        <f>1.25*(3+7*MAX(0,MIN(1,(N15-N$32)/(N$33-N$32))))</f>
        <v>11.50406504065041</v>
      </c>
      <c r="P15" s="1">
        <v>0.99</v>
      </c>
      <c r="Q15" s="1">
        <f>1.25*(3+7*MAX(0,MIN(1,(P15-P$32)/(P$33-P$32))))</f>
        <v>12.071078431372548</v>
      </c>
      <c r="R15" s="1">
        <f>0.1*(C15+E15+G15+I15+K15+M15+O15+Q15)</f>
        <v>7.6602444841034156</v>
      </c>
      <c r="S15" s="1">
        <v>0</v>
      </c>
      <c r="U15" s="6">
        <f>(1-0.1*S15)*(1-0.1*T15)*R15</f>
        <v>7.6602444841034156</v>
      </c>
      <c r="V15" s="6">
        <f t="shared" si="1"/>
        <v>7.6602444841034156</v>
      </c>
    </row>
    <row r="16" spans="1:22" ht="15.75" customHeight="1" x14ac:dyDescent="0.3">
      <c r="A16" s="1" t="s">
        <v>11</v>
      </c>
      <c r="B16" s="1">
        <v>0.64</v>
      </c>
      <c r="C16" s="1">
        <f>1.25*(3+7*MAX(0,MIN(1,(B16-B$32)/(B$33-B$32))))</f>
        <v>5.2083333333333348</v>
      </c>
      <c r="D16" s="1">
        <v>0.55000000000000004</v>
      </c>
      <c r="E16" s="1">
        <f>1.25*(3+7*MAX(0,MIN(1,(D16-D$32)/(D$33-D$32))))</f>
        <v>9.4666666666666686</v>
      </c>
      <c r="F16" s="1">
        <v>0.79</v>
      </c>
      <c r="G16" s="1">
        <f>1.25*(3+7*MAX(0,MIN(1,(F16-F$32)/(F$33-F$32))))</f>
        <v>10.132352941176475</v>
      </c>
      <c r="H16" s="1">
        <v>0.89</v>
      </c>
      <c r="I16" s="1">
        <f>1.25*(3+7*MAX(0,MIN(1,(H16-H$32)/(H$33-H$32))))</f>
        <v>11.900684931506849</v>
      </c>
      <c r="J16" s="1">
        <v>0.72</v>
      </c>
      <c r="K16" s="1">
        <f>1.25*(3+7*MAX(0,MIN(1,(J16-J$32)/(J$33-J$32))))</f>
        <v>7.7272727272727231</v>
      </c>
      <c r="L16" s="1">
        <v>0.85</v>
      </c>
      <c r="M16" s="1">
        <f>1.25*(3+7*MAX(0,MIN(1,(L16-L$32)/(L$33-L$32))))</f>
        <v>10.465116279069765</v>
      </c>
      <c r="N16" s="1">
        <v>0.78</v>
      </c>
      <c r="O16" s="1">
        <f>1.25*(3+7*MAX(0,MIN(1,(N16-N$32)/(N$33-N$32))))</f>
        <v>11.148373983739841</v>
      </c>
      <c r="P16" s="1">
        <v>0.94</v>
      </c>
      <c r="Q16" s="1">
        <f>1.25*(3+7*MAX(0,MIN(1,(P16-P$32)/(P$33-P$32))))</f>
        <v>9.9264705882352917</v>
      </c>
      <c r="R16" s="1">
        <f>0.1*(C16+E16+G16+I16+K16+M16+O16+Q16)</f>
        <v>7.597527145100095</v>
      </c>
      <c r="S16" s="1">
        <v>0</v>
      </c>
      <c r="U16" s="6">
        <f>(1-0.1*S16)*(1-0.1*T16)*R16</f>
        <v>7.597527145100095</v>
      </c>
      <c r="V16" s="6">
        <f t="shared" si="1"/>
        <v>7.597527145100095</v>
      </c>
    </row>
    <row r="17" spans="1:22" ht="15.75" customHeight="1" x14ac:dyDescent="0.3">
      <c r="A17" s="1" t="s">
        <v>14</v>
      </c>
      <c r="B17" s="1">
        <v>0.74</v>
      </c>
      <c r="C17" s="1">
        <f>1.25*(3+7*MAX(0,MIN(1,(B17-B$32)/(B$33-B$32))))</f>
        <v>10.416666666666664</v>
      </c>
      <c r="D17" s="1">
        <v>0.53</v>
      </c>
      <c r="E17" s="1">
        <f>1.25*(3+7*MAX(0,MIN(1,(D17-D$32)/(D$33-D$32))))</f>
        <v>8.8833333333333346</v>
      </c>
      <c r="F17" s="1">
        <v>0.77</v>
      </c>
      <c r="G17" s="1">
        <f>1.25*(3+7*MAX(0,MIN(1,(F17-F$32)/(F$33-F$32))))</f>
        <v>9.1029411764705888</v>
      </c>
      <c r="H17" s="1">
        <v>0.82</v>
      </c>
      <c r="I17" s="1">
        <f>1.25*(3+7*MAX(0,MIN(1,(H17-H$32)/(H$33-H$32))))</f>
        <v>7.7054794520547905</v>
      </c>
      <c r="J17" s="1">
        <v>0.74</v>
      </c>
      <c r="K17" s="1">
        <f>1.25*(3+7*MAX(0,MIN(1,(J17-J$32)/(J$33-J$32))))</f>
        <v>9.3181818181818148</v>
      </c>
      <c r="L17" s="1">
        <v>0.83</v>
      </c>
      <c r="M17" s="1">
        <f>1.25*(3+7*MAX(0,MIN(1,(L17-L$32)/(L$33-L$32))))</f>
        <v>8.4302325581395294</v>
      </c>
      <c r="N17" s="1">
        <v>0.75</v>
      </c>
      <c r="O17" s="1">
        <f>1.25*(3+7*MAX(0,MIN(1,(N17-N$32)/(N$33-N$32))))</f>
        <v>10.081300813008131</v>
      </c>
      <c r="P17" s="1">
        <v>0.98</v>
      </c>
      <c r="Q17" s="1">
        <f>1.25*(3+7*MAX(0,MIN(1,(P17-P$32)/(P$33-P$32))))</f>
        <v>11.642156862745097</v>
      </c>
      <c r="R17" s="1">
        <f>0.1*(C17+E17+G17+I17+K17+M17+O17+Q17)</f>
        <v>7.5580292680599941</v>
      </c>
      <c r="S17" s="1">
        <v>0</v>
      </c>
      <c r="U17" s="6">
        <f>(1-0.1*S17)*(1-0.1*T17)*R17</f>
        <v>7.5580292680599941</v>
      </c>
      <c r="V17" s="6">
        <f t="shared" si="1"/>
        <v>7.5580292680599941</v>
      </c>
    </row>
    <row r="18" spans="1:22" ht="15.75" customHeight="1" x14ac:dyDescent="0.3">
      <c r="A18" s="1" t="s">
        <v>16</v>
      </c>
      <c r="B18" s="1">
        <v>0.74</v>
      </c>
      <c r="C18" s="1">
        <f>1.25*(3+7*MAX(0,MIN(1,(B18-B$32)/(B$33-B$32))))</f>
        <v>10.416666666666664</v>
      </c>
      <c r="D18" s="1">
        <v>0.45</v>
      </c>
      <c r="E18" s="1">
        <f>1.25*(3+7*MAX(0,MIN(1,(D18-D$32)/(D$33-D$32))))</f>
        <v>6.5500000000000007</v>
      </c>
      <c r="F18" s="1">
        <v>0.77</v>
      </c>
      <c r="G18" s="1">
        <f>1.25*(3+7*MAX(0,MIN(1,(F18-F$32)/(F$33-F$32))))</f>
        <v>9.1029411764705888</v>
      </c>
      <c r="H18" s="1">
        <v>0.75</v>
      </c>
      <c r="I18" s="1">
        <f>1.25*(3+7*MAX(0,MIN(1,(H18-H$32)/(H$33-H$32))))</f>
        <v>3.75</v>
      </c>
      <c r="J18" s="1">
        <v>0.72</v>
      </c>
      <c r="K18" s="1">
        <f>1.25*(3+7*MAX(0,MIN(1,(J18-J$32)/(J$33-J$32))))</f>
        <v>7.7272727272727231</v>
      </c>
      <c r="L18" s="1">
        <v>0.83</v>
      </c>
      <c r="M18" s="1">
        <f>1.25*(3+7*MAX(0,MIN(1,(L18-L$32)/(L$33-L$32))))</f>
        <v>8.4302325581395294</v>
      </c>
      <c r="N18" s="1">
        <v>0.56999999999999995</v>
      </c>
      <c r="O18" s="1">
        <f>1.25*(3+7*MAX(0,MIN(1,(N18-N$32)/(N$33-N$32))))</f>
        <v>3.75</v>
      </c>
      <c r="P18" s="1">
        <v>0.94</v>
      </c>
      <c r="Q18" s="1">
        <f>1.25*(3+7*MAX(0,MIN(1,(P18-P$32)/(P$33-P$32))))</f>
        <v>9.9264705882352917</v>
      </c>
      <c r="R18" s="1">
        <f>0.1*(C18+E18+G18+I18+K18+M18+O18+Q18)</f>
        <v>5.9653583716784802</v>
      </c>
      <c r="S18" s="1">
        <v>0</v>
      </c>
      <c r="U18" s="6">
        <f>(1-0.1*S18)*(1-0.1*T18)*R18</f>
        <v>5.9653583716784802</v>
      </c>
      <c r="V18" s="6">
        <f t="shared" si="1"/>
        <v>5.9653583716784802</v>
      </c>
    </row>
    <row r="19" spans="1:22" ht="15.75" customHeight="1" x14ac:dyDescent="0.3">
      <c r="A19" s="1" t="s">
        <v>15</v>
      </c>
      <c r="B19" s="1">
        <v>0.69</v>
      </c>
      <c r="C19" s="1">
        <f>1.25*(3+7*MAX(0,MIN(1,(B19-B$32)/(B$33-B$32))))</f>
        <v>7.8124999999999964</v>
      </c>
      <c r="D19" s="1">
        <v>0.37</v>
      </c>
      <c r="E19" s="1">
        <f>1.25*(3+7*MAX(0,MIN(1,(D19-D$32)/(D$33-D$32))))</f>
        <v>4.2166666666666668</v>
      </c>
      <c r="F19" s="1">
        <v>0.76</v>
      </c>
      <c r="G19" s="1">
        <f>1.25*(3+7*MAX(0,MIN(1,(F19-F$32)/(F$33-F$32))))</f>
        <v>8.5882352941176485</v>
      </c>
      <c r="H19" s="1">
        <v>0.78</v>
      </c>
      <c r="I19" s="1">
        <f>1.25*(3+7*MAX(0,MIN(1,(H19-H$32)/(H$33-H$32))))</f>
        <v>5.3082191780821928</v>
      </c>
      <c r="J19" s="1">
        <v>0.7</v>
      </c>
      <c r="K19" s="1">
        <f>1.25*(3+7*MAX(0,MIN(1,(J19-J$32)/(J$33-J$32))))</f>
        <v>6.1363636363636296</v>
      </c>
      <c r="L19" s="1">
        <v>0.82</v>
      </c>
      <c r="M19" s="1">
        <f>1.25*(3+7*MAX(0,MIN(1,(L19-L$32)/(L$33-L$32))))</f>
        <v>7.4127906976744118</v>
      </c>
      <c r="N19" s="1">
        <v>0.68</v>
      </c>
      <c r="O19" s="1">
        <f>1.25*(3+7*MAX(0,MIN(1,(N19-N$32)/(N$33-N$32))))</f>
        <v>7.5914634146341502</v>
      </c>
      <c r="P19" s="1">
        <v>0.98</v>
      </c>
      <c r="Q19" s="1">
        <f>1.25*(3+7*MAX(0,MIN(1,(P19-P$32)/(P$33-P$32))))</f>
        <v>11.642156862745097</v>
      </c>
      <c r="R19" s="1">
        <f>0.1*(C19+E19+G19+I19+K19+M19+O19+Q19)</f>
        <v>5.8708395750283797</v>
      </c>
      <c r="S19" s="1">
        <v>0</v>
      </c>
      <c r="U19" s="6">
        <f>(1-0.1*S19)*(1-0.1*T19)*R19</f>
        <v>5.8708395750283797</v>
      </c>
      <c r="V19" s="6">
        <f t="shared" si="1"/>
        <v>5.8708395750283797</v>
      </c>
    </row>
    <row r="20" spans="1:22" ht="15.75" customHeight="1" x14ac:dyDescent="0.3">
      <c r="A20" s="1" t="s">
        <v>28</v>
      </c>
      <c r="B20" s="1">
        <v>0.62</v>
      </c>
      <c r="C20" s="1">
        <f>1.25*(3+7*MAX(0,MIN(1,(B20-B$32)/(B$33-B$32))))</f>
        <v>4.166666666666667</v>
      </c>
      <c r="D20" s="1">
        <v>0.46</v>
      </c>
      <c r="E20" s="1">
        <f>1.25*(3+7*MAX(0,MIN(1,(D20-D$32)/(D$33-D$32))))</f>
        <v>6.8416666666666668</v>
      </c>
      <c r="F20" s="1">
        <v>0.71</v>
      </c>
      <c r="G20" s="1">
        <f>1.25*(3+7*MAX(0,MIN(1,(F20-F$32)/(F$33-F$32))))</f>
        <v>6.0147058823529385</v>
      </c>
      <c r="H20" s="1">
        <v>0.8</v>
      </c>
      <c r="I20" s="1">
        <f>1.25*(3+7*MAX(0,MIN(1,(H20-H$32)/(H$33-H$32))))</f>
        <v>6.5068493150684947</v>
      </c>
      <c r="J20" s="1">
        <v>0.67</v>
      </c>
      <c r="K20" s="1">
        <f>1.25*(3+7*MAX(0,MIN(1,(J20-J$32)/(J$33-J$32))))</f>
        <v>3.75</v>
      </c>
      <c r="L20" s="1">
        <v>0.8</v>
      </c>
      <c r="M20" s="1">
        <f>1.25*(3+7*MAX(0,MIN(1,(L20-L$32)/(L$33-L$32))))</f>
        <v>5.3779069767441881</v>
      </c>
      <c r="N20" s="1">
        <v>0.53</v>
      </c>
      <c r="O20" s="1">
        <f>1.25*(3+7*MAX(0,MIN(1,(N20-N$32)/(N$33-N$32))))</f>
        <v>3.75</v>
      </c>
      <c r="P20" s="1">
        <v>0.94</v>
      </c>
      <c r="Q20" s="1">
        <f>1.25*(3+7*MAX(0,MIN(1,(P20-P$32)/(P$33-P$32))))</f>
        <v>9.9264705882352917</v>
      </c>
      <c r="R20" s="1">
        <f>0.1*(C20+E20+G20+I20+K20+M20+O20+Q20)</f>
        <v>4.6334266095734247</v>
      </c>
      <c r="S20" s="1">
        <v>0</v>
      </c>
      <c r="U20" s="6">
        <f>(1-0.1*S20)*(1-0.1*T20)*R20</f>
        <v>4.6334266095734247</v>
      </c>
      <c r="V20" s="6">
        <f t="shared" si="1"/>
        <v>4.6334266095734247</v>
      </c>
    </row>
    <row r="21" spans="1:22" ht="15.75" customHeight="1" x14ac:dyDescent="0.3">
      <c r="A21" s="1" t="s">
        <v>30</v>
      </c>
      <c r="B21" s="1">
        <v>0.42</v>
      </c>
      <c r="C21" s="1">
        <f>1.25*(3+7*MAX(0,MIN(1,(B21-B$32)/(B$33-B$32))))</f>
        <v>3.75</v>
      </c>
      <c r="D21" s="1">
        <v>0.35</v>
      </c>
      <c r="E21" s="1">
        <f>1.25*(3+7*MAX(0,MIN(1,(D21-D$32)/(D$33-D$32))))</f>
        <v>3.75</v>
      </c>
      <c r="F21" s="1">
        <v>0.66</v>
      </c>
      <c r="G21" s="1">
        <f>1.25*(3+7*MAX(0,MIN(1,(F21-F$32)/(F$33-F$32))))</f>
        <v>3.75</v>
      </c>
      <c r="H21" s="1">
        <v>0.77</v>
      </c>
      <c r="I21" s="1">
        <f>1.25*(3+7*MAX(0,MIN(1,(H21-H$32)/(H$33-H$32))))</f>
        <v>4.7089041095890414</v>
      </c>
      <c r="J21" s="1">
        <v>0.74</v>
      </c>
      <c r="K21" s="1">
        <f>1.25*(3+7*MAX(0,MIN(1,(J21-J$32)/(J$33-J$32))))</f>
        <v>9.3181818181818148</v>
      </c>
      <c r="L21" s="1">
        <v>0.75</v>
      </c>
      <c r="M21" s="1">
        <f>1.25*(3+7*MAX(0,MIN(1,(L21-L$32)/(L$33-L$32))))</f>
        <v>3.75</v>
      </c>
      <c r="N21" s="1">
        <v>0.57999999999999996</v>
      </c>
      <c r="O21" s="1">
        <f>1.25*(3+7*MAX(0,MIN(1,(N21-N$32)/(N$33-N$32))))</f>
        <v>4.0345528455284558</v>
      </c>
      <c r="P21" s="1">
        <v>0.96</v>
      </c>
      <c r="Q21" s="1">
        <f>1.25*(3+7*MAX(0,MIN(1,(P21-P$32)/(P$33-P$32))))</f>
        <v>10.784313725490193</v>
      </c>
      <c r="R21" s="1">
        <f>0.1*(C21+E21+G21+I21+K21+M21+O21+Q21)</f>
        <v>4.3845952498789504</v>
      </c>
      <c r="S21" s="1">
        <v>0</v>
      </c>
      <c r="U21" s="6">
        <f>(1-0.1*S21)*(1-0.1*T21)*R21</f>
        <v>4.3845952498789504</v>
      </c>
      <c r="V21" s="6">
        <f t="shared" si="1"/>
        <v>4.3845952498789504</v>
      </c>
    </row>
    <row r="22" spans="1:22" ht="15.75" customHeight="1" x14ac:dyDescent="0.3">
      <c r="A22" s="1" t="s">
        <v>33</v>
      </c>
      <c r="B22" s="1">
        <v>0.67</v>
      </c>
      <c r="C22" s="1">
        <f>1.25*(3+7*MAX(0,MIN(1,(B22-B$32)/(B$33-B$32))))</f>
        <v>6.7708333333333348</v>
      </c>
      <c r="D22" s="1">
        <v>0.44</v>
      </c>
      <c r="E22" s="1">
        <f>1.25*(3+7*MAX(0,MIN(1,(D22-D$32)/(D$33-D$32))))</f>
        <v>6.2583333333333337</v>
      </c>
      <c r="F22" s="1">
        <v>0.69</v>
      </c>
      <c r="G22" s="1">
        <f>1.25*(3+7*MAX(0,MIN(1,(F22-F$32)/(F$33-F$32))))</f>
        <v>4.9852941176470544</v>
      </c>
      <c r="H22" s="1">
        <v>0.79</v>
      </c>
      <c r="I22" s="1">
        <f>1.25*(3+7*MAX(0,MIN(1,(H22-H$32)/(H$33-H$32))))</f>
        <v>5.9075342465753442</v>
      </c>
      <c r="J22" s="1">
        <v>0.67</v>
      </c>
      <c r="K22" s="1">
        <f>1.25*(3+7*MAX(0,MIN(1,(J22-J$32)/(J$33-J$32))))</f>
        <v>3.75</v>
      </c>
      <c r="L22" s="1">
        <v>0.8</v>
      </c>
      <c r="M22" s="1">
        <f>1.25*(3+7*MAX(0,MIN(1,(L22-L$32)/(L$33-L$32))))</f>
        <v>5.3779069767441881</v>
      </c>
      <c r="N22" s="1">
        <v>0.62</v>
      </c>
      <c r="O22" s="1">
        <f>1.25*(3+7*MAX(0,MIN(1,(N22-N$32)/(N$33-N$32))))</f>
        <v>5.4573170731707332</v>
      </c>
      <c r="P22" s="1">
        <v>0.76</v>
      </c>
      <c r="Q22" s="1">
        <f>1.25*(3+7*MAX(0,MIN(1,(P22-P$32)/(P$33-P$32))))</f>
        <v>3.75</v>
      </c>
      <c r="R22" s="1">
        <f>0.1*(C22+E22+G22+I22+K22+M22+O22+Q22)</f>
        <v>4.2257219080803994</v>
      </c>
      <c r="S22" s="1">
        <v>0</v>
      </c>
      <c r="T22" s="1">
        <v>1</v>
      </c>
      <c r="U22" s="6">
        <f>(1-0.1*S22)*(1-0.1*T22)*R22</f>
        <v>3.8031497172723596</v>
      </c>
      <c r="V22" s="6">
        <f t="shared" si="1"/>
        <v>3.8031497172723596</v>
      </c>
    </row>
    <row r="23" spans="1:22" ht="12.45" x14ac:dyDescent="0.3">
      <c r="A23" s="1" t="s">
        <v>13</v>
      </c>
      <c r="B23" s="1">
        <v>0.61</v>
      </c>
      <c r="C23" s="1">
        <f>1.25*(3+7*MAX(0,MIN(1,(B23-B$32)/(B$33-B$32))))</f>
        <v>3.75</v>
      </c>
      <c r="D23" s="1">
        <v>0.33</v>
      </c>
      <c r="E23" s="1">
        <f>1.25*(3+7*MAX(0,MIN(1,(D23-D$32)/(D$33-D$32))))</f>
        <v>3.75</v>
      </c>
      <c r="F23" s="1">
        <v>0.61</v>
      </c>
      <c r="G23" s="1">
        <f>1.25*(3+7*MAX(0,MIN(1,(F23-F$32)/(F$33-F$32))))</f>
        <v>3.75</v>
      </c>
      <c r="H23" s="1">
        <v>0.75</v>
      </c>
      <c r="I23" s="1">
        <f>1.25*(3+7*MAX(0,MIN(1,(H23-H$32)/(H$33-H$32))))</f>
        <v>3.75</v>
      </c>
      <c r="J23" s="1">
        <v>0.57999999999999996</v>
      </c>
      <c r="K23" s="1">
        <f>1.25*(3+7*MAX(0,MIN(1,(J23-J$32)/(J$33-J$32))))</f>
        <v>3.75</v>
      </c>
      <c r="L23" s="1">
        <v>0.78</v>
      </c>
      <c r="M23" s="1">
        <f>1.25*(3+7*MAX(0,MIN(1,(L23-L$32)/(L$33-L$32))))</f>
        <v>3.75</v>
      </c>
      <c r="N23" s="1">
        <v>0.57999999999999996</v>
      </c>
      <c r="O23" s="1">
        <f>1.25*(3+7*MAX(0,MIN(1,(N23-N$32)/(N$33-N$32))))</f>
        <v>4.0345528455284558</v>
      </c>
      <c r="P23" s="1">
        <v>0.66</v>
      </c>
      <c r="Q23" s="1">
        <f>1.25*(3+7*MAX(0,MIN(1,(P23-P$32)/(P$33-P$32))))</f>
        <v>3.75</v>
      </c>
      <c r="R23" s="1">
        <f>0.1*(C23+E23+G23+I23+K23+M23+O23+Q23)</f>
        <v>3.0284552845528458</v>
      </c>
      <c r="S23" s="1">
        <v>0</v>
      </c>
      <c r="U23" s="6">
        <f>(1-0.1*S23)*(1-0.1*T23)*R23</f>
        <v>3.0284552845528458</v>
      </c>
      <c r="V23" s="6">
        <f t="shared" si="1"/>
        <v>3.0284552845528458</v>
      </c>
    </row>
    <row r="24" spans="1:22" ht="12.45" x14ac:dyDescent="0.3">
      <c r="A24" s="1" t="s">
        <v>22</v>
      </c>
      <c r="B24" s="1">
        <v>0.15</v>
      </c>
      <c r="C24" s="1">
        <f>1.25*(3+7*MAX(0,MIN(1,(B24-B$32)/(B$33-B$32))))</f>
        <v>3.75</v>
      </c>
      <c r="D24" s="1">
        <v>0.02</v>
      </c>
      <c r="E24" s="1">
        <f>1.25*(3+7*MAX(0,MIN(1,(D24-D$32)/(D$33-D$32))))</f>
        <v>3.75</v>
      </c>
      <c r="F24" s="1">
        <v>0.02</v>
      </c>
      <c r="G24" s="1">
        <f>1.25*(3+7*MAX(0,MIN(1,(F24-F$32)/(F$33-F$32))))</f>
        <v>3.75</v>
      </c>
      <c r="H24" s="1">
        <v>0</v>
      </c>
      <c r="I24" s="1">
        <f>1.25*(3+7*MAX(0,MIN(1,(H24-H$32)/(H$33-H$32))))</f>
        <v>3.75</v>
      </c>
      <c r="J24" s="1">
        <v>0.18</v>
      </c>
      <c r="K24" s="1">
        <f>1.25*(3+7*MAX(0,MIN(1,(J24-J$32)/(J$33-J$32))))</f>
        <v>3.75</v>
      </c>
      <c r="L24" s="1">
        <v>0.65</v>
      </c>
      <c r="M24" s="1">
        <f>1.25*(3+7*MAX(0,MIN(1,(L24-L$32)/(L$33-L$32))))</f>
        <v>3.75</v>
      </c>
      <c r="N24" s="1">
        <v>0.17</v>
      </c>
      <c r="O24" s="1">
        <f>1.25*(3+7*MAX(0,MIN(1,(N24-N$32)/(N$33-N$32))))</f>
        <v>3.75</v>
      </c>
      <c r="P24" s="1">
        <v>0.56000000000000005</v>
      </c>
      <c r="Q24" s="1">
        <f>1.25*(3+7*MAX(0,MIN(1,(P24-P$32)/(P$33-P$32))))</f>
        <v>3.75</v>
      </c>
      <c r="R24" s="1">
        <f>0.1*(C24+E24+G24+I24+K24+M24+O24+Q24)</f>
        <v>3</v>
      </c>
      <c r="S24" s="1">
        <v>1</v>
      </c>
      <c r="U24" s="6">
        <f>(1-0.1*S24)*(1-0.1*T24)*R24</f>
        <v>2.7</v>
      </c>
      <c r="V24" s="6">
        <f t="shared" si="1"/>
        <v>2.7</v>
      </c>
    </row>
    <row r="25" spans="1:22" ht="12.45" x14ac:dyDescent="0.3">
      <c r="A25" s="1" t="s">
        <v>34</v>
      </c>
      <c r="B25" s="1" t="s">
        <v>35</v>
      </c>
      <c r="C25" s="1"/>
      <c r="D25" s="1" t="s">
        <v>35</v>
      </c>
      <c r="E25" s="1"/>
      <c r="F25" s="1" t="s">
        <v>35</v>
      </c>
      <c r="G25" s="1"/>
      <c r="H25" s="1" t="s">
        <v>35</v>
      </c>
      <c r="I25" s="1"/>
      <c r="J25" s="1" t="s">
        <v>35</v>
      </c>
      <c r="K25" s="1"/>
      <c r="L25" s="1" t="s">
        <v>35</v>
      </c>
      <c r="M25" s="1"/>
      <c r="N25" s="1" t="s">
        <v>35</v>
      </c>
      <c r="O25" s="1"/>
      <c r="P25" s="1" t="s">
        <v>35</v>
      </c>
      <c r="Q25" s="1"/>
      <c r="R25" s="1"/>
      <c r="S25" s="1">
        <v>0</v>
      </c>
      <c r="T25" s="1" t="s">
        <v>36</v>
      </c>
    </row>
    <row r="26" spans="1:22" ht="12.45" x14ac:dyDescent="0.3">
      <c r="A26" s="1" t="s">
        <v>37</v>
      </c>
      <c r="B26" s="1" t="s">
        <v>35</v>
      </c>
      <c r="C26" s="1"/>
      <c r="D26" s="1" t="s">
        <v>35</v>
      </c>
      <c r="E26" s="1"/>
      <c r="F26" s="1" t="s">
        <v>35</v>
      </c>
      <c r="G26" s="1"/>
      <c r="H26" s="1" t="s">
        <v>35</v>
      </c>
      <c r="I26" s="1"/>
      <c r="J26" s="1" t="s">
        <v>35</v>
      </c>
      <c r="K26" s="1"/>
      <c r="L26" s="1" t="s">
        <v>35</v>
      </c>
      <c r="M26" s="1"/>
      <c r="N26" s="1" t="s">
        <v>35</v>
      </c>
      <c r="O26" s="1"/>
      <c r="P26" s="1" t="s">
        <v>35</v>
      </c>
      <c r="Q26" s="1"/>
      <c r="R26" s="1"/>
      <c r="S26" s="1">
        <v>0</v>
      </c>
      <c r="T26" s="1" t="s">
        <v>36</v>
      </c>
    </row>
    <row r="27" spans="1:22" ht="14.15" x14ac:dyDescent="0.35">
      <c r="A27" s="2" t="s">
        <v>38</v>
      </c>
      <c r="B27" s="3">
        <f>MIN(B$2:B$24)</f>
        <v>0.15</v>
      </c>
      <c r="C27" s="3"/>
      <c r="D27" s="3">
        <f t="shared" ref="D27:P27" si="2">MIN(D$2:D$24)</f>
        <v>0.02</v>
      </c>
      <c r="E27" s="3"/>
      <c r="F27" s="3">
        <f t="shared" si="2"/>
        <v>0.02</v>
      </c>
      <c r="G27" s="3"/>
      <c r="H27" s="3">
        <f t="shared" si="2"/>
        <v>0</v>
      </c>
      <c r="I27" s="3"/>
      <c r="J27" s="3">
        <f t="shared" si="2"/>
        <v>0.18</v>
      </c>
      <c r="K27" s="3"/>
      <c r="L27" s="3">
        <f t="shared" si="2"/>
        <v>0.65</v>
      </c>
      <c r="M27" s="3"/>
      <c r="N27" s="3">
        <f t="shared" si="2"/>
        <v>0.17</v>
      </c>
      <c r="O27" s="3"/>
      <c r="P27" s="3">
        <f t="shared" si="2"/>
        <v>0.56000000000000005</v>
      </c>
      <c r="Q27" s="3"/>
      <c r="R27" s="3"/>
    </row>
    <row r="28" spans="1:22" ht="15.75" customHeight="1" x14ac:dyDescent="0.3">
      <c r="A28" s="4" t="s">
        <v>39</v>
      </c>
      <c r="B28" s="3">
        <f>MAX(B$2:B$24)</f>
        <v>0.81</v>
      </c>
      <c r="C28" s="3"/>
      <c r="D28" s="3">
        <f t="shared" ref="D28:P28" si="3">MAX(D$2:D$24)</f>
        <v>0.68</v>
      </c>
      <c r="E28" s="3"/>
      <c r="F28" s="3">
        <f t="shared" si="3"/>
        <v>0.85</v>
      </c>
      <c r="G28" s="3"/>
      <c r="H28" s="3">
        <f t="shared" si="3"/>
        <v>0.93</v>
      </c>
      <c r="I28" s="3"/>
      <c r="J28" s="3">
        <f t="shared" si="3"/>
        <v>0.84</v>
      </c>
      <c r="K28" s="3"/>
      <c r="L28" s="3">
        <f t="shared" si="3"/>
        <v>0.88</v>
      </c>
      <c r="M28" s="3"/>
      <c r="N28" s="3">
        <f t="shared" si="3"/>
        <v>0.84</v>
      </c>
      <c r="O28" s="3"/>
      <c r="P28" s="3">
        <f t="shared" si="3"/>
        <v>1</v>
      </c>
      <c r="Q28" s="3"/>
      <c r="R28" s="3"/>
    </row>
    <row r="29" spans="1:22" ht="15.75" customHeight="1" x14ac:dyDescent="0.3">
      <c r="A29" s="4" t="s">
        <v>40</v>
      </c>
      <c r="B29" s="3">
        <f>AVERAGE(B$2:B$24)</f>
        <v>0.69173913043478263</v>
      </c>
      <c r="C29" s="3">
        <f>AVERAGE(C$2:C$24)</f>
        <v>9.2980072463768089</v>
      </c>
      <c r="D29" s="3">
        <f t="shared" ref="D29:P29" si="4">AVERAGE(D$2:D$24)</f>
        <v>0.52391304347826084</v>
      </c>
      <c r="E29" s="3">
        <f>AVERAGE(E$2:E$24)</f>
        <v>9.103985507246378</v>
      </c>
      <c r="F29" s="3">
        <f t="shared" si="4"/>
        <v>0.73608695652173917</v>
      </c>
      <c r="G29" s="3">
        <f>AVERAGE(G$2:G$24)</f>
        <v>8.892583120204602</v>
      </c>
      <c r="H29" s="3">
        <f t="shared" si="4"/>
        <v>0.81434782608695655</v>
      </c>
      <c r="I29" s="3">
        <f>AVERAGE(I$2:I$24)</f>
        <v>9.2480643240023817</v>
      </c>
      <c r="J29" s="3">
        <f t="shared" si="4"/>
        <v>0.71565217391304337</v>
      </c>
      <c r="K29" s="3">
        <f>AVERAGE(K$2:K$24)</f>
        <v>9.1106719367588909</v>
      </c>
      <c r="L29" s="3">
        <f t="shared" si="4"/>
        <v>0.83130434782608698</v>
      </c>
      <c r="M29" s="3">
        <f>AVERAGE(M$2:M$24)</f>
        <v>9.2795753286147615</v>
      </c>
      <c r="N29" s="3">
        <f t="shared" si="4"/>
        <v>0.71652173913043482</v>
      </c>
      <c r="O29" s="3">
        <f>AVERAGE(O$2:O$24)</f>
        <v>9.5091021562389564</v>
      </c>
      <c r="P29" s="3">
        <f t="shared" si="4"/>
        <v>0.94130434782608718</v>
      </c>
      <c r="Q29" s="3">
        <f>AVERAGE(Q$2:Q$24)</f>
        <v>10.743286445012787</v>
      </c>
      <c r="R29" s="3">
        <f>AVERAGE(R$2:R$24)</f>
        <v>7.5185276064455566</v>
      </c>
    </row>
    <row r="30" spans="1:22" ht="15.75" customHeight="1" x14ac:dyDescent="0.3">
      <c r="A30" s="4" t="s">
        <v>41</v>
      </c>
      <c r="B30" s="3">
        <f>MEDIAN(B$2:B$24)</f>
        <v>0.74</v>
      </c>
      <c r="C30" s="3"/>
      <c r="D30" s="3">
        <f t="shared" ref="D30:P30" si="5">MEDIAN(D$2:D$24)</f>
        <v>0.55000000000000004</v>
      </c>
      <c r="E30" s="3"/>
      <c r="F30" s="3">
        <f t="shared" si="5"/>
        <v>0.77</v>
      </c>
      <c r="G30" s="3"/>
      <c r="H30" s="3">
        <f t="shared" si="5"/>
        <v>0.88</v>
      </c>
      <c r="I30" s="3"/>
      <c r="J30" s="3">
        <f t="shared" si="5"/>
        <v>0.74</v>
      </c>
      <c r="K30" s="3"/>
      <c r="L30" s="3">
        <f t="shared" si="5"/>
        <v>0.85</v>
      </c>
      <c r="M30" s="3"/>
      <c r="N30" s="3">
        <f t="shared" si="5"/>
        <v>0.79</v>
      </c>
      <c r="O30" s="3"/>
      <c r="P30" s="3">
        <f t="shared" si="5"/>
        <v>0.99</v>
      </c>
      <c r="Q30" s="3"/>
      <c r="R30" s="3"/>
    </row>
    <row r="31" spans="1:22" ht="15.75" customHeight="1" x14ac:dyDescent="0.3">
      <c r="A31" s="4" t="s">
        <v>42</v>
      </c>
      <c r="B31" s="3">
        <f>_xlfn.STDEV.P(B$2:B$24)</f>
        <v>0.14119527562958087</v>
      </c>
      <c r="C31" s="3"/>
      <c r="D31" s="3">
        <f t="shared" ref="D31:P31" si="6">_xlfn.STDEV.P(D$2:D$24)</f>
        <v>0.1476405485257965</v>
      </c>
      <c r="E31" s="3"/>
      <c r="F31" s="3">
        <f t="shared" si="6"/>
        <v>0.16271445061383941</v>
      </c>
      <c r="G31" s="3"/>
      <c r="H31" s="3">
        <f t="shared" si="6"/>
        <v>0.18227609461799171</v>
      </c>
      <c r="I31" s="3"/>
      <c r="J31" s="3">
        <f t="shared" si="6"/>
        <v>0.12551896052706929</v>
      </c>
      <c r="K31" s="3"/>
      <c r="L31" s="3">
        <f t="shared" si="6"/>
        <v>4.9546144308906782E-2</v>
      </c>
      <c r="M31" s="3"/>
      <c r="N31" s="3">
        <f t="shared" si="6"/>
        <v>0.1496549275951089</v>
      </c>
      <c r="O31" s="3"/>
      <c r="P31" s="3">
        <f t="shared" si="6"/>
        <v>0.11452375291220675</v>
      </c>
      <c r="Q31" s="3"/>
      <c r="R31" s="3"/>
    </row>
    <row r="32" spans="1:22" ht="15.75" customHeight="1" x14ac:dyDescent="0.3">
      <c r="A32" s="4" t="s">
        <v>43</v>
      </c>
      <c r="B32" s="3">
        <f>PERCENTILE(B$2:B$24, 0.1)</f>
        <v>0.61199999999999999</v>
      </c>
      <c r="C32" s="3"/>
      <c r="D32" s="3">
        <f t="shared" ref="D32:P32" si="7">PERCENTILE(D$2:D$24, 0.1)</f>
        <v>0.35399999999999998</v>
      </c>
      <c r="E32" s="3"/>
      <c r="F32" s="3">
        <f t="shared" si="7"/>
        <v>0.66600000000000004</v>
      </c>
      <c r="G32" s="3"/>
      <c r="H32" s="3">
        <f t="shared" si="7"/>
        <v>0.754</v>
      </c>
      <c r="I32" s="3"/>
      <c r="J32" s="3">
        <f t="shared" si="7"/>
        <v>0.67</v>
      </c>
      <c r="K32" s="3"/>
      <c r="L32" s="3">
        <f t="shared" si="7"/>
        <v>0.78400000000000003</v>
      </c>
      <c r="M32" s="3"/>
      <c r="N32" s="3">
        <f t="shared" si="7"/>
        <v>0.57199999999999995</v>
      </c>
      <c r="O32" s="3"/>
      <c r="P32" s="3">
        <f t="shared" si="7"/>
        <v>0.79600000000000004</v>
      </c>
      <c r="Q32" s="3"/>
      <c r="R32" s="3"/>
    </row>
    <row r="33" spans="1:18" ht="15.75" customHeight="1" x14ac:dyDescent="0.3">
      <c r="A33" s="4" t="s">
        <v>43</v>
      </c>
      <c r="B33" s="3">
        <f>PERCENTILE(B$2:B$24, 0.9)</f>
        <v>0.78</v>
      </c>
      <c r="C33" s="3"/>
      <c r="D33" s="3">
        <f t="shared" ref="D33:P33" si="8">PERCENTILE(D$2:D$24, 0.9)</f>
        <v>0.65400000000000003</v>
      </c>
      <c r="E33" s="3"/>
      <c r="F33" s="3">
        <f t="shared" si="8"/>
        <v>0.83599999999999997</v>
      </c>
      <c r="G33" s="3"/>
      <c r="H33" s="3">
        <f t="shared" si="8"/>
        <v>0.9</v>
      </c>
      <c r="I33" s="3"/>
      <c r="J33" s="3">
        <f t="shared" si="8"/>
        <v>0.78</v>
      </c>
      <c r="K33" s="3"/>
      <c r="L33" s="3">
        <f t="shared" si="8"/>
        <v>0.87</v>
      </c>
      <c r="M33" s="3"/>
      <c r="N33" s="3">
        <f t="shared" si="8"/>
        <v>0.81799999999999995</v>
      </c>
      <c r="O33" s="3"/>
      <c r="P33" s="3">
        <f t="shared" si="8"/>
        <v>1</v>
      </c>
      <c r="Q33" s="3"/>
      <c r="R33" s="3"/>
    </row>
  </sheetData>
  <sortState ref="A2:U24">
    <sortCondition descending="1" ref="R2:R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2019-05-08T17:28:31Z</dcterms:modified>
</cp:coreProperties>
</file>