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Desktop\Excel Course Thoucentric\New folder\"/>
    </mc:Choice>
  </mc:AlternateContent>
  <xr:revisionPtr revIDLastSave="0" documentId="8_{9F7D527E-6518-4E29-8B91-CFAC02FB4F4D}" xr6:coauthVersionLast="45" xr6:coauthVersionMax="45" xr10:uidLastSave="{00000000-0000-0000-0000-000000000000}"/>
  <bookViews>
    <workbookView xWindow="-110" yWindow="-110" windowWidth="19420" windowHeight="11020" firstSheet="1" activeTab="2" xr2:uid="{00000000-000D-0000-FFFF-FFFF00000000}"/>
  </bookViews>
  <sheets>
    <sheet name="Introduction" sheetId="2" r:id="rId1"/>
    <sheet name="Inputs" sheetId="1" r:id="rId2"/>
    <sheet name="Calcs_Monthly" sheetId="5" r:id="rId3"/>
  </sheets>
  <externalReferences>
    <externalReference r:id="rId4"/>
  </externalReferences>
  <definedNames>
    <definedName name="GrowthExpMth">Calcs_Monthly!$F$42</definedName>
    <definedName name="GrowthExpPCT">Calcs_Monthly!$F$36:$F$40</definedName>
    <definedName name="GrowthExpYR">Calcs_Monthly!$E$36:$E$40</definedName>
    <definedName name="GrowthRevMth">Calcs_Monthly!$F$32</definedName>
    <definedName name="GrowthRevPCT">Calcs_Monthly!$F$26:$F$30</definedName>
    <definedName name="GrowthRevYR">Calcs_Monthly!$E$26:$E$30</definedName>
    <definedName name="Model_Start_Date">Inputs!$F$14</definedName>
    <definedName name="Raw">[1]Raw!$B$3:$F$54</definedName>
    <definedName name="Towns">[1]Distances!$B$4:$B$8</definedName>
    <definedName name="ValueRev">Inputs!$F$19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5" l="1"/>
  <c r="H20" i="5" s="1"/>
  <c r="H21" i="5" s="1"/>
  <c r="G12" i="5"/>
  <c r="G20" i="5" s="1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G18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G17" i="5"/>
  <c r="E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G16" i="5"/>
  <c r="H11" i="5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AF11" i="5" s="1"/>
  <c r="AG11" i="5" s="1"/>
  <c r="AH11" i="5" s="1"/>
  <c r="AI11" i="5" s="1"/>
  <c r="AJ11" i="5" s="1"/>
  <c r="AK11" i="5" s="1"/>
  <c r="AL11" i="5" s="1"/>
  <c r="AM11" i="5" s="1"/>
  <c r="AN11" i="5" s="1"/>
  <c r="AO11" i="5" s="1"/>
  <c r="AP11" i="5" s="1"/>
  <c r="AQ11" i="5" s="1"/>
  <c r="AR11" i="5" s="1"/>
  <c r="AS11" i="5" s="1"/>
  <c r="AT11" i="5" s="1"/>
  <c r="AU11" i="5" s="1"/>
  <c r="AV11" i="5" s="1"/>
  <c r="AW11" i="5" s="1"/>
  <c r="AX11" i="5" s="1"/>
  <c r="AY11" i="5" s="1"/>
  <c r="AZ11" i="5" s="1"/>
  <c r="BA11" i="5" s="1"/>
  <c r="BB11" i="5" s="1"/>
  <c r="BC11" i="5" s="1"/>
  <c r="BD11" i="5" s="1"/>
  <c r="BE11" i="5" s="1"/>
  <c r="BF11" i="5" s="1"/>
  <c r="BG11" i="5" s="1"/>
  <c r="BH11" i="5" s="1"/>
  <c r="BI11" i="5" s="1"/>
  <c r="BJ11" i="5" s="1"/>
  <c r="BK11" i="5" s="1"/>
  <c r="G11" i="5"/>
  <c r="I12" i="5" l="1"/>
  <c r="G21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G8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G7" i="5"/>
  <c r="I5" i="5"/>
  <c r="H6" i="5"/>
  <c r="I6" i="5"/>
  <c r="J5" i="5" s="1"/>
  <c r="J6" i="5" s="1"/>
  <c r="K5" i="5" s="1"/>
  <c r="K6" i="5" s="1"/>
  <c r="L5" i="5" s="1"/>
  <c r="L6" i="5" s="1"/>
  <c r="M5" i="5" s="1"/>
  <c r="M6" i="5" s="1"/>
  <c r="N5" i="5" s="1"/>
  <c r="N6" i="5" s="1"/>
  <c r="O5" i="5" s="1"/>
  <c r="O6" i="5" s="1"/>
  <c r="P5" i="5" s="1"/>
  <c r="P6" i="5" s="1"/>
  <c r="Q5" i="5" s="1"/>
  <c r="Q6" i="5" s="1"/>
  <c r="R5" i="5" s="1"/>
  <c r="R6" i="5" s="1"/>
  <c r="S5" i="5" s="1"/>
  <c r="S6" i="5" s="1"/>
  <c r="T5" i="5" s="1"/>
  <c r="T6" i="5" s="1"/>
  <c r="U5" i="5" s="1"/>
  <c r="U6" i="5" s="1"/>
  <c r="V5" i="5" s="1"/>
  <c r="V6" i="5" s="1"/>
  <c r="W5" i="5" s="1"/>
  <c r="W6" i="5" s="1"/>
  <c r="X5" i="5" s="1"/>
  <c r="X6" i="5" s="1"/>
  <c r="Y5" i="5" s="1"/>
  <c r="Y6" i="5" s="1"/>
  <c r="Z5" i="5" s="1"/>
  <c r="Z6" i="5" s="1"/>
  <c r="AA5" i="5" s="1"/>
  <c r="AA6" i="5" s="1"/>
  <c r="AB5" i="5" s="1"/>
  <c r="AB6" i="5" s="1"/>
  <c r="AC5" i="5" s="1"/>
  <c r="AC6" i="5" s="1"/>
  <c r="AD5" i="5" s="1"/>
  <c r="AD6" i="5" s="1"/>
  <c r="AE5" i="5" s="1"/>
  <c r="AE6" i="5" s="1"/>
  <c r="AF5" i="5" s="1"/>
  <c r="AF6" i="5" s="1"/>
  <c r="AG5" i="5" s="1"/>
  <c r="AG6" i="5" s="1"/>
  <c r="AH5" i="5" s="1"/>
  <c r="AH6" i="5" s="1"/>
  <c r="AI5" i="5" s="1"/>
  <c r="AI6" i="5" s="1"/>
  <c r="AJ5" i="5" s="1"/>
  <c r="AJ6" i="5" s="1"/>
  <c r="AK5" i="5" s="1"/>
  <c r="AK6" i="5" s="1"/>
  <c r="AL5" i="5" s="1"/>
  <c r="AL6" i="5" s="1"/>
  <c r="AM5" i="5" s="1"/>
  <c r="AM6" i="5" s="1"/>
  <c r="AN5" i="5" s="1"/>
  <c r="AN6" i="5" s="1"/>
  <c r="AO5" i="5" s="1"/>
  <c r="AO6" i="5" s="1"/>
  <c r="AP5" i="5" s="1"/>
  <c r="AP6" i="5" s="1"/>
  <c r="AQ5" i="5" s="1"/>
  <c r="AQ6" i="5" s="1"/>
  <c r="AR5" i="5" s="1"/>
  <c r="AR6" i="5" s="1"/>
  <c r="AS5" i="5" s="1"/>
  <c r="AS6" i="5" s="1"/>
  <c r="AT5" i="5" s="1"/>
  <c r="AT6" i="5" s="1"/>
  <c r="AU5" i="5" s="1"/>
  <c r="AU6" i="5" s="1"/>
  <c r="AV5" i="5" s="1"/>
  <c r="AV6" i="5" s="1"/>
  <c r="AW5" i="5" s="1"/>
  <c r="AW6" i="5" s="1"/>
  <c r="AX5" i="5" s="1"/>
  <c r="AX6" i="5" s="1"/>
  <c r="AY5" i="5" s="1"/>
  <c r="AY6" i="5" s="1"/>
  <c r="AZ5" i="5" s="1"/>
  <c r="AZ6" i="5" s="1"/>
  <c r="BA5" i="5" s="1"/>
  <c r="BA6" i="5" s="1"/>
  <c r="BB5" i="5" s="1"/>
  <c r="BB6" i="5" s="1"/>
  <c r="BC5" i="5" s="1"/>
  <c r="BC6" i="5" s="1"/>
  <c r="BD5" i="5" s="1"/>
  <c r="BD6" i="5" s="1"/>
  <c r="BE5" i="5" s="1"/>
  <c r="BE6" i="5" s="1"/>
  <c r="BF5" i="5" s="1"/>
  <c r="BF6" i="5" s="1"/>
  <c r="BG5" i="5" s="1"/>
  <c r="BG6" i="5" s="1"/>
  <c r="BH5" i="5" s="1"/>
  <c r="BH6" i="5" s="1"/>
  <c r="BI5" i="5" s="1"/>
  <c r="BI6" i="5" s="1"/>
  <c r="BJ5" i="5" s="1"/>
  <c r="BJ6" i="5" s="1"/>
  <c r="BK5" i="5" s="1"/>
  <c r="BK6" i="5" s="1"/>
  <c r="BL5" i="5" s="1"/>
  <c r="BL6" i="5" s="1"/>
  <c r="BM5" i="5" s="1"/>
  <c r="BM6" i="5" s="1"/>
  <c r="BN5" i="5" s="1"/>
  <c r="BN6" i="5" s="1"/>
  <c r="H5" i="5"/>
  <c r="G6" i="5"/>
  <c r="G5" i="5"/>
  <c r="J12" i="5" l="1"/>
  <c r="I20" i="5"/>
  <c r="F16" i="1"/>
  <c r="E26" i="1"/>
  <c r="E36" i="1" s="1"/>
  <c r="J20" i="5" l="1"/>
  <c r="J21" i="5" s="1"/>
  <c r="K12" i="5"/>
  <c r="I21" i="5"/>
  <c r="E27" i="1"/>
  <c r="K20" i="5" l="1"/>
  <c r="K21" i="5" s="1"/>
  <c r="L12" i="5"/>
  <c r="E28" i="1"/>
  <c r="E37" i="1"/>
  <c r="L20" i="5" l="1"/>
  <c r="L21" i="5" s="1"/>
  <c r="M12" i="5"/>
  <c r="E29" i="1"/>
  <c r="E38" i="1"/>
  <c r="M20" i="5" l="1"/>
  <c r="M21" i="5" s="1"/>
  <c r="N12" i="5"/>
  <c r="E30" i="1"/>
  <c r="E40" i="1" s="1"/>
  <c r="E39" i="1"/>
  <c r="N20" i="5" l="1"/>
  <c r="N21" i="5" s="1"/>
  <c r="O12" i="5"/>
  <c r="O20" i="5" l="1"/>
  <c r="O21" i="5" s="1"/>
  <c r="P12" i="5"/>
  <c r="P20" i="5" l="1"/>
  <c r="P21" i="5" s="1"/>
  <c r="Q12" i="5"/>
  <c r="R12" i="5" l="1"/>
  <c r="Q20" i="5"/>
  <c r="Q21" i="5" s="1"/>
  <c r="BL11" i="5"/>
  <c r="S12" i="5" l="1"/>
  <c r="R20" i="5"/>
  <c r="R21" i="5" s="1"/>
  <c r="BM11" i="5"/>
  <c r="S20" i="5" l="1"/>
  <c r="S21" i="5" s="1"/>
  <c r="T12" i="5"/>
  <c r="BN11" i="5"/>
  <c r="T20" i="5" l="1"/>
  <c r="T21" i="5" s="1"/>
  <c r="U12" i="5"/>
  <c r="U20" i="5" l="1"/>
  <c r="U21" i="5" s="1"/>
  <c r="V12" i="5"/>
  <c r="V20" i="5" l="1"/>
  <c r="V21" i="5" s="1"/>
  <c r="W12" i="5"/>
  <c r="W20" i="5" l="1"/>
  <c r="W21" i="5" s="1"/>
  <c r="X12" i="5"/>
  <c r="X20" i="5" l="1"/>
  <c r="X21" i="5" s="1"/>
  <c r="Y12" i="5"/>
  <c r="Z12" i="5" l="1"/>
  <c r="Y20" i="5"/>
  <c r="Y21" i="5" s="1"/>
  <c r="Z20" i="5" l="1"/>
  <c r="Z21" i="5" s="1"/>
  <c r="AA12" i="5"/>
  <c r="AA20" i="5" l="1"/>
  <c r="AA21" i="5" s="1"/>
  <c r="AB12" i="5"/>
  <c r="AB20" i="5" l="1"/>
  <c r="AB21" i="5" s="1"/>
  <c r="AC12" i="5"/>
  <c r="AC20" i="5" l="1"/>
  <c r="AC21" i="5" s="1"/>
  <c r="AD12" i="5"/>
  <c r="AD20" i="5" l="1"/>
  <c r="AD21" i="5" s="1"/>
  <c r="AE12" i="5"/>
  <c r="AE20" i="5" l="1"/>
  <c r="AE21" i="5" s="1"/>
  <c r="AF12" i="5"/>
  <c r="AF20" i="5" l="1"/>
  <c r="AF21" i="5" s="1"/>
  <c r="AG12" i="5"/>
  <c r="AH12" i="5" l="1"/>
  <c r="AG20" i="5"/>
  <c r="AG21" i="5" s="1"/>
  <c r="AI12" i="5" l="1"/>
  <c r="AH20" i="5"/>
  <c r="AH21" i="5" s="1"/>
  <c r="AI20" i="5" l="1"/>
  <c r="AI21" i="5" s="1"/>
  <c r="AJ12" i="5"/>
  <c r="AJ20" i="5" l="1"/>
  <c r="AJ21" i="5" s="1"/>
  <c r="AK12" i="5"/>
  <c r="AK20" i="5" l="1"/>
  <c r="AK21" i="5" s="1"/>
  <c r="AL12" i="5"/>
  <c r="AL20" i="5" l="1"/>
  <c r="AL21" i="5" s="1"/>
  <c r="AM12" i="5"/>
  <c r="AM20" i="5" l="1"/>
  <c r="AM21" i="5" s="1"/>
  <c r="AN12" i="5"/>
  <c r="AN20" i="5" l="1"/>
  <c r="AN21" i="5" s="1"/>
  <c r="AO12" i="5"/>
  <c r="AP12" i="5" l="1"/>
  <c r="AO20" i="5"/>
  <c r="AO21" i="5" s="1"/>
  <c r="AP20" i="5" l="1"/>
  <c r="AP21" i="5" s="1"/>
  <c r="AQ12" i="5"/>
  <c r="AQ20" i="5" l="1"/>
  <c r="AQ21" i="5" s="1"/>
  <c r="AR12" i="5"/>
  <c r="AR20" i="5" l="1"/>
  <c r="AR21" i="5" s="1"/>
  <c r="AS12" i="5"/>
  <c r="AS20" i="5" l="1"/>
  <c r="AS21" i="5" s="1"/>
  <c r="AT12" i="5"/>
  <c r="AT20" i="5" l="1"/>
  <c r="AT21" i="5" s="1"/>
  <c r="AU12" i="5"/>
  <c r="AU20" i="5" l="1"/>
  <c r="AU21" i="5" s="1"/>
  <c r="AV12" i="5"/>
  <c r="AW12" i="5" l="1"/>
  <c r="AV20" i="5"/>
  <c r="AV21" i="5" s="1"/>
  <c r="AX12" i="5" l="1"/>
  <c r="AW20" i="5"/>
  <c r="AW21" i="5" s="1"/>
  <c r="AY12" i="5" l="1"/>
  <c r="AX20" i="5"/>
  <c r="AX21" i="5" s="1"/>
  <c r="AY20" i="5" l="1"/>
  <c r="AY21" i="5" s="1"/>
  <c r="AZ12" i="5"/>
  <c r="AZ20" i="5" l="1"/>
  <c r="AZ21" i="5" s="1"/>
  <c r="BA12" i="5"/>
  <c r="BA20" i="5" l="1"/>
  <c r="BA21" i="5" s="1"/>
  <c r="BB12" i="5"/>
  <c r="BB20" i="5" l="1"/>
  <c r="BB21" i="5" s="1"/>
  <c r="BC12" i="5"/>
  <c r="BC20" i="5" l="1"/>
  <c r="BC21" i="5" s="1"/>
  <c r="BD12" i="5"/>
  <c r="BD20" i="5" l="1"/>
  <c r="BD21" i="5" s="1"/>
  <c r="BE12" i="5"/>
  <c r="BF12" i="5" l="1"/>
  <c r="BE20" i="5"/>
  <c r="BE21" i="5" s="1"/>
  <c r="BF20" i="5" l="1"/>
  <c r="BF21" i="5" s="1"/>
  <c r="BG12" i="5"/>
  <c r="BG20" i="5" l="1"/>
  <c r="BG21" i="5" s="1"/>
  <c r="BH12" i="5"/>
  <c r="BH20" i="5" l="1"/>
  <c r="BH21" i="5" s="1"/>
  <c r="BI12" i="5"/>
  <c r="BI20" i="5" l="1"/>
  <c r="BI21" i="5" s="1"/>
  <c r="BJ12" i="5"/>
  <c r="BJ20" i="5" l="1"/>
  <c r="BJ21" i="5" s="1"/>
  <c r="BK12" i="5"/>
  <c r="BK20" i="5" l="1"/>
  <c r="BK21" i="5" s="1"/>
  <c r="BL12" i="5"/>
  <c r="BL20" i="5" l="1"/>
  <c r="BL21" i="5" s="1"/>
  <c r="BM12" i="5"/>
  <c r="BN12" i="5" l="1"/>
  <c r="BN20" i="5" s="1"/>
  <c r="BM20" i="5"/>
  <c r="BM21" i="5" s="1"/>
  <c r="BN21" i="5" l="1"/>
  <c r="E20" i="5"/>
</calcChain>
</file>

<file path=xl/sharedStrings.xml><?xml version="1.0" encoding="utf-8"?>
<sst xmlns="http://schemas.openxmlformats.org/spreadsheetml/2006/main" count="50" uniqueCount="39">
  <si>
    <t>Formatting Legend</t>
  </si>
  <si>
    <t>User-variable assumption</t>
  </si>
  <si>
    <t>Fixed assumption</t>
  </si>
  <si>
    <t>Calculation</t>
  </si>
  <si>
    <t>Unique Calculation</t>
  </si>
  <si>
    <t>Assumptions</t>
  </si>
  <si>
    <t>General</t>
  </si>
  <si>
    <t>Model Start Date</t>
  </si>
  <si>
    <t>Monthly periods modelled</t>
  </si>
  <si>
    <t>Growth Rates</t>
  </si>
  <si>
    <t>Revenues</t>
  </si>
  <si>
    <t>Year</t>
  </si>
  <si>
    <t>% Growth</t>
  </si>
  <si>
    <t>Growth occurs on first day of which month number:</t>
  </si>
  <si>
    <t>(1 = January, 12 = December etc)</t>
  </si>
  <si>
    <t>Expenses</t>
  </si>
  <si>
    <t>Initial values</t>
  </si>
  <si>
    <t>Cost of Goods Sold</t>
  </si>
  <si>
    <t>End Date of Model</t>
  </si>
  <si>
    <t>End of Sheet</t>
  </si>
  <si>
    <t>[$ / month]</t>
  </si>
  <si>
    <t>[% of Revenue]</t>
  </si>
  <si>
    <t>Units label</t>
  </si>
  <si>
    <t>[$]</t>
  </si>
  <si>
    <t>Excel Skills for Business: Advanced</t>
  </si>
  <si>
    <t>Final Assessment</t>
  </si>
  <si>
    <t>Week 1: Learning Objectives</t>
  </si>
  <si>
    <t>Week 1: Spreadsheet Design and Documentation</t>
  </si>
  <si>
    <t>Use the following functionalities in Excel for Spreadsheet Design and Documentation:
Design flexible and auditable spreadsheets
Build robust and transparent calculations
Create self-documenting spreadsheets
Use formatting to enhance functionality</t>
  </si>
  <si>
    <t>Calculation-monthly</t>
  </si>
  <si>
    <t>Period Start Date</t>
  </si>
  <si>
    <t>Month no.</t>
  </si>
  <si>
    <t>Calender year</t>
  </si>
  <si>
    <t>Growth factors</t>
  </si>
  <si>
    <t>Revenue</t>
  </si>
  <si>
    <t>Income</t>
  </si>
  <si>
    <t>COGS</t>
  </si>
  <si>
    <t>Gross margin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</si>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</sst>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d\-mmm\-yy;@"/>
    <numFmt numFmtId="165" formatCode="0.000"/>
    <numFmt numFmtId="166" formatCode="0.00000"/>
    <numFmt numFmtId="167" formatCode="#,##0;\(#,##0\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373A3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0" xfId="0" applyFont="1" applyFill="1"/>
    <xf numFmtId="3" fontId="5" fillId="3" borderId="1" xfId="0" applyNumberFormat="1" applyFont="1" applyFill="1" applyBorder="1"/>
    <xf numFmtId="3" fontId="5" fillId="0" borderId="1" xfId="0" applyNumberFormat="1" applyFont="1" applyFill="1" applyBorder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15" fontId="5" fillId="0" borderId="1" xfId="0" applyNumberFormat="1" applyFont="1" applyBorder="1"/>
    <xf numFmtId="0" fontId="3" fillId="0" borderId="0" xfId="0" applyFont="1"/>
    <xf numFmtId="10" fontId="5" fillId="3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0" fillId="4" borderId="0" xfId="0" applyFill="1" applyAlignment="1">
      <alignment horizontal="left" indent="3"/>
    </xf>
    <xf numFmtId="0" fontId="0" fillId="4" borderId="0" xfId="0" applyFill="1"/>
    <xf numFmtId="0" fontId="0" fillId="4" borderId="2" xfId="0" applyFill="1" applyBorder="1"/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/>
    <xf numFmtId="0" fontId="11" fillId="4" borderId="6" xfId="0" applyFont="1" applyFill="1" applyBorder="1" applyAlignment="1">
      <alignment horizontal="left" indent="3"/>
    </xf>
    <xf numFmtId="0" fontId="11" fillId="4" borderId="6" xfId="0" applyFont="1" applyFill="1" applyBorder="1"/>
    <xf numFmtId="0" fontId="0" fillId="4" borderId="0" xfId="0" applyFill="1" applyAlignment="1">
      <alignment vertical="top" wrapText="1"/>
    </xf>
    <xf numFmtId="0" fontId="12" fillId="4" borderId="0" xfId="0" applyFont="1" applyFill="1"/>
    <xf numFmtId="0" fontId="0" fillId="5" borderId="0" xfId="0" applyFill="1"/>
    <xf numFmtId="0" fontId="13" fillId="5" borderId="0" xfId="0" applyFont="1" applyFill="1"/>
    <xf numFmtId="0" fontId="14" fillId="0" borderId="0" xfId="0" applyFont="1"/>
    <xf numFmtId="15" fontId="0" fillId="0" borderId="0" xfId="0" applyNumberFormat="1"/>
    <xf numFmtId="165" fontId="0" fillId="0" borderId="0" xfId="0" applyNumberFormat="1"/>
    <xf numFmtId="165" fontId="15" fillId="0" borderId="0" xfId="0" applyNumberFormat="1" applyFont="1"/>
    <xf numFmtId="165" fontId="0" fillId="5" borderId="0" xfId="0" applyNumberFormat="1" applyFill="1"/>
    <xf numFmtId="166" fontId="0" fillId="0" borderId="0" xfId="0" applyNumberFormat="1"/>
    <xf numFmtId="167" fontId="0" fillId="0" borderId="0" xfId="0" applyNumberFormat="1"/>
    <xf numFmtId="0" fontId="7" fillId="4" borderId="2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167" fontId="0" fillId="0" borderId="7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DBD41899-E552-4179-8A4E-10CB4E9BC6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4%20Course%204%20-%20Advanced/02%20Week%202/06%20Assessment/C4%20W2%20Final%20Assess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Table_Data"/>
      <sheetName val="Raw_Data"/>
      <sheetName val="Raw"/>
      <sheetName val="Distances"/>
    </sheetNames>
    <sheetDataSet>
      <sheetData sheetId="0"/>
      <sheetData sheetId="1"/>
      <sheetData sheetId="2"/>
      <sheetData sheetId="3">
        <row r="3">
          <cell r="B3" t="str">
            <v>Location</v>
          </cell>
          <cell r="C3" t="str">
            <v>High_F</v>
          </cell>
          <cell r="D3" t="str">
            <v>Low_F</v>
          </cell>
          <cell r="E3" t="str">
            <v>High_C</v>
          </cell>
          <cell r="F3" t="str">
            <v>Low_C</v>
          </cell>
        </row>
        <row r="4">
          <cell r="B4" t="str">
            <v>San Antonio, Texas</v>
          </cell>
          <cell r="C4">
            <v>80</v>
          </cell>
          <cell r="D4">
            <v>59</v>
          </cell>
          <cell r="E4">
            <v>27</v>
          </cell>
          <cell r="F4">
            <v>15</v>
          </cell>
        </row>
        <row r="5">
          <cell r="B5" t="str">
            <v>Virginia Beach, Virginia</v>
          </cell>
          <cell r="C5">
            <v>68</v>
          </cell>
          <cell r="D5">
            <v>52</v>
          </cell>
          <cell r="E5">
            <v>20</v>
          </cell>
          <cell r="F5">
            <v>11</v>
          </cell>
        </row>
        <row r="6">
          <cell r="B6" t="str">
            <v>Portland, Oregon</v>
          </cell>
          <cell r="C6">
            <v>63</v>
          </cell>
          <cell r="D6">
            <v>45</v>
          </cell>
          <cell r="E6">
            <v>17</v>
          </cell>
          <cell r="F6">
            <v>7</v>
          </cell>
        </row>
        <row r="7">
          <cell r="B7" t="str">
            <v>Boston, Massachusetts</v>
          </cell>
          <cell r="C7">
            <v>59</v>
          </cell>
          <cell r="D7">
            <v>44</v>
          </cell>
          <cell r="E7">
            <v>15</v>
          </cell>
          <cell r="F7">
            <v>7</v>
          </cell>
        </row>
        <row r="8">
          <cell r="B8" t="str">
            <v>New Orleans, Louisiana</v>
          </cell>
          <cell r="C8">
            <v>78</v>
          </cell>
          <cell r="D8">
            <v>61</v>
          </cell>
          <cell r="E8">
            <v>26</v>
          </cell>
          <cell r="F8">
            <v>16</v>
          </cell>
        </row>
        <row r="9">
          <cell r="B9" t="str">
            <v>Atlanta, Georgia</v>
          </cell>
          <cell r="C9">
            <v>72</v>
          </cell>
          <cell r="D9">
            <v>53</v>
          </cell>
          <cell r="E9">
            <v>22</v>
          </cell>
          <cell r="F9">
            <v>12</v>
          </cell>
        </row>
        <row r="10">
          <cell r="B10" t="str">
            <v>Austin, Texas</v>
          </cell>
          <cell r="C10">
            <v>80</v>
          </cell>
          <cell r="D10">
            <v>59</v>
          </cell>
          <cell r="E10">
            <v>27</v>
          </cell>
          <cell r="F10">
            <v>15</v>
          </cell>
        </row>
        <row r="11">
          <cell r="B11" t="str">
            <v>Denver, Colorado</v>
          </cell>
          <cell r="C11">
            <v>64</v>
          </cell>
          <cell r="D11">
            <v>36</v>
          </cell>
          <cell r="E11">
            <v>18</v>
          </cell>
          <cell r="F11">
            <v>2</v>
          </cell>
        </row>
        <row r="12">
          <cell r="B12" t="str">
            <v>Phoenix, Arizona</v>
          </cell>
          <cell r="C12">
            <v>87</v>
          </cell>
          <cell r="D12">
            <v>63</v>
          </cell>
          <cell r="E12">
            <v>31</v>
          </cell>
          <cell r="F12">
            <v>17</v>
          </cell>
        </row>
        <row r="13">
          <cell r="B13" t="str">
            <v>Minneapolis, Minnesota</v>
          </cell>
          <cell r="C13">
            <v>55</v>
          </cell>
          <cell r="D13">
            <v>37</v>
          </cell>
          <cell r="E13">
            <v>13</v>
          </cell>
          <cell r="F13">
            <v>3</v>
          </cell>
        </row>
        <row r="14">
          <cell r="B14" t="str">
            <v>San Francisco, California</v>
          </cell>
          <cell r="C14">
            <v>64</v>
          </cell>
          <cell r="D14">
            <v>51</v>
          </cell>
          <cell r="E14">
            <v>18</v>
          </cell>
          <cell r="F14">
            <v>10</v>
          </cell>
        </row>
        <row r="15">
          <cell r="B15" t="str">
            <v>New York, New York</v>
          </cell>
          <cell r="C15">
            <v>62</v>
          </cell>
          <cell r="D15">
            <v>48</v>
          </cell>
          <cell r="E15">
            <v>17</v>
          </cell>
          <cell r="F15">
            <v>9</v>
          </cell>
        </row>
        <row r="16">
          <cell r="B16" t="str">
            <v>Buffalo, New York</v>
          </cell>
          <cell r="C16">
            <v>56</v>
          </cell>
          <cell r="D16">
            <v>40</v>
          </cell>
          <cell r="E16">
            <v>14</v>
          </cell>
          <cell r="F16">
            <v>5</v>
          </cell>
        </row>
        <row r="17">
          <cell r="B17" t="str">
            <v>Tampa, Florida</v>
          </cell>
          <cell r="C17">
            <v>82</v>
          </cell>
          <cell r="D17">
            <v>65</v>
          </cell>
          <cell r="E17">
            <v>28</v>
          </cell>
          <cell r="F17">
            <v>18</v>
          </cell>
        </row>
        <row r="18">
          <cell r="B18" t="str">
            <v>Cleveland, Ohio</v>
          </cell>
          <cell r="C18">
            <v>60</v>
          </cell>
          <cell r="D18">
            <v>43</v>
          </cell>
          <cell r="E18">
            <v>15</v>
          </cell>
          <cell r="F18">
            <v>6</v>
          </cell>
        </row>
        <row r="19">
          <cell r="B19" t="str">
            <v>Dallas, Texas</v>
          </cell>
          <cell r="C19">
            <v>77</v>
          </cell>
          <cell r="D19">
            <v>57</v>
          </cell>
          <cell r="E19">
            <v>25</v>
          </cell>
          <cell r="F19">
            <v>14</v>
          </cell>
        </row>
        <row r="20">
          <cell r="B20" t="str">
            <v>Birmingham, Alabama</v>
          </cell>
          <cell r="C20">
            <v>74</v>
          </cell>
          <cell r="D20">
            <v>53</v>
          </cell>
          <cell r="E20">
            <v>23</v>
          </cell>
          <cell r="F20">
            <v>12</v>
          </cell>
        </row>
        <row r="21">
          <cell r="B21" t="str">
            <v>Indianapolis, Indiana</v>
          </cell>
          <cell r="C21">
            <v>63</v>
          </cell>
          <cell r="D21">
            <v>44</v>
          </cell>
          <cell r="E21">
            <v>17</v>
          </cell>
          <cell r="F21">
            <v>7</v>
          </cell>
        </row>
        <row r="22">
          <cell r="B22" t="str">
            <v>Miami, Florida</v>
          </cell>
          <cell r="C22">
            <v>84</v>
          </cell>
          <cell r="D22">
            <v>70</v>
          </cell>
          <cell r="E22">
            <v>29</v>
          </cell>
          <cell r="F22">
            <v>21</v>
          </cell>
        </row>
        <row r="23">
          <cell r="B23" t="str">
            <v>Houston, Texas</v>
          </cell>
          <cell r="C23">
            <v>80</v>
          </cell>
          <cell r="D23">
            <v>60</v>
          </cell>
          <cell r="E23">
            <v>27</v>
          </cell>
          <cell r="F23">
            <v>16</v>
          </cell>
        </row>
        <row r="24">
          <cell r="B24" t="str">
            <v>San Jose, California</v>
          </cell>
          <cell r="C24">
            <v>71</v>
          </cell>
          <cell r="D24">
            <v>50</v>
          </cell>
          <cell r="E24">
            <v>22</v>
          </cell>
          <cell r="F24">
            <v>10</v>
          </cell>
        </row>
        <row r="25">
          <cell r="B25" t="str">
            <v>Pittsburgh, Pennsylvania</v>
          </cell>
          <cell r="C25">
            <v>61</v>
          </cell>
          <cell r="D25">
            <v>42</v>
          </cell>
          <cell r="E25">
            <v>16</v>
          </cell>
          <cell r="F25">
            <v>6</v>
          </cell>
        </row>
        <row r="26">
          <cell r="B26" t="str">
            <v>Kansas City, Missouri</v>
          </cell>
          <cell r="C26">
            <v>66</v>
          </cell>
          <cell r="D26">
            <v>48</v>
          </cell>
          <cell r="E26">
            <v>19</v>
          </cell>
          <cell r="F26">
            <v>9</v>
          </cell>
        </row>
        <row r="27">
          <cell r="B27" t="str">
            <v>St. Louis, Missouri</v>
          </cell>
          <cell r="C27">
            <v>66</v>
          </cell>
          <cell r="D27">
            <v>48</v>
          </cell>
          <cell r="E27">
            <v>19</v>
          </cell>
          <cell r="F27">
            <v>9</v>
          </cell>
        </row>
        <row r="28">
          <cell r="B28" t="str">
            <v>Sacramento, California</v>
          </cell>
          <cell r="C28">
            <v>74</v>
          </cell>
          <cell r="D28">
            <v>48</v>
          </cell>
          <cell r="E28">
            <v>23</v>
          </cell>
          <cell r="F28">
            <v>9</v>
          </cell>
        </row>
        <row r="29">
          <cell r="B29" t="str">
            <v>Providence, Rhode Island</v>
          </cell>
          <cell r="C29">
            <v>61</v>
          </cell>
          <cell r="D29">
            <v>43</v>
          </cell>
          <cell r="E29">
            <v>16</v>
          </cell>
          <cell r="F29">
            <v>6</v>
          </cell>
        </row>
        <row r="30">
          <cell r="B30" t="str">
            <v>Columbus, Ohio</v>
          </cell>
          <cell r="C30">
            <v>63</v>
          </cell>
          <cell r="D30">
            <v>44</v>
          </cell>
          <cell r="E30">
            <v>17</v>
          </cell>
          <cell r="F30">
            <v>7</v>
          </cell>
        </row>
        <row r="31">
          <cell r="B31" t="str">
            <v>Nashville, Tennessee</v>
          </cell>
          <cell r="C31">
            <v>70</v>
          </cell>
          <cell r="D31">
            <v>49</v>
          </cell>
          <cell r="E31">
            <v>21</v>
          </cell>
          <cell r="F31">
            <v>9</v>
          </cell>
        </row>
        <row r="32">
          <cell r="B32" t="str">
            <v>Hartford, Connecticut</v>
          </cell>
          <cell r="C32">
            <v>61</v>
          </cell>
          <cell r="D32">
            <v>40</v>
          </cell>
          <cell r="E32">
            <v>16</v>
          </cell>
          <cell r="F32">
            <v>5</v>
          </cell>
        </row>
        <row r="33">
          <cell r="B33" t="str">
            <v>Orlando, Florida</v>
          </cell>
          <cell r="C33">
            <v>83</v>
          </cell>
          <cell r="D33">
            <v>63</v>
          </cell>
          <cell r="E33">
            <v>28</v>
          </cell>
          <cell r="F33">
            <v>17</v>
          </cell>
        </row>
        <row r="34">
          <cell r="B34" t="str">
            <v>Baltimore, Maryland</v>
          </cell>
          <cell r="C34">
            <v>65</v>
          </cell>
          <cell r="D34">
            <v>45</v>
          </cell>
          <cell r="E34">
            <v>18</v>
          </cell>
          <cell r="F34">
            <v>7</v>
          </cell>
        </row>
        <row r="35">
          <cell r="B35" t="str">
            <v>Raleigh, North Carolina</v>
          </cell>
          <cell r="C35">
            <v>72</v>
          </cell>
          <cell r="D35">
            <v>50</v>
          </cell>
          <cell r="E35">
            <v>22</v>
          </cell>
          <cell r="F35">
            <v>10</v>
          </cell>
        </row>
        <row r="36">
          <cell r="B36" t="str">
            <v>Louisville, Kentucky</v>
          </cell>
          <cell r="C36">
            <v>68</v>
          </cell>
          <cell r="D36">
            <v>49</v>
          </cell>
          <cell r="E36">
            <v>20</v>
          </cell>
          <cell r="F36">
            <v>9</v>
          </cell>
        </row>
        <row r="37">
          <cell r="B37" t="str">
            <v>Salt Lake City, Utah</v>
          </cell>
          <cell r="C37">
            <v>64</v>
          </cell>
          <cell r="D37">
            <v>42</v>
          </cell>
          <cell r="E37">
            <v>18</v>
          </cell>
          <cell r="F37">
            <v>5</v>
          </cell>
        </row>
        <row r="38">
          <cell r="B38" t="str">
            <v>Richmond, Virginia</v>
          </cell>
          <cell r="C38">
            <v>70</v>
          </cell>
          <cell r="D38">
            <v>48</v>
          </cell>
          <cell r="E38">
            <v>21</v>
          </cell>
          <cell r="F38">
            <v>9</v>
          </cell>
        </row>
        <row r="39">
          <cell r="B39" t="str">
            <v>Washington, DC</v>
          </cell>
          <cell r="C39">
            <v>67</v>
          </cell>
          <cell r="D39">
            <v>50</v>
          </cell>
          <cell r="E39">
            <v>19</v>
          </cell>
          <cell r="F39">
            <v>10</v>
          </cell>
        </row>
        <row r="40">
          <cell r="B40" t="str">
            <v>Charlotte, North Carolina</v>
          </cell>
          <cell r="C40">
            <v>71</v>
          </cell>
          <cell r="D40">
            <v>49</v>
          </cell>
          <cell r="E40">
            <v>22</v>
          </cell>
          <cell r="F40">
            <v>9</v>
          </cell>
        </row>
        <row r="41">
          <cell r="B41" t="str">
            <v>Detroit, Michigan</v>
          </cell>
          <cell r="C41">
            <v>59</v>
          </cell>
          <cell r="D41">
            <v>42</v>
          </cell>
          <cell r="E41">
            <v>15</v>
          </cell>
          <cell r="F41">
            <v>5</v>
          </cell>
        </row>
        <row r="42">
          <cell r="B42" t="str">
            <v>Rochester, New York</v>
          </cell>
          <cell r="C42">
            <v>57</v>
          </cell>
          <cell r="D42">
            <v>39</v>
          </cell>
          <cell r="E42">
            <v>14</v>
          </cell>
          <cell r="F42">
            <v>4</v>
          </cell>
        </row>
        <row r="43">
          <cell r="B43" t="str">
            <v>Oklahoma City, Oklahoma</v>
          </cell>
          <cell r="C43">
            <v>72</v>
          </cell>
          <cell r="D43">
            <v>51</v>
          </cell>
          <cell r="E43">
            <v>22</v>
          </cell>
          <cell r="F43">
            <v>10</v>
          </cell>
        </row>
        <row r="44">
          <cell r="B44" t="str">
            <v>Jacksonville, Florida</v>
          </cell>
          <cell r="C44">
            <v>79</v>
          </cell>
          <cell r="D44">
            <v>58</v>
          </cell>
          <cell r="E44">
            <v>26</v>
          </cell>
          <cell r="F44">
            <v>14</v>
          </cell>
        </row>
        <row r="45">
          <cell r="B45" t="str">
            <v>Seattle, Washington</v>
          </cell>
          <cell r="C45">
            <v>61</v>
          </cell>
          <cell r="D45">
            <v>46</v>
          </cell>
          <cell r="E45">
            <v>16</v>
          </cell>
          <cell r="F45">
            <v>8</v>
          </cell>
        </row>
        <row r="46">
          <cell r="B46" t="str">
            <v>Riverside, California</v>
          </cell>
          <cell r="C46">
            <v>81</v>
          </cell>
          <cell r="D46">
            <v>53</v>
          </cell>
          <cell r="E46">
            <v>27</v>
          </cell>
          <cell r="F46">
            <v>11</v>
          </cell>
        </row>
        <row r="47">
          <cell r="B47" t="str">
            <v>Milwaukee, Wisconsin</v>
          </cell>
          <cell r="C47">
            <v>56</v>
          </cell>
          <cell r="D47">
            <v>40</v>
          </cell>
          <cell r="E47">
            <v>13</v>
          </cell>
          <cell r="F47">
            <v>5</v>
          </cell>
        </row>
        <row r="48">
          <cell r="B48" t="str">
            <v>Memphis, Tennessee</v>
          </cell>
          <cell r="C48">
            <v>73</v>
          </cell>
          <cell r="D48">
            <v>54</v>
          </cell>
          <cell r="E48">
            <v>23</v>
          </cell>
          <cell r="F48">
            <v>12</v>
          </cell>
        </row>
        <row r="49">
          <cell r="B49" t="str">
            <v>Los Angeles, California</v>
          </cell>
          <cell r="C49">
            <v>75</v>
          </cell>
          <cell r="D49">
            <v>56</v>
          </cell>
          <cell r="E49">
            <v>24</v>
          </cell>
          <cell r="F49">
            <v>13</v>
          </cell>
        </row>
        <row r="50">
          <cell r="B50" t="str">
            <v>San Diego, California</v>
          </cell>
          <cell r="C50">
            <v>70</v>
          </cell>
          <cell r="D50">
            <v>58</v>
          </cell>
          <cell r="E50">
            <v>21</v>
          </cell>
          <cell r="F50">
            <v>14</v>
          </cell>
        </row>
        <row r="51">
          <cell r="B51" t="str">
            <v>Las Vegas, Nevada</v>
          </cell>
          <cell r="C51">
            <v>80</v>
          </cell>
          <cell r="D51">
            <v>59</v>
          </cell>
          <cell r="E51">
            <v>27</v>
          </cell>
          <cell r="F51">
            <v>15</v>
          </cell>
        </row>
        <row r="52">
          <cell r="B52" t="str">
            <v>Philadelphia, Pennsylvania</v>
          </cell>
          <cell r="C52">
            <v>65</v>
          </cell>
          <cell r="D52">
            <v>47</v>
          </cell>
          <cell r="E52">
            <v>18</v>
          </cell>
          <cell r="F52">
            <v>8</v>
          </cell>
        </row>
        <row r="53">
          <cell r="B53" t="str">
            <v>Cincinnati, Ohio</v>
          </cell>
          <cell r="C53">
            <v>65</v>
          </cell>
          <cell r="D53">
            <v>43</v>
          </cell>
          <cell r="E53">
            <v>18</v>
          </cell>
          <cell r="F53">
            <v>6</v>
          </cell>
        </row>
        <row r="54">
          <cell r="B54" t="str">
            <v>Chicago, Illinois</v>
          </cell>
          <cell r="C54">
            <v>59</v>
          </cell>
          <cell r="D54">
            <v>41</v>
          </cell>
          <cell r="E54">
            <v>15</v>
          </cell>
          <cell r="F54">
            <v>5</v>
          </cell>
        </row>
      </sheetData>
      <sheetData sheetId="4">
        <row r="4">
          <cell r="B4" t="str">
            <v>Alphaville</v>
          </cell>
        </row>
        <row r="5">
          <cell r="B5" t="str">
            <v>Betaburg</v>
          </cell>
        </row>
        <row r="6">
          <cell r="B6" t="str">
            <v>Charliefield</v>
          </cell>
        </row>
        <row r="7">
          <cell r="B7" t="str">
            <v>Deltatown</v>
          </cell>
        </row>
        <row r="8">
          <cell r="B8" t="str">
            <v>Echopolis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B12" sqref="B12:H12"/>
    </sheetView>
  </sheetViews>
  <sheetFormatPr defaultColWidth="9.90625" defaultRowHeight="14.5" x14ac:dyDescent="0.35"/>
  <cols>
    <col min="1" max="1" width="9.90625" style="15"/>
    <col min="2" max="2" width="12" style="16" customWidth="1"/>
    <col min="3" max="3" width="15.90625" style="16" customWidth="1"/>
    <col min="4" max="4" width="12.6328125" style="16" customWidth="1"/>
    <col min="5" max="6" width="9.90625" style="16"/>
    <col min="7" max="7" width="11" style="16" customWidth="1"/>
    <col min="8" max="8" width="19.08984375" style="16" customWidth="1"/>
    <col min="9" max="9" width="3.6328125" style="16" customWidth="1"/>
    <col min="10" max="10" width="3.90625" style="16" customWidth="1"/>
    <col min="11" max="12" width="12.36328125" style="16" customWidth="1"/>
    <col min="13" max="13" width="47.453125" style="16" customWidth="1"/>
    <col min="14" max="14" width="4.453125" style="16" customWidth="1"/>
    <col min="15" max="15" width="4" style="16" customWidth="1"/>
    <col min="16" max="16" width="12.36328125" style="16" customWidth="1"/>
    <col min="17" max="16384" width="9.90625" style="16"/>
  </cols>
  <sheetData>
    <row r="1" spans="1:16" x14ac:dyDescent="0.35">
      <c r="H1" s="17"/>
    </row>
    <row r="2" spans="1:16" ht="35" x14ac:dyDescent="0.7">
      <c r="H2" s="33" t="s">
        <v>24</v>
      </c>
      <c r="I2" s="34"/>
      <c r="J2" s="34"/>
      <c r="K2" s="34"/>
      <c r="L2" s="34"/>
      <c r="M2" s="34"/>
      <c r="N2" s="34"/>
      <c r="O2" s="34"/>
      <c r="P2" s="34"/>
    </row>
    <row r="3" spans="1:16" x14ac:dyDescent="0.35">
      <c r="H3" s="17"/>
    </row>
    <row r="4" spans="1:16" ht="29.5" x14ac:dyDescent="0.55000000000000004">
      <c r="H4" s="35" t="s">
        <v>27</v>
      </c>
      <c r="I4" s="36"/>
      <c r="J4" s="36"/>
      <c r="K4" s="36"/>
      <c r="L4" s="36"/>
      <c r="M4" s="36"/>
      <c r="N4" s="36"/>
      <c r="O4" s="36"/>
      <c r="P4" s="36"/>
    </row>
    <row r="5" spans="1:16" ht="15" thickBot="1" x14ac:dyDescent="0.4">
      <c r="H5" s="17"/>
    </row>
    <row r="6" spans="1:16" ht="31.5" thickBot="1" x14ac:dyDescent="0.75">
      <c r="H6" s="17"/>
      <c r="I6" s="37" t="s">
        <v>25</v>
      </c>
      <c r="J6" s="38"/>
      <c r="K6" s="38"/>
      <c r="L6" s="38"/>
      <c r="M6" s="38"/>
      <c r="N6" s="38"/>
      <c r="O6" s="39"/>
    </row>
    <row r="10" spans="1:16" ht="18.5" thickBot="1" x14ac:dyDescent="0.45">
      <c r="A10" s="18" t="s">
        <v>26</v>
      </c>
      <c r="B10" s="19"/>
      <c r="C10" s="19"/>
      <c r="D10" s="19"/>
      <c r="E10" s="19"/>
      <c r="F10" s="19"/>
      <c r="G10" s="19"/>
    </row>
    <row r="11" spans="1:16" ht="18" thickTop="1" x14ac:dyDescent="0.35">
      <c r="A11" s="20"/>
      <c r="B11" s="21"/>
      <c r="C11" s="21"/>
      <c r="D11" s="21"/>
      <c r="E11" s="21"/>
      <c r="F11" s="21"/>
      <c r="G11" s="21"/>
      <c r="H11" s="21"/>
    </row>
    <row r="12" spans="1:16" ht="89.4" customHeight="1" x14ac:dyDescent="0.35">
      <c r="B12" s="40" t="s">
        <v>28</v>
      </c>
      <c r="C12" s="40"/>
      <c r="D12" s="40"/>
      <c r="E12" s="40"/>
      <c r="F12" s="40"/>
      <c r="G12" s="40"/>
      <c r="H12" s="40"/>
      <c r="I12" s="22"/>
      <c r="J12" s="22"/>
      <c r="K12" s="22"/>
      <c r="L12" s="22"/>
      <c r="M12" s="22"/>
      <c r="N12" s="22"/>
      <c r="O12" s="22"/>
    </row>
    <row r="13" spans="1:16" ht="9" customHeight="1" x14ac:dyDescent="0.35"/>
    <row r="14" spans="1:16" ht="5.4" customHeight="1" x14ac:dyDescent="0.35"/>
    <row r="15" spans="1:16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6" x14ac:dyDescent="0.3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3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x14ac:dyDescent="0.3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x14ac:dyDescent="0.3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3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3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3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3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3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3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3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3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3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3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3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5"/>
  <sheetViews>
    <sheetView showGridLines="0" topLeftCell="A10" workbookViewId="0">
      <selection activeCell="F19" sqref="F19"/>
    </sheetView>
  </sheetViews>
  <sheetFormatPr defaultRowHeight="14.5" x14ac:dyDescent="0.35"/>
  <cols>
    <col min="1" max="2" width="4.6328125" customWidth="1"/>
    <col min="3" max="3" width="29.6328125" customWidth="1"/>
    <col min="4" max="4" width="13.36328125" customWidth="1"/>
    <col min="6" max="6" width="9.6328125" bestFit="1" customWidth="1"/>
  </cols>
  <sheetData>
    <row r="3" spans="1:7" x14ac:dyDescent="0.35">
      <c r="A3" s="1"/>
      <c r="B3" s="1" t="s">
        <v>0</v>
      </c>
      <c r="C3" s="1"/>
      <c r="D3" s="1"/>
      <c r="E3" s="1"/>
      <c r="F3" s="1"/>
      <c r="G3" s="1"/>
    </row>
    <row r="5" spans="1:7" x14ac:dyDescent="0.35">
      <c r="C5" t="s">
        <v>1</v>
      </c>
      <c r="F5" s="2">
        <v>1000</v>
      </c>
    </row>
    <row r="6" spans="1:7" x14ac:dyDescent="0.35">
      <c r="C6" t="s">
        <v>2</v>
      </c>
      <c r="F6" s="3">
        <v>1000</v>
      </c>
    </row>
    <row r="7" spans="1:7" x14ac:dyDescent="0.35">
      <c r="C7" t="s">
        <v>3</v>
      </c>
      <c r="F7" s="4">
        <v>1000</v>
      </c>
    </row>
    <row r="8" spans="1:7" x14ac:dyDescent="0.35">
      <c r="C8" t="s">
        <v>4</v>
      </c>
      <c r="F8" s="5">
        <v>1000</v>
      </c>
    </row>
    <row r="9" spans="1:7" x14ac:dyDescent="0.35">
      <c r="C9" t="s">
        <v>22</v>
      </c>
      <c r="F9" s="14" t="s">
        <v>23</v>
      </c>
    </row>
    <row r="11" spans="1:7" x14ac:dyDescent="0.35">
      <c r="A11" s="1"/>
      <c r="B11" s="1" t="s">
        <v>5</v>
      </c>
      <c r="C11" s="1"/>
      <c r="D11" s="1"/>
      <c r="E11" s="1"/>
      <c r="F11" s="1"/>
      <c r="G11" s="1"/>
    </row>
    <row r="13" spans="1:7" x14ac:dyDescent="0.35">
      <c r="B13" s="6" t="s">
        <v>6</v>
      </c>
    </row>
    <row r="14" spans="1:7" x14ac:dyDescent="0.35">
      <c r="C14" t="s">
        <v>7</v>
      </c>
      <c r="F14" s="7">
        <v>43101</v>
      </c>
    </row>
    <row r="15" spans="1:7" x14ac:dyDescent="0.35">
      <c r="C15" t="s">
        <v>8</v>
      </c>
      <c r="F15" s="3">
        <v>60</v>
      </c>
    </row>
    <row r="16" spans="1:7" x14ac:dyDescent="0.35">
      <c r="C16" t="s">
        <v>18</v>
      </c>
      <c r="F16" s="12">
        <f>EOMONTH(F14,F15-1)</f>
        <v>44926</v>
      </c>
    </row>
    <row r="18" spans="2:6" x14ac:dyDescent="0.35">
      <c r="B18" s="6" t="s">
        <v>16</v>
      </c>
    </row>
    <row r="19" spans="2:6" x14ac:dyDescent="0.35">
      <c r="C19" t="s">
        <v>10</v>
      </c>
      <c r="D19" s="13" t="s">
        <v>20</v>
      </c>
      <c r="F19" s="2">
        <v>75000</v>
      </c>
    </row>
    <row r="20" spans="2:6" x14ac:dyDescent="0.35">
      <c r="C20" t="s">
        <v>17</v>
      </c>
      <c r="D20" s="13" t="s">
        <v>21</v>
      </c>
      <c r="F20" s="9">
        <v>0.65</v>
      </c>
    </row>
    <row r="21" spans="2:6" x14ac:dyDescent="0.35">
      <c r="C21" t="s">
        <v>15</v>
      </c>
      <c r="D21" s="13" t="s">
        <v>20</v>
      </c>
      <c r="F21" s="2">
        <v>12000</v>
      </c>
    </row>
    <row r="24" spans="2:6" x14ac:dyDescent="0.35">
      <c r="B24" s="6" t="s">
        <v>9</v>
      </c>
    </row>
    <row r="25" spans="2:6" x14ac:dyDescent="0.35">
      <c r="C25" s="10" t="s">
        <v>10</v>
      </c>
      <c r="E25" s="11" t="s">
        <v>11</v>
      </c>
      <c r="F25" s="11" t="s">
        <v>12</v>
      </c>
    </row>
    <row r="26" spans="2:6" x14ac:dyDescent="0.35">
      <c r="E26" s="8">
        <f>YEAR(F14)</f>
        <v>2018</v>
      </c>
      <c r="F26" s="9">
        <v>0.05</v>
      </c>
    </row>
    <row r="27" spans="2:6" x14ac:dyDescent="0.35">
      <c r="E27">
        <f t="shared" ref="E27:E30" si="0">E26+1</f>
        <v>2019</v>
      </c>
      <c r="F27" s="9">
        <v>4.2000000000000003E-2</v>
      </c>
    </row>
    <row r="28" spans="2:6" x14ac:dyDescent="0.35">
      <c r="E28">
        <f t="shared" si="0"/>
        <v>2020</v>
      </c>
      <c r="F28" s="9">
        <v>6.13E-2</v>
      </c>
    </row>
    <row r="29" spans="2:6" x14ac:dyDescent="0.35">
      <c r="E29">
        <f t="shared" si="0"/>
        <v>2021</v>
      </c>
      <c r="F29" s="9">
        <v>1.0999999999999999E-2</v>
      </c>
    </row>
    <row r="30" spans="2:6" x14ac:dyDescent="0.35">
      <c r="E30">
        <f t="shared" si="0"/>
        <v>2022</v>
      </c>
      <c r="F30" s="9">
        <v>2.5000000000000001E-2</v>
      </c>
    </row>
    <row r="32" spans="2:6" x14ac:dyDescent="0.35">
      <c r="C32" t="s">
        <v>13</v>
      </c>
      <c r="F32" s="2">
        <v>7</v>
      </c>
    </row>
    <row r="33" spans="1:7" x14ac:dyDescent="0.35">
      <c r="C33" t="s">
        <v>14</v>
      </c>
    </row>
    <row r="35" spans="1:7" x14ac:dyDescent="0.35">
      <c r="C35" s="10" t="s">
        <v>15</v>
      </c>
      <c r="E35" s="11" t="s">
        <v>11</v>
      </c>
      <c r="F35" s="11" t="s">
        <v>12</v>
      </c>
    </row>
    <row r="36" spans="1:7" x14ac:dyDescent="0.35">
      <c r="E36">
        <f t="shared" ref="E36:E40" si="1">E26</f>
        <v>2018</v>
      </c>
      <c r="F36" s="9">
        <v>0.03</v>
      </c>
    </row>
    <row r="37" spans="1:7" x14ac:dyDescent="0.35">
      <c r="E37">
        <f t="shared" si="1"/>
        <v>2019</v>
      </c>
      <c r="F37" s="9">
        <v>0.04</v>
      </c>
    </row>
    <row r="38" spans="1:7" x14ac:dyDescent="0.35">
      <c r="E38">
        <f t="shared" si="1"/>
        <v>2020</v>
      </c>
      <c r="F38" s="9">
        <v>0.05</v>
      </c>
    </row>
    <row r="39" spans="1:7" x14ac:dyDescent="0.35">
      <c r="E39">
        <f t="shared" si="1"/>
        <v>2021</v>
      </c>
      <c r="F39" s="9">
        <v>0.04</v>
      </c>
    </row>
    <row r="40" spans="1:7" x14ac:dyDescent="0.35">
      <c r="E40">
        <f t="shared" si="1"/>
        <v>2022</v>
      </c>
      <c r="F40" s="9">
        <v>0.03</v>
      </c>
    </row>
    <row r="42" spans="1:7" x14ac:dyDescent="0.35">
      <c r="C42" t="s">
        <v>13</v>
      </c>
      <c r="F42" s="2">
        <v>4</v>
      </c>
    </row>
    <row r="43" spans="1:7" x14ac:dyDescent="0.35">
      <c r="C43" t="s">
        <v>14</v>
      </c>
    </row>
    <row r="45" spans="1:7" x14ac:dyDescent="0.35">
      <c r="A45" s="1"/>
      <c r="B45" s="1" t="s">
        <v>19</v>
      </c>
      <c r="C45" s="1"/>
      <c r="D45" s="1"/>
      <c r="E45" s="1"/>
      <c r="F45" s="1"/>
      <c r="G45" s="1"/>
    </row>
  </sheetData>
  <dataValidations count="1">
    <dataValidation type="whole" allowBlank="1" showInputMessage="1" showErrorMessage="1" error="Please enter a whole number between 1 and 12" sqref="F32 F42" xr:uid="{00000000-0002-0000-0100-000000000000}">
      <formula1>1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B47C-18E9-4B4E-830F-D31F761AB362}">
  <dimension ref="A3:BN21"/>
  <sheetViews>
    <sheetView tabSelected="1" zoomScale="54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L26" sqref="L26"/>
    </sheetView>
  </sheetViews>
  <sheetFormatPr defaultRowHeight="14.5" x14ac:dyDescent="0.35"/>
  <cols>
    <col min="1" max="2" width="4.6328125" customWidth="1"/>
    <col min="3" max="3" width="30.6328125" customWidth="1"/>
    <col min="4" max="4" width="9.6328125" customWidth="1"/>
    <col min="5" max="5" width="12.6328125" customWidth="1"/>
    <col min="6" max="6" width="9.6328125" customWidth="1"/>
    <col min="7" max="66" width="12.6328125" customWidth="1"/>
  </cols>
  <sheetData>
    <row r="3" spans="1:66" x14ac:dyDescent="0.35">
      <c r="A3" s="24"/>
      <c r="B3" s="25" t="s">
        <v>29</v>
      </c>
      <c r="C3" s="24"/>
      <c r="D3" s="24"/>
      <c r="E3" s="24"/>
      <c r="F3" s="24"/>
      <c r="G3" s="24"/>
      <c r="H3" s="24"/>
      <c r="I3" s="24"/>
      <c r="J3" s="24"/>
      <c r="K3" s="24"/>
    </row>
    <row r="5" spans="1:66" x14ac:dyDescent="0.35">
      <c r="C5" t="s">
        <v>30</v>
      </c>
      <c r="G5" s="27">
        <f>Model_Start_Date</f>
        <v>43101</v>
      </c>
      <c r="H5" s="27">
        <f>G6+1</f>
        <v>43132</v>
      </c>
      <c r="I5" s="27">
        <f t="shared" ref="I5:BN5" si="0">H6+1</f>
        <v>43160</v>
      </c>
      <c r="J5" s="27">
        <f t="shared" si="0"/>
        <v>43191</v>
      </c>
      <c r="K5" s="27">
        <f t="shared" si="0"/>
        <v>43221</v>
      </c>
      <c r="L5" s="27">
        <f t="shared" si="0"/>
        <v>43252</v>
      </c>
      <c r="M5" s="27">
        <f t="shared" si="0"/>
        <v>43282</v>
      </c>
      <c r="N5" s="27">
        <f t="shared" si="0"/>
        <v>43313</v>
      </c>
      <c r="O5" s="27">
        <f t="shared" si="0"/>
        <v>43344</v>
      </c>
      <c r="P5" s="27">
        <f t="shared" si="0"/>
        <v>43374</v>
      </c>
      <c r="Q5" s="27">
        <f t="shared" si="0"/>
        <v>43405</v>
      </c>
      <c r="R5" s="27">
        <f t="shared" si="0"/>
        <v>43435</v>
      </c>
      <c r="S5" s="27">
        <f t="shared" si="0"/>
        <v>43466</v>
      </c>
      <c r="T5" s="27">
        <f t="shared" si="0"/>
        <v>43497</v>
      </c>
      <c r="U5" s="27">
        <f t="shared" si="0"/>
        <v>43525</v>
      </c>
      <c r="V5" s="27">
        <f t="shared" si="0"/>
        <v>43556</v>
      </c>
      <c r="W5" s="27">
        <f t="shared" si="0"/>
        <v>43586</v>
      </c>
      <c r="X5" s="27">
        <f t="shared" si="0"/>
        <v>43617</v>
      </c>
      <c r="Y5" s="27">
        <f t="shared" si="0"/>
        <v>43647</v>
      </c>
      <c r="Z5" s="27">
        <f t="shared" si="0"/>
        <v>43678</v>
      </c>
      <c r="AA5" s="27">
        <f t="shared" si="0"/>
        <v>43709</v>
      </c>
      <c r="AB5" s="27">
        <f t="shared" si="0"/>
        <v>43739</v>
      </c>
      <c r="AC5" s="27">
        <f t="shared" si="0"/>
        <v>43770</v>
      </c>
      <c r="AD5" s="27">
        <f t="shared" si="0"/>
        <v>43800</v>
      </c>
      <c r="AE5" s="27">
        <f t="shared" si="0"/>
        <v>43831</v>
      </c>
      <c r="AF5" s="27">
        <f t="shared" si="0"/>
        <v>43862</v>
      </c>
      <c r="AG5" s="27">
        <f t="shared" si="0"/>
        <v>43891</v>
      </c>
      <c r="AH5" s="27">
        <f t="shared" si="0"/>
        <v>43922</v>
      </c>
      <c r="AI5" s="27">
        <f t="shared" si="0"/>
        <v>43952</v>
      </c>
      <c r="AJ5" s="27">
        <f t="shared" si="0"/>
        <v>43983</v>
      </c>
      <c r="AK5" s="27">
        <f t="shared" si="0"/>
        <v>44013</v>
      </c>
      <c r="AL5" s="27">
        <f t="shared" si="0"/>
        <v>44044</v>
      </c>
      <c r="AM5" s="27">
        <f t="shared" si="0"/>
        <v>44075</v>
      </c>
      <c r="AN5" s="27">
        <f t="shared" si="0"/>
        <v>44105</v>
      </c>
      <c r="AO5" s="27">
        <f t="shared" si="0"/>
        <v>44136</v>
      </c>
      <c r="AP5" s="27">
        <f t="shared" si="0"/>
        <v>44166</v>
      </c>
      <c r="AQ5" s="27">
        <f t="shared" si="0"/>
        <v>44197</v>
      </c>
      <c r="AR5" s="27">
        <f t="shared" si="0"/>
        <v>44228</v>
      </c>
      <c r="AS5" s="27">
        <f t="shared" si="0"/>
        <v>44256</v>
      </c>
      <c r="AT5" s="27">
        <f t="shared" si="0"/>
        <v>44287</v>
      </c>
      <c r="AU5" s="27">
        <f t="shared" si="0"/>
        <v>44317</v>
      </c>
      <c r="AV5" s="27">
        <f t="shared" si="0"/>
        <v>44348</v>
      </c>
      <c r="AW5" s="27">
        <f t="shared" si="0"/>
        <v>44378</v>
      </c>
      <c r="AX5" s="27">
        <f t="shared" si="0"/>
        <v>44409</v>
      </c>
      <c r="AY5" s="27">
        <f t="shared" si="0"/>
        <v>44440</v>
      </c>
      <c r="AZ5" s="27">
        <f t="shared" si="0"/>
        <v>44470</v>
      </c>
      <c r="BA5" s="27">
        <f t="shared" si="0"/>
        <v>44501</v>
      </c>
      <c r="BB5" s="27">
        <f t="shared" si="0"/>
        <v>44531</v>
      </c>
      <c r="BC5" s="27">
        <f t="shared" si="0"/>
        <v>44562</v>
      </c>
      <c r="BD5" s="27">
        <f t="shared" si="0"/>
        <v>44593</v>
      </c>
      <c r="BE5" s="27">
        <f t="shared" si="0"/>
        <v>44621</v>
      </c>
      <c r="BF5" s="27">
        <f t="shared" si="0"/>
        <v>44652</v>
      </c>
      <c r="BG5" s="27">
        <f t="shared" si="0"/>
        <v>44682</v>
      </c>
      <c r="BH5" s="27">
        <f t="shared" si="0"/>
        <v>44713</v>
      </c>
      <c r="BI5" s="27">
        <f t="shared" si="0"/>
        <v>44743</v>
      </c>
      <c r="BJ5" s="27">
        <f t="shared" si="0"/>
        <v>44774</v>
      </c>
      <c r="BK5" s="27">
        <f t="shared" si="0"/>
        <v>44805</v>
      </c>
      <c r="BL5" s="27">
        <f t="shared" si="0"/>
        <v>44835</v>
      </c>
      <c r="BM5" s="27">
        <f t="shared" si="0"/>
        <v>44866</v>
      </c>
      <c r="BN5" s="27">
        <f t="shared" si="0"/>
        <v>44896</v>
      </c>
    </row>
    <row r="6" spans="1:66" x14ac:dyDescent="0.35">
      <c r="C6" t="s">
        <v>30</v>
      </c>
      <c r="G6" s="27">
        <f>EOMONTH(G5,0)</f>
        <v>43131</v>
      </c>
      <c r="H6" s="27">
        <f t="shared" ref="H6:BN6" si="1">EOMONTH(H5,0)</f>
        <v>43159</v>
      </c>
      <c r="I6" s="27">
        <f t="shared" si="1"/>
        <v>43190</v>
      </c>
      <c r="J6" s="27">
        <f t="shared" si="1"/>
        <v>43220</v>
      </c>
      <c r="K6" s="27">
        <f t="shared" si="1"/>
        <v>43251</v>
      </c>
      <c r="L6" s="27">
        <f t="shared" si="1"/>
        <v>43281</v>
      </c>
      <c r="M6" s="27">
        <f t="shared" si="1"/>
        <v>43312</v>
      </c>
      <c r="N6" s="27">
        <f t="shared" si="1"/>
        <v>43343</v>
      </c>
      <c r="O6" s="27">
        <f t="shared" si="1"/>
        <v>43373</v>
      </c>
      <c r="P6" s="27">
        <f t="shared" si="1"/>
        <v>43404</v>
      </c>
      <c r="Q6" s="27">
        <f t="shared" si="1"/>
        <v>43434</v>
      </c>
      <c r="R6" s="27">
        <f t="shared" si="1"/>
        <v>43465</v>
      </c>
      <c r="S6" s="27">
        <f t="shared" si="1"/>
        <v>43496</v>
      </c>
      <c r="T6" s="27">
        <f t="shared" si="1"/>
        <v>43524</v>
      </c>
      <c r="U6" s="27">
        <f t="shared" si="1"/>
        <v>43555</v>
      </c>
      <c r="V6" s="27">
        <f t="shared" si="1"/>
        <v>43585</v>
      </c>
      <c r="W6" s="27">
        <f t="shared" si="1"/>
        <v>43616</v>
      </c>
      <c r="X6" s="27">
        <f t="shared" si="1"/>
        <v>43646</v>
      </c>
      <c r="Y6" s="27">
        <f t="shared" si="1"/>
        <v>43677</v>
      </c>
      <c r="Z6" s="27">
        <f t="shared" si="1"/>
        <v>43708</v>
      </c>
      <c r="AA6" s="27">
        <f t="shared" si="1"/>
        <v>43738</v>
      </c>
      <c r="AB6" s="27">
        <f t="shared" si="1"/>
        <v>43769</v>
      </c>
      <c r="AC6" s="27">
        <f t="shared" si="1"/>
        <v>43799</v>
      </c>
      <c r="AD6" s="27">
        <f t="shared" si="1"/>
        <v>43830</v>
      </c>
      <c r="AE6" s="27">
        <f t="shared" si="1"/>
        <v>43861</v>
      </c>
      <c r="AF6" s="27">
        <f t="shared" si="1"/>
        <v>43890</v>
      </c>
      <c r="AG6" s="27">
        <f t="shared" si="1"/>
        <v>43921</v>
      </c>
      <c r="AH6" s="27">
        <f t="shared" si="1"/>
        <v>43951</v>
      </c>
      <c r="AI6" s="27">
        <f t="shared" si="1"/>
        <v>43982</v>
      </c>
      <c r="AJ6" s="27">
        <f t="shared" si="1"/>
        <v>44012</v>
      </c>
      <c r="AK6" s="27">
        <f t="shared" si="1"/>
        <v>44043</v>
      </c>
      <c r="AL6" s="27">
        <f t="shared" si="1"/>
        <v>44074</v>
      </c>
      <c r="AM6" s="27">
        <f t="shared" si="1"/>
        <v>44104</v>
      </c>
      <c r="AN6" s="27">
        <f t="shared" si="1"/>
        <v>44135</v>
      </c>
      <c r="AO6" s="27">
        <f t="shared" si="1"/>
        <v>44165</v>
      </c>
      <c r="AP6" s="27">
        <f t="shared" si="1"/>
        <v>44196</v>
      </c>
      <c r="AQ6" s="27">
        <f t="shared" si="1"/>
        <v>44227</v>
      </c>
      <c r="AR6" s="27">
        <f t="shared" si="1"/>
        <v>44255</v>
      </c>
      <c r="AS6" s="27">
        <f t="shared" si="1"/>
        <v>44286</v>
      </c>
      <c r="AT6" s="27">
        <f t="shared" si="1"/>
        <v>44316</v>
      </c>
      <c r="AU6" s="27">
        <f t="shared" si="1"/>
        <v>44347</v>
      </c>
      <c r="AV6" s="27">
        <f t="shared" si="1"/>
        <v>44377</v>
      </c>
      <c r="AW6" s="27">
        <f t="shared" si="1"/>
        <v>44408</v>
      </c>
      <c r="AX6" s="27">
        <f t="shared" si="1"/>
        <v>44439</v>
      </c>
      <c r="AY6" s="27">
        <f t="shared" si="1"/>
        <v>44469</v>
      </c>
      <c r="AZ6" s="27">
        <f t="shared" si="1"/>
        <v>44500</v>
      </c>
      <c r="BA6" s="27">
        <f t="shared" si="1"/>
        <v>44530</v>
      </c>
      <c r="BB6" s="27">
        <f t="shared" si="1"/>
        <v>44561</v>
      </c>
      <c r="BC6" s="27">
        <f t="shared" si="1"/>
        <v>44592</v>
      </c>
      <c r="BD6" s="27">
        <f t="shared" si="1"/>
        <v>44620</v>
      </c>
      <c r="BE6" s="27">
        <f t="shared" si="1"/>
        <v>44651</v>
      </c>
      <c r="BF6" s="27">
        <f t="shared" si="1"/>
        <v>44681</v>
      </c>
      <c r="BG6" s="27">
        <f t="shared" si="1"/>
        <v>44712</v>
      </c>
      <c r="BH6" s="27">
        <f t="shared" si="1"/>
        <v>44742</v>
      </c>
      <c r="BI6" s="27">
        <f t="shared" si="1"/>
        <v>44773</v>
      </c>
      <c r="BJ6" s="27">
        <f t="shared" si="1"/>
        <v>44804</v>
      </c>
      <c r="BK6" s="27">
        <f t="shared" si="1"/>
        <v>44834</v>
      </c>
      <c r="BL6" s="27">
        <f t="shared" si="1"/>
        <v>44865</v>
      </c>
      <c r="BM6" s="27">
        <f t="shared" si="1"/>
        <v>44895</v>
      </c>
      <c r="BN6" s="27">
        <f t="shared" si="1"/>
        <v>44926</v>
      </c>
    </row>
    <row r="7" spans="1:66" x14ac:dyDescent="0.35">
      <c r="C7" s="26" t="s">
        <v>31</v>
      </c>
      <c r="G7">
        <f>MONTH(5:5)</f>
        <v>1</v>
      </c>
      <c r="H7">
        <f t="shared" ref="H7:BN7" si="2">MONTH(5:5)</f>
        <v>2</v>
      </c>
      <c r="I7">
        <f t="shared" si="2"/>
        <v>3</v>
      </c>
      <c r="J7">
        <f t="shared" si="2"/>
        <v>4</v>
      </c>
      <c r="K7">
        <f t="shared" si="2"/>
        <v>5</v>
      </c>
      <c r="L7">
        <f t="shared" si="2"/>
        <v>6</v>
      </c>
      <c r="M7">
        <f t="shared" si="2"/>
        <v>7</v>
      </c>
      <c r="N7">
        <f t="shared" si="2"/>
        <v>8</v>
      </c>
      <c r="O7">
        <f t="shared" si="2"/>
        <v>9</v>
      </c>
      <c r="P7">
        <f t="shared" si="2"/>
        <v>10</v>
      </c>
      <c r="Q7">
        <f t="shared" si="2"/>
        <v>11</v>
      </c>
      <c r="R7">
        <f t="shared" si="2"/>
        <v>12</v>
      </c>
      <c r="S7">
        <f t="shared" si="2"/>
        <v>1</v>
      </c>
      <c r="T7">
        <f t="shared" si="2"/>
        <v>2</v>
      </c>
      <c r="U7">
        <f t="shared" si="2"/>
        <v>3</v>
      </c>
      <c r="V7">
        <f t="shared" si="2"/>
        <v>4</v>
      </c>
      <c r="W7">
        <f t="shared" si="2"/>
        <v>5</v>
      </c>
      <c r="X7">
        <f t="shared" si="2"/>
        <v>6</v>
      </c>
      <c r="Y7">
        <f t="shared" si="2"/>
        <v>7</v>
      </c>
      <c r="Z7">
        <f t="shared" si="2"/>
        <v>8</v>
      </c>
      <c r="AA7">
        <f t="shared" si="2"/>
        <v>9</v>
      </c>
      <c r="AB7">
        <f t="shared" si="2"/>
        <v>10</v>
      </c>
      <c r="AC7">
        <f t="shared" si="2"/>
        <v>11</v>
      </c>
      <c r="AD7">
        <f t="shared" si="2"/>
        <v>12</v>
      </c>
      <c r="AE7">
        <f t="shared" si="2"/>
        <v>1</v>
      </c>
      <c r="AF7">
        <f t="shared" si="2"/>
        <v>2</v>
      </c>
      <c r="AG7">
        <f t="shared" si="2"/>
        <v>3</v>
      </c>
      <c r="AH7">
        <f t="shared" si="2"/>
        <v>4</v>
      </c>
      <c r="AI7">
        <f t="shared" si="2"/>
        <v>5</v>
      </c>
      <c r="AJ7">
        <f t="shared" si="2"/>
        <v>6</v>
      </c>
      <c r="AK7">
        <f t="shared" si="2"/>
        <v>7</v>
      </c>
      <c r="AL7">
        <f t="shared" si="2"/>
        <v>8</v>
      </c>
      <c r="AM7">
        <f t="shared" si="2"/>
        <v>9</v>
      </c>
      <c r="AN7">
        <f t="shared" si="2"/>
        <v>10</v>
      </c>
      <c r="AO7">
        <f t="shared" si="2"/>
        <v>11</v>
      </c>
      <c r="AP7">
        <f t="shared" si="2"/>
        <v>12</v>
      </c>
      <c r="AQ7">
        <f t="shared" si="2"/>
        <v>1</v>
      </c>
      <c r="AR7">
        <f t="shared" si="2"/>
        <v>2</v>
      </c>
      <c r="AS7">
        <f t="shared" si="2"/>
        <v>3</v>
      </c>
      <c r="AT7">
        <f t="shared" si="2"/>
        <v>4</v>
      </c>
      <c r="AU7">
        <f t="shared" si="2"/>
        <v>5</v>
      </c>
      <c r="AV7">
        <f t="shared" si="2"/>
        <v>6</v>
      </c>
      <c r="AW7">
        <f t="shared" si="2"/>
        <v>7</v>
      </c>
      <c r="AX7">
        <f t="shared" si="2"/>
        <v>8</v>
      </c>
      <c r="AY7">
        <f t="shared" si="2"/>
        <v>9</v>
      </c>
      <c r="AZ7">
        <f t="shared" si="2"/>
        <v>10</v>
      </c>
      <c r="BA7">
        <f t="shared" si="2"/>
        <v>11</v>
      </c>
      <c r="BB7">
        <f t="shared" si="2"/>
        <v>12</v>
      </c>
      <c r="BC7">
        <f t="shared" si="2"/>
        <v>1</v>
      </c>
      <c r="BD7">
        <f t="shared" si="2"/>
        <v>2</v>
      </c>
      <c r="BE7">
        <f t="shared" si="2"/>
        <v>3</v>
      </c>
      <c r="BF7">
        <f t="shared" si="2"/>
        <v>4</v>
      </c>
      <c r="BG7">
        <f t="shared" si="2"/>
        <v>5</v>
      </c>
      <c r="BH7">
        <f t="shared" si="2"/>
        <v>6</v>
      </c>
      <c r="BI7">
        <f t="shared" si="2"/>
        <v>7</v>
      </c>
      <c r="BJ7">
        <f t="shared" si="2"/>
        <v>8</v>
      </c>
      <c r="BK7">
        <f t="shared" si="2"/>
        <v>9</v>
      </c>
      <c r="BL7">
        <f t="shared" si="2"/>
        <v>10</v>
      </c>
      <c r="BM7">
        <f t="shared" si="2"/>
        <v>11</v>
      </c>
      <c r="BN7">
        <f t="shared" si="2"/>
        <v>12</v>
      </c>
    </row>
    <row r="8" spans="1:66" x14ac:dyDescent="0.35">
      <c r="C8" t="s">
        <v>32</v>
      </c>
      <c r="G8">
        <f>YEAR(5:5)</f>
        <v>2018</v>
      </c>
      <c r="H8">
        <f t="shared" ref="H8:BN8" si="3">YEAR(5:5)</f>
        <v>2018</v>
      </c>
      <c r="I8">
        <f t="shared" si="3"/>
        <v>2018</v>
      </c>
      <c r="J8">
        <f t="shared" si="3"/>
        <v>2018</v>
      </c>
      <c r="K8">
        <f t="shared" si="3"/>
        <v>2018</v>
      </c>
      <c r="L8">
        <f t="shared" si="3"/>
        <v>2018</v>
      </c>
      <c r="M8">
        <f t="shared" si="3"/>
        <v>2018</v>
      </c>
      <c r="N8">
        <f t="shared" si="3"/>
        <v>2018</v>
      </c>
      <c r="O8">
        <f t="shared" si="3"/>
        <v>2018</v>
      </c>
      <c r="P8">
        <f t="shared" si="3"/>
        <v>2018</v>
      </c>
      <c r="Q8">
        <f t="shared" si="3"/>
        <v>2018</v>
      </c>
      <c r="R8">
        <f t="shared" si="3"/>
        <v>2018</v>
      </c>
      <c r="S8">
        <f t="shared" si="3"/>
        <v>2019</v>
      </c>
      <c r="T8">
        <f t="shared" si="3"/>
        <v>2019</v>
      </c>
      <c r="U8">
        <f t="shared" si="3"/>
        <v>2019</v>
      </c>
      <c r="V8">
        <f t="shared" si="3"/>
        <v>2019</v>
      </c>
      <c r="W8">
        <f t="shared" si="3"/>
        <v>2019</v>
      </c>
      <c r="X8">
        <f t="shared" si="3"/>
        <v>2019</v>
      </c>
      <c r="Y8">
        <f t="shared" si="3"/>
        <v>2019</v>
      </c>
      <c r="Z8">
        <f t="shared" si="3"/>
        <v>2019</v>
      </c>
      <c r="AA8">
        <f t="shared" si="3"/>
        <v>2019</v>
      </c>
      <c r="AB8">
        <f t="shared" si="3"/>
        <v>2019</v>
      </c>
      <c r="AC8">
        <f t="shared" si="3"/>
        <v>2019</v>
      </c>
      <c r="AD8">
        <f t="shared" si="3"/>
        <v>2019</v>
      </c>
      <c r="AE8">
        <f t="shared" si="3"/>
        <v>2020</v>
      </c>
      <c r="AF8">
        <f t="shared" si="3"/>
        <v>2020</v>
      </c>
      <c r="AG8">
        <f t="shared" si="3"/>
        <v>2020</v>
      </c>
      <c r="AH8">
        <f t="shared" si="3"/>
        <v>2020</v>
      </c>
      <c r="AI8">
        <f t="shared" si="3"/>
        <v>2020</v>
      </c>
      <c r="AJ8">
        <f t="shared" si="3"/>
        <v>2020</v>
      </c>
      <c r="AK8">
        <f t="shared" si="3"/>
        <v>2020</v>
      </c>
      <c r="AL8">
        <f t="shared" si="3"/>
        <v>2020</v>
      </c>
      <c r="AM8">
        <f t="shared" si="3"/>
        <v>2020</v>
      </c>
      <c r="AN8">
        <f t="shared" si="3"/>
        <v>2020</v>
      </c>
      <c r="AO8">
        <f t="shared" si="3"/>
        <v>2020</v>
      </c>
      <c r="AP8">
        <f t="shared" si="3"/>
        <v>2020</v>
      </c>
      <c r="AQ8">
        <f t="shared" si="3"/>
        <v>2021</v>
      </c>
      <c r="AR8">
        <f t="shared" si="3"/>
        <v>2021</v>
      </c>
      <c r="AS8">
        <f t="shared" si="3"/>
        <v>2021</v>
      </c>
      <c r="AT8">
        <f t="shared" si="3"/>
        <v>2021</v>
      </c>
      <c r="AU8">
        <f t="shared" si="3"/>
        <v>2021</v>
      </c>
      <c r="AV8">
        <f t="shared" si="3"/>
        <v>2021</v>
      </c>
      <c r="AW8">
        <f t="shared" si="3"/>
        <v>2021</v>
      </c>
      <c r="AX8">
        <f t="shared" si="3"/>
        <v>2021</v>
      </c>
      <c r="AY8">
        <f t="shared" si="3"/>
        <v>2021</v>
      </c>
      <c r="AZ8">
        <f t="shared" si="3"/>
        <v>2021</v>
      </c>
      <c r="BA8">
        <f t="shared" si="3"/>
        <v>2021</v>
      </c>
      <c r="BB8">
        <f t="shared" si="3"/>
        <v>2021</v>
      </c>
      <c r="BC8">
        <f t="shared" si="3"/>
        <v>2022</v>
      </c>
      <c r="BD8">
        <f t="shared" si="3"/>
        <v>2022</v>
      </c>
      <c r="BE8">
        <f t="shared" si="3"/>
        <v>2022</v>
      </c>
      <c r="BF8">
        <f t="shared" si="3"/>
        <v>2022</v>
      </c>
      <c r="BG8">
        <f t="shared" si="3"/>
        <v>2022</v>
      </c>
      <c r="BH8">
        <f t="shared" si="3"/>
        <v>2022</v>
      </c>
      <c r="BI8">
        <f t="shared" si="3"/>
        <v>2022</v>
      </c>
      <c r="BJ8">
        <f t="shared" si="3"/>
        <v>2022</v>
      </c>
      <c r="BK8">
        <f t="shared" si="3"/>
        <v>2022</v>
      </c>
      <c r="BL8">
        <f t="shared" si="3"/>
        <v>2022</v>
      </c>
      <c r="BM8">
        <f t="shared" si="3"/>
        <v>2022</v>
      </c>
      <c r="BN8">
        <f t="shared" si="3"/>
        <v>2022</v>
      </c>
    </row>
    <row r="10" spans="1:66" x14ac:dyDescent="0.35">
      <c r="B10" t="s">
        <v>33</v>
      </c>
    </row>
    <row r="11" spans="1:66" s="28" customFormat="1" x14ac:dyDescent="0.35">
      <c r="C11" s="28" t="s">
        <v>34</v>
      </c>
      <c r="F11" s="30">
        <v>1</v>
      </c>
      <c r="G11" s="29">
        <f>F11*(1+IF(G$7=Inputs!$F$32,INDEX(Inputs!$F$26:$F$30,MATCH(G$8,Inputs!$E$26:$E$30,0)),0))</f>
        <v>1</v>
      </c>
      <c r="H11" s="29">
        <f>G11*(1+IF(H$7=Inputs!$F$32,INDEX(Inputs!$F$26:$F$30,MATCH(H$8,Inputs!$E$26:$E$30,0)),0))</f>
        <v>1</v>
      </c>
      <c r="I11" s="29">
        <f>H11*(1+IF(I$7=Inputs!$F$32,INDEX(Inputs!$F$26:$F$30,MATCH(I$8,Inputs!$E$26:$E$30,0)),0))</f>
        <v>1</v>
      </c>
      <c r="J11" s="29">
        <f>I11*(1+IF(J$7=Inputs!$F$32,INDEX(Inputs!$F$26:$F$30,MATCH(J$8,Inputs!$E$26:$E$30,0)),0))</f>
        <v>1</v>
      </c>
      <c r="K11" s="29">
        <f>J11*(1+IF(K$7=Inputs!$F$32,INDEX(Inputs!$F$26:$F$30,MATCH(K$8,Inputs!$E$26:$E$30,0)),0))</f>
        <v>1</v>
      </c>
      <c r="L11" s="29">
        <f>K11*(1+IF(L$7=Inputs!$F$32,INDEX(Inputs!$F$26:$F$30,MATCH(L$8,Inputs!$E$26:$E$30,0)),0))</f>
        <v>1</v>
      </c>
      <c r="M11" s="29">
        <f>L11*(1+IF(M$7=Inputs!$F$32,INDEX(Inputs!$F$26:$F$30,MATCH(M$8,Inputs!$E$26:$E$30,0)),0))</f>
        <v>1.05</v>
      </c>
      <c r="N11" s="29">
        <f>M11*(1+IF(N$7=Inputs!$F$32,INDEX(Inputs!$F$26:$F$30,MATCH(N$8,Inputs!$E$26:$E$30,0)),0))</f>
        <v>1.05</v>
      </c>
      <c r="O11" s="29">
        <f>N11*(1+IF(O$7=Inputs!$F$32,INDEX(Inputs!$F$26:$F$30,MATCH(O$8,Inputs!$E$26:$E$30,0)),0))</f>
        <v>1.05</v>
      </c>
      <c r="P11" s="29">
        <f>O11*(1+IF(P$7=Inputs!$F$32,INDEX(Inputs!$F$26:$F$30,MATCH(P$8,Inputs!$E$26:$E$30,0)),0))</f>
        <v>1.05</v>
      </c>
      <c r="Q11" s="29">
        <f>P11*(1+IF(Q$7=Inputs!$F$32,INDEX(Inputs!$F$26:$F$30,MATCH(Q$8,Inputs!$E$26:$E$30,0)),0))</f>
        <v>1.05</v>
      </c>
      <c r="R11" s="29">
        <f>Q11*(1+IF(R$7=Inputs!$F$32,INDEX(Inputs!$F$26:$F$30,MATCH(R$8,Inputs!$E$26:$E$30,0)),0))</f>
        <v>1.05</v>
      </c>
      <c r="S11" s="29">
        <f>R11*(1+IF(S$7=Inputs!$F$32,INDEX(Inputs!$F$26:$F$30,MATCH(S$8,Inputs!$E$26:$E$30,0)),0))</f>
        <v>1.05</v>
      </c>
      <c r="T11" s="29">
        <f>S11*(1+IF(T$7=Inputs!$F$32,INDEX(Inputs!$F$26:$F$30,MATCH(T$8,Inputs!$E$26:$E$30,0)),0))</f>
        <v>1.05</v>
      </c>
      <c r="U11" s="29">
        <f>T11*(1+IF(U$7=Inputs!$F$32,INDEX(Inputs!$F$26:$F$30,MATCH(U$8,Inputs!$E$26:$E$30,0)),0))</f>
        <v>1.05</v>
      </c>
      <c r="V11" s="29">
        <f>U11*(1+IF(V$7=Inputs!$F$32,INDEX(Inputs!$F$26:$F$30,MATCH(V$8,Inputs!$E$26:$E$30,0)),0))</f>
        <v>1.05</v>
      </c>
      <c r="W11" s="29">
        <f>V11*(1+IF(W$7=Inputs!$F$32,INDEX(Inputs!$F$26:$F$30,MATCH(W$8,Inputs!$E$26:$E$30,0)),0))</f>
        <v>1.05</v>
      </c>
      <c r="X11" s="29">
        <f>W11*(1+IF(X$7=Inputs!$F$32,INDEX(Inputs!$F$26:$F$30,MATCH(X$8,Inputs!$E$26:$E$30,0)),0))</f>
        <v>1.05</v>
      </c>
      <c r="Y11" s="29">
        <f>X11*(1+IF(Y$7=Inputs!$F$32,INDEX(Inputs!$F$26:$F$30,MATCH(Y$8,Inputs!$E$26:$E$30,0)),0))</f>
        <v>1.0941000000000001</v>
      </c>
      <c r="Z11" s="29">
        <f>Y11*(1+IF(Z$7=Inputs!$F$32,INDEX(Inputs!$F$26:$F$30,MATCH(Z$8,Inputs!$E$26:$E$30,0)),0))</f>
        <v>1.0941000000000001</v>
      </c>
      <c r="AA11" s="29">
        <f>Z11*(1+IF(AA$7=Inputs!$F$32,INDEX(Inputs!$F$26:$F$30,MATCH(AA$8,Inputs!$E$26:$E$30,0)),0))</f>
        <v>1.0941000000000001</v>
      </c>
      <c r="AB11" s="29">
        <f>AA11*(1+IF(AB$7=Inputs!$F$32,INDEX(Inputs!$F$26:$F$30,MATCH(AB$8,Inputs!$E$26:$E$30,0)),0))</f>
        <v>1.0941000000000001</v>
      </c>
      <c r="AC11" s="29">
        <f>AB11*(1+IF(AC$7=Inputs!$F$32,INDEX(Inputs!$F$26:$F$30,MATCH(AC$8,Inputs!$E$26:$E$30,0)),0))</f>
        <v>1.0941000000000001</v>
      </c>
      <c r="AD11" s="29">
        <f>AC11*(1+IF(AD$7=Inputs!$F$32,INDEX(Inputs!$F$26:$F$30,MATCH(AD$8,Inputs!$E$26:$E$30,0)),0))</f>
        <v>1.0941000000000001</v>
      </c>
      <c r="AE11" s="29">
        <f>AD11*(1+IF(AE$7=Inputs!$F$32,INDEX(Inputs!$F$26:$F$30,MATCH(AE$8,Inputs!$E$26:$E$30,0)),0))</f>
        <v>1.0941000000000001</v>
      </c>
      <c r="AF11" s="29">
        <f>AE11*(1+IF(AF$7=Inputs!$F$32,INDEX(Inputs!$F$26:$F$30,MATCH(AF$8,Inputs!$E$26:$E$30,0)),0))</f>
        <v>1.0941000000000001</v>
      </c>
      <c r="AG11" s="29">
        <f>AF11*(1+IF(AG$7=Inputs!$F$32,INDEX(Inputs!$F$26:$F$30,MATCH(AG$8,Inputs!$E$26:$E$30,0)),0))</f>
        <v>1.0941000000000001</v>
      </c>
      <c r="AH11" s="29">
        <f>AG11*(1+IF(AH$7=Inputs!$F$32,INDEX(Inputs!$F$26:$F$30,MATCH(AH$8,Inputs!$E$26:$E$30,0)),0))</f>
        <v>1.0941000000000001</v>
      </c>
      <c r="AI11" s="29">
        <f>AH11*(1+IF(AI$7=Inputs!$F$32,INDEX(Inputs!$F$26:$F$30,MATCH(AI$8,Inputs!$E$26:$E$30,0)),0))</f>
        <v>1.0941000000000001</v>
      </c>
      <c r="AJ11" s="29">
        <f>AI11*(1+IF(AJ$7=Inputs!$F$32,INDEX(Inputs!$F$26:$F$30,MATCH(AJ$8,Inputs!$E$26:$E$30,0)),0))</f>
        <v>1.0941000000000001</v>
      </c>
      <c r="AK11" s="29">
        <f>AJ11*(1+IF(AK$7=Inputs!$F$32,INDEX(Inputs!$F$26:$F$30,MATCH(AK$8,Inputs!$E$26:$E$30,0)),0))</f>
        <v>1.16116833</v>
      </c>
      <c r="AL11" s="29">
        <f>AK11*(1+IF(AL$7=Inputs!$F$32,INDEX(Inputs!$F$26:$F$30,MATCH(AL$8,Inputs!$E$26:$E$30,0)),0))</f>
        <v>1.16116833</v>
      </c>
      <c r="AM11" s="29">
        <f>AL11*(1+IF(AM$7=Inputs!$F$32,INDEX(Inputs!$F$26:$F$30,MATCH(AM$8,Inputs!$E$26:$E$30,0)),0))</f>
        <v>1.16116833</v>
      </c>
      <c r="AN11" s="29">
        <f>AM11*(1+IF(AN$7=Inputs!$F$32,INDEX(Inputs!$F$26:$F$30,MATCH(AN$8,Inputs!$E$26:$E$30,0)),0))</f>
        <v>1.16116833</v>
      </c>
      <c r="AO11" s="29">
        <f>AN11*(1+IF(AO$7=Inputs!$F$32,INDEX(Inputs!$F$26:$F$30,MATCH(AO$8,Inputs!$E$26:$E$30,0)),0))</f>
        <v>1.16116833</v>
      </c>
      <c r="AP11" s="29">
        <f>AO11*(1+IF(AP$7=Inputs!$F$32,INDEX(Inputs!$F$26:$F$30,MATCH(AP$8,Inputs!$E$26:$E$30,0)),0))</f>
        <v>1.16116833</v>
      </c>
      <c r="AQ11" s="29">
        <f>AP11*(1+IF(AQ$7=Inputs!$F$32,INDEX(Inputs!$F$26:$F$30,MATCH(AQ$8,Inputs!$E$26:$E$30,0)),0))</f>
        <v>1.16116833</v>
      </c>
      <c r="AR11" s="29">
        <f>AQ11*(1+IF(AR$7=Inputs!$F$32,INDEX(Inputs!$F$26:$F$30,MATCH(AR$8,Inputs!$E$26:$E$30,0)),0))</f>
        <v>1.16116833</v>
      </c>
      <c r="AS11" s="29">
        <f>AR11*(1+IF(AS$7=Inputs!$F$32,INDEX(Inputs!$F$26:$F$30,MATCH(AS$8,Inputs!$E$26:$E$30,0)),0))</f>
        <v>1.16116833</v>
      </c>
      <c r="AT11" s="29">
        <f>AS11*(1+IF(AT$7=Inputs!$F$32,INDEX(Inputs!$F$26:$F$30,MATCH(AT$8,Inputs!$E$26:$E$30,0)),0))</f>
        <v>1.16116833</v>
      </c>
      <c r="AU11" s="29">
        <f>AT11*(1+IF(AU$7=Inputs!$F$32,INDEX(Inputs!$F$26:$F$30,MATCH(AU$8,Inputs!$E$26:$E$30,0)),0))</f>
        <v>1.16116833</v>
      </c>
      <c r="AV11" s="29">
        <f>AU11*(1+IF(AV$7=Inputs!$F$32,INDEX(Inputs!$F$26:$F$30,MATCH(AV$8,Inputs!$E$26:$E$30,0)),0))</f>
        <v>1.16116833</v>
      </c>
      <c r="AW11" s="29">
        <f>AV11*(1+IF(AW$7=Inputs!$F$32,INDEX(Inputs!$F$26:$F$30,MATCH(AW$8,Inputs!$E$26:$E$30,0)),0))</f>
        <v>1.1739411816299998</v>
      </c>
      <c r="AX11" s="29">
        <f>AW11*(1+IF(AX$7=Inputs!$F$32,INDEX(Inputs!$F$26:$F$30,MATCH(AX$8,Inputs!$E$26:$E$30,0)),0))</f>
        <v>1.1739411816299998</v>
      </c>
      <c r="AY11" s="29">
        <f>AX11*(1+IF(AY$7=Inputs!$F$32,INDEX(Inputs!$F$26:$F$30,MATCH(AY$8,Inputs!$E$26:$E$30,0)),0))</f>
        <v>1.1739411816299998</v>
      </c>
      <c r="AZ11" s="29">
        <f>AY11*(1+IF(AZ$7=Inputs!$F$32,INDEX(Inputs!$F$26:$F$30,MATCH(AZ$8,Inputs!$E$26:$E$30,0)),0))</f>
        <v>1.1739411816299998</v>
      </c>
      <c r="BA11" s="29">
        <f>AZ11*(1+IF(BA$7=Inputs!$F$32,INDEX(Inputs!$F$26:$F$30,MATCH(BA$8,Inputs!$E$26:$E$30,0)),0))</f>
        <v>1.1739411816299998</v>
      </c>
      <c r="BB11" s="29">
        <f>BA11*(1+IF(BB$7=Inputs!$F$32,INDEX(Inputs!$F$26:$F$30,MATCH(BB$8,Inputs!$E$26:$E$30,0)),0))</f>
        <v>1.1739411816299998</v>
      </c>
      <c r="BC11" s="29">
        <f>BB11*(1+IF(BC$7=Inputs!$F$32,INDEX(Inputs!$F$26:$F$30,MATCH(BC$8,Inputs!$E$26:$E$30,0)),0))</f>
        <v>1.1739411816299998</v>
      </c>
      <c r="BD11" s="29">
        <f>BC11*(1+IF(BD$7=Inputs!$F$32,INDEX(Inputs!$F$26:$F$30,MATCH(BD$8,Inputs!$E$26:$E$30,0)),0))</f>
        <v>1.1739411816299998</v>
      </c>
      <c r="BE11" s="29">
        <f>BD11*(1+IF(BE$7=Inputs!$F$32,INDEX(Inputs!$F$26:$F$30,MATCH(BE$8,Inputs!$E$26:$E$30,0)),0))</f>
        <v>1.1739411816299998</v>
      </c>
      <c r="BF11" s="29">
        <f>BE11*(1+IF(BF$7=Inputs!$F$32,INDEX(Inputs!$F$26:$F$30,MATCH(BF$8,Inputs!$E$26:$E$30,0)),0))</f>
        <v>1.1739411816299998</v>
      </c>
      <c r="BG11" s="29">
        <f>BF11*(1+IF(BG$7=Inputs!$F$32,INDEX(Inputs!$F$26:$F$30,MATCH(BG$8,Inputs!$E$26:$E$30,0)),0))</f>
        <v>1.1739411816299998</v>
      </c>
      <c r="BH11" s="29">
        <f>BG11*(1+IF(BH$7=Inputs!$F$32,INDEX(Inputs!$F$26:$F$30,MATCH(BH$8,Inputs!$E$26:$E$30,0)),0))</f>
        <v>1.1739411816299998</v>
      </c>
      <c r="BI11" s="29">
        <f>BH11*(1+IF(BI$7=Inputs!$F$32,INDEX(Inputs!$F$26:$F$30,MATCH(BI$8,Inputs!$E$26:$E$30,0)),0))</f>
        <v>1.2032897111707497</v>
      </c>
      <c r="BJ11" s="29">
        <f>BI11*(1+IF(BJ$7=Inputs!$F$32,INDEX(Inputs!$F$26:$F$30,MATCH(BJ$8,Inputs!$E$26:$E$30,0)),0))</f>
        <v>1.2032897111707497</v>
      </c>
      <c r="BK11" s="29">
        <f>BJ11*(1+IF(BK$7=Inputs!$F$32,INDEX(Inputs!$F$26:$F$30,MATCH(BK$8,Inputs!$E$26:$E$30,0)),0))</f>
        <v>1.2032897111707497</v>
      </c>
      <c r="BL11" s="29">
        <f>BK11*(1+IF(BL$7=Inputs!$F$32,INDEX(Inputs!$F$26:$F$30,MATCH(BL$8,Inputs!$E$26:$E$30,0)),0))</f>
        <v>1.2032897111707497</v>
      </c>
      <c r="BM11" s="29">
        <f>BL11*(1+IF(BM$7=Inputs!$F$32,INDEX(Inputs!$F$26:$F$30,MATCH(BM$8,Inputs!$E$26:$E$30,0)),0))</f>
        <v>1.2032897111707497</v>
      </c>
      <c r="BN11" s="29">
        <f>BM11*(1+IF(BN$7=Inputs!$F$32,INDEX(Inputs!$F$26:$F$30,MATCH(BN$8,Inputs!$E$26:$E$30,0)),0))</f>
        <v>1.2032897111707497</v>
      </c>
    </row>
    <row r="12" spans="1:66" x14ac:dyDescent="0.35">
      <c r="C12" t="s">
        <v>15</v>
      </c>
      <c r="F12" s="30">
        <v>1</v>
      </c>
      <c r="G12" s="28">
        <f>F12*(1+IF(G$7=Inputs!$F$42,INDEX(Inputs!$F$36:$F$40,MATCH(G$8,Inputs!$E$36:$E$40,0)),0))</f>
        <v>1</v>
      </c>
      <c r="H12" s="28">
        <f>G12*(1+IF(H$7=Inputs!$F$42,INDEX(Inputs!$F$36:$F$40,MATCH(H$8,Inputs!$E$36:$E$40,0)),0))</f>
        <v>1</v>
      </c>
      <c r="I12" s="28">
        <f>H12*(1+IF(I$7=Inputs!$F$42,INDEX(Inputs!$F$36:$F$40,MATCH(I$8,Inputs!$E$36:$E$40,0)),0))</f>
        <v>1</v>
      </c>
      <c r="J12" s="28">
        <f>I12*(1+IF(J$7=Inputs!$F$42,INDEX(Inputs!$F$36:$F$40,MATCH(J$8,Inputs!$E$36:$E$40,0)),0))</f>
        <v>1.03</v>
      </c>
      <c r="K12" s="28">
        <f>J12*(1+IF(K$7=Inputs!$F$42,INDEX(Inputs!$F$36:$F$40,MATCH(K$8,Inputs!$E$36:$E$40,0)),0))</f>
        <v>1.03</v>
      </c>
      <c r="L12" s="28">
        <f>K12*(1+IF(L$7=Inputs!$F$42,INDEX(Inputs!$F$36:$F$40,MATCH(L$8,Inputs!$E$36:$E$40,0)),0))</f>
        <v>1.03</v>
      </c>
      <c r="M12" s="28">
        <f>L12*(1+IF(M$7=Inputs!$F$42,INDEX(Inputs!$F$36:$F$40,MATCH(M$8,Inputs!$E$36:$E$40,0)),0))</f>
        <v>1.03</v>
      </c>
      <c r="N12" s="28">
        <f>M12*(1+IF(N$7=Inputs!$F$42,INDEX(Inputs!$F$36:$F$40,MATCH(N$8,Inputs!$E$36:$E$40,0)),0))</f>
        <v>1.03</v>
      </c>
      <c r="O12" s="28">
        <f>N12*(1+IF(O$7=Inputs!$F$42,INDEX(Inputs!$F$36:$F$40,MATCH(O$8,Inputs!$E$36:$E$40,0)),0))</f>
        <v>1.03</v>
      </c>
      <c r="P12" s="28">
        <f>O12*(1+IF(P$7=Inputs!$F$42,INDEX(Inputs!$F$36:$F$40,MATCH(P$8,Inputs!$E$36:$E$40,0)),0))</f>
        <v>1.03</v>
      </c>
      <c r="Q12" s="28">
        <f>P12*(1+IF(Q$7=Inputs!$F$42,INDEX(Inputs!$F$36:$F$40,MATCH(Q$8,Inputs!$E$36:$E$40,0)),0))</f>
        <v>1.03</v>
      </c>
      <c r="R12" s="28">
        <f>Q12*(1+IF(R$7=Inputs!$F$42,INDEX(Inputs!$F$36:$F$40,MATCH(R$8,Inputs!$E$36:$E$40,0)),0))</f>
        <v>1.03</v>
      </c>
      <c r="S12" s="28">
        <f>R12*(1+IF(S$7=Inputs!$F$42,INDEX(Inputs!$F$36:$F$40,MATCH(S$8,Inputs!$E$36:$E$40,0)),0))</f>
        <v>1.03</v>
      </c>
      <c r="T12" s="28">
        <f>S12*(1+IF(T$7=Inputs!$F$42,INDEX(Inputs!$F$36:$F$40,MATCH(T$8,Inputs!$E$36:$E$40,0)),0))</f>
        <v>1.03</v>
      </c>
      <c r="U12" s="28">
        <f>T12*(1+IF(U$7=Inputs!$F$42,INDEX(Inputs!$F$36:$F$40,MATCH(U$8,Inputs!$E$36:$E$40,0)),0))</f>
        <v>1.03</v>
      </c>
      <c r="V12" s="28">
        <f>U12*(1+IF(V$7=Inputs!$F$42,INDEX(Inputs!$F$36:$F$40,MATCH(V$8,Inputs!$E$36:$E$40,0)),0))</f>
        <v>1.0712000000000002</v>
      </c>
      <c r="W12" s="28">
        <f>V12*(1+IF(W$7=Inputs!$F$42,INDEX(Inputs!$F$36:$F$40,MATCH(W$8,Inputs!$E$36:$E$40,0)),0))</f>
        <v>1.0712000000000002</v>
      </c>
      <c r="X12" s="28">
        <f>W12*(1+IF(X$7=Inputs!$F$42,INDEX(Inputs!$F$36:$F$40,MATCH(X$8,Inputs!$E$36:$E$40,0)),0))</f>
        <v>1.0712000000000002</v>
      </c>
      <c r="Y12" s="28">
        <f>X12*(1+IF(Y$7=Inputs!$F$42,INDEX(Inputs!$F$36:$F$40,MATCH(Y$8,Inputs!$E$36:$E$40,0)),0))</f>
        <v>1.0712000000000002</v>
      </c>
      <c r="Z12" s="28">
        <f>Y12*(1+IF(Z$7=Inputs!$F$42,INDEX(Inputs!$F$36:$F$40,MATCH(Z$8,Inputs!$E$36:$E$40,0)),0))</f>
        <v>1.0712000000000002</v>
      </c>
      <c r="AA12" s="28">
        <f>Z12*(1+IF(AA$7=Inputs!$F$42,INDEX(Inputs!$F$36:$F$40,MATCH(AA$8,Inputs!$E$36:$E$40,0)),0))</f>
        <v>1.0712000000000002</v>
      </c>
      <c r="AB12" s="28">
        <f>AA12*(1+IF(AB$7=Inputs!$F$42,INDEX(Inputs!$F$36:$F$40,MATCH(AB$8,Inputs!$E$36:$E$40,0)),0))</f>
        <v>1.0712000000000002</v>
      </c>
      <c r="AC12" s="28">
        <f>AB12*(1+IF(AC$7=Inputs!$F$42,INDEX(Inputs!$F$36:$F$40,MATCH(AC$8,Inputs!$E$36:$E$40,0)),0))</f>
        <v>1.0712000000000002</v>
      </c>
      <c r="AD12" s="28">
        <f>AC12*(1+IF(AD$7=Inputs!$F$42,INDEX(Inputs!$F$36:$F$40,MATCH(AD$8,Inputs!$E$36:$E$40,0)),0))</f>
        <v>1.0712000000000002</v>
      </c>
      <c r="AE12" s="28">
        <f>AD12*(1+IF(AE$7=Inputs!$F$42,INDEX(Inputs!$F$36:$F$40,MATCH(AE$8,Inputs!$E$36:$E$40,0)),0))</f>
        <v>1.0712000000000002</v>
      </c>
      <c r="AF12" s="28">
        <f>AE12*(1+IF(AF$7=Inputs!$F$42,INDEX(Inputs!$F$36:$F$40,MATCH(AF$8,Inputs!$E$36:$E$40,0)),0))</f>
        <v>1.0712000000000002</v>
      </c>
      <c r="AG12" s="28">
        <f>AF12*(1+IF(AG$7=Inputs!$F$42,INDEX(Inputs!$F$36:$F$40,MATCH(AG$8,Inputs!$E$36:$E$40,0)),0))</f>
        <v>1.0712000000000002</v>
      </c>
      <c r="AH12" s="28">
        <f>AG12*(1+IF(AH$7=Inputs!$F$42,INDEX(Inputs!$F$36:$F$40,MATCH(AH$8,Inputs!$E$36:$E$40,0)),0))</f>
        <v>1.1247600000000002</v>
      </c>
      <c r="AI12" s="28">
        <f>AH12*(1+IF(AI$7=Inputs!$F$42,INDEX(Inputs!$F$36:$F$40,MATCH(AI$8,Inputs!$E$36:$E$40,0)),0))</f>
        <v>1.1247600000000002</v>
      </c>
      <c r="AJ12" s="28">
        <f>AI12*(1+IF(AJ$7=Inputs!$F$42,INDEX(Inputs!$F$36:$F$40,MATCH(AJ$8,Inputs!$E$36:$E$40,0)),0))</f>
        <v>1.1247600000000002</v>
      </c>
      <c r="AK12" s="28">
        <f>AJ12*(1+IF(AK$7=Inputs!$F$42,INDEX(Inputs!$F$36:$F$40,MATCH(AK$8,Inputs!$E$36:$E$40,0)),0))</f>
        <v>1.1247600000000002</v>
      </c>
      <c r="AL12" s="28">
        <f>AK12*(1+IF(AL$7=Inputs!$F$42,INDEX(Inputs!$F$36:$F$40,MATCH(AL$8,Inputs!$E$36:$E$40,0)),0))</f>
        <v>1.1247600000000002</v>
      </c>
      <c r="AM12" s="28">
        <f>AL12*(1+IF(AM$7=Inputs!$F$42,INDEX(Inputs!$F$36:$F$40,MATCH(AM$8,Inputs!$E$36:$E$40,0)),0))</f>
        <v>1.1247600000000002</v>
      </c>
      <c r="AN12" s="28">
        <f>AM12*(1+IF(AN$7=Inputs!$F$42,INDEX(Inputs!$F$36:$F$40,MATCH(AN$8,Inputs!$E$36:$E$40,0)),0))</f>
        <v>1.1247600000000002</v>
      </c>
      <c r="AO12" s="28">
        <f>AN12*(1+IF(AO$7=Inputs!$F$42,INDEX(Inputs!$F$36:$F$40,MATCH(AO$8,Inputs!$E$36:$E$40,0)),0))</f>
        <v>1.1247600000000002</v>
      </c>
      <c r="AP12" s="28">
        <f>AO12*(1+IF(AP$7=Inputs!$F$42,INDEX(Inputs!$F$36:$F$40,MATCH(AP$8,Inputs!$E$36:$E$40,0)),0))</f>
        <v>1.1247600000000002</v>
      </c>
      <c r="AQ12" s="28">
        <f>AP12*(1+IF(AQ$7=Inputs!$F$42,INDEX(Inputs!$F$36:$F$40,MATCH(AQ$8,Inputs!$E$36:$E$40,0)),0))</f>
        <v>1.1247600000000002</v>
      </c>
      <c r="AR12" s="28">
        <f>AQ12*(1+IF(AR$7=Inputs!$F$42,INDEX(Inputs!$F$36:$F$40,MATCH(AR$8,Inputs!$E$36:$E$40,0)),0))</f>
        <v>1.1247600000000002</v>
      </c>
      <c r="AS12" s="28">
        <f>AR12*(1+IF(AS$7=Inputs!$F$42,INDEX(Inputs!$F$36:$F$40,MATCH(AS$8,Inputs!$E$36:$E$40,0)),0))</f>
        <v>1.1247600000000002</v>
      </c>
      <c r="AT12" s="28">
        <f>AS12*(1+IF(AT$7=Inputs!$F$42,INDEX(Inputs!$F$36:$F$40,MATCH(AT$8,Inputs!$E$36:$E$40,0)),0))</f>
        <v>1.1697504000000003</v>
      </c>
      <c r="AU12" s="28">
        <f>AT12*(1+IF(AU$7=Inputs!$F$42,INDEX(Inputs!$F$36:$F$40,MATCH(AU$8,Inputs!$E$36:$E$40,0)),0))</f>
        <v>1.1697504000000003</v>
      </c>
      <c r="AV12" s="28">
        <f>AU12*(1+IF(AV$7=Inputs!$F$42,INDEX(Inputs!$F$36:$F$40,MATCH(AV$8,Inputs!$E$36:$E$40,0)),0))</f>
        <v>1.1697504000000003</v>
      </c>
      <c r="AW12" s="28">
        <f>AV12*(1+IF(AW$7=Inputs!$F$42,INDEX(Inputs!$F$36:$F$40,MATCH(AW$8,Inputs!$E$36:$E$40,0)),0))</f>
        <v>1.1697504000000003</v>
      </c>
      <c r="AX12" s="28">
        <f>AW12*(1+IF(AX$7=Inputs!$F$42,INDEX(Inputs!$F$36:$F$40,MATCH(AX$8,Inputs!$E$36:$E$40,0)),0))</f>
        <v>1.1697504000000003</v>
      </c>
      <c r="AY12" s="28">
        <f>AX12*(1+IF(AY$7=Inputs!$F$42,INDEX(Inputs!$F$36:$F$40,MATCH(AY$8,Inputs!$E$36:$E$40,0)),0))</f>
        <v>1.1697504000000003</v>
      </c>
      <c r="AZ12" s="28">
        <f>AY12*(1+IF(AZ$7=Inputs!$F$42,INDEX(Inputs!$F$36:$F$40,MATCH(AZ$8,Inputs!$E$36:$E$40,0)),0))</f>
        <v>1.1697504000000003</v>
      </c>
      <c r="BA12" s="28">
        <f>AZ12*(1+IF(BA$7=Inputs!$F$42,INDEX(Inputs!$F$36:$F$40,MATCH(BA$8,Inputs!$E$36:$E$40,0)),0))</f>
        <v>1.1697504000000003</v>
      </c>
      <c r="BB12" s="28">
        <f>BA12*(1+IF(BB$7=Inputs!$F$42,INDEX(Inputs!$F$36:$F$40,MATCH(BB$8,Inputs!$E$36:$E$40,0)),0))</f>
        <v>1.1697504000000003</v>
      </c>
      <c r="BC12" s="28">
        <f>BB12*(1+IF(BC$7=Inputs!$F$42,INDEX(Inputs!$F$36:$F$40,MATCH(BC$8,Inputs!$E$36:$E$40,0)),0))</f>
        <v>1.1697504000000003</v>
      </c>
      <c r="BD12" s="28">
        <f>BC12*(1+IF(BD$7=Inputs!$F$42,INDEX(Inputs!$F$36:$F$40,MATCH(BD$8,Inputs!$E$36:$E$40,0)),0))</f>
        <v>1.1697504000000003</v>
      </c>
      <c r="BE12" s="28">
        <f>BD12*(1+IF(BE$7=Inputs!$F$42,INDEX(Inputs!$F$36:$F$40,MATCH(BE$8,Inputs!$E$36:$E$40,0)),0))</f>
        <v>1.1697504000000003</v>
      </c>
      <c r="BF12" s="28">
        <f>BE12*(1+IF(BF$7=Inputs!$F$42,INDEX(Inputs!$F$36:$F$40,MATCH(BF$8,Inputs!$E$36:$E$40,0)),0))</f>
        <v>1.2048429120000004</v>
      </c>
      <c r="BG12" s="28">
        <f>BF12*(1+IF(BG$7=Inputs!$F$42,INDEX(Inputs!$F$36:$F$40,MATCH(BG$8,Inputs!$E$36:$E$40,0)),0))</f>
        <v>1.2048429120000004</v>
      </c>
      <c r="BH12" s="28">
        <f>BG12*(1+IF(BH$7=Inputs!$F$42,INDEX(Inputs!$F$36:$F$40,MATCH(BH$8,Inputs!$E$36:$E$40,0)),0))</f>
        <v>1.2048429120000004</v>
      </c>
      <c r="BI12" s="28">
        <f>BH12*(1+IF(BI$7=Inputs!$F$42,INDEX(Inputs!$F$36:$F$40,MATCH(BI$8,Inputs!$E$36:$E$40,0)),0))</f>
        <v>1.2048429120000004</v>
      </c>
      <c r="BJ12" s="28">
        <f>BI12*(1+IF(BJ$7=Inputs!$F$42,INDEX(Inputs!$F$36:$F$40,MATCH(BJ$8,Inputs!$E$36:$E$40,0)),0))</f>
        <v>1.2048429120000004</v>
      </c>
      <c r="BK12" s="28">
        <f>BJ12*(1+IF(BK$7=Inputs!$F$42,INDEX(Inputs!$F$36:$F$40,MATCH(BK$8,Inputs!$E$36:$E$40,0)),0))</f>
        <v>1.2048429120000004</v>
      </c>
      <c r="BL12" s="28">
        <f>BK12*(1+IF(BL$7=Inputs!$F$42,INDEX(Inputs!$F$36:$F$40,MATCH(BL$8,Inputs!$E$36:$E$40,0)),0))</f>
        <v>1.2048429120000004</v>
      </c>
      <c r="BM12" s="28">
        <f>BL12*(1+IF(BM$7=Inputs!$F$42,INDEX(Inputs!$F$36:$F$40,MATCH(BM$8,Inputs!$E$36:$E$40,0)),0))</f>
        <v>1.2048429120000004</v>
      </c>
      <c r="BN12" s="28">
        <f>BM12*(1+IF(BN$7=Inputs!$F$42,INDEX(Inputs!$F$36:$F$40,MATCH(BN$8,Inputs!$E$36:$E$40,0)),0))</f>
        <v>1.2048429120000004</v>
      </c>
    </row>
    <row r="13" spans="1:66" x14ac:dyDescent="0.35">
      <c r="G13" s="31"/>
      <c r="H13" s="31"/>
      <c r="I13" s="31"/>
      <c r="J13" s="31"/>
      <c r="K13" s="31"/>
      <c r="L13" s="31"/>
      <c r="M13" s="31"/>
      <c r="N13" s="31"/>
    </row>
    <row r="14" spans="1:66" x14ac:dyDescent="0.35">
      <c r="B14" t="s">
        <v>35</v>
      </c>
    </row>
    <row r="16" spans="1:66" s="32" customFormat="1" x14ac:dyDescent="0.35">
      <c r="C16" s="32" t="s">
        <v>34</v>
      </c>
      <c r="E16" s="32">
        <f>SUM(G16:BN16)</f>
        <v>5022768.9304938391</v>
      </c>
      <c r="G16" s="32">
        <f>ValueRev*Calcs_Monthly!G11</f>
        <v>75000</v>
      </c>
      <c r="H16" s="32">
        <f>ValueRev*Calcs_Monthly!H11</f>
        <v>75000</v>
      </c>
      <c r="I16" s="32">
        <f>ValueRev*Calcs_Monthly!I11</f>
        <v>75000</v>
      </c>
      <c r="J16" s="32">
        <f>ValueRev*Calcs_Monthly!J11</f>
        <v>75000</v>
      </c>
      <c r="K16" s="32">
        <f>ValueRev*Calcs_Monthly!K11</f>
        <v>75000</v>
      </c>
      <c r="L16" s="32">
        <f>ValueRev*Calcs_Monthly!L11</f>
        <v>75000</v>
      </c>
      <c r="M16" s="32">
        <f>ValueRev*Calcs_Monthly!M11</f>
        <v>78750</v>
      </c>
      <c r="N16" s="32">
        <f>ValueRev*Calcs_Monthly!N11</f>
        <v>78750</v>
      </c>
      <c r="O16" s="32">
        <f>ValueRev*Calcs_Monthly!O11</f>
        <v>78750</v>
      </c>
      <c r="P16" s="32">
        <f>ValueRev*Calcs_Monthly!P11</f>
        <v>78750</v>
      </c>
      <c r="Q16" s="32">
        <f>ValueRev*Calcs_Monthly!Q11</f>
        <v>78750</v>
      </c>
      <c r="R16" s="32">
        <f>ValueRev*Calcs_Monthly!R11</f>
        <v>78750</v>
      </c>
      <c r="S16" s="32">
        <f>ValueRev*Calcs_Monthly!S11</f>
        <v>78750</v>
      </c>
      <c r="T16" s="32">
        <f>ValueRev*Calcs_Monthly!T11</f>
        <v>78750</v>
      </c>
      <c r="U16" s="32">
        <f>ValueRev*Calcs_Monthly!U11</f>
        <v>78750</v>
      </c>
      <c r="V16" s="32">
        <f>ValueRev*Calcs_Monthly!V11</f>
        <v>78750</v>
      </c>
      <c r="W16" s="32">
        <f>ValueRev*Calcs_Monthly!W11</f>
        <v>78750</v>
      </c>
      <c r="X16" s="32">
        <f>ValueRev*Calcs_Monthly!X11</f>
        <v>78750</v>
      </c>
      <c r="Y16" s="32">
        <f>ValueRev*Calcs_Monthly!Y11</f>
        <v>82057.5</v>
      </c>
      <c r="Z16" s="32">
        <f>ValueRev*Calcs_Monthly!Z11</f>
        <v>82057.5</v>
      </c>
      <c r="AA16" s="32">
        <f>ValueRev*Calcs_Monthly!AA11</f>
        <v>82057.5</v>
      </c>
      <c r="AB16" s="32">
        <f>ValueRev*Calcs_Monthly!AB11</f>
        <v>82057.5</v>
      </c>
      <c r="AC16" s="32">
        <f>ValueRev*Calcs_Monthly!AC11</f>
        <v>82057.5</v>
      </c>
      <c r="AD16" s="32">
        <f>ValueRev*Calcs_Monthly!AD11</f>
        <v>82057.5</v>
      </c>
      <c r="AE16" s="32">
        <f>ValueRev*Calcs_Monthly!AE11</f>
        <v>82057.5</v>
      </c>
      <c r="AF16" s="32">
        <f>ValueRev*Calcs_Monthly!AF11</f>
        <v>82057.5</v>
      </c>
      <c r="AG16" s="32">
        <f>ValueRev*Calcs_Monthly!AG11</f>
        <v>82057.5</v>
      </c>
      <c r="AH16" s="32">
        <f>ValueRev*Calcs_Monthly!AH11</f>
        <v>82057.5</v>
      </c>
      <c r="AI16" s="32">
        <f>ValueRev*Calcs_Monthly!AI11</f>
        <v>82057.5</v>
      </c>
      <c r="AJ16" s="32">
        <f>ValueRev*Calcs_Monthly!AJ11</f>
        <v>82057.5</v>
      </c>
      <c r="AK16" s="32">
        <f>ValueRev*Calcs_Monthly!AK11</f>
        <v>87087.624750000003</v>
      </c>
      <c r="AL16" s="32">
        <f>ValueRev*Calcs_Monthly!AL11</f>
        <v>87087.624750000003</v>
      </c>
      <c r="AM16" s="32">
        <f>ValueRev*Calcs_Monthly!AM11</f>
        <v>87087.624750000003</v>
      </c>
      <c r="AN16" s="32">
        <f>ValueRev*Calcs_Monthly!AN11</f>
        <v>87087.624750000003</v>
      </c>
      <c r="AO16" s="32">
        <f>ValueRev*Calcs_Monthly!AO11</f>
        <v>87087.624750000003</v>
      </c>
      <c r="AP16" s="32">
        <f>ValueRev*Calcs_Monthly!AP11</f>
        <v>87087.624750000003</v>
      </c>
      <c r="AQ16" s="32">
        <f>ValueRev*Calcs_Monthly!AQ11</f>
        <v>87087.624750000003</v>
      </c>
      <c r="AR16" s="32">
        <f>ValueRev*Calcs_Monthly!AR11</f>
        <v>87087.624750000003</v>
      </c>
      <c r="AS16" s="32">
        <f>ValueRev*Calcs_Monthly!AS11</f>
        <v>87087.624750000003</v>
      </c>
      <c r="AT16" s="32">
        <f>ValueRev*Calcs_Monthly!AT11</f>
        <v>87087.624750000003</v>
      </c>
      <c r="AU16" s="32">
        <f>ValueRev*Calcs_Monthly!AU11</f>
        <v>87087.624750000003</v>
      </c>
      <c r="AV16" s="32">
        <f>ValueRev*Calcs_Monthly!AV11</f>
        <v>87087.624750000003</v>
      </c>
      <c r="AW16" s="32">
        <f>ValueRev*Calcs_Monthly!AW11</f>
        <v>88045.588622249983</v>
      </c>
      <c r="AX16" s="32">
        <f>ValueRev*Calcs_Monthly!AX11</f>
        <v>88045.588622249983</v>
      </c>
      <c r="AY16" s="32">
        <f>ValueRev*Calcs_Monthly!AY11</f>
        <v>88045.588622249983</v>
      </c>
      <c r="AZ16" s="32">
        <f>ValueRev*Calcs_Monthly!AZ11</f>
        <v>88045.588622249983</v>
      </c>
      <c r="BA16" s="32">
        <f>ValueRev*Calcs_Monthly!BA11</f>
        <v>88045.588622249983</v>
      </c>
      <c r="BB16" s="32">
        <f>ValueRev*Calcs_Monthly!BB11</f>
        <v>88045.588622249983</v>
      </c>
      <c r="BC16" s="32">
        <f>ValueRev*Calcs_Monthly!BC11</f>
        <v>88045.588622249983</v>
      </c>
      <c r="BD16" s="32">
        <f>ValueRev*Calcs_Monthly!BD11</f>
        <v>88045.588622249983</v>
      </c>
      <c r="BE16" s="32">
        <f>ValueRev*Calcs_Monthly!BE11</f>
        <v>88045.588622249983</v>
      </c>
      <c r="BF16" s="32">
        <f>ValueRev*Calcs_Monthly!BF11</f>
        <v>88045.588622249983</v>
      </c>
      <c r="BG16" s="32">
        <f>ValueRev*Calcs_Monthly!BG11</f>
        <v>88045.588622249983</v>
      </c>
      <c r="BH16" s="32">
        <f>ValueRev*Calcs_Monthly!BH11</f>
        <v>88045.588622249983</v>
      </c>
      <c r="BI16" s="32">
        <f>ValueRev*Calcs_Monthly!BI11</f>
        <v>90246.728337806228</v>
      </c>
      <c r="BJ16" s="32">
        <f>ValueRev*Calcs_Monthly!BJ11</f>
        <v>90246.728337806228</v>
      </c>
      <c r="BK16" s="32">
        <f>ValueRev*Calcs_Monthly!BK11</f>
        <v>90246.728337806228</v>
      </c>
      <c r="BL16" s="32">
        <f>ValueRev*Calcs_Monthly!BL11</f>
        <v>90246.728337806228</v>
      </c>
      <c r="BM16" s="32">
        <f>ValueRev*Calcs_Monthly!BM11</f>
        <v>90246.728337806228</v>
      </c>
      <c r="BN16" s="32">
        <f>ValueRev*Calcs_Monthly!BN11</f>
        <v>90246.728337806228</v>
      </c>
    </row>
    <row r="17" spans="3:66" s="32" customFormat="1" x14ac:dyDescent="0.35">
      <c r="C17" s="41" t="s">
        <v>36</v>
      </c>
      <c r="G17" s="32">
        <f>G16*Inputs!$F$20</f>
        <v>48750</v>
      </c>
      <c r="H17" s="32">
        <f>H16*Inputs!$F$20</f>
        <v>48750</v>
      </c>
      <c r="I17" s="32">
        <f>I16*Inputs!$F$20</f>
        <v>48750</v>
      </c>
      <c r="J17" s="32">
        <f>J16*Inputs!$F$20</f>
        <v>48750</v>
      </c>
      <c r="K17" s="32">
        <f>K16*Inputs!$F$20</f>
        <v>48750</v>
      </c>
      <c r="L17" s="32">
        <f>L16*Inputs!$F$20</f>
        <v>48750</v>
      </c>
      <c r="M17" s="32">
        <f>M16*Inputs!$F$20</f>
        <v>51187.5</v>
      </c>
      <c r="N17" s="32">
        <f>N16*Inputs!$F$20</f>
        <v>51187.5</v>
      </c>
      <c r="O17" s="32">
        <f>O16*Inputs!$F$20</f>
        <v>51187.5</v>
      </c>
      <c r="P17" s="32">
        <f>P16*Inputs!$F$20</f>
        <v>51187.5</v>
      </c>
      <c r="Q17" s="32">
        <f>Q16*Inputs!$F$20</f>
        <v>51187.5</v>
      </c>
      <c r="R17" s="32">
        <f>R16*Inputs!$F$20</f>
        <v>51187.5</v>
      </c>
      <c r="S17" s="32">
        <f>S16*Inputs!$F$20</f>
        <v>51187.5</v>
      </c>
      <c r="T17" s="32">
        <f>T16*Inputs!$F$20</f>
        <v>51187.5</v>
      </c>
      <c r="U17" s="32">
        <f>U16*Inputs!$F$20</f>
        <v>51187.5</v>
      </c>
      <c r="V17" s="32">
        <f>V16*Inputs!$F$20</f>
        <v>51187.5</v>
      </c>
      <c r="W17" s="32">
        <f>W16*Inputs!$F$20</f>
        <v>51187.5</v>
      </c>
      <c r="X17" s="32">
        <f>X16*Inputs!$F$20</f>
        <v>51187.5</v>
      </c>
      <c r="Y17" s="32">
        <f>Y16*Inputs!$F$20</f>
        <v>53337.375</v>
      </c>
      <c r="Z17" s="32">
        <f>Z16*Inputs!$F$20</f>
        <v>53337.375</v>
      </c>
      <c r="AA17" s="32">
        <f>AA16*Inputs!$F$20</f>
        <v>53337.375</v>
      </c>
      <c r="AB17" s="32">
        <f>AB16*Inputs!$F$20</f>
        <v>53337.375</v>
      </c>
      <c r="AC17" s="32">
        <f>AC16*Inputs!$F$20</f>
        <v>53337.375</v>
      </c>
      <c r="AD17" s="32">
        <f>AD16*Inputs!$F$20</f>
        <v>53337.375</v>
      </c>
      <c r="AE17" s="32">
        <f>AE16*Inputs!$F$20</f>
        <v>53337.375</v>
      </c>
      <c r="AF17" s="32">
        <f>AF16*Inputs!$F$20</f>
        <v>53337.375</v>
      </c>
      <c r="AG17" s="32">
        <f>AG16*Inputs!$F$20</f>
        <v>53337.375</v>
      </c>
      <c r="AH17" s="32">
        <f>AH16*Inputs!$F$20</f>
        <v>53337.375</v>
      </c>
      <c r="AI17" s="32">
        <f>AI16*Inputs!$F$20</f>
        <v>53337.375</v>
      </c>
      <c r="AJ17" s="32">
        <f>AJ16*Inputs!$F$20</f>
        <v>53337.375</v>
      </c>
      <c r="AK17" s="32">
        <f>AK16*Inputs!$F$20</f>
        <v>56606.956087500002</v>
      </c>
      <c r="AL17" s="32">
        <f>AL16*Inputs!$F$20</f>
        <v>56606.956087500002</v>
      </c>
      <c r="AM17" s="32">
        <f>AM16*Inputs!$F$20</f>
        <v>56606.956087500002</v>
      </c>
      <c r="AN17" s="32">
        <f>AN16*Inputs!$F$20</f>
        <v>56606.956087500002</v>
      </c>
      <c r="AO17" s="32">
        <f>AO16*Inputs!$F$20</f>
        <v>56606.956087500002</v>
      </c>
      <c r="AP17" s="32">
        <f>AP16*Inputs!$F$20</f>
        <v>56606.956087500002</v>
      </c>
      <c r="AQ17" s="32">
        <f>AQ16*Inputs!$F$20</f>
        <v>56606.956087500002</v>
      </c>
      <c r="AR17" s="32">
        <f>AR16*Inputs!$F$20</f>
        <v>56606.956087500002</v>
      </c>
      <c r="AS17" s="32">
        <f>AS16*Inputs!$F$20</f>
        <v>56606.956087500002</v>
      </c>
      <c r="AT17" s="32">
        <f>AT16*Inputs!$F$20</f>
        <v>56606.956087500002</v>
      </c>
      <c r="AU17" s="32">
        <f>AU16*Inputs!$F$20</f>
        <v>56606.956087500002</v>
      </c>
      <c r="AV17" s="32">
        <f>AV16*Inputs!$F$20</f>
        <v>56606.956087500002</v>
      </c>
      <c r="AW17" s="32">
        <f>AW16*Inputs!$F$20</f>
        <v>57229.632604462488</v>
      </c>
      <c r="AX17" s="32">
        <f>AX16*Inputs!$F$20</f>
        <v>57229.632604462488</v>
      </c>
      <c r="AY17" s="32">
        <f>AY16*Inputs!$F$20</f>
        <v>57229.632604462488</v>
      </c>
      <c r="AZ17" s="32">
        <f>AZ16*Inputs!$F$20</f>
        <v>57229.632604462488</v>
      </c>
      <c r="BA17" s="32">
        <f>BA16*Inputs!$F$20</f>
        <v>57229.632604462488</v>
      </c>
      <c r="BB17" s="32">
        <f>BB16*Inputs!$F$20</f>
        <v>57229.632604462488</v>
      </c>
      <c r="BC17" s="32">
        <f>BC16*Inputs!$F$20</f>
        <v>57229.632604462488</v>
      </c>
      <c r="BD17" s="32">
        <f>BD16*Inputs!$F$20</f>
        <v>57229.632604462488</v>
      </c>
      <c r="BE17" s="32">
        <f>BE16*Inputs!$F$20</f>
        <v>57229.632604462488</v>
      </c>
      <c r="BF17" s="32">
        <f>BF16*Inputs!$F$20</f>
        <v>57229.632604462488</v>
      </c>
      <c r="BG17" s="32">
        <f>BG16*Inputs!$F$20</f>
        <v>57229.632604462488</v>
      </c>
      <c r="BH17" s="32">
        <f>BH16*Inputs!$F$20</f>
        <v>57229.632604462488</v>
      </c>
      <c r="BI17" s="32">
        <f>BI16*Inputs!$F$20</f>
        <v>58660.373419574047</v>
      </c>
      <c r="BJ17" s="32">
        <f>BJ16*Inputs!$F$20</f>
        <v>58660.373419574047</v>
      </c>
      <c r="BK17" s="32">
        <f>BK16*Inputs!$F$20</f>
        <v>58660.373419574047</v>
      </c>
      <c r="BL17" s="32">
        <f>BL16*Inputs!$F$20</f>
        <v>58660.373419574047</v>
      </c>
      <c r="BM17" s="32">
        <f>BM16*Inputs!$F$20</f>
        <v>58660.373419574047</v>
      </c>
      <c r="BN17" s="32">
        <f>BN16*Inputs!$F$20</f>
        <v>58660.373419574047</v>
      </c>
    </row>
    <row r="18" spans="3:66" s="32" customFormat="1" x14ac:dyDescent="0.35">
      <c r="C18" s="32" t="s">
        <v>37</v>
      </c>
      <c r="G18" s="32">
        <f>G16-G17</f>
        <v>26250</v>
      </c>
      <c r="H18" s="32">
        <f t="shared" ref="H18:BN18" si="4">H16-H17</f>
        <v>26250</v>
      </c>
      <c r="I18" s="32">
        <f t="shared" si="4"/>
        <v>26250</v>
      </c>
      <c r="J18" s="32">
        <f t="shared" si="4"/>
        <v>26250</v>
      </c>
      <c r="K18" s="32">
        <f t="shared" si="4"/>
        <v>26250</v>
      </c>
      <c r="L18" s="32">
        <f t="shared" si="4"/>
        <v>26250</v>
      </c>
      <c r="M18" s="32">
        <f t="shared" si="4"/>
        <v>27562.5</v>
      </c>
      <c r="N18" s="32">
        <f t="shared" si="4"/>
        <v>27562.5</v>
      </c>
      <c r="O18" s="32">
        <f t="shared" si="4"/>
        <v>27562.5</v>
      </c>
      <c r="P18" s="32">
        <f t="shared" si="4"/>
        <v>27562.5</v>
      </c>
      <c r="Q18" s="32">
        <f t="shared" si="4"/>
        <v>27562.5</v>
      </c>
      <c r="R18" s="32">
        <f t="shared" si="4"/>
        <v>27562.5</v>
      </c>
      <c r="S18" s="32">
        <f t="shared" si="4"/>
        <v>27562.5</v>
      </c>
      <c r="T18" s="32">
        <f t="shared" si="4"/>
        <v>27562.5</v>
      </c>
      <c r="U18" s="32">
        <f t="shared" si="4"/>
        <v>27562.5</v>
      </c>
      <c r="V18" s="32">
        <f t="shared" si="4"/>
        <v>27562.5</v>
      </c>
      <c r="W18" s="32">
        <f t="shared" si="4"/>
        <v>27562.5</v>
      </c>
      <c r="X18" s="32">
        <f t="shared" si="4"/>
        <v>27562.5</v>
      </c>
      <c r="Y18" s="32">
        <f t="shared" si="4"/>
        <v>28720.125</v>
      </c>
      <c r="Z18" s="32">
        <f t="shared" si="4"/>
        <v>28720.125</v>
      </c>
      <c r="AA18" s="32">
        <f t="shared" si="4"/>
        <v>28720.125</v>
      </c>
      <c r="AB18" s="32">
        <f t="shared" si="4"/>
        <v>28720.125</v>
      </c>
      <c r="AC18" s="32">
        <f t="shared" si="4"/>
        <v>28720.125</v>
      </c>
      <c r="AD18" s="32">
        <f t="shared" si="4"/>
        <v>28720.125</v>
      </c>
      <c r="AE18" s="32">
        <f t="shared" si="4"/>
        <v>28720.125</v>
      </c>
      <c r="AF18" s="32">
        <f t="shared" si="4"/>
        <v>28720.125</v>
      </c>
      <c r="AG18" s="32">
        <f t="shared" si="4"/>
        <v>28720.125</v>
      </c>
      <c r="AH18" s="32">
        <f t="shared" si="4"/>
        <v>28720.125</v>
      </c>
      <c r="AI18" s="32">
        <f t="shared" si="4"/>
        <v>28720.125</v>
      </c>
      <c r="AJ18" s="32">
        <f t="shared" si="4"/>
        <v>28720.125</v>
      </c>
      <c r="AK18" s="32">
        <f t="shared" si="4"/>
        <v>30480.6686625</v>
      </c>
      <c r="AL18" s="32">
        <f t="shared" si="4"/>
        <v>30480.6686625</v>
      </c>
      <c r="AM18" s="32">
        <f t="shared" si="4"/>
        <v>30480.6686625</v>
      </c>
      <c r="AN18" s="32">
        <f t="shared" si="4"/>
        <v>30480.6686625</v>
      </c>
      <c r="AO18" s="32">
        <f t="shared" si="4"/>
        <v>30480.6686625</v>
      </c>
      <c r="AP18" s="32">
        <f t="shared" si="4"/>
        <v>30480.6686625</v>
      </c>
      <c r="AQ18" s="32">
        <f t="shared" si="4"/>
        <v>30480.6686625</v>
      </c>
      <c r="AR18" s="32">
        <f t="shared" si="4"/>
        <v>30480.6686625</v>
      </c>
      <c r="AS18" s="32">
        <f t="shared" si="4"/>
        <v>30480.6686625</v>
      </c>
      <c r="AT18" s="32">
        <f t="shared" si="4"/>
        <v>30480.6686625</v>
      </c>
      <c r="AU18" s="32">
        <f t="shared" si="4"/>
        <v>30480.6686625</v>
      </c>
      <c r="AV18" s="32">
        <f t="shared" si="4"/>
        <v>30480.6686625</v>
      </c>
      <c r="AW18" s="32">
        <f t="shared" si="4"/>
        <v>30815.956017787496</v>
      </c>
      <c r="AX18" s="32">
        <f t="shared" si="4"/>
        <v>30815.956017787496</v>
      </c>
      <c r="AY18" s="32">
        <f t="shared" si="4"/>
        <v>30815.956017787496</v>
      </c>
      <c r="AZ18" s="32">
        <f t="shared" si="4"/>
        <v>30815.956017787496</v>
      </c>
      <c r="BA18" s="32">
        <f t="shared" si="4"/>
        <v>30815.956017787496</v>
      </c>
      <c r="BB18" s="32">
        <f t="shared" si="4"/>
        <v>30815.956017787496</v>
      </c>
      <c r="BC18" s="32">
        <f t="shared" si="4"/>
        <v>30815.956017787496</v>
      </c>
      <c r="BD18" s="32">
        <f t="shared" si="4"/>
        <v>30815.956017787496</v>
      </c>
      <c r="BE18" s="32">
        <f t="shared" si="4"/>
        <v>30815.956017787496</v>
      </c>
      <c r="BF18" s="32">
        <f t="shared" si="4"/>
        <v>30815.956017787496</v>
      </c>
      <c r="BG18" s="32">
        <f t="shared" si="4"/>
        <v>30815.956017787496</v>
      </c>
      <c r="BH18" s="32">
        <f t="shared" si="4"/>
        <v>30815.956017787496</v>
      </c>
      <c r="BI18" s="32">
        <f t="shared" si="4"/>
        <v>31586.35491823218</v>
      </c>
      <c r="BJ18" s="32">
        <f t="shared" si="4"/>
        <v>31586.35491823218</v>
      </c>
      <c r="BK18" s="32">
        <f t="shared" si="4"/>
        <v>31586.35491823218</v>
      </c>
      <c r="BL18" s="32">
        <f t="shared" si="4"/>
        <v>31586.35491823218</v>
      </c>
      <c r="BM18" s="32">
        <f t="shared" si="4"/>
        <v>31586.35491823218</v>
      </c>
      <c r="BN18" s="32">
        <f t="shared" si="4"/>
        <v>31586.35491823218</v>
      </c>
    </row>
    <row r="19" spans="3:66" s="32" customFormat="1" x14ac:dyDescent="0.35"/>
    <row r="20" spans="3:66" s="32" customFormat="1" x14ac:dyDescent="0.35">
      <c r="C20" s="41" t="s">
        <v>15</v>
      </c>
      <c r="E20" s="32">
        <f>SUM(G20:BN20)</f>
        <v>799105.33209600032</v>
      </c>
      <c r="G20" s="32">
        <f>G12*Inputs!$F$21</f>
        <v>12000</v>
      </c>
      <c r="H20" s="32">
        <f>H12*Inputs!$F$21</f>
        <v>12000</v>
      </c>
      <c r="I20" s="32">
        <f>I12*Inputs!$F$21</f>
        <v>12000</v>
      </c>
      <c r="J20" s="32">
        <f>J12*Inputs!$F$21</f>
        <v>12360</v>
      </c>
      <c r="K20" s="32">
        <f>K12*Inputs!$F$21</f>
        <v>12360</v>
      </c>
      <c r="L20" s="32">
        <f>L12*Inputs!$F$21</f>
        <v>12360</v>
      </c>
      <c r="M20" s="32">
        <f>M12*Inputs!$F$21</f>
        <v>12360</v>
      </c>
      <c r="N20" s="32">
        <f>N12*Inputs!$F$21</f>
        <v>12360</v>
      </c>
      <c r="O20" s="32">
        <f>O12*Inputs!$F$21</f>
        <v>12360</v>
      </c>
      <c r="P20" s="32">
        <f>P12*Inputs!$F$21</f>
        <v>12360</v>
      </c>
      <c r="Q20" s="32">
        <f>Q12*Inputs!$F$21</f>
        <v>12360</v>
      </c>
      <c r="R20" s="32">
        <f>R12*Inputs!$F$21</f>
        <v>12360</v>
      </c>
      <c r="S20" s="32">
        <f>S12*Inputs!$F$21</f>
        <v>12360</v>
      </c>
      <c r="T20" s="32">
        <f>T12*Inputs!$F$21</f>
        <v>12360</v>
      </c>
      <c r="U20" s="32">
        <f>U12*Inputs!$F$21</f>
        <v>12360</v>
      </c>
      <c r="V20" s="32">
        <f>V12*Inputs!$F$21</f>
        <v>12854.400000000001</v>
      </c>
      <c r="W20" s="32">
        <f>W12*Inputs!$F$21</f>
        <v>12854.400000000001</v>
      </c>
      <c r="X20" s="32">
        <f>X12*Inputs!$F$21</f>
        <v>12854.400000000001</v>
      </c>
      <c r="Y20" s="32">
        <f>Y12*Inputs!$F$21</f>
        <v>12854.400000000001</v>
      </c>
      <c r="Z20" s="32">
        <f>Z12*Inputs!$F$21</f>
        <v>12854.400000000001</v>
      </c>
      <c r="AA20" s="32">
        <f>AA12*Inputs!$F$21</f>
        <v>12854.400000000001</v>
      </c>
      <c r="AB20" s="32">
        <f>AB12*Inputs!$F$21</f>
        <v>12854.400000000001</v>
      </c>
      <c r="AC20" s="32">
        <f>AC12*Inputs!$F$21</f>
        <v>12854.400000000001</v>
      </c>
      <c r="AD20" s="32">
        <f>AD12*Inputs!$F$21</f>
        <v>12854.400000000001</v>
      </c>
      <c r="AE20" s="32">
        <f>AE12*Inputs!$F$21</f>
        <v>12854.400000000001</v>
      </c>
      <c r="AF20" s="32">
        <f>AF12*Inputs!$F$21</f>
        <v>12854.400000000001</v>
      </c>
      <c r="AG20" s="32">
        <f>AG12*Inputs!$F$21</f>
        <v>12854.400000000001</v>
      </c>
      <c r="AH20" s="32">
        <f>AH12*Inputs!$F$21</f>
        <v>13497.120000000003</v>
      </c>
      <c r="AI20" s="32">
        <f>AI12*Inputs!$F$21</f>
        <v>13497.120000000003</v>
      </c>
      <c r="AJ20" s="32">
        <f>AJ12*Inputs!$F$21</f>
        <v>13497.120000000003</v>
      </c>
      <c r="AK20" s="32">
        <f>AK12*Inputs!$F$21</f>
        <v>13497.120000000003</v>
      </c>
      <c r="AL20" s="32">
        <f>AL12*Inputs!$F$21</f>
        <v>13497.120000000003</v>
      </c>
      <c r="AM20" s="32">
        <f>AM12*Inputs!$F$21</f>
        <v>13497.120000000003</v>
      </c>
      <c r="AN20" s="32">
        <f>AN12*Inputs!$F$21</f>
        <v>13497.120000000003</v>
      </c>
      <c r="AO20" s="32">
        <f>AO12*Inputs!$F$21</f>
        <v>13497.120000000003</v>
      </c>
      <c r="AP20" s="32">
        <f>AP12*Inputs!$F$21</f>
        <v>13497.120000000003</v>
      </c>
      <c r="AQ20" s="32">
        <f>AQ12*Inputs!$F$21</f>
        <v>13497.120000000003</v>
      </c>
      <c r="AR20" s="32">
        <f>AR12*Inputs!$F$21</f>
        <v>13497.120000000003</v>
      </c>
      <c r="AS20" s="32">
        <f>AS12*Inputs!$F$21</f>
        <v>13497.120000000003</v>
      </c>
      <c r="AT20" s="32">
        <f>AT12*Inputs!$F$21</f>
        <v>14037.004800000004</v>
      </c>
      <c r="AU20" s="32">
        <f>AU12*Inputs!$F$21</f>
        <v>14037.004800000004</v>
      </c>
      <c r="AV20" s="32">
        <f>AV12*Inputs!$F$21</f>
        <v>14037.004800000004</v>
      </c>
      <c r="AW20" s="32">
        <f>AW12*Inputs!$F$21</f>
        <v>14037.004800000004</v>
      </c>
      <c r="AX20" s="32">
        <f>AX12*Inputs!$F$21</f>
        <v>14037.004800000004</v>
      </c>
      <c r="AY20" s="32">
        <f>AY12*Inputs!$F$21</f>
        <v>14037.004800000004</v>
      </c>
      <c r="AZ20" s="32">
        <f>AZ12*Inputs!$F$21</f>
        <v>14037.004800000004</v>
      </c>
      <c r="BA20" s="32">
        <f>BA12*Inputs!$F$21</f>
        <v>14037.004800000004</v>
      </c>
      <c r="BB20" s="32">
        <f>BB12*Inputs!$F$21</f>
        <v>14037.004800000004</v>
      </c>
      <c r="BC20" s="32">
        <f>BC12*Inputs!$F$21</f>
        <v>14037.004800000004</v>
      </c>
      <c r="BD20" s="32">
        <f>BD12*Inputs!$F$21</f>
        <v>14037.004800000004</v>
      </c>
      <c r="BE20" s="32">
        <f>BE12*Inputs!$F$21</f>
        <v>14037.004800000004</v>
      </c>
      <c r="BF20" s="32">
        <f>BF12*Inputs!$F$21</f>
        <v>14458.114944000004</v>
      </c>
      <c r="BG20" s="32">
        <f>BG12*Inputs!$F$21</f>
        <v>14458.114944000004</v>
      </c>
      <c r="BH20" s="32">
        <f>BH12*Inputs!$F$21</f>
        <v>14458.114944000004</v>
      </c>
      <c r="BI20" s="32">
        <f>BI12*Inputs!$F$21</f>
        <v>14458.114944000004</v>
      </c>
      <c r="BJ20" s="32">
        <f>BJ12*Inputs!$F$21</f>
        <v>14458.114944000004</v>
      </c>
      <c r="BK20" s="32">
        <f>BK12*Inputs!$F$21</f>
        <v>14458.114944000004</v>
      </c>
      <c r="BL20" s="32">
        <f>BL12*Inputs!$F$21</f>
        <v>14458.114944000004</v>
      </c>
      <c r="BM20" s="32">
        <f>BM12*Inputs!$F$21</f>
        <v>14458.114944000004</v>
      </c>
      <c r="BN20" s="32">
        <f>BN12*Inputs!$F$21</f>
        <v>14458.114944000004</v>
      </c>
    </row>
    <row r="21" spans="3:66" s="32" customFormat="1" x14ac:dyDescent="0.35">
      <c r="C21" s="32" t="s">
        <v>38</v>
      </c>
      <c r="G21" s="32">
        <f>G18-G20</f>
        <v>14250</v>
      </c>
      <c r="H21" s="32">
        <f t="shared" ref="H21:BN21" si="5">H18-H20</f>
        <v>14250</v>
      </c>
      <c r="I21" s="32">
        <f t="shared" si="5"/>
        <v>14250</v>
      </c>
      <c r="J21" s="32">
        <f t="shared" si="5"/>
        <v>13890</v>
      </c>
      <c r="K21" s="32">
        <f t="shared" si="5"/>
        <v>13890</v>
      </c>
      <c r="L21" s="32">
        <f t="shared" si="5"/>
        <v>13890</v>
      </c>
      <c r="M21" s="32">
        <f t="shared" si="5"/>
        <v>15202.5</v>
      </c>
      <c r="N21" s="32">
        <f t="shared" si="5"/>
        <v>15202.5</v>
      </c>
      <c r="O21" s="32">
        <f t="shared" si="5"/>
        <v>15202.5</v>
      </c>
      <c r="P21" s="32">
        <f t="shared" si="5"/>
        <v>15202.5</v>
      </c>
      <c r="Q21" s="32">
        <f t="shared" si="5"/>
        <v>15202.5</v>
      </c>
      <c r="R21" s="32">
        <f t="shared" si="5"/>
        <v>15202.5</v>
      </c>
      <c r="S21" s="32">
        <f t="shared" si="5"/>
        <v>15202.5</v>
      </c>
      <c r="T21" s="32">
        <f t="shared" si="5"/>
        <v>15202.5</v>
      </c>
      <c r="U21" s="32">
        <f t="shared" si="5"/>
        <v>15202.5</v>
      </c>
      <c r="V21" s="32">
        <f t="shared" si="5"/>
        <v>14708.099999999999</v>
      </c>
      <c r="W21" s="32">
        <f t="shared" si="5"/>
        <v>14708.099999999999</v>
      </c>
      <c r="X21" s="32">
        <f t="shared" si="5"/>
        <v>14708.099999999999</v>
      </c>
      <c r="Y21" s="32">
        <f t="shared" si="5"/>
        <v>15865.724999999999</v>
      </c>
      <c r="Z21" s="32">
        <f t="shared" si="5"/>
        <v>15865.724999999999</v>
      </c>
      <c r="AA21" s="32">
        <f t="shared" si="5"/>
        <v>15865.724999999999</v>
      </c>
      <c r="AB21" s="32">
        <f t="shared" si="5"/>
        <v>15865.724999999999</v>
      </c>
      <c r="AC21" s="32">
        <f t="shared" si="5"/>
        <v>15865.724999999999</v>
      </c>
      <c r="AD21" s="32">
        <f t="shared" si="5"/>
        <v>15865.724999999999</v>
      </c>
      <c r="AE21" s="32">
        <f t="shared" si="5"/>
        <v>15865.724999999999</v>
      </c>
      <c r="AF21" s="32">
        <f t="shared" si="5"/>
        <v>15865.724999999999</v>
      </c>
      <c r="AG21" s="32">
        <f t="shared" si="5"/>
        <v>15865.724999999999</v>
      </c>
      <c r="AH21" s="32">
        <f t="shared" si="5"/>
        <v>15223.004999999997</v>
      </c>
      <c r="AI21" s="32">
        <f t="shared" si="5"/>
        <v>15223.004999999997</v>
      </c>
      <c r="AJ21" s="32">
        <f t="shared" si="5"/>
        <v>15223.004999999997</v>
      </c>
      <c r="AK21" s="32">
        <f t="shared" si="5"/>
        <v>16983.548662499998</v>
      </c>
      <c r="AL21" s="32">
        <f t="shared" si="5"/>
        <v>16983.548662499998</v>
      </c>
      <c r="AM21" s="32">
        <f t="shared" si="5"/>
        <v>16983.548662499998</v>
      </c>
      <c r="AN21" s="32">
        <f t="shared" si="5"/>
        <v>16983.548662499998</v>
      </c>
      <c r="AO21" s="32">
        <f t="shared" si="5"/>
        <v>16983.548662499998</v>
      </c>
      <c r="AP21" s="32">
        <f t="shared" si="5"/>
        <v>16983.548662499998</v>
      </c>
      <c r="AQ21" s="32">
        <f t="shared" si="5"/>
        <v>16983.548662499998</v>
      </c>
      <c r="AR21" s="32">
        <f t="shared" si="5"/>
        <v>16983.548662499998</v>
      </c>
      <c r="AS21" s="32">
        <f t="shared" si="5"/>
        <v>16983.548662499998</v>
      </c>
      <c r="AT21" s="32">
        <f t="shared" si="5"/>
        <v>16443.663862499998</v>
      </c>
      <c r="AU21" s="32">
        <f t="shared" si="5"/>
        <v>16443.663862499998</v>
      </c>
      <c r="AV21" s="32">
        <f t="shared" si="5"/>
        <v>16443.663862499998</v>
      </c>
      <c r="AW21" s="32">
        <f t="shared" si="5"/>
        <v>16778.951217787493</v>
      </c>
      <c r="AX21" s="32">
        <f t="shared" si="5"/>
        <v>16778.951217787493</v>
      </c>
      <c r="AY21" s="32">
        <f t="shared" si="5"/>
        <v>16778.951217787493</v>
      </c>
      <c r="AZ21" s="32">
        <f t="shared" si="5"/>
        <v>16778.951217787493</v>
      </c>
      <c r="BA21" s="32">
        <f t="shared" si="5"/>
        <v>16778.951217787493</v>
      </c>
      <c r="BB21" s="32">
        <f t="shared" si="5"/>
        <v>16778.951217787493</v>
      </c>
      <c r="BC21" s="32">
        <f t="shared" si="5"/>
        <v>16778.951217787493</v>
      </c>
      <c r="BD21" s="32">
        <f t="shared" si="5"/>
        <v>16778.951217787493</v>
      </c>
      <c r="BE21" s="32">
        <f t="shared" si="5"/>
        <v>16778.951217787493</v>
      </c>
      <c r="BF21" s="32">
        <f t="shared" si="5"/>
        <v>16357.841073787491</v>
      </c>
      <c r="BG21" s="32">
        <f t="shared" si="5"/>
        <v>16357.841073787491</v>
      </c>
      <c r="BH21" s="32">
        <f t="shared" si="5"/>
        <v>16357.841073787491</v>
      </c>
      <c r="BI21" s="32">
        <f t="shared" si="5"/>
        <v>17128.239974232176</v>
      </c>
      <c r="BJ21" s="32">
        <f t="shared" si="5"/>
        <v>17128.239974232176</v>
      </c>
      <c r="BK21" s="32">
        <f t="shared" si="5"/>
        <v>17128.239974232176</v>
      </c>
      <c r="BL21" s="32">
        <f t="shared" si="5"/>
        <v>17128.239974232176</v>
      </c>
      <c r="BM21" s="32">
        <f t="shared" si="5"/>
        <v>17128.239974232176</v>
      </c>
      <c r="BN21" s="32">
        <f t="shared" si="5"/>
        <v>17128.239974232176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Introduction</vt:lpstr>
      <vt:lpstr>Inputs</vt:lpstr>
      <vt:lpstr>Calcs_Monthly</vt:lpstr>
      <vt:lpstr>GrowthExpMth</vt:lpstr>
      <vt:lpstr>GrowthExpPCT</vt:lpstr>
      <vt:lpstr>GrowthExpYR</vt:lpstr>
      <vt:lpstr>GrowthRevMth</vt:lpstr>
      <vt:lpstr>GrowthRevPCT</vt:lpstr>
      <vt:lpstr>GrowthRevYR</vt:lpstr>
      <vt:lpstr>Model_Start_Date</vt:lpstr>
      <vt:lpstr>ValueRev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Mayoh</dc:creator>
  <cp:lastModifiedBy>Ankit</cp:lastModifiedBy>
  <cp:lastPrinted>2017-11-24T02:28:43Z</cp:lastPrinted>
  <dcterms:created xsi:type="dcterms:W3CDTF">2017-11-23T04:10:21Z</dcterms:created>
  <dcterms:modified xsi:type="dcterms:W3CDTF">2020-10-30T05:49:14Z</dcterms:modified>
</cp:coreProperties>
</file>