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kit.rathi\UseCases\shareAnalysis\data\"/>
    </mc:Choice>
  </mc:AlternateContent>
  <xr:revisionPtr revIDLastSave="0" documentId="13_ncr:1_{63D41AC4-EDC7-463E-AC44-5BCBDCA03621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MFs" sheetId="1" r:id="rId1"/>
    <sheet name="Proj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3" i="2"/>
  <c r="K2" i="2"/>
  <c r="I2" i="2"/>
  <c r="H2" i="2"/>
  <c r="K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H21" i="2" s="1"/>
  <c r="E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H17" i="2" l="1"/>
  <c r="H8" i="2"/>
  <c r="H15" i="2"/>
  <c r="H14" i="2"/>
  <c r="H6" i="2"/>
  <c r="H13" i="2"/>
  <c r="H5" i="2"/>
  <c r="H9" i="2"/>
  <c r="H16" i="2"/>
  <c r="H7" i="2"/>
  <c r="H20" i="2"/>
  <c r="H12" i="2"/>
  <c r="H4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H19" i="2"/>
  <c r="H11" i="2"/>
  <c r="H3" i="2"/>
  <c r="H18" i="2"/>
  <c r="H10" i="2"/>
  <c r="J2" i="2"/>
  <c r="M2" i="2" s="1"/>
  <c r="C3" i="2" l="1"/>
  <c r="I3" i="2" s="1"/>
  <c r="J3" i="2" s="1"/>
  <c r="O3" i="2" s="1"/>
  <c r="L2" i="2"/>
  <c r="O2" i="2"/>
  <c r="Q2" i="2" s="1"/>
  <c r="M3" i="2" l="1"/>
  <c r="C4" i="2"/>
  <c r="I4" i="2" s="1"/>
  <c r="J4" i="2" s="1"/>
  <c r="P2" i="2"/>
  <c r="L3" i="2"/>
  <c r="Q3" i="2"/>
  <c r="P3" i="2"/>
  <c r="M4" i="2" l="1"/>
  <c r="L4" i="2"/>
  <c r="O4" i="2"/>
  <c r="C5" i="2"/>
  <c r="Q4" i="2" l="1"/>
  <c r="P4" i="2"/>
  <c r="I5" i="2"/>
  <c r="J5" i="2" s="1"/>
  <c r="M5" i="2" l="1"/>
  <c r="L5" i="2"/>
  <c r="O5" i="2"/>
  <c r="C6" i="2"/>
  <c r="P5" i="2" l="1"/>
  <c r="Q5" i="2"/>
  <c r="I6" i="2"/>
  <c r="J6" i="2" s="1"/>
  <c r="M6" i="2" l="1"/>
  <c r="L6" i="2"/>
  <c r="O6" i="2"/>
  <c r="C7" i="2"/>
  <c r="I7" i="2" s="1"/>
  <c r="J7" i="2" s="1"/>
  <c r="L7" i="2" l="1"/>
  <c r="M7" i="2"/>
  <c r="O7" i="2"/>
  <c r="Q6" i="2"/>
  <c r="P6" i="2"/>
  <c r="C8" i="2"/>
  <c r="P7" i="2" l="1"/>
  <c r="Q7" i="2"/>
  <c r="I8" i="2"/>
  <c r="J8" i="2" s="1"/>
  <c r="L8" i="2" l="1"/>
  <c r="M8" i="2"/>
  <c r="O8" i="2"/>
  <c r="C9" i="2"/>
  <c r="Q8" i="2" l="1"/>
  <c r="P8" i="2"/>
  <c r="I9" i="2"/>
  <c r="J9" i="2" s="1"/>
  <c r="L9" i="2" l="1"/>
  <c r="M9" i="2"/>
  <c r="O9" i="2"/>
  <c r="C10" i="2"/>
  <c r="P9" i="2" l="1"/>
  <c r="Q9" i="2"/>
  <c r="I10" i="2"/>
  <c r="J10" i="2" s="1"/>
  <c r="L10" i="2" l="1"/>
  <c r="M10" i="2"/>
  <c r="O10" i="2"/>
  <c r="C11" i="2"/>
  <c r="I11" i="2" s="1"/>
  <c r="J11" i="2" s="1"/>
  <c r="L11" i="2" l="1"/>
  <c r="O11" i="2"/>
  <c r="M11" i="2"/>
  <c r="P10" i="2"/>
  <c r="Q10" i="2"/>
  <c r="C12" i="2"/>
  <c r="I12" i="2" s="1"/>
  <c r="Q11" i="2" l="1"/>
  <c r="P11" i="2"/>
  <c r="J12" i="2"/>
  <c r="L12" i="2" l="1"/>
  <c r="M12" i="2"/>
  <c r="O12" i="2"/>
  <c r="C13" i="2"/>
  <c r="I13" i="2" s="1"/>
  <c r="Q12" i="2" l="1"/>
  <c r="P12" i="2"/>
  <c r="J13" i="2"/>
  <c r="L13" i="2" l="1"/>
  <c r="O13" i="2"/>
  <c r="M13" i="2"/>
  <c r="C14" i="2"/>
  <c r="I14" i="2" s="1"/>
  <c r="Q13" i="2" l="1"/>
  <c r="P13" i="2"/>
  <c r="J14" i="2"/>
  <c r="L14" i="2" l="1"/>
  <c r="M14" i="2"/>
  <c r="O14" i="2"/>
  <c r="C15" i="2"/>
  <c r="I15" i="2" s="1"/>
  <c r="Q14" i="2" l="1"/>
  <c r="P14" i="2"/>
  <c r="J15" i="2"/>
  <c r="L15" i="2" l="1"/>
  <c r="M15" i="2"/>
  <c r="O15" i="2"/>
  <c r="C16" i="2"/>
  <c r="I16" i="2" s="1"/>
  <c r="P15" i="2" l="1"/>
  <c r="Q15" i="2"/>
  <c r="J16" i="2"/>
  <c r="L16" i="2" l="1"/>
  <c r="O16" i="2"/>
  <c r="M16" i="2"/>
  <c r="C17" i="2"/>
  <c r="I17" i="2" s="1"/>
  <c r="P16" i="2" l="1"/>
  <c r="Q16" i="2"/>
  <c r="J17" i="2"/>
  <c r="L17" i="2" l="1"/>
  <c r="O17" i="2"/>
  <c r="M17" i="2"/>
  <c r="C18" i="2"/>
  <c r="I18" i="2" s="1"/>
  <c r="P17" i="2" l="1"/>
  <c r="Q17" i="2"/>
  <c r="J18" i="2"/>
  <c r="L18" i="2" l="1"/>
  <c r="M18" i="2"/>
  <c r="O18" i="2"/>
  <c r="C19" i="2"/>
  <c r="I19" i="2" s="1"/>
  <c r="P18" i="2" l="1"/>
  <c r="Q18" i="2"/>
  <c r="J19" i="2"/>
  <c r="L19" i="2" l="1"/>
  <c r="O19" i="2"/>
  <c r="M19" i="2"/>
  <c r="C20" i="2"/>
  <c r="I20" i="2" s="1"/>
  <c r="Q19" i="2" l="1"/>
  <c r="P19" i="2"/>
  <c r="J20" i="2"/>
  <c r="L20" i="2" l="1"/>
  <c r="M20" i="2"/>
  <c r="O20" i="2"/>
  <c r="C21" i="2"/>
  <c r="I21" i="2" s="1"/>
  <c r="P20" i="2" l="1"/>
  <c r="Q20" i="2"/>
  <c r="J21" i="2"/>
  <c r="L21" i="2" l="1"/>
  <c r="M21" i="2"/>
  <c r="O21" i="2"/>
  <c r="P21" i="2" l="1"/>
  <c r="Q21" i="2"/>
</calcChain>
</file>

<file path=xl/sharedStrings.xml><?xml version="1.0" encoding="utf-8"?>
<sst xmlns="http://schemas.openxmlformats.org/spreadsheetml/2006/main" count="118" uniqueCount="65">
  <si>
    <t>International</t>
  </si>
  <si>
    <t>Small Cap</t>
  </si>
  <si>
    <t>Mid Cap</t>
  </si>
  <si>
    <t>Large Cap</t>
  </si>
  <si>
    <t>Parag Parikh Flexi Cap</t>
  </si>
  <si>
    <t>8y11m</t>
  </si>
  <si>
    <t>8y1m</t>
  </si>
  <si>
    <t>8y6m</t>
  </si>
  <si>
    <t>Age</t>
  </si>
  <si>
    <t>5y</t>
  </si>
  <si>
    <t>3y</t>
  </si>
  <si>
    <t>1y</t>
  </si>
  <si>
    <t>Franklin India Feeder</t>
  </si>
  <si>
    <t>Axis BlueChip</t>
  </si>
  <si>
    <t>Canara Robeco Bluechip</t>
  </si>
  <si>
    <t>MF Type</t>
  </si>
  <si>
    <t>Name</t>
  </si>
  <si>
    <t>Rating</t>
  </si>
  <si>
    <t>5*</t>
  </si>
  <si>
    <t>Consistency</t>
  </si>
  <si>
    <t>Protection</t>
  </si>
  <si>
    <t>4*</t>
  </si>
  <si>
    <t>NA</t>
  </si>
  <si>
    <t>CAGR</t>
  </si>
  <si>
    <t>Axis Small Cap</t>
  </si>
  <si>
    <t>Kotak Small Cap</t>
  </si>
  <si>
    <t>PGIM Mid Cap</t>
  </si>
  <si>
    <t>Axis Mid Cap</t>
  </si>
  <si>
    <t>Year</t>
  </si>
  <si>
    <t>Networth</t>
  </si>
  <si>
    <t>Total-Inv</t>
  </si>
  <si>
    <t>Year-Inv</t>
  </si>
  <si>
    <t>Inf-Factor</t>
  </si>
  <si>
    <t>Large Mid Cap</t>
  </si>
  <si>
    <t>Mirae Asset Emerging Bluechip</t>
  </si>
  <si>
    <t>Canara Robeco Emerging Equities</t>
  </si>
  <si>
    <t>IFC-PP</t>
  </si>
  <si>
    <t>IFC-FF</t>
  </si>
  <si>
    <t>SC-Axis</t>
  </si>
  <si>
    <t>SC-Kotak</t>
  </si>
  <si>
    <t>MC-PGIM</t>
  </si>
  <si>
    <t>MC-Axis</t>
  </si>
  <si>
    <t>LMC-Mirae</t>
  </si>
  <si>
    <t>LMC-Canara</t>
  </si>
  <si>
    <t>LC-Axis</t>
  </si>
  <si>
    <t>LC-Canara</t>
  </si>
  <si>
    <t>LMC-Tata</t>
  </si>
  <si>
    <t>LMC-ICICI</t>
  </si>
  <si>
    <t>Tata Digital</t>
  </si>
  <si>
    <t>ICICI Technology</t>
  </si>
  <si>
    <t>6y</t>
  </si>
  <si>
    <t>3*</t>
  </si>
  <si>
    <t>Quant Active</t>
  </si>
  <si>
    <t>LMC-Quant</t>
  </si>
  <si>
    <t>SIPE%</t>
  </si>
  <si>
    <t>Curr-Net-Value</t>
  </si>
  <si>
    <t>Fund-Inv</t>
  </si>
  <si>
    <t>Fund-Acc</t>
  </si>
  <si>
    <t>Curr-Fund-Value</t>
  </si>
  <si>
    <t>FundX</t>
  </si>
  <si>
    <t>LiqFund</t>
  </si>
  <si>
    <t>NetworthX</t>
  </si>
  <si>
    <t>FundE%</t>
  </si>
  <si>
    <t>SIP-E</t>
  </si>
  <si>
    <t>Fund-E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</si>
</sst>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10" fontId="0" fillId="0" borderId="1" xfId="0" applyNumberFormat="1" applyFill="1" applyBorder="1"/>
    <xf numFmtId="0" fontId="3" fillId="0" borderId="1" xfId="0" applyFont="1" applyBorder="1"/>
    <xf numFmtId="10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workbookViewId="0">
      <selection activeCell="D19" sqref="D19"/>
    </sheetView>
  </sheetViews>
  <sheetFormatPr defaultRowHeight="14.5" x14ac:dyDescent="0.35"/>
  <cols>
    <col min="1" max="2" width="11" bestFit="1" customWidth="1"/>
    <col min="3" max="3" width="15.6328125" bestFit="1" customWidth="1"/>
    <col min="4" max="4" width="28.90625" bestFit="1" customWidth="1"/>
    <col min="6" max="6" width="6.81640625" bestFit="1" customWidth="1"/>
    <col min="11" max="11" width="10.6328125" bestFit="1" customWidth="1"/>
    <col min="12" max="12" width="9.36328125" bestFit="1" customWidth="1"/>
  </cols>
  <sheetData>
    <row r="2" spans="1:12" s="1" customFormat="1" x14ac:dyDescent="0.35">
      <c r="A2" s="2"/>
      <c r="B2" s="2"/>
      <c r="C2" s="2" t="s">
        <v>15</v>
      </c>
      <c r="D2" s="2" t="s">
        <v>16</v>
      </c>
      <c r="E2" s="2" t="s">
        <v>8</v>
      </c>
      <c r="F2" s="2" t="s">
        <v>23</v>
      </c>
      <c r="G2" s="2" t="s">
        <v>9</v>
      </c>
      <c r="H2" s="2" t="s">
        <v>10</v>
      </c>
      <c r="I2" s="2" t="s">
        <v>11</v>
      </c>
      <c r="J2" s="2" t="s">
        <v>17</v>
      </c>
      <c r="K2" s="2" t="s">
        <v>19</v>
      </c>
      <c r="L2" s="2" t="s">
        <v>20</v>
      </c>
    </row>
    <row r="3" spans="1:12" x14ac:dyDescent="0.35">
      <c r="A3" s="3" t="s">
        <v>36</v>
      </c>
      <c r="B3" s="3">
        <v>122639</v>
      </c>
      <c r="C3" s="5" t="s">
        <v>0</v>
      </c>
      <c r="D3" s="5" t="s">
        <v>4</v>
      </c>
      <c r="E3" s="5" t="s">
        <v>7</v>
      </c>
      <c r="F3" s="6">
        <v>0.221</v>
      </c>
      <c r="G3" s="6">
        <v>0.24299999999999999</v>
      </c>
      <c r="H3" s="6">
        <v>0.3226</v>
      </c>
      <c r="I3" s="6">
        <v>0.52449999999999997</v>
      </c>
      <c r="J3" s="6" t="s">
        <v>18</v>
      </c>
      <c r="K3" s="6" t="s">
        <v>21</v>
      </c>
      <c r="L3" s="6" t="s">
        <v>18</v>
      </c>
    </row>
    <row r="4" spans="1:12" x14ac:dyDescent="0.35">
      <c r="A4" s="3" t="s">
        <v>37</v>
      </c>
      <c r="B4" s="3">
        <v>118551</v>
      </c>
      <c r="C4" s="3" t="s">
        <v>0</v>
      </c>
      <c r="D4" s="3" t="s">
        <v>12</v>
      </c>
      <c r="E4" s="3" t="s">
        <v>5</v>
      </c>
      <c r="F4" s="4">
        <v>0.215</v>
      </c>
      <c r="G4" s="4">
        <v>0.25080000000000002</v>
      </c>
      <c r="H4" s="4">
        <v>0.30509999999999998</v>
      </c>
      <c r="I4" s="4">
        <v>0.25519999999999998</v>
      </c>
      <c r="J4" s="3" t="s">
        <v>22</v>
      </c>
      <c r="K4" s="3" t="s">
        <v>22</v>
      </c>
      <c r="L4" s="3" t="s">
        <v>22</v>
      </c>
    </row>
    <row r="5" spans="1:12" x14ac:dyDescent="0.35">
      <c r="A5" s="3" t="s">
        <v>38</v>
      </c>
      <c r="B5" s="3">
        <v>125354</v>
      </c>
      <c r="C5" s="5" t="s">
        <v>1</v>
      </c>
      <c r="D5" s="5" t="s">
        <v>24</v>
      </c>
      <c r="E5" s="5" t="s">
        <v>6</v>
      </c>
      <c r="F5" s="6">
        <v>0.26919999999999999</v>
      </c>
      <c r="G5" s="6">
        <v>0.25190000000000001</v>
      </c>
      <c r="H5" s="6">
        <v>0.3538</v>
      </c>
      <c r="I5" s="6">
        <v>0.63959999999999995</v>
      </c>
      <c r="J5" s="6" t="s">
        <v>18</v>
      </c>
      <c r="K5" s="6" t="s">
        <v>21</v>
      </c>
      <c r="L5" s="6" t="s">
        <v>18</v>
      </c>
    </row>
    <row r="6" spans="1:12" x14ac:dyDescent="0.35">
      <c r="A6" s="3" t="s">
        <v>39</v>
      </c>
      <c r="B6" s="3">
        <v>120164</v>
      </c>
      <c r="C6" s="3" t="s">
        <v>1</v>
      </c>
      <c r="D6" s="3" t="s">
        <v>25</v>
      </c>
      <c r="E6" s="3" t="s">
        <v>5</v>
      </c>
      <c r="F6" s="4">
        <v>0.22600000000000001</v>
      </c>
      <c r="G6" s="4">
        <v>0.24790000000000001</v>
      </c>
      <c r="H6" s="4">
        <v>0.38159999999999999</v>
      </c>
      <c r="I6" s="4">
        <v>0.79659999999999997</v>
      </c>
      <c r="J6" s="4" t="s">
        <v>21</v>
      </c>
      <c r="K6" s="4" t="s">
        <v>18</v>
      </c>
      <c r="L6" s="4" t="s">
        <v>18</v>
      </c>
    </row>
    <row r="7" spans="1:12" s="10" customFormat="1" x14ac:dyDescent="0.35">
      <c r="A7" s="8" t="s">
        <v>40</v>
      </c>
      <c r="B7" s="8">
        <v>125307</v>
      </c>
      <c r="C7" s="8" t="s">
        <v>2</v>
      </c>
      <c r="D7" s="8" t="s">
        <v>26</v>
      </c>
      <c r="E7" s="8" t="s">
        <v>6</v>
      </c>
      <c r="F7" s="9">
        <v>0.2167</v>
      </c>
      <c r="G7" s="9">
        <v>0.2492</v>
      </c>
      <c r="H7" s="9">
        <v>0.39529999999999998</v>
      </c>
      <c r="I7" s="9">
        <v>0.71030000000000004</v>
      </c>
      <c r="J7" s="9" t="s">
        <v>18</v>
      </c>
      <c r="K7" s="9" t="s">
        <v>18</v>
      </c>
      <c r="L7" s="9" t="s">
        <v>18</v>
      </c>
    </row>
    <row r="8" spans="1:12" x14ac:dyDescent="0.35">
      <c r="A8" s="3" t="s">
        <v>41</v>
      </c>
      <c r="B8" s="3">
        <v>120505</v>
      </c>
      <c r="C8" s="3" t="s">
        <v>2</v>
      </c>
      <c r="D8" s="3" t="s">
        <v>27</v>
      </c>
      <c r="E8" s="3" t="s">
        <v>5</v>
      </c>
      <c r="F8" s="4">
        <v>0.2152</v>
      </c>
      <c r="G8" s="4">
        <v>0.25019999999999998</v>
      </c>
      <c r="H8" s="4">
        <v>0.29430000000000001</v>
      </c>
      <c r="I8" s="4">
        <v>0.4834</v>
      </c>
      <c r="J8" s="4" t="s">
        <v>18</v>
      </c>
      <c r="K8" s="4" t="s">
        <v>21</v>
      </c>
      <c r="L8" s="4" t="s">
        <v>18</v>
      </c>
    </row>
    <row r="9" spans="1:12" x14ac:dyDescent="0.35">
      <c r="A9" s="3" t="s">
        <v>42</v>
      </c>
      <c r="B9" s="3">
        <v>118834</v>
      </c>
      <c r="C9" s="5" t="s">
        <v>33</v>
      </c>
      <c r="D9" s="5" t="s">
        <v>34</v>
      </c>
      <c r="E9" s="5" t="s">
        <v>5</v>
      </c>
      <c r="F9" s="6">
        <v>0.255</v>
      </c>
      <c r="G9" s="6">
        <v>0.23469999999999999</v>
      </c>
      <c r="H9" s="6">
        <v>0.27010000000000001</v>
      </c>
      <c r="I9" s="6">
        <v>0.45069999999999999</v>
      </c>
      <c r="J9" s="6" t="s">
        <v>18</v>
      </c>
      <c r="K9" s="6" t="s">
        <v>18</v>
      </c>
      <c r="L9" s="6" t="s">
        <v>21</v>
      </c>
    </row>
    <row r="10" spans="1:12" x14ac:dyDescent="0.35">
      <c r="A10" s="3" t="s">
        <v>43</v>
      </c>
      <c r="B10" s="3">
        <v>118278</v>
      </c>
      <c r="C10" s="3" t="s">
        <v>33</v>
      </c>
      <c r="D10" s="3" t="s">
        <v>35</v>
      </c>
      <c r="E10" s="3" t="s">
        <v>5</v>
      </c>
      <c r="F10" s="4">
        <v>0.2326</v>
      </c>
      <c r="G10" s="4">
        <v>0.21629999999999999</v>
      </c>
      <c r="H10" s="4">
        <v>0.24479999999999999</v>
      </c>
      <c r="I10" s="4">
        <v>0.4254</v>
      </c>
      <c r="J10" s="4" t="s">
        <v>18</v>
      </c>
      <c r="K10" s="4" t="s">
        <v>21</v>
      </c>
      <c r="L10" s="4" t="s">
        <v>21</v>
      </c>
    </row>
    <row r="11" spans="1:12" x14ac:dyDescent="0.35">
      <c r="A11" s="3" t="s">
        <v>44</v>
      </c>
      <c r="B11" s="3">
        <v>120465</v>
      </c>
      <c r="C11" s="3" t="s">
        <v>3</v>
      </c>
      <c r="D11" s="3" t="s">
        <v>13</v>
      </c>
      <c r="E11" s="3" t="s">
        <v>5</v>
      </c>
      <c r="F11" s="4">
        <v>0.17460000000000001</v>
      </c>
      <c r="G11" s="4">
        <v>0.217</v>
      </c>
      <c r="H11" s="4">
        <v>0.22409999999999999</v>
      </c>
      <c r="I11" s="4">
        <v>0.28570000000000001</v>
      </c>
      <c r="J11" s="4" t="s">
        <v>18</v>
      </c>
      <c r="K11" s="4" t="s">
        <v>18</v>
      </c>
      <c r="L11" s="4" t="s">
        <v>18</v>
      </c>
    </row>
    <row r="12" spans="1:12" x14ac:dyDescent="0.35">
      <c r="A12" s="3" t="s">
        <v>45</v>
      </c>
      <c r="B12" s="3">
        <v>118269</v>
      </c>
      <c r="C12" s="3" t="s">
        <v>3</v>
      </c>
      <c r="D12" s="3" t="s">
        <v>14</v>
      </c>
      <c r="E12" s="3" t="s">
        <v>5</v>
      </c>
      <c r="F12" s="4">
        <v>0.16109999999999999</v>
      </c>
      <c r="G12" s="4">
        <v>0.20619999999999999</v>
      </c>
      <c r="H12" s="4">
        <v>0.2414</v>
      </c>
      <c r="I12" s="4">
        <v>0.32140000000000002</v>
      </c>
      <c r="J12" s="4" t="s">
        <v>18</v>
      </c>
      <c r="K12" s="4" t="s">
        <v>18</v>
      </c>
      <c r="L12" s="4" t="s">
        <v>18</v>
      </c>
    </row>
    <row r="13" spans="1:12" x14ac:dyDescent="0.35">
      <c r="A13" s="3" t="s">
        <v>46</v>
      </c>
      <c r="B13" s="3">
        <v>135800</v>
      </c>
      <c r="C13" s="5" t="s">
        <v>33</v>
      </c>
      <c r="D13" s="5" t="s">
        <v>48</v>
      </c>
      <c r="E13" s="5" t="s">
        <v>50</v>
      </c>
      <c r="F13" s="6">
        <v>0.27460000000000001</v>
      </c>
      <c r="G13" s="6">
        <v>0.3518</v>
      </c>
      <c r="H13" s="6">
        <v>0.41070000000000001</v>
      </c>
      <c r="I13" s="6">
        <v>0.82850000000000001</v>
      </c>
      <c r="J13" s="6" t="s">
        <v>22</v>
      </c>
      <c r="K13" s="6" t="s">
        <v>21</v>
      </c>
      <c r="L13" s="6" t="s">
        <v>21</v>
      </c>
    </row>
    <row r="14" spans="1:12" x14ac:dyDescent="0.35">
      <c r="A14" s="3" t="s">
        <v>47</v>
      </c>
      <c r="B14" s="3">
        <v>120594</v>
      </c>
      <c r="C14" s="3" t="s">
        <v>33</v>
      </c>
      <c r="D14" s="3" t="s">
        <v>49</v>
      </c>
      <c r="E14" s="3" t="s">
        <v>5</v>
      </c>
      <c r="F14" s="4">
        <v>0.27939999999999998</v>
      </c>
      <c r="G14" s="4">
        <v>0.3422</v>
      </c>
      <c r="H14" s="4">
        <v>0.4269</v>
      </c>
      <c r="I14" s="4">
        <v>0.80330000000000001</v>
      </c>
      <c r="J14" s="7" t="s">
        <v>22</v>
      </c>
      <c r="K14" s="7" t="s">
        <v>21</v>
      </c>
      <c r="L14" s="7" t="s">
        <v>51</v>
      </c>
    </row>
    <row r="15" spans="1:12" x14ac:dyDescent="0.35">
      <c r="A15" s="3" t="s">
        <v>53</v>
      </c>
      <c r="B15" s="3">
        <v>120823</v>
      </c>
      <c r="C15" s="3" t="s">
        <v>33</v>
      </c>
      <c r="D15" s="3" t="s">
        <v>52</v>
      </c>
      <c r="E15" s="3" t="s">
        <v>5</v>
      </c>
      <c r="F15" s="4">
        <v>0.2205</v>
      </c>
      <c r="G15" s="4">
        <v>0.27010000000000001</v>
      </c>
      <c r="H15" s="4">
        <v>0.35149999999999998</v>
      </c>
      <c r="I15" s="4">
        <v>0.66869999999999996</v>
      </c>
      <c r="J15" s="7" t="s">
        <v>22</v>
      </c>
      <c r="K15" s="7" t="s">
        <v>21</v>
      </c>
      <c r="L15" s="7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A69E-7A4E-40EC-B878-5841F701ABBB}">
  <dimension ref="A1:Q21"/>
  <sheetViews>
    <sheetView tabSelected="1" workbookViewId="0">
      <selection activeCell="J8" sqref="J8"/>
    </sheetView>
  </sheetViews>
  <sheetFormatPr defaultRowHeight="14.5" x14ac:dyDescent="0.35"/>
  <cols>
    <col min="1" max="1" width="3.90625" bestFit="1" customWidth="1"/>
    <col min="2" max="2" width="6.90625" customWidth="1"/>
    <col min="3" max="3" width="8.1796875" bestFit="1" customWidth="1"/>
    <col min="4" max="4" width="7.7265625" bestFit="1" customWidth="1"/>
    <col min="5" max="5" width="8.1796875" bestFit="1" customWidth="1"/>
    <col min="6" max="6" width="5.7265625" bestFit="1" customWidth="1"/>
    <col min="7" max="7" width="7.81640625" bestFit="1" customWidth="1"/>
    <col min="8" max="8" width="5.81640625" bestFit="1" customWidth="1"/>
    <col min="9" max="9" width="7.81640625" bestFit="1" customWidth="1"/>
    <col min="10" max="10" width="8.453125" bestFit="1" customWidth="1"/>
    <col min="11" max="11" width="8.90625" bestFit="1" customWidth="1"/>
    <col min="12" max="12" width="14.6328125" bestFit="1" customWidth="1"/>
    <col min="13" max="13" width="6" bestFit="1" customWidth="1"/>
    <col min="14" max="14" width="7.36328125" bestFit="1" customWidth="1"/>
    <col min="16" max="16" width="13.36328125" bestFit="1" customWidth="1"/>
    <col min="17" max="17" width="9.7265625" bestFit="1" customWidth="1"/>
  </cols>
  <sheetData>
    <row r="1" spans="1:17" x14ac:dyDescent="0.35">
      <c r="A1" t="s">
        <v>8</v>
      </c>
      <c r="B1" t="s">
        <v>28</v>
      </c>
      <c r="C1" t="s">
        <v>56</v>
      </c>
      <c r="D1" t="s">
        <v>31</v>
      </c>
      <c r="E1" t="s">
        <v>30</v>
      </c>
      <c r="F1" t="s">
        <v>54</v>
      </c>
      <c r="G1" t="s">
        <v>62</v>
      </c>
      <c r="H1" t="s">
        <v>63</v>
      </c>
      <c r="I1" t="s">
        <v>64</v>
      </c>
      <c r="J1" t="s">
        <v>57</v>
      </c>
      <c r="K1" t="s">
        <v>32</v>
      </c>
      <c r="L1" t="s">
        <v>58</v>
      </c>
      <c r="M1" t="s">
        <v>59</v>
      </c>
      <c r="N1" t="s">
        <v>60</v>
      </c>
      <c r="O1" t="s">
        <v>29</v>
      </c>
      <c r="P1" t="s">
        <v>55</v>
      </c>
      <c r="Q1" t="s">
        <v>61</v>
      </c>
    </row>
    <row r="2" spans="1:17" x14ac:dyDescent="0.35">
      <c r="A2">
        <v>1</v>
      </c>
      <c r="B2">
        <v>2022</v>
      </c>
      <c r="C2">
        <v>15</v>
      </c>
      <c r="D2">
        <v>12</v>
      </c>
      <c r="E2">
        <f>C2+D2</f>
        <v>27</v>
      </c>
      <c r="F2">
        <v>7.0000000000000007E-2</v>
      </c>
      <c r="G2">
        <v>0.15</v>
      </c>
      <c r="H2">
        <f>ROUND(D2*(1+F2),2)</f>
        <v>12.84</v>
      </c>
      <c r="I2">
        <f>ROUND(C2*(1+G2),2)</f>
        <v>17.25</v>
      </c>
      <c r="J2">
        <f>H2+I2</f>
        <v>30.09</v>
      </c>
      <c r="K2">
        <f>ROUND(1.08^A2,2)</f>
        <v>1.08</v>
      </c>
      <c r="L2">
        <f>ROUND(J2/K2,2)</f>
        <v>27.86</v>
      </c>
      <c r="M2">
        <f>ROUND(J2/E2,2)</f>
        <v>1.1100000000000001</v>
      </c>
      <c r="N2">
        <v>15</v>
      </c>
      <c r="O2">
        <f>J2+N2</f>
        <v>45.09</v>
      </c>
      <c r="P2">
        <f>ROUND(O2/K2,2)</f>
        <v>41.75</v>
      </c>
      <c r="Q2">
        <f>ROUND(O2/(E2+N2),2)</f>
        <v>1.07</v>
      </c>
    </row>
    <row r="3" spans="1:17" x14ac:dyDescent="0.35">
      <c r="A3">
        <v>2</v>
      </c>
      <c r="B3">
        <f>B2+1</f>
        <v>2023</v>
      </c>
      <c r="C3">
        <f>ROUND(J2,2)</f>
        <v>30.09</v>
      </c>
      <c r="D3">
        <f>ROUND(D2*1.1,2)</f>
        <v>13.2</v>
      </c>
      <c r="E3">
        <f>E2+D3</f>
        <v>40.200000000000003</v>
      </c>
      <c r="F3">
        <v>7.0000000000000007E-2</v>
      </c>
      <c r="G3">
        <v>0.15</v>
      </c>
      <c r="H3">
        <f t="shared" ref="H3:H21" si="0">ROUND(D3*(1+F3),2)</f>
        <v>14.12</v>
      </c>
      <c r="I3">
        <f t="shared" ref="I3:I21" si="1">ROUND(C3*(1+G3),2)</f>
        <v>34.6</v>
      </c>
      <c r="J3">
        <f>H3+I3</f>
        <v>48.72</v>
      </c>
      <c r="K3">
        <f t="shared" ref="K2:K21" si="2">ROUND(1.08^A3,2)</f>
        <v>1.17</v>
      </c>
      <c r="L3">
        <f t="shared" ref="L3:L21" si="3">ROUND(J3/K3,2)</f>
        <v>41.64</v>
      </c>
      <c r="M3">
        <f t="shared" ref="M3:M21" si="4">ROUND(J3/E3,2)</f>
        <v>1.21</v>
      </c>
      <c r="N3">
        <f>N2+6</f>
        <v>21</v>
      </c>
      <c r="O3">
        <f t="shared" ref="O3:O21" si="5">J3+N3</f>
        <v>69.72</v>
      </c>
      <c r="P3">
        <f t="shared" ref="P3:P21" si="6">ROUND(O3/K3,2)</f>
        <v>59.59</v>
      </c>
      <c r="Q3">
        <f t="shared" ref="Q3:Q21" si="7">ROUND(O3/(E3+N3),2)</f>
        <v>1.1399999999999999</v>
      </c>
    </row>
    <row r="4" spans="1:17" x14ac:dyDescent="0.35">
      <c r="A4">
        <v>3</v>
      </c>
      <c r="B4">
        <f t="shared" ref="B4:B20" si="8">B3+1</f>
        <v>2024</v>
      </c>
      <c r="C4">
        <f t="shared" ref="C4:C21" si="9">ROUND(J3,2)</f>
        <v>48.72</v>
      </c>
      <c r="D4">
        <f t="shared" ref="D4:D21" si="10">ROUND(D3*1.1,2)</f>
        <v>14.52</v>
      </c>
      <c r="E4">
        <f t="shared" ref="E4:E21" si="11">E3+D4</f>
        <v>54.72</v>
      </c>
      <c r="F4">
        <v>7.0000000000000007E-2</v>
      </c>
      <c r="G4">
        <v>0.15</v>
      </c>
      <c r="H4">
        <f t="shared" si="0"/>
        <v>15.54</v>
      </c>
      <c r="I4">
        <f t="shared" si="1"/>
        <v>56.03</v>
      </c>
      <c r="J4">
        <f t="shared" ref="J3:J21" si="12">H4+I4</f>
        <v>71.569999999999993</v>
      </c>
      <c r="K4">
        <f t="shared" si="2"/>
        <v>1.26</v>
      </c>
      <c r="L4">
        <f t="shared" si="3"/>
        <v>56.8</v>
      </c>
      <c r="M4">
        <f t="shared" si="4"/>
        <v>1.31</v>
      </c>
      <c r="N4">
        <f t="shared" ref="N4:N21" si="13">N3+6</f>
        <v>27</v>
      </c>
      <c r="O4">
        <f t="shared" si="5"/>
        <v>98.57</v>
      </c>
      <c r="P4">
        <f t="shared" si="6"/>
        <v>78.23</v>
      </c>
      <c r="Q4">
        <f t="shared" si="7"/>
        <v>1.21</v>
      </c>
    </row>
    <row r="5" spans="1:17" x14ac:dyDescent="0.35">
      <c r="A5">
        <v>4</v>
      </c>
      <c r="B5">
        <f t="shared" si="8"/>
        <v>2025</v>
      </c>
      <c r="C5">
        <f t="shared" si="9"/>
        <v>71.569999999999993</v>
      </c>
      <c r="D5">
        <f t="shared" si="10"/>
        <v>15.97</v>
      </c>
      <c r="E5">
        <f t="shared" si="11"/>
        <v>70.69</v>
      </c>
      <c r="F5">
        <v>7.0000000000000007E-2</v>
      </c>
      <c r="G5">
        <v>0.15</v>
      </c>
      <c r="H5">
        <f t="shared" si="0"/>
        <v>17.09</v>
      </c>
      <c r="I5">
        <f t="shared" si="1"/>
        <v>82.31</v>
      </c>
      <c r="J5">
        <f t="shared" si="12"/>
        <v>99.4</v>
      </c>
      <c r="K5">
        <f t="shared" si="2"/>
        <v>1.36</v>
      </c>
      <c r="L5">
        <f t="shared" si="3"/>
        <v>73.09</v>
      </c>
      <c r="M5">
        <f t="shared" si="4"/>
        <v>1.41</v>
      </c>
      <c r="N5">
        <f t="shared" si="13"/>
        <v>33</v>
      </c>
      <c r="O5">
        <f t="shared" si="5"/>
        <v>132.4</v>
      </c>
      <c r="P5">
        <f t="shared" si="6"/>
        <v>97.35</v>
      </c>
      <c r="Q5">
        <f t="shared" si="7"/>
        <v>1.28</v>
      </c>
    </row>
    <row r="6" spans="1:17" x14ac:dyDescent="0.35">
      <c r="A6">
        <v>5</v>
      </c>
      <c r="B6">
        <f t="shared" si="8"/>
        <v>2026</v>
      </c>
      <c r="C6">
        <f t="shared" si="9"/>
        <v>99.4</v>
      </c>
      <c r="D6">
        <f t="shared" si="10"/>
        <v>17.57</v>
      </c>
      <c r="E6">
        <f t="shared" si="11"/>
        <v>88.259999999999991</v>
      </c>
      <c r="F6">
        <v>7.0000000000000007E-2</v>
      </c>
      <c r="G6">
        <v>0.15</v>
      </c>
      <c r="H6">
        <f t="shared" si="0"/>
        <v>18.8</v>
      </c>
      <c r="I6">
        <f t="shared" si="1"/>
        <v>114.31</v>
      </c>
      <c r="J6">
        <f t="shared" si="12"/>
        <v>133.11000000000001</v>
      </c>
      <c r="K6">
        <f t="shared" si="2"/>
        <v>1.47</v>
      </c>
      <c r="L6">
        <f t="shared" si="3"/>
        <v>90.55</v>
      </c>
      <c r="M6">
        <f t="shared" si="4"/>
        <v>1.51</v>
      </c>
      <c r="N6">
        <f t="shared" si="13"/>
        <v>39</v>
      </c>
      <c r="O6">
        <f t="shared" si="5"/>
        <v>172.11</v>
      </c>
      <c r="P6">
        <f t="shared" si="6"/>
        <v>117.08</v>
      </c>
      <c r="Q6">
        <f t="shared" si="7"/>
        <v>1.35</v>
      </c>
    </row>
    <row r="7" spans="1:17" x14ac:dyDescent="0.35">
      <c r="A7">
        <v>6</v>
      </c>
      <c r="B7">
        <f t="shared" si="8"/>
        <v>2027</v>
      </c>
      <c r="C7">
        <f>ROUND(J6,2)</f>
        <v>133.11000000000001</v>
      </c>
      <c r="D7">
        <f t="shared" si="10"/>
        <v>19.329999999999998</v>
      </c>
      <c r="E7">
        <f t="shared" si="11"/>
        <v>107.58999999999999</v>
      </c>
      <c r="F7">
        <v>7.0000000000000007E-2</v>
      </c>
      <c r="G7">
        <v>0.15</v>
      </c>
      <c r="H7">
        <f t="shared" si="0"/>
        <v>20.68</v>
      </c>
      <c r="I7">
        <f t="shared" si="1"/>
        <v>153.08000000000001</v>
      </c>
      <c r="J7">
        <f t="shared" si="12"/>
        <v>173.76000000000002</v>
      </c>
      <c r="K7">
        <f t="shared" si="2"/>
        <v>1.59</v>
      </c>
      <c r="L7">
        <f t="shared" si="3"/>
        <v>109.28</v>
      </c>
      <c r="M7">
        <f t="shared" si="4"/>
        <v>1.62</v>
      </c>
      <c r="N7">
        <f t="shared" si="13"/>
        <v>45</v>
      </c>
      <c r="O7">
        <f t="shared" si="5"/>
        <v>218.76000000000002</v>
      </c>
      <c r="P7">
        <f t="shared" si="6"/>
        <v>137.58000000000001</v>
      </c>
      <c r="Q7">
        <f t="shared" si="7"/>
        <v>1.43</v>
      </c>
    </row>
    <row r="8" spans="1:17" x14ac:dyDescent="0.35">
      <c r="A8">
        <v>7</v>
      </c>
      <c r="B8">
        <f t="shared" si="8"/>
        <v>2028</v>
      </c>
      <c r="C8">
        <f t="shared" si="9"/>
        <v>173.76</v>
      </c>
      <c r="D8">
        <f t="shared" si="10"/>
        <v>21.26</v>
      </c>
      <c r="E8">
        <f t="shared" si="11"/>
        <v>128.85</v>
      </c>
      <c r="F8">
        <v>7.0000000000000007E-2</v>
      </c>
      <c r="G8">
        <v>0.15</v>
      </c>
      <c r="H8">
        <f t="shared" si="0"/>
        <v>22.75</v>
      </c>
      <c r="I8">
        <f t="shared" si="1"/>
        <v>199.82</v>
      </c>
      <c r="J8">
        <f t="shared" si="12"/>
        <v>222.57</v>
      </c>
      <c r="K8">
        <f t="shared" si="2"/>
        <v>1.71</v>
      </c>
      <c r="L8">
        <f t="shared" si="3"/>
        <v>130.16</v>
      </c>
      <c r="M8">
        <f t="shared" si="4"/>
        <v>1.73</v>
      </c>
      <c r="N8">
        <f t="shared" si="13"/>
        <v>51</v>
      </c>
      <c r="O8">
        <f t="shared" si="5"/>
        <v>273.57</v>
      </c>
      <c r="P8">
        <f t="shared" si="6"/>
        <v>159.97999999999999</v>
      </c>
      <c r="Q8">
        <f t="shared" si="7"/>
        <v>1.52</v>
      </c>
    </row>
    <row r="9" spans="1:17" x14ac:dyDescent="0.35">
      <c r="A9">
        <v>8</v>
      </c>
      <c r="B9">
        <f t="shared" si="8"/>
        <v>2029</v>
      </c>
      <c r="C9">
        <f t="shared" si="9"/>
        <v>222.57</v>
      </c>
      <c r="D9">
        <f t="shared" si="10"/>
        <v>23.39</v>
      </c>
      <c r="E9">
        <f t="shared" si="11"/>
        <v>152.24</v>
      </c>
      <c r="F9">
        <v>7.0000000000000007E-2</v>
      </c>
      <c r="G9">
        <v>0.15</v>
      </c>
      <c r="H9">
        <f t="shared" si="0"/>
        <v>25.03</v>
      </c>
      <c r="I9">
        <f t="shared" si="1"/>
        <v>255.96</v>
      </c>
      <c r="J9">
        <f t="shared" si="12"/>
        <v>280.99</v>
      </c>
      <c r="K9">
        <f t="shared" si="2"/>
        <v>1.85</v>
      </c>
      <c r="L9">
        <f t="shared" si="3"/>
        <v>151.88999999999999</v>
      </c>
      <c r="M9">
        <f t="shared" si="4"/>
        <v>1.85</v>
      </c>
      <c r="N9">
        <f t="shared" si="13"/>
        <v>57</v>
      </c>
      <c r="O9">
        <f t="shared" si="5"/>
        <v>337.99</v>
      </c>
      <c r="P9">
        <f t="shared" si="6"/>
        <v>182.7</v>
      </c>
      <c r="Q9">
        <f t="shared" si="7"/>
        <v>1.62</v>
      </c>
    </row>
    <row r="10" spans="1:17" x14ac:dyDescent="0.35">
      <c r="A10">
        <v>9</v>
      </c>
      <c r="B10">
        <f t="shared" si="8"/>
        <v>2030</v>
      </c>
      <c r="C10">
        <f t="shared" si="9"/>
        <v>280.99</v>
      </c>
      <c r="D10">
        <f t="shared" si="10"/>
        <v>25.73</v>
      </c>
      <c r="E10">
        <f t="shared" si="11"/>
        <v>177.97</v>
      </c>
      <c r="F10">
        <v>7.0000000000000007E-2</v>
      </c>
      <c r="G10">
        <v>0.15</v>
      </c>
      <c r="H10">
        <f t="shared" si="0"/>
        <v>27.53</v>
      </c>
      <c r="I10">
        <f t="shared" si="1"/>
        <v>323.14</v>
      </c>
      <c r="J10">
        <f t="shared" si="12"/>
        <v>350.66999999999996</v>
      </c>
      <c r="K10">
        <f t="shared" si="2"/>
        <v>2</v>
      </c>
      <c r="L10">
        <f t="shared" si="3"/>
        <v>175.34</v>
      </c>
      <c r="M10">
        <f t="shared" si="4"/>
        <v>1.97</v>
      </c>
      <c r="N10">
        <f t="shared" si="13"/>
        <v>63</v>
      </c>
      <c r="O10">
        <f t="shared" si="5"/>
        <v>413.66999999999996</v>
      </c>
      <c r="P10">
        <f t="shared" si="6"/>
        <v>206.84</v>
      </c>
      <c r="Q10">
        <f t="shared" si="7"/>
        <v>1.72</v>
      </c>
    </row>
    <row r="11" spans="1:17" x14ac:dyDescent="0.35">
      <c r="A11">
        <v>10</v>
      </c>
      <c r="B11">
        <f t="shared" si="8"/>
        <v>2031</v>
      </c>
      <c r="C11">
        <f t="shared" si="9"/>
        <v>350.67</v>
      </c>
      <c r="D11">
        <f t="shared" si="10"/>
        <v>28.3</v>
      </c>
      <c r="E11">
        <f t="shared" si="11"/>
        <v>206.27</v>
      </c>
      <c r="F11">
        <v>7.0000000000000007E-2</v>
      </c>
      <c r="G11">
        <v>0.15</v>
      </c>
      <c r="H11">
        <f t="shared" si="0"/>
        <v>30.28</v>
      </c>
      <c r="I11">
        <f t="shared" si="1"/>
        <v>403.27</v>
      </c>
      <c r="J11">
        <f t="shared" si="12"/>
        <v>433.54999999999995</v>
      </c>
      <c r="K11">
        <f t="shared" si="2"/>
        <v>2.16</v>
      </c>
      <c r="L11">
        <f t="shared" si="3"/>
        <v>200.72</v>
      </c>
      <c r="M11">
        <f t="shared" si="4"/>
        <v>2.1</v>
      </c>
      <c r="N11">
        <f t="shared" si="13"/>
        <v>69</v>
      </c>
      <c r="O11">
        <f t="shared" si="5"/>
        <v>502.54999999999995</v>
      </c>
      <c r="P11">
        <f t="shared" si="6"/>
        <v>232.66</v>
      </c>
      <c r="Q11">
        <f t="shared" si="7"/>
        <v>1.83</v>
      </c>
    </row>
    <row r="12" spans="1:17" x14ac:dyDescent="0.35">
      <c r="A12">
        <v>11</v>
      </c>
      <c r="B12">
        <f t="shared" si="8"/>
        <v>2032</v>
      </c>
      <c r="C12">
        <f t="shared" si="9"/>
        <v>433.55</v>
      </c>
      <c r="D12">
        <f t="shared" si="10"/>
        <v>31.13</v>
      </c>
      <c r="E12">
        <f t="shared" si="11"/>
        <v>237.4</v>
      </c>
      <c r="F12">
        <v>7.0000000000000007E-2</v>
      </c>
      <c r="G12">
        <v>0.15</v>
      </c>
      <c r="H12">
        <f t="shared" si="0"/>
        <v>33.31</v>
      </c>
      <c r="I12">
        <f t="shared" si="1"/>
        <v>498.58</v>
      </c>
      <c r="J12">
        <f t="shared" si="12"/>
        <v>531.89</v>
      </c>
      <c r="K12">
        <f t="shared" si="2"/>
        <v>2.33</v>
      </c>
      <c r="L12">
        <f t="shared" si="3"/>
        <v>228.28</v>
      </c>
      <c r="M12">
        <f t="shared" si="4"/>
        <v>2.2400000000000002</v>
      </c>
      <c r="N12">
        <f t="shared" si="13"/>
        <v>75</v>
      </c>
      <c r="O12">
        <f t="shared" si="5"/>
        <v>606.89</v>
      </c>
      <c r="P12">
        <f t="shared" si="6"/>
        <v>260.47000000000003</v>
      </c>
      <c r="Q12">
        <f t="shared" si="7"/>
        <v>1.94</v>
      </c>
    </row>
    <row r="13" spans="1:17" x14ac:dyDescent="0.35">
      <c r="A13">
        <v>12</v>
      </c>
      <c r="B13">
        <f t="shared" si="8"/>
        <v>2033</v>
      </c>
      <c r="C13">
        <f t="shared" si="9"/>
        <v>531.89</v>
      </c>
      <c r="D13">
        <f t="shared" si="10"/>
        <v>34.24</v>
      </c>
      <c r="E13">
        <f t="shared" si="11"/>
        <v>271.64</v>
      </c>
      <c r="F13">
        <v>7.0000000000000007E-2</v>
      </c>
      <c r="G13">
        <v>0.15</v>
      </c>
      <c r="H13">
        <f t="shared" si="0"/>
        <v>36.64</v>
      </c>
      <c r="I13">
        <f t="shared" si="1"/>
        <v>611.66999999999996</v>
      </c>
      <c r="J13">
        <f t="shared" si="12"/>
        <v>648.30999999999995</v>
      </c>
      <c r="K13">
        <f t="shared" si="2"/>
        <v>2.52</v>
      </c>
      <c r="L13">
        <f t="shared" si="3"/>
        <v>257.27</v>
      </c>
      <c r="M13">
        <f t="shared" si="4"/>
        <v>2.39</v>
      </c>
      <c r="N13">
        <f t="shared" si="13"/>
        <v>81</v>
      </c>
      <c r="O13">
        <f t="shared" si="5"/>
        <v>729.31</v>
      </c>
      <c r="P13">
        <f t="shared" si="6"/>
        <v>289.41000000000003</v>
      </c>
      <c r="Q13">
        <f t="shared" si="7"/>
        <v>2.0699999999999998</v>
      </c>
    </row>
    <row r="14" spans="1:17" x14ac:dyDescent="0.35">
      <c r="A14">
        <v>13</v>
      </c>
      <c r="B14">
        <f t="shared" si="8"/>
        <v>2034</v>
      </c>
      <c r="C14">
        <f t="shared" si="9"/>
        <v>648.30999999999995</v>
      </c>
      <c r="D14">
        <f t="shared" si="10"/>
        <v>37.659999999999997</v>
      </c>
      <c r="E14">
        <f t="shared" si="11"/>
        <v>309.29999999999995</v>
      </c>
      <c r="F14">
        <v>7.0000000000000007E-2</v>
      </c>
      <c r="G14">
        <v>0.15</v>
      </c>
      <c r="H14">
        <f t="shared" si="0"/>
        <v>40.299999999999997</v>
      </c>
      <c r="I14">
        <f t="shared" si="1"/>
        <v>745.56</v>
      </c>
      <c r="J14">
        <f t="shared" si="12"/>
        <v>785.8599999999999</v>
      </c>
      <c r="K14">
        <f t="shared" si="2"/>
        <v>2.72</v>
      </c>
      <c r="L14">
        <f t="shared" si="3"/>
        <v>288.92</v>
      </c>
      <c r="M14">
        <f t="shared" si="4"/>
        <v>2.54</v>
      </c>
      <c r="N14">
        <f t="shared" si="13"/>
        <v>87</v>
      </c>
      <c r="O14">
        <f t="shared" si="5"/>
        <v>872.8599999999999</v>
      </c>
      <c r="P14">
        <f t="shared" si="6"/>
        <v>320.89999999999998</v>
      </c>
      <c r="Q14">
        <f t="shared" si="7"/>
        <v>2.2000000000000002</v>
      </c>
    </row>
    <row r="15" spans="1:17" x14ac:dyDescent="0.35">
      <c r="A15">
        <v>14</v>
      </c>
      <c r="B15">
        <f t="shared" si="8"/>
        <v>2035</v>
      </c>
      <c r="C15">
        <f t="shared" si="9"/>
        <v>785.86</v>
      </c>
      <c r="D15">
        <f t="shared" si="10"/>
        <v>41.43</v>
      </c>
      <c r="E15">
        <f t="shared" si="11"/>
        <v>350.72999999999996</v>
      </c>
      <c r="F15">
        <v>7.0000000000000007E-2</v>
      </c>
      <c r="G15">
        <v>0.15</v>
      </c>
      <c r="H15">
        <f t="shared" si="0"/>
        <v>44.33</v>
      </c>
      <c r="I15">
        <f t="shared" si="1"/>
        <v>903.74</v>
      </c>
      <c r="J15">
        <f t="shared" si="12"/>
        <v>948.07</v>
      </c>
      <c r="K15">
        <f t="shared" si="2"/>
        <v>2.94</v>
      </c>
      <c r="L15">
        <f t="shared" si="3"/>
        <v>322.47000000000003</v>
      </c>
      <c r="M15">
        <f t="shared" si="4"/>
        <v>2.7</v>
      </c>
      <c r="N15">
        <f t="shared" si="13"/>
        <v>93</v>
      </c>
      <c r="O15">
        <f t="shared" si="5"/>
        <v>1041.0700000000002</v>
      </c>
      <c r="P15">
        <f t="shared" si="6"/>
        <v>354.11</v>
      </c>
      <c r="Q15">
        <f t="shared" si="7"/>
        <v>2.35</v>
      </c>
    </row>
    <row r="16" spans="1:17" x14ac:dyDescent="0.35">
      <c r="A16">
        <v>15</v>
      </c>
      <c r="B16">
        <f t="shared" si="8"/>
        <v>2036</v>
      </c>
      <c r="C16">
        <f t="shared" si="9"/>
        <v>948.07</v>
      </c>
      <c r="D16">
        <f t="shared" si="10"/>
        <v>45.57</v>
      </c>
      <c r="E16">
        <f t="shared" si="11"/>
        <v>396.29999999999995</v>
      </c>
      <c r="F16">
        <v>7.0000000000000007E-2</v>
      </c>
      <c r="G16">
        <v>0.15</v>
      </c>
      <c r="H16">
        <f t="shared" si="0"/>
        <v>48.76</v>
      </c>
      <c r="I16">
        <f t="shared" si="1"/>
        <v>1090.28</v>
      </c>
      <c r="J16">
        <f t="shared" si="12"/>
        <v>1139.04</v>
      </c>
      <c r="K16">
        <f t="shared" si="2"/>
        <v>3.17</v>
      </c>
      <c r="L16">
        <f t="shared" si="3"/>
        <v>359.32</v>
      </c>
      <c r="M16">
        <f t="shared" si="4"/>
        <v>2.87</v>
      </c>
      <c r="N16">
        <f t="shared" si="13"/>
        <v>99</v>
      </c>
      <c r="O16">
        <f t="shared" si="5"/>
        <v>1238.04</v>
      </c>
      <c r="P16">
        <f t="shared" si="6"/>
        <v>390.55</v>
      </c>
      <c r="Q16">
        <f t="shared" si="7"/>
        <v>2.5</v>
      </c>
    </row>
    <row r="17" spans="1:17" x14ac:dyDescent="0.35">
      <c r="A17">
        <v>16</v>
      </c>
      <c r="B17">
        <f t="shared" si="8"/>
        <v>2037</v>
      </c>
      <c r="C17">
        <f t="shared" si="9"/>
        <v>1139.04</v>
      </c>
      <c r="D17">
        <f t="shared" si="10"/>
        <v>50.13</v>
      </c>
      <c r="E17">
        <f t="shared" si="11"/>
        <v>446.42999999999995</v>
      </c>
      <c r="F17">
        <v>7.0000000000000007E-2</v>
      </c>
      <c r="G17">
        <v>0.15</v>
      </c>
      <c r="H17">
        <f t="shared" si="0"/>
        <v>53.64</v>
      </c>
      <c r="I17">
        <f t="shared" si="1"/>
        <v>1309.9000000000001</v>
      </c>
      <c r="J17">
        <f t="shared" si="12"/>
        <v>1363.5400000000002</v>
      </c>
      <c r="K17">
        <f t="shared" si="2"/>
        <v>3.43</v>
      </c>
      <c r="L17">
        <f t="shared" si="3"/>
        <v>397.53</v>
      </c>
      <c r="M17">
        <f t="shared" si="4"/>
        <v>3.05</v>
      </c>
      <c r="N17">
        <f t="shared" si="13"/>
        <v>105</v>
      </c>
      <c r="O17">
        <f t="shared" si="5"/>
        <v>1468.5400000000002</v>
      </c>
      <c r="P17">
        <f t="shared" si="6"/>
        <v>428.15</v>
      </c>
      <c r="Q17">
        <f t="shared" si="7"/>
        <v>2.66</v>
      </c>
    </row>
    <row r="18" spans="1:17" x14ac:dyDescent="0.35">
      <c r="A18">
        <v>17</v>
      </c>
      <c r="B18">
        <f t="shared" si="8"/>
        <v>2038</v>
      </c>
      <c r="C18">
        <f t="shared" si="9"/>
        <v>1363.54</v>
      </c>
      <c r="D18">
        <f t="shared" si="10"/>
        <v>55.14</v>
      </c>
      <c r="E18">
        <f t="shared" si="11"/>
        <v>501.56999999999994</v>
      </c>
      <c r="F18">
        <v>7.0000000000000007E-2</v>
      </c>
      <c r="G18">
        <v>0.15</v>
      </c>
      <c r="H18">
        <f t="shared" si="0"/>
        <v>59</v>
      </c>
      <c r="I18">
        <f t="shared" si="1"/>
        <v>1568.07</v>
      </c>
      <c r="J18">
        <f t="shared" si="12"/>
        <v>1627.07</v>
      </c>
      <c r="K18">
        <f t="shared" si="2"/>
        <v>3.7</v>
      </c>
      <c r="L18">
        <f t="shared" si="3"/>
        <v>439.75</v>
      </c>
      <c r="M18">
        <f t="shared" si="4"/>
        <v>3.24</v>
      </c>
      <c r="N18">
        <f t="shared" si="13"/>
        <v>111</v>
      </c>
      <c r="O18">
        <f t="shared" si="5"/>
        <v>1738.07</v>
      </c>
      <c r="P18">
        <f t="shared" si="6"/>
        <v>469.75</v>
      </c>
      <c r="Q18">
        <f t="shared" si="7"/>
        <v>2.84</v>
      </c>
    </row>
    <row r="19" spans="1:17" x14ac:dyDescent="0.35">
      <c r="A19">
        <v>18</v>
      </c>
      <c r="B19">
        <f t="shared" si="8"/>
        <v>2039</v>
      </c>
      <c r="C19">
        <f t="shared" si="9"/>
        <v>1627.07</v>
      </c>
      <c r="D19">
        <f t="shared" si="10"/>
        <v>60.65</v>
      </c>
      <c r="E19">
        <f t="shared" si="11"/>
        <v>562.21999999999991</v>
      </c>
      <c r="F19">
        <v>7.0000000000000007E-2</v>
      </c>
      <c r="G19">
        <v>0.15</v>
      </c>
      <c r="H19">
        <f t="shared" si="0"/>
        <v>64.900000000000006</v>
      </c>
      <c r="I19">
        <f t="shared" si="1"/>
        <v>1871.13</v>
      </c>
      <c r="J19">
        <f t="shared" si="12"/>
        <v>1936.0300000000002</v>
      </c>
      <c r="K19">
        <f t="shared" si="2"/>
        <v>4</v>
      </c>
      <c r="L19">
        <f t="shared" si="3"/>
        <v>484.01</v>
      </c>
      <c r="M19">
        <f t="shared" si="4"/>
        <v>3.44</v>
      </c>
      <c r="N19">
        <f t="shared" si="13"/>
        <v>117</v>
      </c>
      <c r="O19">
        <f t="shared" si="5"/>
        <v>2053.0300000000002</v>
      </c>
      <c r="P19">
        <f t="shared" si="6"/>
        <v>513.26</v>
      </c>
      <c r="Q19">
        <f t="shared" si="7"/>
        <v>3.02</v>
      </c>
    </row>
    <row r="20" spans="1:17" x14ac:dyDescent="0.35">
      <c r="A20">
        <v>19</v>
      </c>
      <c r="B20">
        <f t="shared" si="8"/>
        <v>2040</v>
      </c>
      <c r="C20">
        <f t="shared" si="9"/>
        <v>1936.03</v>
      </c>
      <c r="D20">
        <f t="shared" si="10"/>
        <v>66.72</v>
      </c>
      <c r="E20">
        <f t="shared" si="11"/>
        <v>628.93999999999994</v>
      </c>
      <c r="F20">
        <v>7.0000000000000007E-2</v>
      </c>
      <c r="G20">
        <v>0.15</v>
      </c>
      <c r="H20">
        <f t="shared" si="0"/>
        <v>71.39</v>
      </c>
      <c r="I20">
        <f t="shared" si="1"/>
        <v>2226.4299999999998</v>
      </c>
      <c r="J20">
        <f t="shared" si="12"/>
        <v>2297.8199999999997</v>
      </c>
      <c r="K20">
        <f t="shared" si="2"/>
        <v>4.32</v>
      </c>
      <c r="L20">
        <f t="shared" si="3"/>
        <v>531.9</v>
      </c>
      <c r="M20">
        <f t="shared" si="4"/>
        <v>3.65</v>
      </c>
      <c r="N20">
        <f t="shared" si="13"/>
        <v>123</v>
      </c>
      <c r="O20">
        <f t="shared" si="5"/>
        <v>2420.8199999999997</v>
      </c>
      <c r="P20">
        <f t="shared" si="6"/>
        <v>560.38</v>
      </c>
      <c r="Q20">
        <f t="shared" si="7"/>
        <v>3.22</v>
      </c>
    </row>
    <row r="21" spans="1:17" x14ac:dyDescent="0.35">
      <c r="A21">
        <v>20</v>
      </c>
      <c r="B21">
        <f>B20+1</f>
        <v>2041</v>
      </c>
      <c r="C21">
        <f t="shared" si="9"/>
        <v>2297.8200000000002</v>
      </c>
      <c r="D21">
        <f t="shared" si="10"/>
        <v>73.39</v>
      </c>
      <c r="E21">
        <f t="shared" si="11"/>
        <v>702.32999999999993</v>
      </c>
      <c r="F21">
        <v>7.0000000000000007E-2</v>
      </c>
      <c r="G21">
        <v>0.15</v>
      </c>
      <c r="H21">
        <f t="shared" si="0"/>
        <v>78.53</v>
      </c>
      <c r="I21">
        <f t="shared" si="1"/>
        <v>2642.49</v>
      </c>
      <c r="J21">
        <f t="shared" si="12"/>
        <v>2721.02</v>
      </c>
      <c r="K21">
        <f t="shared" si="2"/>
        <v>4.66</v>
      </c>
      <c r="L21">
        <f t="shared" si="3"/>
        <v>583.91</v>
      </c>
      <c r="M21">
        <f t="shared" si="4"/>
        <v>3.87</v>
      </c>
      <c r="N21">
        <f t="shared" si="13"/>
        <v>129</v>
      </c>
      <c r="O21">
        <f t="shared" si="5"/>
        <v>2850.02</v>
      </c>
      <c r="P21">
        <f t="shared" si="6"/>
        <v>611.59</v>
      </c>
      <c r="Q21">
        <f t="shared" si="7"/>
        <v>3.43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MFs</vt:lpstr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Rathi, Ankit</dc:creator>
  <cp:lastModifiedBy>Rathi, Ankit</cp:lastModifiedBy>
  <dcterms:created xsi:type="dcterms:W3CDTF">2015-06-05T18:17:20Z</dcterms:created>
  <dcterms:modified xsi:type="dcterms:W3CDTF">2022-01-03T03:16:44Z</dcterms:modified>
</cp:coreProperties>
</file>